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11895" windowHeight="7320" tabRatio="602" activeTab="8"/>
  </bookViews>
  <sheets>
    <sheet name="2009" sheetId="60" r:id="rId1"/>
    <sheet name="2010" sheetId="59" r:id="rId2"/>
    <sheet name="2011" sheetId="58" r:id="rId3"/>
    <sheet name="2012" sheetId="57" r:id="rId4"/>
    <sheet name="2013" sheetId="42" r:id="rId5"/>
    <sheet name="2014" sheetId="67" r:id="rId6"/>
    <sheet name="2015" sheetId="69" r:id="rId7"/>
    <sheet name="2016" sheetId="73" r:id="rId8"/>
    <sheet name="2017" sheetId="75" r:id="rId9"/>
  </sheets>
  <definedNames>
    <definedName name="_xlnm._FilterDatabase" localSheetId="0" hidden="1">'2009'!$A$18:$Y$304</definedName>
    <definedName name="_xlnm._FilterDatabase" localSheetId="1" hidden="1">'2010'!$A$17:$Y$374</definedName>
    <definedName name="_xlnm._FilterDatabase" localSheetId="2" hidden="1">'2011'!$A$17:$Y$271</definedName>
    <definedName name="_xlnm._FilterDatabase" localSheetId="3" hidden="1">'2012'!$A$16:$Y$314</definedName>
    <definedName name="_xlnm._FilterDatabase" localSheetId="4" hidden="1">'2013'!$A$17:$P$359</definedName>
    <definedName name="_xlnm._FilterDatabase" localSheetId="5" hidden="1">'2014'!$A$12:$P$327</definedName>
    <definedName name="_xlnm._FilterDatabase" localSheetId="6" hidden="1">'2015'!$A$8:$Q$379</definedName>
    <definedName name="_xlnm._FilterDatabase" localSheetId="7" hidden="1">'2016'!$A$14:$T$269</definedName>
    <definedName name="_xlnm._FilterDatabase" localSheetId="8" hidden="1">'2017'!$A$14:$S$14</definedName>
    <definedName name="_xlnm.Print_Area" localSheetId="0">'2009'!$A$1:$O$408</definedName>
    <definedName name="_xlnm.Print_Area" localSheetId="1">'2010'!$A$1:$O$438</definedName>
    <definedName name="_xlnm.Print_Area" localSheetId="2">'2011'!$A$1:$O$413</definedName>
    <definedName name="_xlnm.Print_Area" localSheetId="3">'2012'!$A$1:$P$340</definedName>
    <definedName name="_xlnm.Print_Area" localSheetId="4">'2013'!$A$1:$P$446</definedName>
    <definedName name="_xlnm.Print_Area" localSheetId="5">'2014'!$A$1:$Q$327</definedName>
    <definedName name="_xlnm.Print_Area" localSheetId="6">'2015'!$A$1:$Q$379</definedName>
    <definedName name="_xlnm.Print_Area" localSheetId="7">'2016'!$A$1:$R$271</definedName>
    <definedName name="_xlnm.Print_Area" localSheetId="8">'2017'!$A$1:$S$199</definedName>
    <definedName name="_xlnm.Print_Titles" localSheetId="0">'2009'!$1:$14</definedName>
    <definedName name="_xlnm.Print_Titles" localSheetId="1">'2010'!$1:$14</definedName>
    <definedName name="_xlnm.Print_Titles" localSheetId="2">'2011'!$1:$14</definedName>
    <definedName name="_xlnm.Print_Titles" localSheetId="3">'2012'!$1:$13</definedName>
    <definedName name="_xlnm.Print_Titles" localSheetId="4">'2013'!$1:$14</definedName>
  </definedNames>
  <calcPr calcId="162913"/>
</workbook>
</file>

<file path=xl/calcChain.xml><?xml version="1.0" encoding="utf-8"?>
<calcChain xmlns="http://schemas.openxmlformats.org/spreadsheetml/2006/main">
  <c r="F107" i="75" l="1"/>
  <c r="F106" i="75"/>
  <c r="F57" i="75"/>
  <c r="F48" i="75"/>
  <c r="A43" i="73" l="1"/>
  <c r="A44" i="73" s="1"/>
  <c r="A45" i="73" s="1"/>
  <c r="A48" i="73" s="1"/>
  <c r="A50" i="73" s="1"/>
  <c r="A53" i="73" s="1"/>
  <c r="A55" i="73" s="1"/>
  <c r="A57" i="73" s="1"/>
  <c r="A60" i="73" s="1"/>
  <c r="A61" i="73" s="1"/>
  <c r="A64" i="73" s="1"/>
  <c r="A65" i="73" s="1"/>
  <c r="A66" i="73" s="1"/>
  <c r="A67" i="73" s="1"/>
  <c r="A68" i="73" s="1"/>
  <c r="A69" i="73" s="1"/>
  <c r="D258" i="67" l="1"/>
  <c r="D210" i="67"/>
  <c r="D200" i="67"/>
  <c r="D102" i="67"/>
  <c r="D17" i="67"/>
  <c r="D20" i="57" l="1"/>
  <c r="D47" i="57"/>
  <c r="D48" i="57"/>
  <c r="D143" i="57"/>
  <c r="D144" i="57"/>
  <c r="D170" i="57"/>
  <c r="D228" i="57"/>
  <c r="D268" i="57"/>
  <c r="D269" i="57"/>
  <c r="D285" i="57"/>
  <c r="D291" i="57"/>
  <c r="D208" i="60" l="1"/>
  <c r="D207" i="60"/>
  <c r="D151" i="60"/>
  <c r="D150" i="60"/>
  <c r="D113" i="60"/>
  <c r="D112" i="60"/>
  <c r="D97" i="60"/>
  <c r="D96" i="60"/>
  <c r="D95" i="60"/>
  <c r="D94" i="60"/>
  <c r="D93" i="60"/>
  <c r="D92" i="60"/>
  <c r="D91" i="60"/>
  <c r="D90" i="60"/>
  <c r="D89" i="60"/>
  <c r="D88" i="60"/>
  <c r="D87" i="60"/>
  <c r="D74" i="60"/>
  <c r="D73" i="60"/>
  <c r="D72" i="60"/>
  <c r="D20" i="60"/>
  <c r="D19" i="60"/>
  <c r="D436" i="59"/>
  <c r="D435" i="59"/>
  <c r="D333" i="59"/>
  <c r="D311" i="59"/>
  <c r="D270" i="59"/>
  <c r="D250" i="59"/>
  <c r="D223" i="59"/>
  <c r="D222" i="59"/>
  <c r="D135" i="59"/>
  <c r="D74" i="59"/>
  <c r="D19" i="59"/>
  <c r="D18" i="59"/>
  <c r="D412" i="58"/>
  <c r="D411" i="58"/>
  <c r="D296" i="58"/>
  <c r="D323" i="57"/>
  <c r="D441" i="42"/>
  <c r="D439" i="42"/>
  <c r="D335" i="42"/>
  <c r="D336" i="42"/>
  <c r="D272" i="42"/>
  <c r="D318" i="42"/>
  <c r="D311" i="42"/>
  <c r="D276" i="42"/>
  <c r="D288" i="42"/>
  <c r="D224" i="42"/>
  <c r="D253" i="42"/>
  <c r="D43" i="42"/>
  <c r="D183" i="42"/>
  <c r="D167" i="42"/>
  <c r="D94" i="42"/>
  <c r="D84" i="42"/>
  <c r="D21" i="42"/>
  <c r="D24" i="42"/>
</calcChain>
</file>

<file path=xl/sharedStrings.xml><?xml version="1.0" encoding="utf-8"?>
<sst xmlns="http://schemas.openxmlformats.org/spreadsheetml/2006/main" count="20054" uniqueCount="7348">
  <si>
    <t>MODALIDAD DE CONTRATACIÓN:   LIBRE GESTIÓN</t>
  </si>
  <si>
    <t>Sin Efecto</t>
  </si>
  <si>
    <t>D´QUISA, S.A. DE C.V.</t>
  </si>
  <si>
    <t>PRODUCTIVE BUSINESS SOLUTIONS EL SALVADOR, S.A. DE C.V. (PBS)</t>
  </si>
  <si>
    <t>COPRODEPO, S.A. DE C.V.</t>
  </si>
  <si>
    <t>FAES</t>
  </si>
  <si>
    <t>6742 -6743</t>
  </si>
  <si>
    <t>EQUITEC, S.A. DE C.V.</t>
  </si>
  <si>
    <t>6793- 6802</t>
  </si>
  <si>
    <t>SEGACORP, S.A. DE C.V.</t>
  </si>
  <si>
    <t>RAF, S.A. DE C.V.</t>
  </si>
  <si>
    <t>6883 - 6884</t>
  </si>
  <si>
    <t>VAPPOR, S.A. DE C.V.</t>
  </si>
  <si>
    <t>GM GROUP, S.A. DE C.V.</t>
  </si>
  <si>
    <t>6937-6968</t>
  </si>
  <si>
    <t>APROSSI, S.A. DE CV.</t>
  </si>
  <si>
    <t>MODALIDAD DE CONTRATACIÓN:   LICITACIÓN PÚBLICA</t>
  </si>
  <si>
    <t>MODALIDAD DE CONTRATACIÓN:   CONTRATACIÓN DIRECTA</t>
  </si>
  <si>
    <t>EL AVE FENIX, S.A. DE C.V.</t>
  </si>
  <si>
    <t>SISECOR, S.A. DE C.V.</t>
  </si>
  <si>
    <t>FALMAR, S.A. DE C.V.</t>
  </si>
  <si>
    <t>DEL 16 AL 31 DE AGOSTO DE 2012</t>
  </si>
  <si>
    <t>PRORROGA DEL CONTRATO DE ARRENDAMIENTO N° 02/2011</t>
  </si>
  <si>
    <t>PRORROGA DEL CONTRATO DE ARRENDAMIENTO N° 01/2011</t>
  </si>
  <si>
    <t>CONTRATO DE ARRENDAMIENTO N° 01/2012</t>
  </si>
  <si>
    <t>CONTRATO DE ARRENDAMIENTO N° 02/2012</t>
  </si>
  <si>
    <t>CONTRATO MARCO DE PRESTACIÓN DE SERVICIOS DE TELECOMUNICACIONES</t>
  </si>
  <si>
    <t>CONTRATO DE SUMINISTRO N° 08/2012</t>
  </si>
  <si>
    <t>ESCRITURA PÚBLICA N° 5 # 26</t>
  </si>
  <si>
    <t>CONTRATO DE SUMINISTRO N° 04/2012</t>
  </si>
  <si>
    <t>CONTRATO DE SERVICIO N° 06/2012</t>
  </si>
  <si>
    <t>CONTRATO DE SUMINISTRO N° 07/2012</t>
  </si>
  <si>
    <t>CONTRATO DE SERVICIO N° 09/2012</t>
  </si>
  <si>
    <t>CONTRATO DE SERVICIOS  N° 10/2012</t>
  </si>
  <si>
    <t>CONTRATO DE SERVICIO N° 11/2012</t>
  </si>
  <si>
    <t>CONTRATO DE ARRENDAMIENTO N° 05/2012</t>
  </si>
  <si>
    <t>CONTRATO DE SERVICIO N° 12/2012</t>
  </si>
  <si>
    <t>CONTRATO DE SUMINISTRO N° 13/2012</t>
  </si>
  <si>
    <t xml:space="preserve">CONTRATO DE TELECOMUNICACION </t>
  </si>
  <si>
    <t>CONTRATO DE SUMINISTRO N° 025/2012</t>
  </si>
  <si>
    <t>CONTRATO DE SUMINISTRO N° 26/2012</t>
  </si>
  <si>
    <t>6505-6506</t>
  </si>
  <si>
    <t>CONTRATO DE SERVICIO N° 24/2012</t>
  </si>
  <si>
    <t>CONTRATO DE SERVICIO N° 23/2012</t>
  </si>
  <si>
    <t>CONTRATO DE SERVICIO N° 21/2012</t>
  </si>
  <si>
    <t>CONTRATO  DE SERVICIO N° 22/2012</t>
  </si>
  <si>
    <t>CONTRATO DE SERVICIO N° 19/2012</t>
  </si>
  <si>
    <t>CONTRATO DE SERVICIO N° 20/2012</t>
  </si>
  <si>
    <t xml:space="preserve">CONTRATO DE PRESTACIONES DE SERVICIOS DE TELECOMUNICACIONES PARA CLIENTES CORPORATIVOS </t>
  </si>
  <si>
    <t>Contrato de Consultoría N° 27/2012</t>
  </si>
  <si>
    <t>Contrato de Consultoría N° 29/2012</t>
  </si>
  <si>
    <t>Contrato de Servicio N° 30/2012</t>
  </si>
  <si>
    <t>MARTELL, S.A. DE C.V.</t>
  </si>
  <si>
    <t>SISTEMAS C&amp;C, S.A. DE C.V.</t>
  </si>
  <si>
    <t>RICOH EL SALVADOR, S.A. DE C.V.</t>
  </si>
  <si>
    <t xml:space="preserve">06/09/12
</t>
  </si>
  <si>
    <t>MODALIDAD DE CONTRATACIÓN:  CONTRATACIÓN DIRECTA</t>
  </si>
  <si>
    <t xml:space="preserve">CONTRATO N° 5 </t>
  </si>
  <si>
    <t>REALTIVE, S.A. DE C.V.</t>
  </si>
  <si>
    <t>WALTER OSWALDO ALMENDAREZ JUAREZ</t>
  </si>
  <si>
    <t>CONSUELO DE JESUS OSORIO DE MORA</t>
  </si>
  <si>
    <t>LUIS ROBERTO YANEZ VENTURA</t>
  </si>
  <si>
    <t>INVERSIONES MEDICAS NEUROLOGICAS, S.A. DE C.V.</t>
  </si>
  <si>
    <t>NEUROLOB, S.A. DE C.V.</t>
  </si>
  <si>
    <t>CLINICA CANDRAY, S.A. DE C.V.</t>
  </si>
  <si>
    <t xml:space="preserve">ROSA MARIA MANCIA DE REYES </t>
  </si>
  <si>
    <t>FREUND DE EL SALVADOR, S.A. DE C.V.</t>
  </si>
  <si>
    <t>DUTRIZ HERMANOS, S.A. DE C.V.</t>
  </si>
  <si>
    <t>COLATINO DE RL</t>
  </si>
  <si>
    <t>ANA ROSA ALVAREZ DE LINARES</t>
  </si>
  <si>
    <t>TORREFACTORA DE CAFÉ SAN JOSE DE LA MAJADA, S.A .DE C.V.</t>
  </si>
  <si>
    <t>MARIA GUILLERMINA AGUILAR JOVEL(PURIFASA)</t>
  </si>
  <si>
    <t>VASMAR, S.A. DE C.V.</t>
  </si>
  <si>
    <t>HAZEL´S INDUSTRIAA, S.A. DE C.V.</t>
  </si>
  <si>
    <t>NORMA BEATRIZ SOSA AGUILAR</t>
  </si>
  <si>
    <t>DPG, S.A. DE C.V.</t>
  </si>
  <si>
    <t>VENTAS Y SERVICIOS VARIOS, S.A DE C.V. (REVOCADO)</t>
  </si>
  <si>
    <t>DATAPRINT DE EL SALVADOR, S.A. DE C.V</t>
  </si>
  <si>
    <t>SCREENCHECK EL SALVADOR, S.A. DE C.V.</t>
  </si>
  <si>
    <t>AGDO, S.A.</t>
  </si>
  <si>
    <t>E-BUSINESS DISTRIBUTION DE EL SALVADOR, S.A DE C.V.</t>
  </si>
  <si>
    <t>SERVICIOS TECNOLOGICOSMULTIPLES, S.A. DE C.V.</t>
  </si>
  <si>
    <t>EQUIPOS Y SUMINISTROS, S.A. DE C.V.</t>
  </si>
  <si>
    <t>EDITORIAL ALTAMIRANO MADRIZ, S.A.</t>
  </si>
  <si>
    <t>NEUROLAB, S.A. DE C.V.</t>
  </si>
  <si>
    <t>INSTITUTO DE CIENCIAS NEUROLOGICAS, S.A. DE C.V.</t>
  </si>
  <si>
    <t>JOSE ROBERTO CALDERON MAGAÑA</t>
  </si>
  <si>
    <t>CENTRO AUDIOLOGICO MEDICO, S.A. DE C.V.</t>
  </si>
  <si>
    <t>PROQUINSA, S.A .DE C.V.</t>
  </si>
  <si>
    <t>COMERCIALIZADORA INTERAMERICANA, S.A. DE C.V.</t>
  </si>
  <si>
    <t>MIRNA ISABEL VILLATORO DUEÑAS</t>
  </si>
  <si>
    <t>LABORATORIA CLINICO PEREZ , S.A. DE C.V.</t>
  </si>
  <si>
    <t>COMPAÑÍA DE TELECOMUNICACIONES DE EL SALVADOR, S.A. DE C.-V.</t>
  </si>
  <si>
    <t>RODRIGUEZ VENTURA, S.A. DE C.V.</t>
  </si>
  <si>
    <t>PATRICIA DEL CARMEN GARCIA DE CORNEJO</t>
  </si>
  <si>
    <t>HOTELES Y DESARROLLO, S.A. DE C.V.</t>
  </si>
  <si>
    <t>ASOCIACION DE CIEGOS DE EL SALVADOR</t>
  </si>
  <si>
    <t>REPUESTOS DIDEA, S.A. DE C.V.</t>
  </si>
  <si>
    <t>OMNISPORT, S.A. DE C.V.</t>
  </si>
  <si>
    <t>CASTELLA SAGARRA, S.A. DE C.V.</t>
  </si>
  <si>
    <t>OXIGENO Y GASES DE EL SALVADOR, S.A. DE C.V</t>
  </si>
  <si>
    <t>ELECTROLAB MEDIC, S.A. DE C.V.</t>
  </si>
  <si>
    <t>OPRU MEDICAL, S.A. DE C.V.</t>
  </si>
  <si>
    <t>GLOBAL SOLUTIONS LATINOAMERICA, S.A. DE C.V.</t>
  </si>
  <si>
    <t xml:space="preserve">MARIA EUGENIA MURGA DE MORALES </t>
  </si>
  <si>
    <t>ANA VILMA PERLA DE SERRANO</t>
  </si>
  <si>
    <t>ROXANA MINERVINI MELARA</t>
  </si>
  <si>
    <t>CARLOS ERNESTO ELIAS AVALOS</t>
  </si>
  <si>
    <t>SERVICIOS TECNICOS MEDICOS, S.A. DE C.V.</t>
  </si>
  <si>
    <t>CARLOS ALFREDO NAVES LARA (REVOCADO)</t>
  </si>
  <si>
    <t>PROMOTORA DE LA ORGANIZACIÓN DE DISCAPACITADOS DE EL SALVADOR</t>
  </si>
  <si>
    <t>FORMAS, ARTES Y SERVICIOS, S.A. DE C.V.</t>
  </si>
  <si>
    <t>CONSTRUMARKET, S.A. DE C.V.</t>
  </si>
  <si>
    <t xml:space="preserve">EDITORA EL MUNDO, S.A. </t>
  </si>
  <si>
    <t>COMUNICACIONES IBW EL SALVADOR, S.A. DE C.V.</t>
  </si>
  <si>
    <t>RAUL ERNESTO ESCOBAR NAVAS</t>
  </si>
  <si>
    <t>ENTERPRISE STRATEGIC, S.A. DE C.V.</t>
  </si>
  <si>
    <t>HOTELES SALVADOREÑO, S.A. DE C.V.</t>
  </si>
  <si>
    <t>ELIAS &amp; ASOCIADOS</t>
  </si>
  <si>
    <t>EDWIN REMBERTO PINEDA LOPEZ</t>
  </si>
  <si>
    <t>DERIVADOS DE PAPEL Y CARTON DE CENTROAMERICA, S.A. DE C.V.</t>
  </si>
  <si>
    <t>OD EL SALVADOR LTDA. DE C.V.</t>
  </si>
  <si>
    <t>JESUS ABRAHAM LOPEZ TORRES</t>
  </si>
  <si>
    <t>WENDY ROXANA OSORIO DE MELENDEZ</t>
  </si>
  <si>
    <t>INVERSIONES EL ROBLE, S.A. DE C.V.</t>
  </si>
  <si>
    <t>CARLOS ALFREDO NAVES LARA</t>
  </si>
  <si>
    <t>TELETON PRO- REHABILITACION (FUNTER)</t>
  </si>
  <si>
    <t>NELLY ELIZABETH SCHENTE COLATO</t>
  </si>
  <si>
    <t>SANDRA ELIZABETH BELTRÁN VEÁSQUEZ</t>
  </si>
  <si>
    <t>NOELIA TEJADA DE REYES</t>
  </si>
  <si>
    <t>DICRE INGENIEROS &amp; ARQUITECTOS, S.A. DE C.V.</t>
  </si>
  <si>
    <t>FREDY EDGARDO LOPEZ LOPEZ</t>
  </si>
  <si>
    <t xml:space="preserve"> APROSSI, S.A. DE C.V.</t>
  </si>
  <si>
    <t>FONDO DE ACTIVIDADES ESPECIALES MOP TRANSP. VIVIENDA Y DESARROLLO URBANO</t>
  </si>
  <si>
    <t>COMPAÑÍA DE SERVICIO INTEGRAL, S.A. DE C.V.</t>
  </si>
  <si>
    <t>D`QUISA, S.A. DE C.V.</t>
  </si>
  <si>
    <t>BUSSINESS CENTER, S.A. DE C.V.</t>
  </si>
  <si>
    <t>PRODUCTIVE BUSINESS SOLUTIONS EL SALVADOR, S.A. DE C.V.</t>
  </si>
  <si>
    <t>JORGE ALBERTO DELGADO CERON</t>
  </si>
  <si>
    <t>PROCADE, S.A. DE C.V</t>
  </si>
  <si>
    <t>DISUMA, S.A. DE C.V.</t>
  </si>
  <si>
    <t>JOSE PEDRO PALACIOS</t>
  </si>
  <si>
    <t>INFORMACIÓN TECNOLÓGICA CORPOTION, S.A. DE C.V.( REVOCAR CAMARA DIGITAL)</t>
  </si>
  <si>
    <t>DOLORES EDITH GUADRON DE BELTRAN</t>
  </si>
  <si>
    <t>JOSE AMADEO ALFARO</t>
  </si>
  <si>
    <t>INDUSTRIAS MONERVA, S.A. DE C.V.</t>
  </si>
  <si>
    <t>ENSAMBLADORA SALVADOREÑA, S.A. DE C.V.</t>
  </si>
  <si>
    <t>NOE ALBERTO GUILLEN</t>
  </si>
  <si>
    <t>CLEMENTE RIVAS AMAYA</t>
  </si>
  <si>
    <t>PAPELERA SANREY, S.A. DE C.V.</t>
  </si>
  <si>
    <t>OEK DE CENTRO AMERICA, S.A. DE C.V.</t>
  </si>
  <si>
    <t>R. QUIMICA, S.A. DE C.V.</t>
  </si>
  <si>
    <t>SANTIAGO ARNOLDO APARICIO</t>
  </si>
  <si>
    <t>VIDUC, S.A. DE C.V.</t>
  </si>
  <si>
    <t>MARIO GUTIERREZ VALLADAREZ</t>
  </si>
  <si>
    <t xml:space="preserve"> SURIANO SIU, S.A. DE C.V.</t>
  </si>
  <si>
    <t>PROVEEDORES DE INSUMOS DIVERSO, S.A. DE C.V.</t>
  </si>
  <si>
    <t>ANCORA, S.A. DE C.V.</t>
  </si>
  <si>
    <t>CENTRAL AMERICA SAFETY COMPANY DE EL SALVADOR, S.A. DE C.V.</t>
  </si>
  <si>
    <t>ORGANIZACIÓN SISMA, S.A. DE C.V.</t>
  </si>
  <si>
    <t>DOS MIL UNO MUSIC CENTER, S.A. DE C.V</t>
  </si>
  <si>
    <t>ERLO, S.A. DE C.V.</t>
  </si>
  <si>
    <t>NORA CONSUELO BELLOSO HENRIQUEZ</t>
  </si>
  <si>
    <t>SUPER MUEBLES, S.A. DE C.V.</t>
  </si>
  <si>
    <t>CARBAZEL, S.A. DE C.V.</t>
  </si>
  <si>
    <t>NEOSYS, S.A. DE C.V.</t>
  </si>
  <si>
    <t>EXPO EL SALVADOR, S.A. DE C.V.</t>
  </si>
  <si>
    <t>PRODUCTIVE BUSINESS SOLUTIONS EL SALVADOR, S.A. DE C.V. (PBS EL SALVADOR, S.A. DE C.V.)</t>
  </si>
  <si>
    <t>LIZ JENNY REYES VARGAS</t>
  </si>
  <si>
    <t>EQUIPOS ELECTRONICOS VALDES. S.A. DE C.V.</t>
  </si>
  <si>
    <t>COMPUTER TRADING EL SALVADOR, S.A. DE C.V.</t>
  </si>
  <si>
    <t>JULIO NEFTALI CAÑAS ZELAYA</t>
  </si>
  <si>
    <t>MULTILINE, S.A. DE C.V.</t>
  </si>
  <si>
    <t>TRINIDAD DE JESUS PONCE DE ROSALES</t>
  </si>
  <si>
    <t>MEGA FUTURO, S.A. DE C.V.</t>
  </si>
  <si>
    <t>CENTRO INTERNACIONAL DE FERIAS Y CONVENCIONES DE EL SALVADOR</t>
  </si>
  <si>
    <t>INVERSIONES LUZAN, S.A. DE C.V.</t>
  </si>
  <si>
    <t>MARIO ALBERTO LANDOS, S.A. DE C.V.</t>
  </si>
  <si>
    <t>HERNAN VILLALTA GAMEZ</t>
  </si>
  <si>
    <t>OLGA LIDIA BUENDÍA</t>
  </si>
  <si>
    <t>CATALINA DEL ROSARIO RODRIGUEZ ALEGRIA</t>
  </si>
  <si>
    <t>WALTER LEONARDO SALINAS FIGUEROA</t>
  </si>
  <si>
    <t>JOSE GIL MAJANO</t>
  </si>
  <si>
    <t>FAES PARA LA VENTA DE PRODUCTOS Y PREST. DE SERV. DEL CMDO DE APOYO LOGISTICO DE LA F.A</t>
  </si>
  <si>
    <t>RIGOBERTO RIVERA NAJARRO</t>
  </si>
  <si>
    <t>LUIS ATILIO CORDOVA QUINTANILLA</t>
  </si>
  <si>
    <t>FONDO DE ACTIVIDADES ESP. DE RADIO CADENA CUSCATLAN</t>
  </si>
  <si>
    <t>CHAMAGUA MORATAYA, S.A. DE C.V.(RADIO MI GENTE 700AM)</t>
  </si>
  <si>
    <t>ASOC. DE RADIOS Y PROGRAMAS PARTICIPATIVOS DE EL SALVADOR</t>
  </si>
  <si>
    <t>CENTRO DE SERVICIOS DOÑO, S.A. DE C.V.</t>
  </si>
  <si>
    <t>DISTRIBUIDORA COMERCIAL MENDOZA, S.A. DE C.V.</t>
  </si>
  <si>
    <t xml:space="preserve">MARIO EUGENIO GUEVARA MARTINEZ </t>
  </si>
  <si>
    <t>INNOVACIONES MEDICAS, S.A. DE C.V.</t>
  </si>
  <si>
    <t>NEWCOM EL SALVADOR, S.A. DE C.V.</t>
  </si>
  <si>
    <t>AGROSERVICIOS EL SURCO, S.A. DE C.V.</t>
  </si>
  <si>
    <t>R.R. DONNELLEY DE EL SALVADOR, S.A. DE C.V.</t>
  </si>
  <si>
    <t>LIDIA MARTINEZ DE MARROQUIN</t>
  </si>
  <si>
    <t>INDUSTRIAS LA PALMA, S.A. DE C.V.</t>
  </si>
  <si>
    <t>ACTIVE SYSTEMS,S.A. DE C.V.</t>
  </si>
  <si>
    <t>CLAUDIA ARELU MEJIA PEREZ</t>
  </si>
  <si>
    <t>FIBRAMETAL, S.A. DE C.V.</t>
  </si>
  <si>
    <t>MARINA INDUSTRIAL, S.A. DE C.V.</t>
  </si>
  <si>
    <t>INNOVACION DIGITAL, S.A. DE C.V.</t>
  </si>
  <si>
    <t>RESTAURANTE EL CRITAL, S.A. DE C.V.</t>
  </si>
  <si>
    <t>06-09-111</t>
  </si>
  <si>
    <t xml:space="preserve">CONTRATO DE TERMINOS Y CONDICIONES </t>
  </si>
  <si>
    <t>ESCRITURA PUBLICA               Nº 68</t>
  </si>
  <si>
    <t>CONTRATO DE SERVICIOS TÉCNICOS Nº 88/2011</t>
  </si>
  <si>
    <t>CONTRATO DE SERVICIOS TÉCNICOS Nº 89/2011</t>
  </si>
  <si>
    <t>CONTRATO DE CONSULTORIA Nº 92/2011</t>
  </si>
  <si>
    <t>CONTRATO DE CONSULTORÍA Nº 99/2011</t>
  </si>
  <si>
    <t>CONTRATO DE CONSULTORÍA Nº 98/2011</t>
  </si>
  <si>
    <t>CONTRATO DE SUMINISTRO Nº 108/2011</t>
  </si>
  <si>
    <t>CONTRATO DE SUMINISTRO Nº 107/2011</t>
  </si>
  <si>
    <t>CONTRATO DE SUMINISTRO Nº 109/2011</t>
  </si>
  <si>
    <t>CONTRATO DE SUMINISTRO Nº 101/2011</t>
  </si>
  <si>
    <t>CONTRATO DE SUMINISTRO Nº 102/2011</t>
  </si>
  <si>
    <t>PASTRANA, S.A. DE C.V.</t>
  </si>
  <si>
    <t>INVERSIONES MEDICAS DE ORIENTES, S.A. DE C.V.</t>
  </si>
  <si>
    <t>FARMACIA SAN NICOLÁS, S.A. DE C.V.</t>
  </si>
  <si>
    <t>ASOCIACION TELETON PRO-REHABILITACION</t>
  </si>
  <si>
    <t>CENTRO AUDIOLÓGICO MÉDICO, S.A. DE C.V.</t>
  </si>
  <si>
    <t>MAURICIO ALBERTO RAMÍREZ</t>
  </si>
  <si>
    <t>LIBRERÍA CERVANTES, S.A. DE C.V.</t>
  </si>
  <si>
    <t>INTERVISION DE EL SALVADOR, S.A. DE C.V.</t>
  </si>
  <si>
    <t>CENTRO AUDILÓGICO MÉDICO, S.A. DE C.V.</t>
  </si>
  <si>
    <t>OXIGENO Y GASES DE EL SALVADOR, S.A. DE C.V.</t>
  </si>
  <si>
    <t>LIDIA MARTINEZ DE MARROQUIN (IMED)</t>
  </si>
  <si>
    <t>SERVICIOS DIVERSOS CANDRAY, S.A. DE C.V.</t>
  </si>
  <si>
    <t>DROGUERIA BUENOS AIRES, S.A. DE C.V.</t>
  </si>
  <si>
    <t>CONTRATO DE SERVICIOS Nº 09/2011</t>
  </si>
  <si>
    <t>CONTRATO DE SERVICIOS Nº 10/2011</t>
  </si>
  <si>
    <t xml:space="preserve">CONTRATO DE SUMINISTRO Nº 01/2011                            </t>
  </si>
  <si>
    <t>CONTRATO DE SERVICIOS Nº 82/2011</t>
  </si>
  <si>
    <t>CONTRATO DE SERVICIOS Nº 02/2011</t>
  </si>
  <si>
    <t>CONTRATO DE SUMINISTRO Nº 03/2011</t>
  </si>
  <si>
    <t>CONTRATO DE SUMINISTRO Nº 04/2011</t>
  </si>
  <si>
    <t>CONTRATO DE SUMINISTRO Nº 05/2011</t>
  </si>
  <si>
    <t>CONTRATO DE SUMINISTRO Nº 12/2011</t>
  </si>
  <si>
    <t>CONTRATO DE SUMINISTRO Nº 07/2011</t>
  </si>
  <si>
    <t>CONTRATO DE SUMINISTRO Nº 08/2011</t>
  </si>
  <si>
    <t>CONTRATO DE SUMINISTRO Nº 83/2011</t>
  </si>
  <si>
    <t>CONTRATO DE SUMINISTRO Nº 84/2011</t>
  </si>
  <si>
    <t>CONTRATO DE SUMINISTRO Nº 13/2011</t>
  </si>
  <si>
    <t>CONTRATO DE SUMINISTRO Nº 14/2011</t>
  </si>
  <si>
    <t>CONTRATO DE SUMINISTRO Nº 86/2011</t>
  </si>
  <si>
    <t>CONTRATO DE SUMINISTRO Nº 95/2011</t>
  </si>
  <si>
    <t>CONTRATO DE SUMINISTRO Nº 93/2011</t>
  </si>
  <si>
    <t>CONTRATO DE SUMINISTRO Nº  85/2011.</t>
  </si>
  <si>
    <t>CONTRATO DE SUMINISTRO Nº  94/2011.</t>
  </si>
  <si>
    <t>ORDEN DE SUMINISTROS DE BIENES Y SERVICIOS Nº 6079</t>
  </si>
  <si>
    <t>CONTRATO DE SUMINISTRO Nº 80/2011</t>
  </si>
  <si>
    <t>CONTRATO DE SUMINISTRO Nº 96/2011</t>
  </si>
  <si>
    <t>CONTRATO DE SUMINISTRO Nº 90/2011</t>
  </si>
  <si>
    <t>CONTRATO DE SUMINISTRO Nº 91/2011</t>
  </si>
  <si>
    <t>CONTRATO DE SUMINISTRO Nº 110/2011</t>
  </si>
  <si>
    <t>CONTRATO DE SUMINISTRO Nº 105/2011</t>
  </si>
  <si>
    <t>CONTRATO DE SUMINISTRO Nº 111/2011</t>
  </si>
  <si>
    <t>CONTRTO DE SUMINISTRO Nº 112/2011</t>
  </si>
  <si>
    <t>CONTRATO DE SUMINISTRO Nº 113/2011</t>
  </si>
  <si>
    <t>CONTRATO DE SUMINISTRO Nº 115/2011</t>
  </si>
  <si>
    <t>CONTRATO DE SUMINISTRO Nº 116/2011</t>
  </si>
  <si>
    <t>ORDEN DE SUMINISTROS DE BIENES Y SERVICIOS Nº 6280</t>
  </si>
  <si>
    <t>CONTRATO DE SUMINISTRO Nº 117/2011</t>
  </si>
  <si>
    <t>CONTRATO DE SUMINISTRO Nº 119/2011</t>
  </si>
  <si>
    <t>CONTRATO DE SUMINISTRO Nº 120/2011</t>
  </si>
  <si>
    <t>AUTOMAX, S.A. DE C.V.</t>
  </si>
  <si>
    <t>GENERAL DE VEHÍCULOS, S.A. DE C.V</t>
  </si>
  <si>
    <t>GRUPO Q EL SALVADOR, S.A. DE C.V</t>
  </si>
  <si>
    <t>TÉCNICO MERCANTIL, S.A. DE C.V.</t>
  </si>
  <si>
    <t>MAQUINARIA AGRÍCOLA, S.A. DE C.V.</t>
  </si>
  <si>
    <t>VIDUC,S.A DE C.V</t>
  </si>
  <si>
    <t>SURIANO SIU, S.A. DE C.V.</t>
  </si>
  <si>
    <t>MANUFACTURAS HUMBERTO BUKELE E HIJOS, S.A. DE C.V.</t>
  </si>
  <si>
    <t>JOAQUÍN ANTONIO FUENTES BLANCO</t>
  </si>
  <si>
    <t>MODALIDAD DE CONTRATACIÓN:   LICITACIÓN PÚBLICA POR INVITACIÓN</t>
  </si>
  <si>
    <t>MODALIDAD DE CONTRATACIÓN:   CONCURSO PÚBLICA POR INVITACIÓN</t>
  </si>
  <si>
    <t>MEGA INGENIEROS, S.A. DE C.V.</t>
  </si>
  <si>
    <t>CONTRATO DE CONSULTORIA Nº 97/2011</t>
  </si>
  <si>
    <t>JOSE FRANCISCO ORELLANA FUENTES 47</t>
  </si>
  <si>
    <t>ANA BELLY GUERRA DEL CID 48</t>
  </si>
  <si>
    <t>MIGUEL ANGEL YANES SIRIANY 49</t>
  </si>
  <si>
    <t>OSCAR FEDERICO PEREZ QUINTANILLA 50</t>
  </si>
  <si>
    <t>JULIO CESAR HERNANDEZ MAGAÑA 51</t>
  </si>
  <si>
    <t>MIGUEL BENJAMIN TENZE TRABANINO52</t>
  </si>
  <si>
    <t>ANDRES ALBERTO ZIMMERMANN MEJIA 53</t>
  </si>
  <si>
    <t>JOSE HERIBERTO GUERRERO CHACON  54/ FISIOSPORTS, S.A. DE C.V.</t>
  </si>
  <si>
    <t>MAYRA LIGIA GALLARDO DE BANCHON 55</t>
  </si>
  <si>
    <t>JOSE FRANCISCO FLORES NAVARRETE 56</t>
  </si>
  <si>
    <t>SARA MARIA ALFARO CRISTALES 57</t>
  </si>
  <si>
    <t>MARTA VICTORIA HERIQUEZ PEREZ 58</t>
  </si>
  <si>
    <t>HENRY DANILO APARICIO ARCE 59</t>
  </si>
  <si>
    <t>MARINA EUGENIA NAVAS DE GARCIA 60</t>
  </si>
  <si>
    <t>GERARDO ERNESTO CUENCA MORALES 61</t>
  </si>
  <si>
    <t>MAURICIO ALFREDO TRABANINO PACAS 62</t>
  </si>
  <si>
    <t>RAFAEL ANTONIO OLIVARES ACOSTA 63</t>
  </si>
  <si>
    <t>GUILLERMO EDGARDO AVILÉS OLIVARES 64</t>
  </si>
  <si>
    <t>HUGO ALBERTO MORA ANDRADE</t>
  </si>
  <si>
    <t>ALBA PETRÓLEOS DE EL SALVADOR, S.EM DE C.V.</t>
  </si>
  <si>
    <t>VALENCIA SOLÓRZANO, S.A. DE C.V. (VALESOLO, S.A. DE C.V.)</t>
  </si>
  <si>
    <t>HOSPITAL DE DIAGNOSTICO, S.A. DE C.V.</t>
  </si>
  <si>
    <t>RICARDO ALFONSO SANTAMARIA MOLINA</t>
  </si>
  <si>
    <t>UNIVERSIDAD DON BOSCO</t>
  </si>
  <si>
    <t>PAN EDUVIGES, S.A. DE C.V.</t>
  </si>
  <si>
    <t>ERNESTINA CASTRO, S.A. DE C.V.</t>
  </si>
  <si>
    <t>PROMOTORA PARA LA ORGANIZACIÓN DE DISCAPACITADOS EN EL SALVADOR</t>
  </si>
  <si>
    <t>F.V. CONSTRUCTORES,S.A. DE  C.V.</t>
  </si>
  <si>
    <t>RICARDO ERNESTO YUDUCE VIAUD</t>
  </si>
  <si>
    <t>MARIA DEL ROSARIO MEDRANO</t>
  </si>
  <si>
    <t>INVERSIONES VIDA, S.A. DE C.V.</t>
  </si>
  <si>
    <t>CONTRATO DE SERVICIOS MEDICOS Nº 15/2011</t>
  </si>
  <si>
    <t>CONTRATO DE SERVICIOS MEDICOS Nº 16/2011</t>
  </si>
  <si>
    <t>CONTRATO DE SERVICIOS MEDICOS Nº 17/2011</t>
  </si>
  <si>
    <t>CONTRATO DE SERVICIOS MEDICOS Nº 18/2011</t>
  </si>
  <si>
    <t>CONTRATO DE SERVICIOS MEDICOS Nº 19/2011</t>
  </si>
  <si>
    <t>CONTRATO DE SERVICIOS MEDICOS Nº 20/2011</t>
  </si>
  <si>
    <t>CONTRATO DE SERVICIOS MEDICOS Nº 21/2011</t>
  </si>
  <si>
    <t>CONTRATO DE SERVICIOS MEDICOS Nº 22/2011</t>
  </si>
  <si>
    <t>CONTRATO DE SERVICIOS MEDICOS Nº 23/2011</t>
  </si>
  <si>
    <t>CONTRATO DE SERVICIOS MEDICOS Nº 24/2011</t>
  </si>
  <si>
    <t>CONTRATO DE SERVICIOS MEDICOS Nº 25/2011</t>
  </si>
  <si>
    <t>CONTRATO DE SERVICIOS MEDICOS Nº 26/2011</t>
  </si>
  <si>
    <t>CONTRATO DE SERVICIOS MEDICOS Nº 27/2011</t>
  </si>
  <si>
    <t>CONTRATO DE SERVICIOS MEDICOS Nº 28/2011</t>
  </si>
  <si>
    <t>CONTRATO DE SERVICIOS MEDICOS Nº 29/2011</t>
  </si>
  <si>
    <t>CONTRATO DE SERVICIOS MEDICOS Nº 30/2011</t>
  </si>
  <si>
    <t>CONTRATO DE SERVICIOS MEDICOS Nº 31/2011</t>
  </si>
  <si>
    <t>CONTRATO DE SERVICIOS MEDICOS Nº 32/2011</t>
  </si>
  <si>
    <t>CONTRATO DE SERVICIOS MEDICOS Nº 33/2011</t>
  </si>
  <si>
    <t>CONTRATO DE SERVICIOS MEDICOS Nº 34/2011</t>
  </si>
  <si>
    <t>CONTRATO DE SERVICIOS MEDICOS Nº 35/2011</t>
  </si>
  <si>
    <t>CONTRATO DE SERVICIOS MEDICOS Nº 36/2011</t>
  </si>
  <si>
    <t>CONTRATO DE SERVICIOS MEDICOS Nº 37/2011</t>
  </si>
  <si>
    <t>CONTRATO DE SERVICIOS MEDICOS Nº 38/2011</t>
  </si>
  <si>
    <t>CONTRATO DE SERVICIOS MEDICOS Nº 39/2011</t>
  </si>
  <si>
    <t>CONTRATO DE SERVICIOS MEDICOS Nº 40/2011</t>
  </si>
  <si>
    <t>CONTRATO DE SERVICIOS MEDICOS Nº 41/2011</t>
  </si>
  <si>
    <t>CONTRATO DE SERVICIOS MEDICOS Nº 42/2011</t>
  </si>
  <si>
    <t>CONTRATO DE SERVICIOS MEDICOS Nº 43/2011</t>
  </si>
  <si>
    <t>CONTRATO DE SERVICIOS MEDICOS Nº 44/2011</t>
  </si>
  <si>
    <t>CONTRATO DE SERVICIOS MEDICOS Nº 45/2011</t>
  </si>
  <si>
    <t>CONTRATO DE SERVICIOS MEDICOS Nº 46/2011</t>
  </si>
  <si>
    <t>CONTRATO DE SERVICIOS MEDICOS Nº 47/2011</t>
  </si>
  <si>
    <t>CONTRATO DE SERVICIOS MEDICOS Nº 48/2011</t>
  </si>
  <si>
    <t>CONTRATO DE SERVICIOS MEDICOS Nº 49/2011</t>
  </si>
  <si>
    <t>CONTRATO DE SERVICIOS MEDICOS Nº 50/2011</t>
  </si>
  <si>
    <t>CONTRATO DE SERVICIOS MEDICOS Nº 51/2011</t>
  </si>
  <si>
    <t>CONTRATO DE SERVICIOS MEDICOS Nº 52/2011</t>
  </si>
  <si>
    <t>CONTRATO DE SERVICIOS MEDICOS Nº 53/2011</t>
  </si>
  <si>
    <t>CONTRATO DE SERVICIOS MEDICOS Nº 55/2011</t>
  </si>
  <si>
    <t>CONTRATO DE SERVICIOS MEDICOS Nº 56/2011</t>
  </si>
  <si>
    <t>CONTRATO DE SERVICIOS MEDICOS Nº 57/2011</t>
  </si>
  <si>
    <t>CONTRATO DE SERVICIOS MEDICOS Nº 58/2011</t>
  </si>
  <si>
    <t>CONTRATO DE SERVICIOS MEDICOS Nº 60/2011</t>
  </si>
  <si>
    <t>CONTRATO DE SERVICIOS MEDICOS Nº 62/2011</t>
  </si>
  <si>
    <t>CONTRATO DE SERVICIOS MEDICOS Nº 63/2011</t>
  </si>
  <si>
    <t>CONTRATO DE SERVICIOS MEDICOS Nº 64/2011</t>
  </si>
  <si>
    <t>CONTRATO DE SERVICIOS MEDICOS Nº 65/2011</t>
  </si>
  <si>
    <t>CONTRATO DE SERVICIOS MEDICOS Nº 66/2011</t>
  </si>
  <si>
    <t>CONTRATO DE SERVICIOS MEDICOS Nº 67/2011</t>
  </si>
  <si>
    <t>CONTRATO DE SERVICIOS MEDICOS Nº 68/2011</t>
  </si>
  <si>
    <t>CONTRATO DE SERVICIOS MEDICOS Nº 69/2011</t>
  </si>
  <si>
    <t>CONTRATO DE SERVICIOS MEDICOS Nº 70/2011</t>
  </si>
  <si>
    <t>CONTRATO DE SERVICIOS MEDICOS Nº 71/2011</t>
  </si>
  <si>
    <t>CONTRATO DE SERVICIOS MEDICOS Nº 72/2011</t>
  </si>
  <si>
    <t>CONTRATO DE SERVICIOS MEDICOS Nº 73/2011</t>
  </si>
  <si>
    <t>CONTRATO DE SERVICIOS MEDICOS Nº 74/2011</t>
  </si>
  <si>
    <t>CONTRATO DE SERVICIOS MEDICOS Nº 75/2011</t>
  </si>
  <si>
    <t>CONTRATO DE SERVICIOS MEDICOS Nº 76/2011</t>
  </si>
  <si>
    <t>CONTRATO DE SERVICIOS MEDICOS Nº 77/2011</t>
  </si>
  <si>
    <t>CONTRATO DE SERVICIOS MEDICOS Nº 78/2011</t>
  </si>
  <si>
    <t>CONTRATO DE SERVICIOS MEDICOS Nº 79/2011</t>
  </si>
  <si>
    <t>CONTRATO DE SERVICIOS MEDICOS Nº 54/2011</t>
  </si>
  <si>
    <t>CONTRATO DE SERVICIOS MEDICOS Nº 59/2011</t>
  </si>
  <si>
    <t>CONTRATO DE SERVICIOS MEDICOS Nº 61/2011</t>
  </si>
  <si>
    <t>MANUEL UBERTO MEJIA PEÑA 1</t>
  </si>
  <si>
    <t>JOAQUIN ORELLANA CORTEZ 2</t>
  </si>
  <si>
    <t>ANA MARISOL DOMINGUEZ CACERES 3</t>
  </si>
  <si>
    <t>JORGE ALBERTO ALBAYEROS AZUCENA 4</t>
  </si>
  <si>
    <t>SONIA DEL CARMEN SANTOS DE ALVARENGA 5</t>
  </si>
  <si>
    <t>NELSON ISAIC MIRANDA MORATAYA 6</t>
  </si>
  <si>
    <t>ARTURO CARRANZA RIVAS 7</t>
  </si>
  <si>
    <t>EDGAR ARTURO PERDOMO FLORES 8</t>
  </si>
  <si>
    <t>JOSE MAURICIO ALFARO MONGE 9</t>
  </si>
  <si>
    <t>RONAL ALBERTO CASTELLANOS ALFARO 10</t>
  </si>
  <si>
    <t>GUILLERMO ARTURO CANALES TABLAS 11</t>
  </si>
  <si>
    <t>LUIS ALBERTO MORA LOPEZ 12</t>
  </si>
  <si>
    <t>EDWIN AMILCAR ARIAS MENDOZA 13</t>
  </si>
  <si>
    <t>JOSE ALFREDO MARTINEZ MARTINEZ 14</t>
  </si>
  <si>
    <t>ROBERTO CARLOS MONCADA ESCOBAR 15</t>
  </si>
  <si>
    <t>RUDOLF ERICO LAZO CASTANEDA 16</t>
  </si>
  <si>
    <t>MIRIAN IDALIA GOMEZ DE RIVERA 17</t>
  </si>
  <si>
    <t>ROLANDO DOMINGO PARADA H. 18</t>
  </si>
  <si>
    <t>VICTOR JACINTO COLOCHO PALACIOS 19</t>
  </si>
  <si>
    <t>FRANK MILTON LAZO LOPEZ 20</t>
  </si>
  <si>
    <t>WALTER OSWALDO ALMENDAREZ JUAREZ 21</t>
  </si>
  <si>
    <t>CONSUELO DE JESUS OSORIO DE MORA 22</t>
  </si>
  <si>
    <t>ROBERTO LOPEZ AGUILAR 23</t>
  </si>
  <si>
    <t>PABLO DAVID MIRALDA MARTINEZ 24</t>
  </si>
  <si>
    <t>HECTOR ARISTIDES ORREGO CASTELLANOS 25</t>
  </si>
  <si>
    <t>REINA GUADALUPE ERICKA LOPEZ TORRES 26</t>
  </si>
  <si>
    <t>JORGE MAURICIO RODRIGUEZ MARTINEZ 28</t>
  </si>
  <si>
    <t>ROBERTO ANTONIO ALAS MEJIA 29</t>
  </si>
  <si>
    <t>YURY VLADIMIR AGUILAR GUERRA 30</t>
  </si>
  <si>
    <t>PEDRO ANTONIO GUIDO PLATERO 31</t>
  </si>
  <si>
    <t>NELSON ANTONIO ROMERO CABALLERO 32</t>
  </si>
  <si>
    <t>CARLOS EDGARDO ESCOBAR QUINTANILLA 33</t>
  </si>
  <si>
    <t>MARIO ALEXANDER BERMUDEZ RODRIGUEZ 34</t>
  </si>
  <si>
    <t>HERNAN ALFREDO JACO HIDALGO 35</t>
  </si>
  <si>
    <t>JOSE ROBERTO PINEDA GALERO  36</t>
  </si>
  <si>
    <t>CESAR ENRIQUE SURA MAGAÑA 37</t>
  </si>
  <si>
    <t>MARIO JOSE FONSECA CASTILLO 38</t>
  </si>
  <si>
    <t>LUIS ERNESTO QUIÑONEZ MAGAÑA 39</t>
  </si>
  <si>
    <t>CARLOS ANDRES GARCIA GIRON 40</t>
  </si>
  <si>
    <t>DUNCAN BENJAMIN CUNZA ALFARO 41</t>
  </si>
  <si>
    <t>JOSE CARMELO BAUTISTA GUEVARA 42</t>
  </si>
  <si>
    <t>JOSE RAUL CRISTOBAL GONZALEZ REYES 43</t>
  </si>
  <si>
    <t>RICARDO ANTONIO PINEDA ALVAREZ 44</t>
  </si>
  <si>
    <t>JULIO QUAN MARTINEZ  45</t>
  </si>
  <si>
    <t>HUMBERTO ARTURO BENITEZ ALVAREZ 46</t>
  </si>
  <si>
    <t>CONTRATO DE SUMINISTRO Nº 06/2011</t>
  </si>
  <si>
    <t>ORDEN DE SUMINISTROS DE BIENES Y SERVICIOS Nº 06107</t>
  </si>
  <si>
    <t>CONTRATO DE SERVICIO Nº 100/2011</t>
  </si>
  <si>
    <t>CONTRATO DE SERVICIO Nº 87/2011</t>
  </si>
  <si>
    <t>ORDEN DE SUMINISTROS DE BIENES Y SERVICIOS Nº 06128</t>
  </si>
  <si>
    <t>ORDEN DE SUMINISTROS DE BIENES Y SERVICIOS Nº 06127</t>
  </si>
  <si>
    <t>ORDEN DE SUMINISTROS DE BIENES Y SERVICIOS Nº 06146</t>
  </si>
  <si>
    <t>ORDEN DE SUMINISTROS DE BIENES Y SERVICIOS Nº 06230</t>
  </si>
  <si>
    <t>ORDEN DE SUMINISTROS DE BIENES Y SERVICIOS Nº 06147</t>
  </si>
  <si>
    <t>CONTRATO DE SUMINISTRO Nº 106/2011</t>
  </si>
  <si>
    <t>CONTRATO DE SUMINISTRO Nº 118/2011</t>
  </si>
  <si>
    <t xml:space="preserve"> CONTRATO DE SUMINISTRO Nº 104/2011</t>
  </si>
  <si>
    <t xml:space="preserve"> CONTRATO DE SUMINISTRO Nº 103/2011</t>
  </si>
  <si>
    <t>CONTRATO DE OBRAS Nº 114/2011</t>
  </si>
  <si>
    <t>ORDEN DE SUMINISTROS DE BIENES Y SERVICIOS Nº 06235</t>
  </si>
  <si>
    <t>ORDEN DE SUMINISTROS DE BIENES Y SERVICIOS Nº 06234</t>
  </si>
  <si>
    <t>ORDEN DE SUMINISTROS DE BIENES Y SERVICIOS Nº 06272</t>
  </si>
  <si>
    <t>ORDEN DE SUMINISTROS DE BIENES Y SERVICIOS Nº 06270</t>
  </si>
  <si>
    <t>ORDEN DE SUMINISTROS DE BIENES Y SERVICIOS Nº 06269</t>
  </si>
  <si>
    <t>ORDEN DE SUMINISTROS DE BIENES Y SERVICIOS Nº 06268</t>
  </si>
  <si>
    <t>E-BUSINESS DISRIBUTION DE EL SALVADOR, S.A DE C.V.</t>
  </si>
  <si>
    <t>EDITORIAL ALTAMIRANO MADRIZ,S.A</t>
  </si>
  <si>
    <t>COLATINO DE R.L.</t>
  </si>
  <si>
    <t>DUTRIZ HERMANOS, S.A DE C.V.</t>
  </si>
  <si>
    <t>T S INGENIEROS, S.A DE C.V.</t>
  </si>
  <si>
    <t xml:space="preserve">EDITORA EL MUNDO, S.A </t>
  </si>
  <si>
    <t>CONTRATACIONES EMPRESARIALES,S.A DE C.V.</t>
  </si>
  <si>
    <t>TELEFONICA MOVIL EL SALVADOR,S.A DE C.V.</t>
  </si>
  <si>
    <t>JUAN DANUEL UMAÑA DOMINGUES/ NEGOCIOS DIVERSOS</t>
  </si>
  <si>
    <t>NORMA BEATRIZ SOSA AGUILAR/ DISTRIBUIDORA INDUSTRIAL</t>
  </si>
  <si>
    <t>MARIA GUILLERMINA AGUILAR JOVEL/ PURIFASA</t>
  </si>
  <si>
    <t>PRODIVSA, S.A DE C.V.</t>
  </si>
  <si>
    <t>RICARDO ERNESTO YUDICE VIAUD</t>
  </si>
  <si>
    <t>EQOS, S.A DE C.V.</t>
  </si>
  <si>
    <t>CLINICAS CANDRAY, S.A DE C.V.</t>
  </si>
  <si>
    <t>GASTROENTEROLOGOS ASOCIADOS, S.A DE C.V.</t>
  </si>
  <si>
    <t>REALTIVE,S.A DE C.V.</t>
  </si>
  <si>
    <t>JOSE PEDRO PALACIO</t>
  </si>
  <si>
    <t>URED, S.A DE C.V.</t>
  </si>
  <si>
    <t>CENTRO AUDIOLOGICO MEDICO,S.A DE C.V.</t>
  </si>
  <si>
    <t xml:space="preserve">CONSUELO DE JESUS OSORIO DE MORA </t>
  </si>
  <si>
    <t>BIO TEST, S.A DE C.V.</t>
  </si>
  <si>
    <t>CAMARA AGROPECUARIA Y AGROINDUSTRIAL DE EL SALVADOR</t>
  </si>
  <si>
    <t>ALMACENES VIDRI,S.A DE C.V.</t>
  </si>
  <si>
    <t>PAPELERA SANREY,S.A DE C.V.</t>
  </si>
  <si>
    <t>LIBRERÍA CERVANTES,S.A DE C.V.</t>
  </si>
  <si>
    <t>BUSINESS CENTER. S.A. DE C.V.</t>
  </si>
  <si>
    <t xml:space="preserve">DOCUMENTOS Y DIGITALES DE EL SALVADOR </t>
  </si>
  <si>
    <t>RUDY ISAAC DIAZ MARTINEZ</t>
  </si>
  <si>
    <t>LOURDES ELIZABETH MORALES DE CABRERA</t>
  </si>
  <si>
    <t>SERVICIOS SANITARIOS, S.A DE C.V.</t>
  </si>
  <si>
    <t>MARIO ALBERTO LANDOS, S.A DE C.V.</t>
  </si>
  <si>
    <t>CARLOS ALFREDO LOPEZ GUZMAN</t>
  </si>
  <si>
    <t>RADIODIFUSORAS, ASOCIADAS, S.A. DE C.V.</t>
  </si>
  <si>
    <t>YSU RADIO CADENA, S.A. DE C.V.</t>
  </si>
  <si>
    <t>ASOCIACION AGAPE DE EL SALVADOR</t>
  </si>
  <si>
    <t>FONDO DE ACTIVIDADES ESPECIALES DE RADIO CADENA CUSCATLAN</t>
  </si>
  <si>
    <t>ASOCIACION DE RADIOS Y PROGRAMAS PARTICIPATIVOS DE EL SALVADOR</t>
  </si>
  <si>
    <t>RADIO CHALATENANGO, S.A. DE C.V.</t>
  </si>
  <si>
    <t>RADIO CADENA YSKL, S.A. DE C.,V.</t>
  </si>
  <si>
    <t>SISTEMA DE SEGURIDAD Y LIMPIEZA, S.A. DE C.V.</t>
  </si>
  <si>
    <t>DPG, S.A DE C.V.</t>
  </si>
  <si>
    <t>ADA ROSIBEL MUÑOZ VALLADARES</t>
  </si>
  <si>
    <t>HERNAN ALFREDO JACO HIDALGO</t>
  </si>
  <si>
    <t>CARLOS EDGARDO ESCOBAR QUINTANLLA</t>
  </si>
  <si>
    <t>VICTOR MANUEL CENTENO MARAVILLA</t>
  </si>
  <si>
    <t>MARIO ALEXANDER BERMUDEZ RODRIGUEZ</t>
  </si>
  <si>
    <t>ROBERTO ANTONIO ALAS MEJIA</t>
  </si>
  <si>
    <t>RICARDO ANTONIO ALVARENGA QUEZADA</t>
  </si>
  <si>
    <t>PABLO DAVID MIRALDA MARTINEZ</t>
  </si>
  <si>
    <t>REINA GUADALUPE ERICKA LOPEZ TORRES</t>
  </si>
  <si>
    <t>ROBERTO LOPEZ AGUILAR</t>
  </si>
  <si>
    <t>GERMAN REYMALDO RIVAS FLORES</t>
  </si>
  <si>
    <t>RICARDO JOAQUIN PERALTA VILLALTA</t>
  </si>
  <si>
    <t>VICTOR JACINTO COLOCHO PALACIOS</t>
  </si>
  <si>
    <t>ROLANDO DOMINGUEZ PARADA H.</t>
  </si>
  <si>
    <t>MARIO RENE TEVEZ</t>
  </si>
  <si>
    <t>FEDERICO RAFAEL LOPEZ BELTRAN</t>
  </si>
  <si>
    <t>JOSE MAURICIO ALFARO MONGE</t>
  </si>
  <si>
    <t>GUILLERMO ARTURO CANALES TABLAS</t>
  </si>
  <si>
    <t>JUAN BAUTISTA CABALLERO SIBRIAN</t>
  </si>
  <si>
    <t>RAULALEXANDER HERNANDEZ NAJARRO</t>
  </si>
  <si>
    <t>ANA MARISOL DOMINGUEZ CACERES</t>
  </si>
  <si>
    <t>JOAQUIN ORELLANA CORTEZ</t>
  </si>
  <si>
    <t>MANUEL UBERTO MEJIA PEÑA</t>
  </si>
  <si>
    <t>CARLOS HECTOR ACEVEDO OLIVA</t>
  </si>
  <si>
    <t>ROBERTO CARLOS GRACIAS CARRILLO</t>
  </si>
  <si>
    <t>DELMA GUADALUPE LOPEZ DE SALAZAR</t>
  </si>
  <si>
    <t>JEANNIE MARGARITA SANCHEZ LOPEZ</t>
  </si>
  <si>
    <t>ELSY ELIZABETH CABRERA DE LANGENEGGER</t>
  </si>
  <si>
    <t>GERARDO ERNESTO CUENCA MORALES</t>
  </si>
  <si>
    <t>EARL LYTZ OSEGUEDA VEGA</t>
  </si>
  <si>
    <t>JOSE VLADIMIR ROSAS HERNANDEZ</t>
  </si>
  <si>
    <t>JOSE HERIBERTO GUERRERO CHACON</t>
  </si>
  <si>
    <t>MARTA VICTORIA CONCEPCION HENRIQUEZ PEREZ</t>
  </si>
  <si>
    <t>MAYRA LIGIA GALLARDO DE BANCHON</t>
  </si>
  <si>
    <t>DELFINA CONCEPCION MORENO DE CASTANEDA</t>
  </si>
  <si>
    <t>ANDRES ALBERTO ZIMMERMANN MEJIA</t>
  </si>
  <si>
    <t>ANA BELLY GUERRA DEL CID</t>
  </si>
  <si>
    <t>DIEGO ROBERTO VIDES CLARA</t>
  </si>
  <si>
    <t>JUANA MARGARITA SARAVIA SANCHEZ</t>
  </si>
  <si>
    <t>MARIO HUMBERTO MINERVINI MARIN</t>
  </si>
  <si>
    <t>HUMBERTO ARTURO BENITEZ ALVAREZ</t>
  </si>
  <si>
    <t>CRISTIAN JOSE PINESA MARTINEZ</t>
  </si>
  <si>
    <t>CESAR ALEJANDRO VELASQUEZ CALLES</t>
  </si>
  <si>
    <t>GUILLERMO EDGARDO AVILES OLIVARES</t>
  </si>
  <si>
    <t>RICARDO ANTONIO PINEDA ALVAREZ</t>
  </si>
  <si>
    <t>DUNCAN BENJAMIN CUNZA ALFARO</t>
  </si>
  <si>
    <t>ALBA CRISTINA PINEDA RIVERA</t>
  </si>
  <si>
    <t>LUIS ERESTO QUIÑONEZ MAGAÑA</t>
  </si>
  <si>
    <t>MARIO JOSE FONSECA CASTILLO</t>
  </si>
  <si>
    <t>MANUEL VICENTE HENRIQUEZ BONILLA</t>
  </si>
  <si>
    <t>LEOPOLDO SALVADOR AVILA GUERRA</t>
  </si>
  <si>
    <t>JOSE ROBERTO PINEDA GALERO</t>
  </si>
  <si>
    <t>DISTRIBUIDORA TAMIRA, S.A. DE C.V</t>
  </si>
  <si>
    <t>ARACELI DE JESUS CASTANEDA CASTRO DE GUTIERREZ</t>
  </si>
  <si>
    <t>PROMOTORA DE LA ORGANIZACIÓN DE DISCAPACITADOS DE EL SALVADOR ( PODES )</t>
  </si>
  <si>
    <t>NOELIA TEJADA DE REYES (INDUSTRIAS DE LA ROCA)</t>
  </si>
  <si>
    <t>OTO-AUDIO, S.A. DE C.V.</t>
  </si>
  <si>
    <t>LUISA ELIZABETH DERAS SALES</t>
  </si>
  <si>
    <t>JUAN CARLOS HERNANDEZ PANAMEÑO</t>
  </si>
  <si>
    <t>GENIUS ELECTRONICS, S.A DE C.V.</t>
  </si>
  <si>
    <t>TROPIGAS DE EL SALVADOR, S.A DE C.V.</t>
  </si>
  <si>
    <t>IMPORTADORA LA TIENDONA, S.A DE C.V.</t>
  </si>
  <si>
    <t>CENTRO DE SERVICIOS DOÑO, S.A DE C.V.</t>
  </si>
  <si>
    <t>REPUESTOS DIDEA, S.A DE C.V.</t>
  </si>
  <si>
    <t>CASTELLA SAGARRA,S.A DE C.V.</t>
  </si>
  <si>
    <t>SISTEGUA, S.A DE C.V.</t>
  </si>
  <si>
    <t>MARCOS NORBERTO CAMPOS PORTILLO</t>
  </si>
  <si>
    <t>SISTEMA ELECTRICOS Y CONSULTORIA, S.A. DE C.V.</t>
  </si>
  <si>
    <t>EMPRESAS ADOC, S.A. DE C.V.</t>
  </si>
  <si>
    <t>MULTIPROYECTOS  CONSULTORES, S.A. DE C.V.</t>
  </si>
  <si>
    <t>COMUCICACIONES IBW WL SALVADOR,S.A DE C.V.</t>
  </si>
  <si>
    <t>VICTOR MANUEL HERNANDEZ QUINTEROS</t>
  </si>
  <si>
    <t>ROBERTO CARLOS MONCADA ESCOBAR</t>
  </si>
  <si>
    <t>IMPORTADORA DE NEGOCIOS, S.A. DE C.V.</t>
  </si>
  <si>
    <t>GILMA ZULEMA RICO DE CALVIO</t>
  </si>
  <si>
    <t>CLAUDIA PATRICIA GARCIA DE RAMIREZ</t>
  </si>
  <si>
    <t>VILLALOBOS,S.A DE C.V.</t>
  </si>
  <si>
    <t>SOCIEDAD ELIAS &amp; ASOCIADOS</t>
  </si>
  <si>
    <t>MJ REMODELACIONES, S.A. DE C.V.</t>
  </si>
  <si>
    <t>MAURICIO ALFREDO TRABANINO PACAS</t>
  </si>
  <si>
    <t>EL LANCERO, S.A. DE C.V.</t>
  </si>
  <si>
    <t>COMPAÑÍA SALVADOREÑA DE SEGURIDAD, S.A. DE C.V.</t>
  </si>
  <si>
    <t>CENTRO INTERNACIONAL DE FERIAS Y CONVNCIONES DE EL SALVADOR</t>
  </si>
  <si>
    <t>SISTECO, S.A DE C.V.</t>
  </si>
  <si>
    <t>MOISES ANTONIO GARCIA GODINEZ</t>
  </si>
  <si>
    <t>IMAGEN Y NEGOCIOS CORPORATIVOS,S.A DE C.V.</t>
  </si>
  <si>
    <t>INSTITUTO DE CIENCIAS NEUROLOGIACAS, S.A. DE C.V.</t>
  </si>
  <si>
    <t>COMERCIALIZACIONES DIVERSAS SAN PABLO,S.A DE C.V.</t>
  </si>
  <si>
    <t>HUGO URIEL MENDOZA MEJIA</t>
  </si>
  <si>
    <t>ALMACENES SIMAN, S.A. DE C.V</t>
  </si>
  <si>
    <t>HOME CENTER, S.A. DE C.V.</t>
  </si>
  <si>
    <t>JOSE OMAR ALVARENGA GUEVARA</t>
  </si>
  <si>
    <t>TOROGOZ, S.A. DE C.V.</t>
  </si>
  <si>
    <t>WUIL ANTONIO GARCIA ORELLANA</t>
  </si>
  <si>
    <t>BERTA ODETTE STERNHEIM DE ALFARO</t>
  </si>
  <si>
    <t>SANDRA RENNE STERNHEIM SELVA</t>
  </si>
  <si>
    <t>EDWIN SALVADOR LOVO MERLOS</t>
  </si>
  <si>
    <t>EDWIN ALEXANDER CASTRO</t>
  </si>
  <si>
    <t>FRANCISCO JAVIER URQUILLA VILLAFUERTE</t>
  </si>
  <si>
    <t>OSCAR ANTONIO MEJIA CEA</t>
  </si>
  <si>
    <t>JOAQUIN ANTONIO FUENTES BLANCO</t>
  </si>
  <si>
    <t>IRIAN LILLY ESTRADA ANAYA</t>
  </si>
  <si>
    <t>ADESAL, S.A. DE C.V.</t>
  </si>
  <si>
    <t>DISTRIBUIDORA DE PRODUCTOS PARA LA SALUD, S.A. DE C.V.</t>
  </si>
  <si>
    <t>FREDY EGDARDO LOPEZ LOPEZ</t>
  </si>
  <si>
    <t>LINA GUADALUPE DE LA CRUZ DE ROMERO</t>
  </si>
  <si>
    <t>FONDO DE ACTIVIDADES ESPECIALES M.O.P TRANSP. VIVIENDA Y DESARROLLO URBANO</t>
  </si>
  <si>
    <t>SERVICIOS TECNOLOGICOS MULTIPLES, S.A. DE C.V.</t>
  </si>
  <si>
    <t>ENRIQUE DE JESUS MIRA ORANTES</t>
  </si>
  <si>
    <t>UNIFORMES INDUSTRIALES, O.R., S.A DE C.V.</t>
  </si>
  <si>
    <t>HERMELINDA DEL CARMEN VALDIVIESO OCHOA</t>
  </si>
  <si>
    <t>SERCOMCA, S.A. DE C.V.</t>
  </si>
  <si>
    <t>SERVICIOS COMERCIALES MULTI, S.A. DE C.V.</t>
  </si>
  <si>
    <t>ASOC. COOP. DE AHORRO Y CREDITO BUEN FUTURO DE R.L.</t>
  </si>
  <si>
    <t>HERBER JOB GUARDADO RODRIGUEZ</t>
  </si>
  <si>
    <t>PLASTICOS SAGRADO CORAZON DE JESUS, S.A. DE C.V.</t>
  </si>
  <si>
    <t xml:space="preserve">GUADALUPE DEL CARMEN DIAZ RODRIGUEZ </t>
  </si>
  <si>
    <t>JOEL MARCELINO SOMOZA ORTEGA</t>
  </si>
  <si>
    <t>JUAN ANTONIO BELTRAN IRAHETA</t>
  </si>
  <si>
    <t>JESUS ENRIQUEZ SANCHEZ MORENO</t>
  </si>
  <si>
    <t>JOSE SIGFRIDO LOPEZ FLORES</t>
  </si>
  <si>
    <t>RODRIGO ARTURO PEREZ GARCIA</t>
  </si>
  <si>
    <t>VIVERO SANTA MARTA, S.A. DE C.V.</t>
  </si>
  <si>
    <t>INVERSIONES ARROYOS, S.A. DE C.V.</t>
  </si>
  <si>
    <t>GRUPO "R" FARRAR, S.A. DE C.V.</t>
  </si>
  <si>
    <t>FREDY NOE GRANADOS RIVERA</t>
  </si>
  <si>
    <t>ARTENIO BALTAZAR ERAZO</t>
  </si>
  <si>
    <t>DATAPRINT DE EL SALVADOR, S.A. DE C.V.</t>
  </si>
  <si>
    <t>CLINICAS DE RAYOS X BRITO MEJIA PEÑA, S.A. DE C.V.</t>
  </si>
  <si>
    <t>HOSPITAL DE EMERGENCIAS Y DIAGNOSTICOS, S.A. DE C.V.</t>
  </si>
  <si>
    <t>DELMAR SALVADOR VILLALOBOS CAÑAS</t>
  </si>
  <si>
    <t>IMPORTADORA MANHATTAN, S.A. DE C.V.</t>
  </si>
  <si>
    <t>CARLOS ANTONIO ARAUJO GRIMALDI</t>
  </si>
  <si>
    <t>PAPELCO, S.A. DE C.V.</t>
  </si>
  <si>
    <t>ESSO STANDARD OIL, S.A. LTD</t>
  </si>
  <si>
    <t>CALCULADORAS Y TECLADOS, S.A. DE C.V.</t>
  </si>
  <si>
    <t>VIVEROS IZALCO, S.A. DE C.V.</t>
  </si>
  <si>
    <t>FERROCENTRO, S.A. DE C.V.</t>
  </si>
  <si>
    <t>INDUSTRIAS MIGUEL ANGEL, S.A. DE C.V.</t>
  </si>
  <si>
    <t>HOTELES Y DESARROLLOS, S.A. DE C.V.</t>
  </si>
  <si>
    <t>EMSAMBLADORA SALVADOREÑA, S.A. DE C.V.</t>
  </si>
  <si>
    <t>UNION COMERCIAL DE EL SALVADOR, S.A. DE C.V.</t>
  </si>
  <si>
    <t>SALANDRA BOVE, S.A. DE C.V.</t>
  </si>
  <si>
    <t>CORBES, S.A. DE C.V.</t>
  </si>
  <si>
    <t>VENTAS Y SERVICIOS VARIOS, S.A. DE C.V.</t>
  </si>
  <si>
    <t>SERVIPRISA, S.A. DE C.V.</t>
  </si>
  <si>
    <t>JOSE LEONEL MONTERROSA CARRANZA</t>
  </si>
  <si>
    <t>PROMOTORA DE LA ORG. DE DISCAPACITADOS DE EL SALVADOR / PODES</t>
  </si>
  <si>
    <t>OMNI MUSIC, S.A. DE C.V.</t>
  </si>
  <si>
    <t>SERVICIOS  DIVERSOS CANDRAY, S.A. DE C.V.</t>
  </si>
  <si>
    <t xml:space="preserve">NELLY ELIZABETH SCHENTE COLATO </t>
  </si>
  <si>
    <t>JACQUELINNE ROXANA BAIRES LÓPEZ</t>
  </si>
  <si>
    <t>INNOVACIONES DIGITALES, S.A. DE C.V.</t>
  </si>
  <si>
    <t xml:space="preserve"> RICOH EL SALVADOR, S.A. DE C.V. </t>
  </si>
  <si>
    <t xml:space="preserve"> STB COMPUTER, S.A. DE C.V. </t>
  </si>
  <si>
    <t xml:space="preserve"> EQUIPOS Y SUMINISTROS, S.A. DE C.V.(EQOS) </t>
  </si>
  <si>
    <t xml:space="preserve"> PAPELERA SANREY,S.A DE C.V. </t>
  </si>
  <si>
    <t>GILMA ZULEMA RICO DE CALVIO (COMPLENTO DEL PROCESO 79)</t>
  </si>
  <si>
    <t>PRORROGA CONTRATO DE ARRENDAMIENTO NO.01/2000</t>
  </si>
  <si>
    <t>CONTRATO POR TELEFONICA</t>
  </si>
  <si>
    <t>CONTRATO DE SUMINISTROS Nº 03/2010</t>
  </si>
  <si>
    <t>CONTRATO DE SUMINISTROS Nº 04/2010</t>
  </si>
  <si>
    <t>CONTRATO DE ARRENDAMIENTO Nº 01/2010</t>
  </si>
  <si>
    <t>CONTRATO DE SUMINISTRO Nº 07/2010</t>
  </si>
  <si>
    <t>CONTRATO DE SUMINISTRO Nº 12/2010</t>
  </si>
  <si>
    <t>CONTRATO DE SUMINISTRO Nº 14/2010</t>
  </si>
  <si>
    <t>CONTRATO DE SUMINISTRO Nº 15/2010</t>
  </si>
  <si>
    <t>CONTRATO DE SUMINISTRO Nº 16/2010</t>
  </si>
  <si>
    <t>CONTRATO DE SERVICIOS PROFESIONALES  Nº 01/2010</t>
  </si>
  <si>
    <t>CONTRATO DE SERVICIOS PROFESIONALES  Nº 02/2010</t>
  </si>
  <si>
    <t xml:space="preserve"> CONTRATO  DE ARRENDAMIENTO Nº04/2010 </t>
  </si>
  <si>
    <t xml:space="preserve"> CONTRATO DE SUMINISTRO Nº 25/2010 </t>
  </si>
  <si>
    <t>CONTRATO DE SERVICIOS DE CONSULTORIA Nº 22/2010</t>
  </si>
  <si>
    <t>CONTRATO DE SERVICIOS TECNICOS Nº 01/2010</t>
  </si>
  <si>
    <t>CONTRATO DE SERVICIOS TECNICOS Nº 02/2011</t>
  </si>
  <si>
    <t>MODALIDAD DE CONTRATACIÓN:  LICITACIÓN PÚBLICA</t>
  </si>
  <si>
    <t>S.T. MEDIC, S.A DE C.V.</t>
  </si>
  <si>
    <t>DADA DADA Y CIA,. S.A. DE C.V.</t>
  </si>
  <si>
    <t>TECNICO MERCANTIL, S.A. DE C.V.</t>
  </si>
  <si>
    <t>MAQUINARIA AGRICOLA, S.A. DE C.V.</t>
  </si>
  <si>
    <t>JOAQUIN ANTONIO FUENTES BLANCOS</t>
  </si>
  <si>
    <t>CONTRATO DE SUMINISTRO Nº 13/2010</t>
  </si>
  <si>
    <t>CONTRATO DE SUMINISTRO Nº 23/2010</t>
  </si>
  <si>
    <t>CONTRATO DE SUMINISTRO Nº 24/2010</t>
  </si>
  <si>
    <t>CONTRATO DE SUMINISTRO Nº 38/2010</t>
  </si>
  <si>
    <t>CONTRATO DE SUMINISTRO Nº 39/2010</t>
  </si>
  <si>
    <t>CONTRATO DE SUMINISTRO Nº 42/2010</t>
  </si>
  <si>
    <t>CONTRATO DE SUMINISTRO Nº 43/2010</t>
  </si>
  <si>
    <t>ORDEN DE SUMINISTRO Nº  5951</t>
  </si>
  <si>
    <t>CONTRATO DE SUMINISTRO Nº 34/2010</t>
  </si>
  <si>
    <t>MODALIDAD DE CONTRATACIÓN:  LICITACIÓN PÚBLICA POR INVITACIÓN</t>
  </si>
  <si>
    <t>SEGUROS DEL PACIFICO,S.A / JUAN CARLOS AGREDA HERRERA.</t>
  </si>
  <si>
    <t>FARMACIA SAN NICOLAS, S.A. DE C.V.</t>
  </si>
  <si>
    <t>FARMIX, S.A. DE C.V.</t>
  </si>
  <si>
    <t>CLINICAS DE RAYOS X BRITO MEJIA PEÑA, S.A DE C.V.</t>
  </si>
  <si>
    <t>DELIBANQUETES, S.A. DE C.V.</t>
  </si>
  <si>
    <t>DIDEA, S.A. DE C.V.</t>
  </si>
  <si>
    <t>GRUPO Q EL SALVADOR, S.A. DE C.V.</t>
  </si>
  <si>
    <t>GBM DE EL SALVADOR, S.A. DE C.V.</t>
  </si>
  <si>
    <t>SISTEMAS C&amp;C. S.A. DE C.V.</t>
  </si>
  <si>
    <t>DICSASA, S.A DE C.V.</t>
  </si>
  <si>
    <t>MANUFACTURAS HUMBERTO BUKELE E HIJOS, S.A. DE C.V</t>
  </si>
  <si>
    <t>COPIADORAS DE EL SALVADOR, S.A. DE C.V.</t>
  </si>
  <si>
    <t>COMERCIO Y REPRESENACIONES, S.A. DE C.V.</t>
  </si>
  <si>
    <t>OXGENO Y GASES DE EL SALVADOR, S.A. DE C.V.</t>
  </si>
  <si>
    <t>CONTRATO DE CONSULTORIA Nº 17/2010</t>
  </si>
  <si>
    <t>CONTRATO DE ARRENDAMIENTO Nº 02/2010</t>
  </si>
  <si>
    <t xml:space="preserve">CONTRATO DE SUMINISTRO Nº 01/2010 </t>
  </si>
  <si>
    <t>CONTRATO DE SUMINISTRO Nº 05/2010</t>
  </si>
  <si>
    <t>CONTRATO DE SUMINISTRO Nº 06/2010</t>
  </si>
  <si>
    <t>CONTRATO DE SUMINISTRO Nº 08/2010</t>
  </si>
  <si>
    <t>CONTRATO DE SUMINISTRO Nº 09/2010</t>
  </si>
  <si>
    <t>CONTRATO DE SUMINISTRO Nº 10/2010</t>
  </si>
  <si>
    <t>CONTRATO DE SUMINISTRO Nº 11/2010</t>
  </si>
  <si>
    <t>CONTRATO DE SERVICIOS Nº 18/2010</t>
  </si>
  <si>
    <t>CONTRATO DE SUMINISTRO Nº 16/2010 F.P</t>
  </si>
  <si>
    <t>CONTRATO DE SERVICIOS Nº 19/2010</t>
  </si>
  <si>
    <t>CONTRATO DE SUMINISTRO Nº 20/2010</t>
  </si>
  <si>
    <t>CONTRATO DE SUMINISTRO Nº 21/2010</t>
  </si>
  <si>
    <t>ORDEN DE SUMINISTRO Nº 5883</t>
  </si>
  <si>
    <t>ORDEN DE SUMINISTRO Nº 5933</t>
  </si>
  <si>
    <t>CONTRATO DE SUMINISTRO Nº 29/2010</t>
  </si>
  <si>
    <t>CONTRATO DE SUMINISTRO Nº 28/2010</t>
  </si>
  <si>
    <t>CONTRATO DE SUMINISTRO Nº 30/2010</t>
  </si>
  <si>
    <t>CONTRATO DE SUMINISTRO Nº 26/2010</t>
  </si>
  <si>
    <t>CONTRATO DE SUMINISTRO Nº 27/2010</t>
  </si>
  <si>
    <t>CONTRATO DE SUMINISTRO Nº 33/2010</t>
  </si>
  <si>
    <t>CONTRATO DE SUMINISTRO Nº 35/2010</t>
  </si>
  <si>
    <t>CONTRATO DE SUMINISTRO Nº 40/2010</t>
  </si>
  <si>
    <t>CONTRATO DE SUMINISTRO Nº 41/2010</t>
  </si>
  <si>
    <t>CONTRATO DE SUMINISTRO Nº 31/2010</t>
  </si>
  <si>
    <t>ORDEN DE SUMINISTRO Nº 5943</t>
  </si>
  <si>
    <t>ORDEN DE SUMINISTRO Nº 5940</t>
  </si>
  <si>
    <t>ORDEN DE SUMINISTRO Nº 5941</t>
  </si>
  <si>
    <t>CONTRATO DE SUMINISTRO Nº 32/2010</t>
  </si>
  <si>
    <t>MEQUINSAL, S.A. DE C.V.</t>
  </si>
  <si>
    <t>DISMED, S.A DE C.V.</t>
  </si>
  <si>
    <t>PRODUCTOS DE POLIURETANO, S.A. DE C.V.</t>
  </si>
  <si>
    <t>ORDEN DE SUMINISTRO Nº  5778</t>
  </si>
  <si>
    <t>CONTRATO DE SUMINISTRO Nº 37/2010</t>
  </si>
  <si>
    <t>CONTRATO DE SUMINISTRO Nº 36/2010</t>
  </si>
  <si>
    <t>ORDEN DE SUMINISTRO Nº  5966</t>
  </si>
  <si>
    <t>ORDEN DE SUMINISTRO Nº  5967</t>
  </si>
  <si>
    <t>CONTRATO DE SUMINISTRO Nº 46/2010</t>
  </si>
  <si>
    <t>ORDEN DE SUMINISTRO Nº  5968</t>
  </si>
  <si>
    <t>ORDEN DE SUMINISTRO Nº  5925</t>
  </si>
  <si>
    <t>CONTRATO DE SUMINISTRO Nº 44/2010</t>
  </si>
  <si>
    <t>CONTRATO DE SUMINISTRO Nº 45/2010</t>
  </si>
  <si>
    <t>ORDEN DE SUMINISTRO Nº 5974</t>
  </si>
  <si>
    <t>E-BUSINESS DISTRIBUTION DE EL SALVADOR, S.A. DE C.V.</t>
  </si>
  <si>
    <t>CONTRATACIONES EMPRESARIALES, S.A. DE C.V.</t>
  </si>
  <si>
    <t>MARÍA GUILLERMINA AGUILAR JOVEL</t>
  </si>
  <si>
    <t>JOSÉ ESAÚ MEJÍA MILLA</t>
  </si>
  <si>
    <t xml:space="preserve">ASOC. DE RADIOS </t>
  </si>
  <si>
    <t>INMOBILIARIA Y VALORES, S.A. DE C.V. Y/O YSU RADIO</t>
  </si>
  <si>
    <t>RADIO CADENA Y.S.K.L., S.A.</t>
  </si>
  <si>
    <t>ASOCIACIÓN ÁGAPE DE EL SALVADOR</t>
  </si>
  <si>
    <t>FONDO DE ACTIVIDADES ESP. DE RADIO CUSCATLÁN</t>
  </si>
  <si>
    <t>RADIODIFUSORAS ASOCIADAS, S.A. DE C.V.</t>
  </si>
  <si>
    <t>INDUSTRIAS LA CONSTANCIA, S.A. DE C.V.</t>
  </si>
  <si>
    <t>JOSÉ PEDRO PALACIOS</t>
  </si>
  <si>
    <t>TELEFÓNICA MÓVILES EL SALVADOR, S.A. DE C.V.</t>
  </si>
  <si>
    <t>ALEX ALBERTO LIZAMA AGUILAR</t>
  </si>
  <si>
    <t>SERVICIO AUTOMOTRIZ DELUXE, S.A. DE C.V.</t>
  </si>
  <si>
    <t>NOÉ ALBERTO GUILLÉN</t>
  </si>
  <si>
    <t>MARIO ALBERTO LANDÓS, S.A. DE C.V.</t>
  </si>
  <si>
    <t>PEDRO ANTONIO ABREGO</t>
  </si>
  <si>
    <t>MAGNO ALDEMAR GONZÁLEZ VÁSQUEZ</t>
  </si>
  <si>
    <t>ASOCIACIÓN AGAPE DE EL SALVADOR</t>
  </si>
  <si>
    <t>GENIUS ELECTRONIC, S.A. DE C.V.</t>
  </si>
  <si>
    <t>TALLER DIDEA, S.A. DE C.V.</t>
  </si>
  <si>
    <t>LATINOS RACING, S.A. DE C.V.</t>
  </si>
  <si>
    <t>YOLANDA BELTRÁN GARCIAS</t>
  </si>
  <si>
    <t>WILFREDO ANTONIO MARROQUÍN</t>
  </si>
  <si>
    <t>CRISTÓBAL PÉREZ MARTÍNEZ</t>
  </si>
  <si>
    <t>CLINICAS DE RAYOS X BRITO MEJIA PEÑA,S.A DE C.V</t>
  </si>
  <si>
    <t>ROMEL ERNESTO ZUNIGA</t>
  </si>
  <si>
    <t>SERVICIOS TÉCNICOS MÉDICOS, S.A. DE C.V.</t>
  </si>
  <si>
    <t>DISMED, S.A. DE C.V.</t>
  </si>
  <si>
    <t>SALMED, S.A. DE C.V.</t>
  </si>
  <si>
    <t>ASOCIACIÓN DE CIEGOS DE EL SALVADOR</t>
  </si>
  <si>
    <t>OXÍGENOS Y GASES DE EL SALVADOR, S.A. DE C.V.</t>
  </si>
  <si>
    <t>EDITORA EL MUNDO, S.A.</t>
  </si>
  <si>
    <t>PLANTA DE TORREFACCIÓN DE CAFÉ, S.A. DE C.V.</t>
  </si>
  <si>
    <t>PAULA ARELY VELASCO DE ARGUMEDO</t>
  </si>
  <si>
    <t>JUAN JOSÉ VIVAS MENDOZA</t>
  </si>
  <si>
    <t>EDGAR OFILIO LÓPEZ HERNÁNDEZ</t>
  </si>
  <si>
    <t>SONIA DELMY GÓMEZ DE PERAZA</t>
  </si>
  <si>
    <t>MIRELLA LORENA RODRÍGUEZ GARCÍA</t>
  </si>
  <si>
    <t>RUFINO CANALES MARTÍNEZ</t>
  </si>
  <si>
    <t>LUIS MIGUEL DÍAZ</t>
  </si>
  <si>
    <t>JUAN CARLOS TEJADA LÓPEZ</t>
  </si>
  <si>
    <t>LISETTE DEL CARMEN BELTRÁN IRAHETA</t>
  </si>
  <si>
    <t>MARY ANA SILVIA MIRANDA FRANCO</t>
  </si>
  <si>
    <t>CLAUDIA LISSETH CAÑAS ELÍAS</t>
  </si>
  <si>
    <t>MARÍA DEL CARMEN RAMÍREZ TORRES</t>
  </si>
  <si>
    <t>PAXELY JEANNETTE MEDRANO MÉNDEZ</t>
  </si>
  <si>
    <t>DISEÑOS Y SISTEMAS DE EQUIPOS DE COCINA, S.A DE C.V</t>
  </si>
  <si>
    <t>MEGA FUTURO, S.A DE C.V</t>
  </si>
  <si>
    <t>PROALVI,S.A DE C.V</t>
  </si>
  <si>
    <t>SALVADOR BALTAZAR ROMERO PÉREZ</t>
  </si>
  <si>
    <t>IMPRESOS PUBLICOLOR, S.A DE C.V</t>
  </si>
  <si>
    <t>JOSÉ ERNESTO LOZANO RIVERA</t>
  </si>
  <si>
    <t>MARÍA ALEJANDRA AVILÉS CARRILLO.</t>
  </si>
  <si>
    <t>JUAN ROBERTO ARAUJO A.</t>
  </si>
  <si>
    <t>DOS MIL UNO MUSIC CENTER, S.A DE C.V</t>
  </si>
  <si>
    <t>NORA CONSUELO BELLOSO HENRÍQUEZ</t>
  </si>
  <si>
    <t>CARBAZEL, S.A DE C.V</t>
  </si>
  <si>
    <t xml:space="preserve">ROLDAN ALFREDO QUINTANILLA DIMAS </t>
  </si>
  <si>
    <t>VENTAS Y SERVICIOS VARIOS, S.A DE C.V</t>
  </si>
  <si>
    <t>DATA &amp; GRAPHICS, S.A DE C.V</t>
  </si>
  <si>
    <t>MARIO FRANCISCO SOSA AMBROGI</t>
  </si>
  <si>
    <t>VIDUC, S.A DE C..V</t>
  </si>
  <si>
    <t>PATRONIC,S.A DE C.V.</t>
  </si>
  <si>
    <t>CASA RIVAS, S.A DE C.V</t>
  </si>
  <si>
    <t>TÉCNICO MERCANTIL, S.A DE C.V</t>
  </si>
  <si>
    <t xml:space="preserve">EDITORIAL EL MUNDO, S.A </t>
  </si>
  <si>
    <t>MEQUINSAL, S.A DE C.V</t>
  </si>
  <si>
    <t>SINAÍ REPUESTOS Y MAQUINAS, S.A DE C.V</t>
  </si>
  <si>
    <t>PRODUCTOS DE POLIURETANO, S.A DE C.V</t>
  </si>
  <si>
    <t>HEBER JOB GUARDADO RODRÍGUEZ</t>
  </si>
  <si>
    <t>PLÁSTICOS SAGRADO CORAZÓN DE JESÚS, S.A DE C.V</t>
  </si>
  <si>
    <t>OXIGENO Y GASES DE EL SALVADOR,S.A DE C.V.</t>
  </si>
  <si>
    <t>JOSÉ ROBERTO ORTIZ FLORES</t>
  </si>
  <si>
    <t>VIDUC, S.A DE C.V</t>
  </si>
  <si>
    <t>FREUND DE EL SALVADOR,S.A DE C.V.</t>
  </si>
  <si>
    <t>DIDEA INDUSTRIAL,S.A DE C.V</t>
  </si>
  <si>
    <t>DISTRIBUIDORA TAMIRA, S.A DE C,V</t>
  </si>
  <si>
    <t>ASOCIACIÓN TELETÓN PRO-REHABILITACIÓN</t>
  </si>
  <si>
    <t>CARLOS ALBERTO BONILLA</t>
  </si>
  <si>
    <t>JOSUÉ MARVIN CHÁVEZ R.</t>
  </si>
  <si>
    <t>EUROSALVADOREÑA, S.A DE C.V</t>
  </si>
  <si>
    <t>FARID ELÍAS SACA CABRERA</t>
  </si>
  <si>
    <t>MANUEL UBERTO MEJÍA PEÑA</t>
  </si>
  <si>
    <t>ANA ISABEL AVALOS FLORES</t>
  </si>
  <si>
    <t>MAURICIO SALAZAR TORRES</t>
  </si>
  <si>
    <t>JOSÉ MAURICIO ALFARO MONGE</t>
  </si>
  <si>
    <t>FEDERICO RAFAEL LÓPEZ BELTRÁN</t>
  </si>
  <si>
    <t>ROLANDO DOMÍNGUEZ PARADA H</t>
  </si>
  <si>
    <t xml:space="preserve">VÍCTOR JACINTO COLOCHO PALACIOS </t>
  </si>
  <si>
    <t>GERMAN REYNALDO RIVAS FLORES</t>
  </si>
  <si>
    <t>ROBERTO LÓPEZ AGUILAR</t>
  </si>
  <si>
    <t>PABLO DAVID MIRALDA MARTÍNEZ</t>
  </si>
  <si>
    <t>ROBERTO ANTONIO ALAS MEJÍA</t>
  </si>
  <si>
    <t>JORGE EDUARDO SÁNCHEZ GUTIÉRREZ</t>
  </si>
  <si>
    <t>HERNÁN ALFREDO JACO HIDALGO</t>
  </si>
  <si>
    <t>JEANNIE MARGARITA SÁNCHEZ LÓPEZ</t>
  </si>
  <si>
    <t xml:space="preserve">ELSY ELIZABETH CABRERA DE LANGENEGGER </t>
  </si>
  <si>
    <t>DELMA GUADALUPE LÓPEZ DE SALAZAR</t>
  </si>
  <si>
    <t>LEOPOLDO SALVADOR ÁVILA GUERRA</t>
  </si>
  <si>
    <t>EDUARDO MARTÍNEZ MELARA</t>
  </si>
  <si>
    <t>ROXANA MINERVINE MELARA</t>
  </si>
  <si>
    <t>ANDRÉS ALBERTO MEJÍA ZIMMERMANN</t>
  </si>
  <si>
    <t>JOSÉ HERIBERTO GUERRERO CHACÓN</t>
  </si>
  <si>
    <t xml:space="preserve">DELFINA CONCEPCIÓN MORENO DE CASTANEDA </t>
  </si>
  <si>
    <t>RICARDO FEDERICO FLORES SALAZAR</t>
  </si>
  <si>
    <t>MARTA VICTORIA CONCEPCIÓN HENRÍQUEZ PÉREZ</t>
  </si>
  <si>
    <t xml:space="preserve">DUNCAN BENJAMÍN CUNZA ALFARO </t>
  </si>
  <si>
    <t>ABRAHÁN ALFREDO AMAYA MENDOZA</t>
  </si>
  <si>
    <t>GERARDO JAVIER JOVEL RODRÍGUEZ</t>
  </si>
  <si>
    <t>SERVICIOS DIVERSOS OSMAR, S.A Y C.V.</t>
  </si>
  <si>
    <t xml:space="preserve">MARIO ADOLFO CAMPOS PORTILLO </t>
  </si>
  <si>
    <t>VÍCTOR MANUEL ELÍAS RIVAS</t>
  </si>
  <si>
    <t>LIBRERÍA Y PAPELERÍA EL NUEVO SIGLO, S.A DE C.V</t>
  </si>
  <si>
    <t>NOÉ ALBERTO GUILLEN</t>
  </si>
  <si>
    <t>DOCUMENTOS Y DIGITALES DE EL SALVADOR, S.A DE CV</t>
  </si>
  <si>
    <t>LIBRERÍA CERVANTES, S.A DE C.V</t>
  </si>
  <si>
    <t>SISTEMAS DE SEGURIDAD Y LIMPIEZA, S.A DE C.V.</t>
  </si>
  <si>
    <t xml:space="preserve"> CLAUDIA CAROLINA HERNANDEZ DE REYES</t>
  </si>
  <si>
    <t>ALMACENES VIDRI,S.A DE C.V</t>
  </si>
  <si>
    <t>ROSA MARÍA MANCIA DE REYES</t>
  </si>
  <si>
    <t>COMPAÑÍA DE SERVICIOS INTEGRAL, S.A DE C.V</t>
  </si>
  <si>
    <t>DPG,S,A DE C,V,</t>
  </si>
  <si>
    <t>AMÍLCAR CANALES REYES</t>
  </si>
  <si>
    <t>AGRO FERRETERÍA LA SEMILLA, S.A DE C.V</t>
  </si>
  <si>
    <t>AGRO FERRETERÍA EL SURCO, S.A DE C.V</t>
  </si>
  <si>
    <t>URED, S.A DE C.V</t>
  </si>
  <si>
    <t>IGNACIO ARGUETA CHICAS</t>
  </si>
  <si>
    <t xml:space="preserve">PROMOTORA DE LA ORGANIZACIÓN DE DISCAPACITADOS DE EL SALVADOR </t>
  </si>
  <si>
    <t>TILAPIA INDUSTRIAL, S.A DE C.V</t>
  </si>
  <si>
    <t>FERROCENTRO, S.A DE C.V</t>
  </si>
  <si>
    <t>MEGA FUTURO,S.A DE C.V</t>
  </si>
  <si>
    <t>ROXANA ELIZABETH BELTRÁN VALLADARES</t>
  </si>
  <si>
    <t>MARÍA GLORIA CASTILLO BAIRES</t>
  </si>
  <si>
    <t>ANTONIO TIRSO CANALES MONTERROSA</t>
  </si>
  <si>
    <t>SALVADOR ALEXANDER MIRANDA VÁSQUEZ</t>
  </si>
  <si>
    <t>BACER,S.A DE C.V.</t>
  </si>
  <si>
    <t>DISEÑARTE,S.A DE C.V.</t>
  </si>
  <si>
    <t>CARLOS ALBERTO SORIANO</t>
  </si>
  <si>
    <t>TEODORO TEJADA GÁMEZ</t>
  </si>
  <si>
    <t>MOISÉS ANTONIO BARAHONA ARGUETA</t>
  </si>
  <si>
    <t>REPUESTOS DIDEA, S.A DE C.V</t>
  </si>
  <si>
    <t>DISTRIBUIDORA PAREDES VELA, S.A DE C.V</t>
  </si>
  <si>
    <t>SERVICIOS AUTOMOTRIZ DELUXE, S.A DE C.V</t>
  </si>
  <si>
    <t>GRUPO EL SALVADOR,S.A DE C.V.</t>
  </si>
  <si>
    <t>TALLER DIDEA,S.A DE C.V.</t>
  </si>
  <si>
    <t>INNOVACIONES MEDICAS,S.A DE C.V.</t>
  </si>
  <si>
    <t>JOSE ALBERTO BARRIENTOS CISNEROS</t>
  </si>
  <si>
    <t>INDUSTRIAS LA CONSTANCIA,S.A DE C.V.</t>
  </si>
  <si>
    <t>JOSE ROBERTO ORTIZ FLORES</t>
  </si>
  <si>
    <t>AGROFERRETERIA LA SEMILLA,S.A DE C.V.</t>
  </si>
  <si>
    <t>IGNEUS,S.A DE C.V.</t>
  </si>
  <si>
    <t xml:space="preserve">EDITORIAL EL MUNDO,S.A </t>
  </si>
  <si>
    <t>MARÍA EUGENIA MURGA DE MORALES</t>
  </si>
  <si>
    <t xml:space="preserve">SOL ELÍAS Y ASOCIADOS </t>
  </si>
  <si>
    <t>COLATINO DE R.L</t>
  </si>
  <si>
    <t>FORMAS, ARTES Y SERVICIOS, S.A DE C.V</t>
  </si>
  <si>
    <t xml:space="preserve">EDITORIAL ALTAMIRANO MADRIZ,S.A </t>
  </si>
  <si>
    <t xml:space="preserve">ADA ROSIBELL MUÑOZ VALLADARES </t>
  </si>
  <si>
    <t>HOTELES, S.A DE C.V</t>
  </si>
  <si>
    <t>SCREENCHECK EL SALVADOR,S.A DE C.V.</t>
  </si>
  <si>
    <t>GRUPO Q EL SALVADOR,S.A DE C.V.</t>
  </si>
  <si>
    <t>VICENTE ANTONIO GOMEZ CASTELLON</t>
  </si>
  <si>
    <t xml:space="preserve">ANA LUCINA SANCHEZ DE CAÑAS </t>
  </si>
  <si>
    <t>MILAGRO DEL ROSARIO ESPERANZA DE MEZQUITA</t>
  </si>
  <si>
    <t>MANUEL DE JESUS CALDERON</t>
  </si>
  <si>
    <t>FERROCENTRO,S.A DE C.V</t>
  </si>
  <si>
    <t>TALLER  DIDEA,S.A DE  C.V.</t>
  </si>
  <si>
    <t>SERVICIOS DE ALIMENTOS, S.A DE C.V.</t>
  </si>
  <si>
    <t xml:space="preserve">EDITORA EL MUNDO,S.A </t>
  </si>
  <si>
    <t>MARIA GUILLERMINA AGUILAR JOVEL</t>
  </si>
  <si>
    <t>AGROFERRETERIA LA SEMILLA, S.A DE C.V</t>
  </si>
  <si>
    <t xml:space="preserve">EDITORIAL  EL MUNDO,S.A </t>
  </si>
  <si>
    <t>AMILCAR CANALES REYES</t>
  </si>
  <si>
    <t>LINA G. DE LA CRUZ DE ROMERO</t>
  </si>
  <si>
    <t>JOSE RENE HERNANDEZ MARTINEZ</t>
  </si>
  <si>
    <t>FONDO DE ACTIVIDADES ESPECIALES M.O.P. TRANSPORTE. VIVIENDA Y DESARROLLO URBANO</t>
  </si>
  <si>
    <t>DISTRIBUIDORA TAMIRA,S.A DE C,V</t>
  </si>
  <si>
    <t>SANTOS EUGENIA MIRANDA MÉNDEZ</t>
  </si>
  <si>
    <t>CONTRATO DE SERVICIOS TECNICOS 11/2009</t>
  </si>
  <si>
    <t>CONTRATO DE SERVICIOS TECNICOS 09/2009</t>
  </si>
  <si>
    <t>CONTRATO DE SERVICIOS TECNICOS 10/2009</t>
  </si>
  <si>
    <t>CONTRATO DE SERV,. TECNICOS 27/2009</t>
  </si>
  <si>
    <t>CONTRATO DE SERVICIOS TECNICOS 24/2009</t>
  </si>
  <si>
    <t>CONTRATO DE SERVICIOS TECNICOS 23/2009</t>
  </si>
  <si>
    <t>CONTRATO DE SERVICIOS TECNICOS 22/2009</t>
  </si>
  <si>
    <t>CONTRATO DE SERVICIOS TECNICOS 21/2009</t>
  </si>
  <si>
    <t>CONTRATO DE SERVICIOS TECNICOS 20/2009</t>
  </si>
  <si>
    <t>CONTRATO DE SERVICIOS TECNICOS 19/2009</t>
  </si>
  <si>
    <t>CONTRATO DE SERVICIOS TECNICOS 18/2009</t>
  </si>
  <si>
    <t>CONTRATO DE SERVICIOS TECNICOS 17/2009</t>
  </si>
  <si>
    <t>CONTRATO DE SERVICIOS TECNICOS 16/2009</t>
  </si>
  <si>
    <t>CONTRATO DE SERVICIOS TECNICOS 15/2009</t>
  </si>
  <si>
    <t>CONTRATO DE SER. PROF. 05/2009</t>
  </si>
  <si>
    <t>CONTRATO DE SER. PROF. 06/2009</t>
  </si>
  <si>
    <t>CONTRATO DE SERVICIOS TECNICOS 29/2009</t>
  </si>
  <si>
    <t>CONTRATO DE SERVICIOS TECNICOS 30/2010</t>
  </si>
  <si>
    <t>CONTRATO DE SERVICIOS TECNICOS 31/2010</t>
  </si>
  <si>
    <t>5504 Y 5505</t>
  </si>
  <si>
    <t>CONTRATO DE SUMINISTRO NO.05/2009</t>
  </si>
  <si>
    <t>CONTRATO DE ARRENDAMIENTO No.01/2000</t>
  </si>
  <si>
    <t>ESCRITURA PÚBLICA</t>
  </si>
  <si>
    <t xml:space="preserve">MODALIDAD DE CONTRATACIÓN:   LICITACIÓN PÚBLICA </t>
  </si>
  <si>
    <t>PROMOTORA DE LA ORGANIZACIÓN DE DISCAPACITADOS DE EL SALVADOR(PODES)</t>
  </si>
  <si>
    <t>ALMACENES VIDUC,S.A. DE C.V.</t>
  </si>
  <si>
    <t>CONTRATO DE SUMINISTRO  N° 08/2009</t>
  </si>
  <si>
    <t>CONTRATO DE SUMINISTRO  N° 09/2009</t>
  </si>
  <si>
    <t>CONTRATO DE SUMINISTRO  N° 10/2009</t>
  </si>
  <si>
    <t>CONTRATO DE SUMINISTRO  N° 14/2009</t>
  </si>
  <si>
    <t>CONTRATO DE SUMINISTRO  N° 18/2009</t>
  </si>
  <si>
    <t>CONTRATO DE SUMINISTRO  N° 19/2009</t>
  </si>
  <si>
    <t>CONTRATO DE SUMINISTRO  N° 22/2009</t>
  </si>
  <si>
    <t>CONTRATO DE SUMINISTRO N° 07/2009</t>
  </si>
  <si>
    <t>IGNACIO ARGUETA CHICA</t>
  </si>
  <si>
    <t>DADA &amp; DADA</t>
  </si>
  <si>
    <t>OXÍGENOS Y GASES DE EL SALVADOR, S.A DE C.V.</t>
  </si>
  <si>
    <t>MANUFACTURAS HUMBERTO BUKELE E HIJOS, S.A DE C.V.</t>
  </si>
  <si>
    <t xml:space="preserve">MODALIDAD DE CONTRATACIÓN:   LICITACIÓN PÚBLICA POR INVITACIÓN </t>
  </si>
  <si>
    <t>SISTEMA DE SEGURIDAD Y LIMPIEZA ,S.A DE C.V.</t>
  </si>
  <si>
    <t>FARMIX,S.A. DE C.V.</t>
  </si>
  <si>
    <t>JUAN CARLOS RAFAEL BASAGOITIA GOCHEZ /AUTOMAX,S.A DE C.V.</t>
  </si>
  <si>
    <t>PROMOTOTA DE LA ORGANIZACIÓN DE DISCAPACITADOS DE EL SALVADOR(PODES)</t>
  </si>
  <si>
    <t>AMANCO TUBOSISTEMAS EL SALVADOR,S.A DE C.V.</t>
  </si>
  <si>
    <t>MAQUINARIA AGRICOLA,S.A DE C.V.</t>
  </si>
  <si>
    <t>MANUFACTURAS HUMBERTO BUKELE E HIJOS,S.A DE C.V.</t>
  </si>
  <si>
    <t>INGENIERIA Y TECNOLOGIA, S.A DE C.V.</t>
  </si>
  <si>
    <t>DOCUMENTOS Y DIGITALES DE EL SALVADOR, S.A. DE C.V.</t>
  </si>
  <si>
    <t>IMPORTACIONES Y EXPORTACIONES REYES / FRANCISCO ANTONIO REYES</t>
  </si>
  <si>
    <t>SCREENCHECK EL SALVADOR, S.A DE C.V.</t>
  </si>
  <si>
    <t>LIMDISA,S.A. DE C.V.</t>
  </si>
  <si>
    <t>MEGAFUTURO, S.A DE C.V.</t>
  </si>
  <si>
    <t>OMNISPORT, S.A DE C.V.</t>
  </si>
  <si>
    <t>CONTRATO DE SUMINISTRO N° 16/2009</t>
  </si>
  <si>
    <t>CONTRATO DE SUMINISTRO N° 17/2009</t>
  </si>
  <si>
    <t>MODICACION A CONTRATO DE SUMINISTRO N°01/2009</t>
  </si>
  <si>
    <t>CONTRATO DE SUMINISTRO N°06/2009</t>
  </si>
  <si>
    <t>CONTRATO DE SUMINISTRO N°02/2009</t>
  </si>
  <si>
    <t>CONTRATO DE SUMINISTRO N°12/2009</t>
  </si>
  <si>
    <t>CONTRATO DE SUMINISTRO N°15/2009</t>
  </si>
  <si>
    <t>CONTRATO DE SUMINISTRO N°13/2009</t>
  </si>
  <si>
    <t>CONTRATO DE SUMINISTRO N°21/2009</t>
  </si>
  <si>
    <t>CONTRATO DE SUMINISTRO N°20/2009</t>
  </si>
  <si>
    <t>CONTRATO DE SUMINISTRO N°27/2009</t>
  </si>
  <si>
    <t>CONTRATO DE SUMINISTRO N°26/2009</t>
  </si>
  <si>
    <t>CONTRATO DE SUMINISTRO N°23/2009</t>
  </si>
  <si>
    <t>CONTRATO DE SUMINISTRO N°24/2009</t>
  </si>
  <si>
    <t>CONTRATO DE SUMINISTRO N°25/2009</t>
  </si>
  <si>
    <t>CONTRATO DE SUMINISTRO N°28/2009</t>
  </si>
  <si>
    <t>CONTRATO DE SUMINISTRO N°29/2009</t>
  </si>
  <si>
    <t>CONTRATO DE SUMINISTRO N°30/2009</t>
  </si>
  <si>
    <t>CONTRATO DE SUMINISTRO N°31/2009</t>
  </si>
  <si>
    <t>CONTRATO DE SUMINISTRO N°32/2009</t>
  </si>
  <si>
    <t>MODALIDAD DE CONTRATACIÓN:   CONCURSO PÚBLICO</t>
  </si>
  <si>
    <t>ROSA GUADALUPE AGUILAR MORENO</t>
  </si>
  <si>
    <t>EUNICE CLARIBEL BELTRÁN</t>
  </si>
  <si>
    <t>EVELYN MAGDALENA CÁCERES MORALES</t>
  </si>
  <si>
    <t>CRISTINA ARACELY SERRANO GUARDADO</t>
  </si>
  <si>
    <t>INMER ISAÍAS TREJO GÓMEZ</t>
  </si>
  <si>
    <t>MOISÉS EMILIANO CASTILLO AMAYA</t>
  </si>
  <si>
    <t>MOISÉS JULIO CASTILLO AMAYA</t>
  </si>
  <si>
    <t>JORGE ORLANDO MUÑOZ MARTÍNEZ</t>
  </si>
  <si>
    <t xml:space="preserve">JOEL ERNESTO ESPINOZA GARCÍA </t>
  </si>
  <si>
    <t>RAFAEL ANTONIO ARROYO</t>
  </si>
  <si>
    <t>ELIEZER MIZRAIN HERNÁNDEZ CALDERÓN</t>
  </si>
  <si>
    <t>MARVIN GERSON ECHEVERRÍA</t>
  </si>
  <si>
    <t>MAURICIO MUÑOZ ALBERTO</t>
  </si>
  <si>
    <t>ALFREDO SÁNCHEZ ROMERO</t>
  </si>
  <si>
    <t>JOSÉ EFRAÍN ACOSTA PÉREZ</t>
  </si>
  <si>
    <t>HASLEY MAURICIO HERRERA SORTO</t>
  </si>
  <si>
    <t>ALEX ENRIQUE DORADEA SILVA</t>
  </si>
  <si>
    <t>CARLOS EMERSON MOZ CHOTO</t>
  </si>
  <si>
    <t>CLAUDIA BEATRIZ GIL DELGADO</t>
  </si>
  <si>
    <t>ROBERTO CARLOS RUGAMAS RIVERA</t>
  </si>
  <si>
    <t>NERINA CONSUELO MAGDALENA VELA MARTÍNEZ</t>
  </si>
  <si>
    <t xml:space="preserve">MORENA DEL CARMEN MENJIVAR AGUILAR </t>
  </si>
  <si>
    <t xml:space="preserve">ROSA CÁNDIDA LÓPEZ PAREDES </t>
  </si>
  <si>
    <t>DOUGLAS RAFAEL MARTÍNEZ CRUZ</t>
  </si>
  <si>
    <t>MARGARITA CAMPOS DE ALVARADO</t>
  </si>
  <si>
    <t>HAMILTON STEWARD MARROQUÍN ORTIZ</t>
  </si>
  <si>
    <t>SILVIA NORA GONZÁLEZ MARROQUÍN</t>
  </si>
  <si>
    <t>CLAYTON GIOVANNI MAJANO GONZÁLEZ</t>
  </si>
  <si>
    <t>GLORIA SUSANA ESCOBAR NAVAS</t>
  </si>
  <si>
    <t>JOSEFINA LORENA DÍAZ RIVERA</t>
  </si>
  <si>
    <t>ALMA JENNY COREAS ZELAYA</t>
  </si>
  <si>
    <t>MARÍA GUADALUPE CRISTALES PARADA</t>
  </si>
  <si>
    <t xml:space="preserve">MARÍA EDITH TORRES ESCALANTES </t>
  </si>
  <si>
    <t>ALEJANDRO ALBERTO GONZÁLEZ RODRÍGUEZ</t>
  </si>
  <si>
    <t>MARTA ALICIA MARTÍNEZ OSEGUEDA</t>
  </si>
  <si>
    <t>LUIS ALONZO ZELAYA CORTEZ</t>
  </si>
  <si>
    <t>JOSÉ CARLOS GÓMEZ CALLEJAS</t>
  </si>
  <si>
    <t>YESENIA ISABEL PÉREZ DE DOMÍNGUEZ</t>
  </si>
  <si>
    <t>BEVERLY LUCILA HERNÁNDEZ AGUIRRE</t>
  </si>
  <si>
    <t>SILVIA YOLANDA JIMÉNEZ FLORES</t>
  </si>
  <si>
    <t>ANA MARLENE BARRIOS BARRILLAS</t>
  </si>
  <si>
    <t>LOMBARDO HONORIO HERRERA CASTILLO</t>
  </si>
  <si>
    <t>FRANKLIN JANUARIO GARCÍA RODRÍGUEZ</t>
  </si>
  <si>
    <t>ARGELIA MENJIVAR GARCÍA</t>
  </si>
  <si>
    <t>ERICK AMÍLCAR GAMERO MORALES</t>
  </si>
  <si>
    <t>AIXA MARIELA CONTRERAS MARTÍNEZ</t>
  </si>
  <si>
    <t>JUANA AMANDA VÁSQUEZ  RÍOS</t>
  </si>
  <si>
    <t>LUIS HUMBERTO ROMERO FERNÁNDEZ</t>
  </si>
  <si>
    <t>CONTRATO DE SERVICIOS DE CONSULTORÍA NO.01/2009</t>
  </si>
  <si>
    <t>CONTRATO DE SERVICIOS PROFESIONALES NO.03/2009</t>
  </si>
  <si>
    <t>CONTRATO DE SERVICIOS PROFESIONALES NO.02/2009</t>
  </si>
  <si>
    <t>CONTRATO DE SERVICIOS PROFESIONALES NO.01/2009</t>
  </si>
  <si>
    <t>CONTRATO DE SERVICIOS PROFESIONALES NO.04/2009</t>
  </si>
  <si>
    <t>CONTRATO DE SERVICIOS TECNICOS NO.01/2009</t>
  </si>
  <si>
    <t>CONTRATO DE SERVICIOS TECNICOS NO.02/2009</t>
  </si>
  <si>
    <t>CONTRATO DE SERVICIOS TENICOS NO.14/2009</t>
  </si>
  <si>
    <t>CONTRATO DE SERVICIOS TENICOS NO.13/2009</t>
  </si>
  <si>
    <t>CONTRATO DE SERVICIOS TENICOS NO.12/2009</t>
  </si>
  <si>
    <t>CONTRATO DE SERVICIOS TENICOS NO.07/2009</t>
  </si>
  <si>
    <t>CONTRATO DE SERVICIOS TENICOS NO.08/2009</t>
  </si>
  <si>
    <t>CONTRATO DE SERVICIOS TENICOS NO.06/2009</t>
  </si>
  <si>
    <t>CONTRATO DE SERVICIOS TENICOS NO.05/2009</t>
  </si>
  <si>
    <t>CONTRATO DE SERVICIOS TENICOS NO.04/2009</t>
  </si>
  <si>
    <t>CONTRATO DE SERVICIOS TENICOS NO.03/2009</t>
  </si>
  <si>
    <t>CONTRATO DE SERVICIOS DE CONSULTORÍA NO.35/2009</t>
  </si>
  <si>
    <t>CONTRATO DE SERVICIOS DE CONSULTORÍA NO.32/2009</t>
  </si>
  <si>
    <t>CONTRATO DE SERVICIOS DE CONSULTORÍA NO.31/2009</t>
  </si>
  <si>
    <t>CONTRATO DE SERVICIOS DE CONSULTORÍA NO.30/2009</t>
  </si>
  <si>
    <t>CONTRATO DE SERVICIOS DE CONSULTORÍA NO.29/2009</t>
  </si>
  <si>
    <t>CONTRATO DE SERVICIOS DE CONSULTORÍA NO.28/2009</t>
  </si>
  <si>
    <t>CONTRATO DE SERVICIOS DE CONSULTORÍA NO.27/2009</t>
  </si>
  <si>
    <t>CONTRATO DE SERVICIOS DE CONSULTORÍA NO.26/2009</t>
  </si>
  <si>
    <t>CONTRATO DE SERVICIOS DE CONSULTORÍA NO.25/2009</t>
  </si>
  <si>
    <t>CONTRATO DE SERVICIOS DE CONSULTORÍA NO.24/2009</t>
  </si>
  <si>
    <t>CONTRATO DE SERVICIOS DE CONSULTORÍA NO.23/2009</t>
  </si>
  <si>
    <t>CONTRATO DE SERVICIOS DE CONSULTORÍA NO.22/2009</t>
  </si>
  <si>
    <t>CONTRATO DE SERVICIOS DE CONSULTORÍA NO.21/2009</t>
  </si>
  <si>
    <t>CONTRATO DE SERVICIOS DE CONSULTORÍA NO.19/2009</t>
  </si>
  <si>
    <t>CONTRATO DE SERVICIOS DE CONSULTORÍA NO.18/2009</t>
  </si>
  <si>
    <t>CONTRATO DE SERVICIOS DE CONSULTORÍA NO.17/2009</t>
  </si>
  <si>
    <t>CONTRATO DE SERVICIOS DE CONSULTORÍA NO.16/2009</t>
  </si>
  <si>
    <t>CONTRATO DE SERVICIOS DE CONSULTORÍA NO.15/2009</t>
  </si>
  <si>
    <t>CONTRATO DE SERVICIOS DE CONSULTORÍA NO.14/2009</t>
  </si>
  <si>
    <t>CONTRATO DE SERVICIOS DE CONSULTORÍA NO.13/2009</t>
  </si>
  <si>
    <t>CONTRATO DE SERVICIOS DE CONSULTORÍA NO.12/2009</t>
  </si>
  <si>
    <t>CONTRATO DE SERVICIOS DE CONSULTORÍA NO.11/2009</t>
  </si>
  <si>
    <t>CONTRATO DE SERVICIOS DE CONSULTORÍA NO.10/2009</t>
  </si>
  <si>
    <t>CONTRATO DE SERVICIOS DE CONSULTORÍA NO.09/2009</t>
  </si>
  <si>
    <t>CONTRATO DE SERVICIOS DE CONSULTORÍA NO.08/2009</t>
  </si>
  <si>
    <t>CONTRATO DE SERVICIOS DE CONSULTORÍA NO.07/2009</t>
  </si>
  <si>
    <t>CONTRATO DE SERVICIOS DE CONSULTORÍA NO.06/2009</t>
  </si>
  <si>
    <t>CONTRATO DE SERVICIOS DE CONSULTORÍA NO.05/2009</t>
  </si>
  <si>
    <t>CONTRATO DE SERVICIOS DE CONSULTORÍA NO.04/2008</t>
  </si>
  <si>
    <t>CONTRATO DE SERVICIOS DE CONSULTORÍA NO.03/2009</t>
  </si>
  <si>
    <t>CONTRATO DE SERVICIOS DE CONSULTORÍA NO.02/2009</t>
  </si>
  <si>
    <t>CONTRATO DE SERVICIOS DE CONSULTORÍA NO.33/2009</t>
  </si>
  <si>
    <t>JOSÉ RICARDO HERNÁNDEZ MOLINA</t>
  </si>
  <si>
    <t>MANUEL REINALDO CONTRERAS BONILLA</t>
  </si>
  <si>
    <t>GUILLERMO  OCTAVIO CASTILLO CHÁVEZ</t>
  </si>
  <si>
    <t>LUCIA DOLORES TORRES OSORIO</t>
  </si>
  <si>
    <t>CONTRATO DE SUMINISTRO NO.11/2009</t>
  </si>
  <si>
    <t>CONTRATO DE CONSULTORÍA N°36/2009</t>
  </si>
  <si>
    <t>CONTRATO DE CONSULTORÍA N°37/2009</t>
  </si>
  <si>
    <t>CONTRATO DE CONSULTORÍA N°38/2009</t>
  </si>
  <si>
    <t>CONTRATO DE CONSULTORÍA N°39/2009</t>
  </si>
  <si>
    <t>EDITORIAL ALTAMIRANO MADRIZ, S.A. DE C.V.</t>
  </si>
  <si>
    <t>DATA &amp; GRAPHICS, S.A. DE C.V.</t>
  </si>
  <si>
    <t>SERVICIOS TECNOLÓGICOS MÚLTIPLES, S.A. DE C.V.</t>
  </si>
  <si>
    <t>ALMACENES VIDRI, S.A. DE C.V.</t>
  </si>
  <si>
    <t>INNOVACIONES MÉDICAS, S.A. DE C.V.</t>
  </si>
  <si>
    <t>LIBRERÍA Y PAPELERÍA EL NUEVO SIGLO, S.A. DE C.V.</t>
  </si>
  <si>
    <t>JOSÉ NEMESIO PORTILLO</t>
  </si>
  <si>
    <t>TELESIS, S.A. DE C.V.</t>
  </si>
  <si>
    <t>SISTEMAS BIOMÉDICOS, S.A. DE C.V.</t>
  </si>
  <si>
    <t>JOSÉ EDGARDO HERNÁNDEZ PINEDA</t>
  </si>
  <si>
    <t>PATRICIA DEL CARMEN GARCÍA DE CORNEJO</t>
  </si>
  <si>
    <t>SEGUROS DEL PACIFICO, S.A.</t>
  </si>
  <si>
    <t>FARMACIAS UNO, S.A. DE C.V.</t>
  </si>
  <si>
    <t>PRORROGA</t>
  </si>
  <si>
    <t xml:space="preserve">CONTRATO </t>
  </si>
  <si>
    <t>SEGUROS E INVERSIONES, S.A.</t>
  </si>
  <si>
    <t>SANDRA RENEE STERNHEIM SELVA</t>
  </si>
  <si>
    <t>MONTOS</t>
  </si>
  <si>
    <t>ORDEN DE SUMINISTRO DE BIENES Y SERVICIOS O CONTRATO</t>
  </si>
  <si>
    <t>E</t>
  </si>
  <si>
    <t>MB</t>
  </si>
  <si>
    <t>B</t>
  </si>
  <si>
    <t>R</t>
  </si>
  <si>
    <t>X</t>
  </si>
  <si>
    <t>LG Nº 79/2009</t>
  </si>
  <si>
    <t>LG Nº 109/2009</t>
  </si>
  <si>
    <t>LG Nº 59/2009</t>
  </si>
  <si>
    <t>LG Nº 68/2009</t>
  </si>
  <si>
    <t>LG Nº 129/2009</t>
  </si>
  <si>
    <t>LG Nº 01/2009</t>
  </si>
  <si>
    <t>LG Nº 02/2009</t>
  </si>
  <si>
    <t>LG Nº 03/2009</t>
  </si>
  <si>
    <t>LG Nº 04/2009</t>
  </si>
  <si>
    <t>LG Nº 05/2009</t>
  </si>
  <si>
    <t>LG Nº 06/2009</t>
  </si>
  <si>
    <t>LG Nº 07/2009</t>
  </si>
  <si>
    <t>LG Nº 08/2009</t>
  </si>
  <si>
    <t>LG Nº 09/2009</t>
  </si>
  <si>
    <t>LG Nº 10/2009</t>
  </si>
  <si>
    <t>LG Nº 11/2009</t>
  </si>
  <si>
    <t>LG Nº 12/2009</t>
  </si>
  <si>
    <t>LG Nº 13/2009</t>
  </si>
  <si>
    <t>LG Nº 14/2009</t>
  </si>
  <si>
    <t>LG Nº 15/2009</t>
  </si>
  <si>
    <t>LG Nº 16/2009</t>
  </si>
  <si>
    <t>LG Nº 17/2009</t>
  </si>
  <si>
    <t>LG Nº 18/2009</t>
  </si>
  <si>
    <t>LG Nº 19/2009</t>
  </si>
  <si>
    <t>LG Nº 20/2009</t>
  </si>
  <si>
    <t>LG Nº 21/2009</t>
  </si>
  <si>
    <t>LG Nº 22/2009</t>
  </si>
  <si>
    <t>LG Nº 23/2009</t>
  </si>
  <si>
    <t>LG Nº 24/2009</t>
  </si>
  <si>
    <t>LG Nº 25/2009</t>
  </si>
  <si>
    <t>LG Nº 26/2009</t>
  </si>
  <si>
    <t>LG Nº 27/2009</t>
  </si>
  <si>
    <t>LG Nº 28/2009</t>
  </si>
  <si>
    <t>LG Nº 29/2009</t>
  </si>
  <si>
    <t>LG Nº 30/2009</t>
  </si>
  <si>
    <t>LG Nº 31/2009</t>
  </si>
  <si>
    <t>LG Nº 32/2009</t>
  </si>
  <si>
    <t>LG Nº 33/2009</t>
  </si>
  <si>
    <t>LG Nº 34/2009</t>
  </si>
  <si>
    <t>LG Nº 35/2009</t>
  </si>
  <si>
    <t>LG Nº 36/2009</t>
  </si>
  <si>
    <t>LG Nº 37/2009</t>
  </si>
  <si>
    <t>LG Nº 38/25009</t>
  </si>
  <si>
    <t>LG Nº 39/2009</t>
  </si>
  <si>
    <t>LG Nº 40/2009</t>
  </si>
  <si>
    <t>LG Nº 41/2009</t>
  </si>
  <si>
    <t>LG Nº 42/2009</t>
  </si>
  <si>
    <t>LG Nº 43/2009</t>
  </si>
  <si>
    <t>LG Nº 44/2009</t>
  </si>
  <si>
    <t>LG Nº 45/2009</t>
  </si>
  <si>
    <t>LG Nº 46/2009</t>
  </si>
  <si>
    <t>LG Nº 47/2009</t>
  </si>
  <si>
    <t>LG Nº 48/2009</t>
  </si>
  <si>
    <t>LG Nº 49/2009</t>
  </si>
  <si>
    <t>LG Nº 50/2009</t>
  </si>
  <si>
    <t>LG Nº 51/2009</t>
  </si>
  <si>
    <t>LG Nº 52/2009</t>
  </si>
  <si>
    <t>LG Nº 53/2009</t>
  </si>
  <si>
    <t>LG Nº 54/2009</t>
  </si>
  <si>
    <t>LG Nº 55/2009</t>
  </si>
  <si>
    <t>LG Nº 56/2009</t>
  </si>
  <si>
    <t>LG Nº 57/2009</t>
  </si>
  <si>
    <t>LG Nº 58/2009</t>
  </si>
  <si>
    <t>LG Nº 60/2009</t>
  </si>
  <si>
    <t>LG Nº 61/2009</t>
  </si>
  <si>
    <t>LG Nº 62/2009</t>
  </si>
  <si>
    <t>LG Nº 63/2009</t>
  </si>
  <si>
    <t>LG Nº 64/2009</t>
  </si>
  <si>
    <t>LG Nº 65/2009</t>
  </si>
  <si>
    <t>LG Nº 66/2009</t>
  </si>
  <si>
    <t>LG Nº 67/2009</t>
  </si>
  <si>
    <t>LG Nº 69/2009</t>
  </si>
  <si>
    <t>LG Nº 70/2009</t>
  </si>
  <si>
    <t>LG Nº 71/2009</t>
  </si>
  <si>
    <t>LG Nº 72/2009</t>
  </si>
  <si>
    <t>LG Nº 73/2009</t>
  </si>
  <si>
    <t>LG Nº 74/2009</t>
  </si>
  <si>
    <t>LG Nº 75/2009</t>
  </si>
  <si>
    <t>LG Nº 76/2009</t>
  </si>
  <si>
    <t>LG Nº 77/2009</t>
  </si>
  <si>
    <t>LG Nº 78/2009</t>
  </si>
  <si>
    <t>LG Nº 80/2009</t>
  </si>
  <si>
    <t>LG Nº 81/2009</t>
  </si>
  <si>
    <t>LG Nº 82/2009</t>
  </si>
  <si>
    <t>LG Nº 83/2009</t>
  </si>
  <si>
    <t>LG Nº 84/2009</t>
  </si>
  <si>
    <t>LG Nº 85/2009</t>
  </si>
  <si>
    <t>LG Nº 86/2009</t>
  </si>
  <si>
    <t>LG Nº 87/2009</t>
  </si>
  <si>
    <t>LG Nº 88/2009</t>
  </si>
  <si>
    <t>LG Nº 89/2009</t>
  </si>
  <si>
    <t>LG Nº 90/2009</t>
  </si>
  <si>
    <t>LG Nº 91/2009</t>
  </si>
  <si>
    <t>LG Nº 92/2009</t>
  </si>
  <si>
    <t>LG Nº 93/2009</t>
  </si>
  <si>
    <t>LG Nº 94/2009</t>
  </si>
  <si>
    <t>LG Nº 95/2009</t>
  </si>
  <si>
    <t>LG Nº 96/2009</t>
  </si>
  <si>
    <t>LG Nº 97/2009</t>
  </si>
  <si>
    <t>LG Nº 98/2009</t>
  </si>
  <si>
    <t>LG Nº 99/2009</t>
  </si>
  <si>
    <t>LG Nº 100/2009</t>
  </si>
  <si>
    <t>LG Nº 101/2009</t>
  </si>
  <si>
    <t>LG Nº 102/2009</t>
  </si>
  <si>
    <t>LG Nº 103/2009</t>
  </si>
  <si>
    <t>LG Nº 104/2009</t>
  </si>
  <si>
    <t>LG Nº 105/2009</t>
  </si>
  <si>
    <t>LG Nº 106/2009</t>
  </si>
  <si>
    <t>LG Nº 107/2009</t>
  </si>
  <si>
    <t>LG Nº 108/2009</t>
  </si>
  <si>
    <t>LG Nº 111/2009</t>
  </si>
  <si>
    <t>LG Nº 112/2009</t>
  </si>
  <si>
    <t>LG Nº 113/2009</t>
  </si>
  <si>
    <t>LG Nº 114/2009</t>
  </si>
  <si>
    <t>LG Nº 115/2009</t>
  </si>
  <si>
    <t>LG Nº 116/2009</t>
  </si>
  <si>
    <t>LG Nº 117/2009</t>
  </si>
  <si>
    <t>LG Nº 118/2009</t>
  </si>
  <si>
    <t>LG Nº 119/2009</t>
  </si>
  <si>
    <t>LG Nº 120/2009</t>
  </si>
  <si>
    <t>LG Nº 121/2009</t>
  </si>
  <si>
    <t>LG Nº 122/2009</t>
  </si>
  <si>
    <t>LG Nº 123/2009</t>
  </si>
  <si>
    <t>LG Nº 124/2009</t>
  </si>
  <si>
    <t>LG Nº 125/209</t>
  </si>
  <si>
    <t>LG Nº 126/2009</t>
  </si>
  <si>
    <t>LG Nº 127/2009</t>
  </si>
  <si>
    <t>LG Nº 128/2009</t>
  </si>
  <si>
    <t>LG Nº 130/2009</t>
  </si>
  <si>
    <t>LG Nº 131/2009</t>
  </si>
  <si>
    <t>LG Nº 132/2009</t>
  </si>
  <si>
    <t>LG Nº 133/2009</t>
  </si>
  <si>
    <t>LG Nº 134/2009</t>
  </si>
  <si>
    <t>LG Nº 135/2009</t>
  </si>
  <si>
    <t>LG Nº 136/2009</t>
  </si>
  <si>
    <t>LG Nº 137/2009</t>
  </si>
  <si>
    <t>LG Nº 138/2009</t>
  </si>
  <si>
    <t>LG Nº 139/2009</t>
  </si>
  <si>
    <t>LG Nº 140/2009</t>
  </si>
  <si>
    <t>LG Nº 141/2009</t>
  </si>
  <si>
    <t>LG Nº 142/2009</t>
  </si>
  <si>
    <t>LG Nº 143/2009</t>
  </si>
  <si>
    <t>LG Nº 144/2009</t>
  </si>
  <si>
    <t>LG Nº 145/2009</t>
  </si>
  <si>
    <t>LG Nº 146/2009</t>
  </si>
  <si>
    <t>LG Nº 147/2009</t>
  </si>
  <si>
    <t>LG Nº 148/2009</t>
  </si>
  <si>
    <t>LG Nº 149/2009</t>
  </si>
  <si>
    <t>LG Nº 150/2009</t>
  </si>
  <si>
    <t>LG Nº 151/2009</t>
  </si>
  <si>
    <t>LG Nº 152/2009</t>
  </si>
  <si>
    <t>LG Nº 154/2009</t>
  </si>
  <si>
    <t>LG Nº 153/2009</t>
  </si>
  <si>
    <t>LG Nº 155/2009</t>
  </si>
  <si>
    <t>LG Nº 156/2009</t>
  </si>
  <si>
    <t>LG Nº 157/2009</t>
  </si>
  <si>
    <t>LG Nº 158/2009</t>
  </si>
  <si>
    <t>LP Nº 01/2009</t>
  </si>
  <si>
    <t>LP Nº 02/2009</t>
  </si>
  <si>
    <t>LP Nº 05/2009</t>
  </si>
  <si>
    <t>LP Nº 06/209</t>
  </si>
  <si>
    <t>LP Nº 07/2009</t>
  </si>
  <si>
    <t>LPI Nº 01/2009</t>
  </si>
  <si>
    <t>LPI Nº 02/2009</t>
  </si>
  <si>
    <t>LPI Nº 03/2009</t>
  </si>
  <si>
    <t>LPI Nº 04/2009</t>
  </si>
  <si>
    <t>LPI Nº 05/2009</t>
  </si>
  <si>
    <t>LPI Nº 06/2009</t>
  </si>
  <si>
    <t>LPI Nº 07/2009</t>
  </si>
  <si>
    <t>LPI Nº 08/2009</t>
  </si>
  <si>
    <t>LPI Nº 09/2009</t>
  </si>
  <si>
    <t>LPI Nº 10/2009</t>
  </si>
  <si>
    <t>LPI Nº 13/2009</t>
  </si>
  <si>
    <t>LPI Nº 14/2009</t>
  </si>
  <si>
    <t>LPI Nº 16/2009</t>
  </si>
  <si>
    <t>LPI Nº 17/2009</t>
  </si>
  <si>
    <t>LPI Nº 18/2009</t>
  </si>
  <si>
    <t>LPI Nº 19/2009</t>
  </si>
  <si>
    <t>CP Nº 01/2009</t>
  </si>
  <si>
    <t>CP Nº 02/2009</t>
  </si>
  <si>
    <t>CP Nº 03/2009</t>
  </si>
  <si>
    <t>CP Nº 04/2009</t>
  </si>
  <si>
    <t>CP Nº 05/2009</t>
  </si>
  <si>
    <t>CD Nº 01/2009</t>
  </si>
  <si>
    <t>CD Nº 02/2009</t>
  </si>
  <si>
    <t>CD Nº 03/2009</t>
  </si>
  <si>
    <t>REGISTROS DE CONTRATISTAS AL AÑO 2009</t>
  </si>
  <si>
    <t>LG Nº 01/2010</t>
  </si>
  <si>
    <t>LG Nº 02/2010</t>
  </si>
  <si>
    <t>LG Nº 03/2010</t>
  </si>
  <si>
    <t>LG Nº 04/2010</t>
  </si>
  <si>
    <t>LG Nº 05/2010</t>
  </si>
  <si>
    <t>LG Nº 06/2010</t>
  </si>
  <si>
    <t>LG Nº 07/2010</t>
  </si>
  <si>
    <t>LG Nº 08/2010</t>
  </si>
  <si>
    <t>LG Nº 09/2010</t>
  </si>
  <si>
    <t>LG Nº 10/2010</t>
  </si>
  <si>
    <t>LG Nº 11/2010</t>
  </si>
  <si>
    <t>LG Nº 12/2010</t>
  </si>
  <si>
    <t>LG Nº 13/2010</t>
  </si>
  <si>
    <t>LG Nº 14/2010</t>
  </si>
  <si>
    <t>LG Nº 15/2010</t>
  </si>
  <si>
    <t>LG Nº 16/2010</t>
  </si>
  <si>
    <t>LG Nº 17/2010</t>
  </si>
  <si>
    <t>LG Nº 18/2010</t>
  </si>
  <si>
    <t>LG Nº 19/2010</t>
  </si>
  <si>
    <t>LG Nº 20/2010</t>
  </si>
  <si>
    <t>LG Nº 21/2010</t>
  </si>
  <si>
    <t>LG Nº 22/2010</t>
  </si>
  <si>
    <t>LG Nº 23/2010</t>
  </si>
  <si>
    <t>LG Nº 24/2010</t>
  </si>
  <si>
    <t>LG Nº 25/2010</t>
  </si>
  <si>
    <t>LG Nº 26/2010</t>
  </si>
  <si>
    <t>LG Nº 27/2010</t>
  </si>
  <si>
    <t>LG Nº 28/2010</t>
  </si>
  <si>
    <t>LG Nº 29/2010</t>
  </si>
  <si>
    <t>LG Nº 30/2010</t>
  </si>
  <si>
    <t>LG Nº 31/2010</t>
  </si>
  <si>
    <t>LG Nº 32/2010</t>
  </si>
  <si>
    <t>LG Nº 33/2010</t>
  </si>
  <si>
    <t>LG Nº 34/2010</t>
  </si>
  <si>
    <t>LG Nº 35/2010</t>
  </si>
  <si>
    <t>LG Nº 36/2010</t>
  </si>
  <si>
    <t>LG Nº 37/2010</t>
  </si>
  <si>
    <t>LG Nº 38/2010</t>
  </si>
  <si>
    <t>LG Nº 39/2010,</t>
  </si>
  <si>
    <t>LG Nº 40/2010</t>
  </si>
  <si>
    <t>LG Nº 41/2010</t>
  </si>
  <si>
    <t>LG Nº 42/2010</t>
  </si>
  <si>
    <t>LG Nº 43/2010</t>
  </si>
  <si>
    <t>LG Nº 44/2010</t>
  </si>
  <si>
    <t>LG Nº 45/2010</t>
  </si>
  <si>
    <t>LG Nº 46/2010</t>
  </si>
  <si>
    <t>LG Nº 47/2010</t>
  </si>
  <si>
    <t>LG Nº 48/2010</t>
  </si>
  <si>
    <t>LG Nº 49/2010</t>
  </si>
  <si>
    <t>LG Nº 50/2010</t>
  </si>
  <si>
    <t>LG Nº 51/2010</t>
  </si>
  <si>
    <t>LG Nº 52/2010</t>
  </si>
  <si>
    <t>LG Nº 53/2010</t>
  </si>
  <si>
    <t>LG Nº 54/2010</t>
  </si>
  <si>
    <t>LG Nº 55/2010</t>
  </si>
  <si>
    <t>LG Nº 56/2010</t>
  </si>
  <si>
    <t>LG Nº 57/2010</t>
  </si>
  <si>
    <t>LG Nº 58/2010</t>
  </si>
  <si>
    <t>LG Nº 59/2010</t>
  </si>
  <si>
    <t>LG Nº 60/2010</t>
  </si>
  <si>
    <t>LG Nº 61/2010</t>
  </si>
  <si>
    <t>LG Nº 62/2010</t>
  </si>
  <si>
    <t>LG Nº 63/2010</t>
  </si>
  <si>
    <t>LG Nº 64/2010</t>
  </si>
  <si>
    <t>LG Nº 65/2010</t>
  </si>
  <si>
    <t>LG Nº 66/2010</t>
  </si>
  <si>
    <t>LG Nº 67/2010</t>
  </si>
  <si>
    <t>LG Nº 68/2010</t>
  </si>
  <si>
    <t>LG Nº 69/2010</t>
  </si>
  <si>
    <t>LG Nº 70/2010</t>
  </si>
  <si>
    <t>LG Nº 71/2010</t>
  </si>
  <si>
    <t>LG Nº 72/2010</t>
  </si>
  <si>
    <t>LG Nº 73/2010</t>
  </si>
  <si>
    <t>LG Nº 74/2010</t>
  </si>
  <si>
    <t>LG Nº 75/2010</t>
  </si>
  <si>
    <t>LG Nº 76/2010</t>
  </si>
  <si>
    <t>LG Nº 77/2010</t>
  </si>
  <si>
    <t>LG Nº 78/2010</t>
  </si>
  <si>
    <t>LG Nº 79/2010</t>
  </si>
  <si>
    <t>LG Nº 80/2010</t>
  </si>
  <si>
    <t>LG Nº 81/2010</t>
  </si>
  <si>
    <t>LG Nº 82/2010</t>
  </si>
  <si>
    <t>LG Nº 83/2010</t>
  </si>
  <si>
    <t>LG Nº 84/2010</t>
  </si>
  <si>
    <t>LG Nº 85/2010</t>
  </si>
  <si>
    <t>LG Nº 86/2010</t>
  </si>
  <si>
    <t>LG Nº 87/2010</t>
  </si>
  <si>
    <t>LG Nº 88/2010</t>
  </si>
  <si>
    <t>LG Nº 89/2010</t>
  </si>
  <si>
    <t>LG Nº 90/2010</t>
  </si>
  <si>
    <t>LG Nº 91/2010</t>
  </si>
  <si>
    <t>LG Nº 92/2010</t>
  </si>
  <si>
    <t>LG Nº 93/2010</t>
  </si>
  <si>
    <t>LG Nº 94/2010</t>
  </si>
  <si>
    <t>LG Nº 95/2010</t>
  </si>
  <si>
    <t>LG Nº 96/2010</t>
  </si>
  <si>
    <t>LG Nº 97/2010</t>
  </si>
  <si>
    <t>LG Nº 98/2010</t>
  </si>
  <si>
    <t>LG Nº 99/2010</t>
  </si>
  <si>
    <t>LG Nº 100/2010</t>
  </si>
  <si>
    <t>LG Nº 101/2010</t>
  </si>
  <si>
    <t>LG Nº 102/2010</t>
  </si>
  <si>
    <t>LG Nº 103/2010</t>
  </si>
  <si>
    <t>LG Nº 104/2010</t>
  </si>
  <si>
    <t>LG Nº 105/2010</t>
  </si>
  <si>
    <t>LG Nº 106/2010</t>
  </si>
  <si>
    <t>LG Nº 107/2010</t>
  </si>
  <si>
    <t>LG Nº 108/2010</t>
  </si>
  <si>
    <t>LG Nº 109/2010</t>
  </si>
  <si>
    <t>LG Nº 110/2010</t>
  </si>
  <si>
    <t>LG Nº 111/2010</t>
  </si>
  <si>
    <t>LG Nº 112/2010</t>
  </si>
  <si>
    <t>LG Nº 113/2010</t>
  </si>
  <si>
    <t>LG Nº 114/2010</t>
  </si>
  <si>
    <t>LG Nº 115/2010</t>
  </si>
  <si>
    <t>LG Nº 116/2010</t>
  </si>
  <si>
    <t>LG Nº 117/2010</t>
  </si>
  <si>
    <t>LG Nº 118/2010</t>
  </si>
  <si>
    <t>LG Nº 119/2010</t>
  </si>
  <si>
    <t>LG Nº 120/2010</t>
  </si>
  <si>
    <t>LG Nº 121/2010</t>
  </si>
  <si>
    <t>LG Nº 122/2010</t>
  </si>
  <si>
    <t>LG Nº 123/2010</t>
  </si>
  <si>
    <t>LG Nº 123-A/2010</t>
  </si>
  <si>
    <t>LG Nº 123-B/2010</t>
  </si>
  <si>
    <t>LG Nº 123-C/2010</t>
  </si>
  <si>
    <t>LG Nº 124/2010</t>
  </si>
  <si>
    <t>LG Nº 125/2010</t>
  </si>
  <si>
    <t>LG Nº 126/2010</t>
  </si>
  <si>
    <t>LG Nº 127/2010</t>
  </si>
  <si>
    <t>LG Nº 128/2010</t>
  </si>
  <si>
    <t>LG Nº 129/2010</t>
  </si>
  <si>
    <t>LG Nº 130/2010</t>
  </si>
  <si>
    <t>LG Nº 131/2010</t>
  </si>
  <si>
    <t>LG Nº 132/2010</t>
  </si>
  <si>
    <t>LG Nº 133/2010</t>
  </si>
  <si>
    <t>LG Nº 134/2010</t>
  </si>
  <si>
    <t>LG Nº 135/2010</t>
  </si>
  <si>
    <t>LG Nº 136/2010</t>
  </si>
  <si>
    <t>LG Nº 136-A/2010</t>
  </si>
  <si>
    <t>LG Nº 137/2010</t>
  </si>
  <si>
    <t>LG Nº 138/2010</t>
  </si>
  <si>
    <t>LG Nº 139/2010</t>
  </si>
  <si>
    <t>LG Nº 140/2010</t>
  </si>
  <si>
    <t>LG Nº 141/2010</t>
  </si>
  <si>
    <t>LG Nº 142/2010</t>
  </si>
  <si>
    <t>LG Nº 143/2010</t>
  </si>
  <si>
    <t>LG Nº 144/2010</t>
  </si>
  <si>
    <t>LG Nº 145/2010</t>
  </si>
  <si>
    <t>LG Nº 146/2010</t>
  </si>
  <si>
    <t>LG Nº 147/2010</t>
  </si>
  <si>
    <t>LG Nº 148/2010</t>
  </si>
  <si>
    <t>LG Nº 148-A/2010</t>
  </si>
  <si>
    <t>LG Nº 149/2010</t>
  </si>
  <si>
    <t>LG Nº 150/2010</t>
  </si>
  <si>
    <t>LG Nº 151/2010</t>
  </si>
  <si>
    <t>LG Nº 152/2010</t>
  </si>
  <si>
    <t>LG Nº 153/2010</t>
  </si>
  <si>
    <t>LG Nº 154/2010</t>
  </si>
  <si>
    <t>LG Nº 155/2010</t>
  </si>
  <si>
    <t>LG Nº 156/2010</t>
  </si>
  <si>
    <t>LG Nº 156-A/2010</t>
  </si>
  <si>
    <t>LG Nº 156-B/2010</t>
  </si>
  <si>
    <t>LG Nº 157/2010</t>
  </si>
  <si>
    <t>LG Nº 158/2010</t>
  </si>
  <si>
    <t>LG Nº 159/2010</t>
  </si>
  <si>
    <t>LG Nº 160/2010</t>
  </si>
  <si>
    <t>LG Nº 161/2010</t>
  </si>
  <si>
    <t>LG Nº 161-A/2010</t>
  </si>
  <si>
    <t>LG Nº 162/2010</t>
  </si>
  <si>
    <t>LG Nº 163/2010</t>
  </si>
  <si>
    <t>LG Nº 164/2010</t>
  </si>
  <si>
    <t>LG Nº 165/2010</t>
  </si>
  <si>
    <t>LG Nº 166/2010</t>
  </si>
  <si>
    <t>LG Nº 167/2010</t>
  </si>
  <si>
    <t>LG Nº 168/2010</t>
  </si>
  <si>
    <t>LG Nº 169/2010</t>
  </si>
  <si>
    <t>LG Nº 170/2010</t>
  </si>
  <si>
    <t>LG Nº 171/2010</t>
  </si>
  <si>
    <t>LG Nº 172/2010</t>
  </si>
  <si>
    <t>LG Nº 173/2010</t>
  </si>
  <si>
    <t>LG Nº 174/2010</t>
  </si>
  <si>
    <t>LG Nº 175/2010</t>
  </si>
  <si>
    <t>LG Nº 176/2010</t>
  </si>
  <si>
    <t>LG Nº 177/2010</t>
  </si>
  <si>
    <t>LG Nº 178/2010</t>
  </si>
  <si>
    <t>LG Nº 179/2010</t>
  </si>
  <si>
    <t>LG Nº 180/2010</t>
  </si>
  <si>
    <t>LG Nº 181/2010</t>
  </si>
  <si>
    <t>LG Nº 182/2010</t>
  </si>
  <si>
    <t>LG Nº 183/2010</t>
  </si>
  <si>
    <t>LG Nº 183-A/2010</t>
  </si>
  <si>
    <t>LG Nº 184/2010</t>
  </si>
  <si>
    <t>LG Nº 185/2010</t>
  </si>
  <si>
    <t>LG Nº 186/2010</t>
  </si>
  <si>
    <t>LG Nº 186-A/2010</t>
  </si>
  <si>
    <t>LP Nº 01/2010</t>
  </si>
  <si>
    <t>LP Nº 02/2010</t>
  </si>
  <si>
    <t>LP Nº 03/2010</t>
  </si>
  <si>
    <t>LP Nº 04/2010</t>
  </si>
  <si>
    <t>LP Nº 05/2010</t>
  </si>
  <si>
    <t>LPI Nº 01/2010</t>
  </si>
  <si>
    <t>LPI Nº 02/2010</t>
  </si>
  <si>
    <t>LPI Nº 03/2010</t>
  </si>
  <si>
    <t>LPI Nº 04/2010</t>
  </si>
  <si>
    <t>LPI Nº 05/2010</t>
  </si>
  <si>
    <t>LPI Nº 06/2010</t>
  </si>
  <si>
    <t>LPI Nº 07/2010</t>
  </si>
  <si>
    <t>LPI Nº 09/2010</t>
  </si>
  <si>
    <t>LPI Nº 10/2010</t>
  </si>
  <si>
    <t>LPI Nº 12/2010</t>
  </si>
  <si>
    <t>LPI Nº 14/2010</t>
  </si>
  <si>
    <t>LPI Nº 15/2010</t>
  </si>
  <si>
    <t>LPI Nº 16/2010</t>
  </si>
  <si>
    <t>LPI Nº 17/2010</t>
  </si>
  <si>
    <t>LPI Nº 18/2010</t>
  </si>
  <si>
    <t>LPI Nº 19/2010</t>
  </si>
  <si>
    <t>CD Nº 01/2010</t>
  </si>
  <si>
    <t>CD Nº 02/2010</t>
  </si>
  <si>
    <t>CD Nº 03/2010</t>
  </si>
  <si>
    <t>CD Nº 04/2010</t>
  </si>
  <si>
    <t>CD Nº 05/2010</t>
  </si>
  <si>
    <t>REGISTROS DE CONTRATISTAS AL AÑO 2010</t>
  </si>
  <si>
    <t>LG Nº 01/2011</t>
  </si>
  <si>
    <t>LG Nº 02/2011</t>
  </si>
  <si>
    <t>LG Nº 03/2011</t>
  </si>
  <si>
    <t>LG Nº 04/2011</t>
  </si>
  <si>
    <t>LG Nº 05/2011</t>
  </si>
  <si>
    <t>LG Nº 06/2011</t>
  </si>
  <si>
    <t>LG Nº 08/2011</t>
  </si>
  <si>
    <t>LG Nº 09/2011</t>
  </si>
  <si>
    <t>LG Nº 10/2011</t>
  </si>
  <si>
    <t>LG Nº 11/2011</t>
  </si>
  <si>
    <t>LG Nº 12/2011</t>
  </si>
  <si>
    <t>LG Nº 13/2011</t>
  </si>
  <si>
    <t>LG Nº 14/2011</t>
  </si>
  <si>
    <t>LG Nº 15/2011</t>
  </si>
  <si>
    <t>LG Nº 16/2011</t>
  </si>
  <si>
    <t>LG Nº 17/2011</t>
  </si>
  <si>
    <t>LG Nº 18/2011</t>
  </si>
  <si>
    <t>LG Nº 19/2011</t>
  </si>
  <si>
    <t>LG Nº 20/2011</t>
  </si>
  <si>
    <t>LG Nº 21/2011</t>
  </si>
  <si>
    <t>LG Nº 22/2011</t>
  </si>
  <si>
    <t>LG Nº 23/2011</t>
  </si>
  <si>
    <t>LG Nº 24/2011</t>
  </si>
  <si>
    <t>LG Nº 25/2011</t>
  </si>
  <si>
    <t>LG Nº 26/2011</t>
  </si>
  <si>
    <t>LG Nº 27/2011</t>
  </si>
  <si>
    <t>LG Nº 28/2011</t>
  </si>
  <si>
    <t>LG Nº 29/2011</t>
  </si>
  <si>
    <t>LG Nº 30/2011</t>
  </si>
  <si>
    <t>LG Nº 31/2011</t>
  </si>
  <si>
    <t>LG Nº 32/2011</t>
  </si>
  <si>
    <t>LG Nº 33/2011</t>
  </si>
  <si>
    <t>LG Nº 34/2011</t>
  </si>
  <si>
    <t>LG Nº 35/2011</t>
  </si>
  <si>
    <t>LG Nº 36/2011</t>
  </si>
  <si>
    <t>LG Nº 37/2011</t>
  </si>
  <si>
    <t>LG Nº 38/2011</t>
  </si>
  <si>
    <t>LG Nº 39/2011</t>
  </si>
  <si>
    <t>LG Nº 40/2011</t>
  </si>
  <si>
    <t>LG Nº 41/2011</t>
  </si>
  <si>
    <t>LG Nº 42/2011</t>
  </si>
  <si>
    <t>LG Nº 43/2011</t>
  </si>
  <si>
    <t>LG Nº 44/2011</t>
  </si>
  <si>
    <t>LG Nº 45/2011</t>
  </si>
  <si>
    <t>LG Nº 46/2011</t>
  </si>
  <si>
    <t>LG Nº 47/2011</t>
  </si>
  <si>
    <t>LG Nº 48/2011</t>
  </si>
  <si>
    <t>LG Nº 49/2011</t>
  </si>
  <si>
    <t>LG Nº 51/2011</t>
  </si>
  <si>
    <t>LG Nº 52/2011</t>
  </si>
  <si>
    <t>LG Nº 53/2011</t>
  </si>
  <si>
    <t>LG Nº 53-A/2011</t>
  </si>
  <si>
    <t>LG Nº 54/2011</t>
  </si>
  <si>
    <t>LG Nº 55/2011</t>
  </si>
  <si>
    <t>LG Nº 56/2011</t>
  </si>
  <si>
    <t>LG Nº 57/2011</t>
  </si>
  <si>
    <t>LG Nº 58/2011</t>
  </si>
  <si>
    <t>LG Nº 60/2011</t>
  </si>
  <si>
    <t>LG Nº 61/2011</t>
  </si>
  <si>
    <t>LG Nº 62/2011</t>
  </si>
  <si>
    <t>LG Nº 63/2011</t>
  </si>
  <si>
    <t>LG Nº 64/2011</t>
  </si>
  <si>
    <t>LG Nº 65/2011</t>
  </si>
  <si>
    <t>LG Nº 66/2011</t>
  </si>
  <si>
    <t>LG Nº 67/2011</t>
  </si>
  <si>
    <t>LG Nº 68/2011</t>
  </si>
  <si>
    <t>LG Nº 69/2011</t>
  </si>
  <si>
    <t>LG Nº 70/2011</t>
  </si>
  <si>
    <t>LG Nº 71/2011</t>
  </si>
  <si>
    <t>LG Nº 72/2011</t>
  </si>
  <si>
    <t>LG Nº 73/2011</t>
  </si>
  <si>
    <t>LG Nº 74/2011</t>
  </si>
  <si>
    <t>LG Nº 75/2011</t>
  </si>
  <si>
    <t>LG Nº 76/2011</t>
  </si>
  <si>
    <t>LG Nº 77/2011</t>
  </si>
  <si>
    <t>LG Nº 78/2011</t>
  </si>
  <si>
    <t>LG Nº 79/2011</t>
  </si>
  <si>
    <t>LG Nº 80/2011</t>
  </si>
  <si>
    <t>LG Nº 81/2011</t>
  </si>
  <si>
    <t>LG Nº 82/2011</t>
  </si>
  <si>
    <t>LG Nº 83/2011</t>
  </si>
  <si>
    <t>LG Nº 84/2011</t>
  </si>
  <si>
    <t>LG Nº 85/2011</t>
  </si>
  <si>
    <t>LG Nº 86/2011</t>
  </si>
  <si>
    <t>LG Nº 87/2011</t>
  </si>
  <si>
    <t>LG Nº 88/2011</t>
  </si>
  <si>
    <t>LG Nº 89/2011</t>
  </si>
  <si>
    <t>LG Nº 90/2011</t>
  </si>
  <si>
    <t>LG Nº 91/2011</t>
  </si>
  <si>
    <t>LG Nº 92/2011</t>
  </si>
  <si>
    <t>LG Nº 93/2011</t>
  </si>
  <si>
    <t>LG Nº 94/2011</t>
  </si>
  <si>
    <t>LG Nº 95/2011</t>
  </si>
  <si>
    <t>LG Nº 96/2011</t>
  </si>
  <si>
    <t>LG Nº 97/2011</t>
  </si>
  <si>
    <t>LG Nº 98/2011</t>
  </si>
  <si>
    <t>LG Nº 99/2011</t>
  </si>
  <si>
    <t>LG Nº 100/2011</t>
  </si>
  <si>
    <t>LG Nº 101/2011</t>
  </si>
  <si>
    <t>LG Nº 102/2011</t>
  </si>
  <si>
    <t>LG Nº 103/2011</t>
  </si>
  <si>
    <t>LG Nº 104/2011</t>
  </si>
  <si>
    <t>LG Nº 105/2011</t>
  </si>
  <si>
    <t>LG Nº 106/2011</t>
  </si>
  <si>
    <t>LG Nº 107/2011</t>
  </si>
  <si>
    <t>LG Nº 108/2011</t>
  </si>
  <si>
    <t>LG Nº 109/2011</t>
  </si>
  <si>
    <t>LG Nº 110/2011</t>
  </si>
  <si>
    <t>LG Nº 111/2011</t>
  </si>
  <si>
    <t>LG Nº 112/2011</t>
  </si>
  <si>
    <t>LG Nº 113/2011</t>
  </si>
  <si>
    <t>LG Nº 114/2011</t>
  </si>
  <si>
    <t>LG Nº 115/2011</t>
  </si>
  <si>
    <t>LG Nº 116/2011</t>
  </si>
  <si>
    <t>LG Nº 117/2011</t>
  </si>
  <si>
    <t>LG Nº 118/2011</t>
  </si>
  <si>
    <t>LG Nº 119/2011</t>
  </si>
  <si>
    <t>LG Nº 120/2011</t>
  </si>
  <si>
    <t>LG Nº 122/2011</t>
  </si>
  <si>
    <t>LG Nº 123/2011</t>
  </si>
  <si>
    <t>LG Nº 124/2011</t>
  </si>
  <si>
    <t>LG Nº 125/2011</t>
  </si>
  <si>
    <t>LG Nº 126/2011</t>
  </si>
  <si>
    <t>LG Nº 127/2011</t>
  </si>
  <si>
    <t>LG Nº 128/2011</t>
  </si>
  <si>
    <t>LG Nº 130/2011</t>
  </si>
  <si>
    <t>LG Nº 131/2011</t>
  </si>
  <si>
    <t>LG Nº 132/2011</t>
  </si>
  <si>
    <t>LG Nº 134/2011</t>
  </si>
  <si>
    <t>LG Nº 135/2011</t>
  </si>
  <si>
    <t>LG Nº 136/2011</t>
  </si>
  <si>
    <t>LG Nº 137/2011</t>
  </si>
  <si>
    <t>LG Nº 142/2011</t>
  </si>
  <si>
    <t>LG Nº 143/2011</t>
  </si>
  <si>
    <t>LG Nº 144/2011</t>
  </si>
  <si>
    <t>LG Nº 145/2011</t>
  </si>
  <si>
    <t>LG Nº 146/2011</t>
  </si>
  <si>
    <t>LG Nº 148/2011</t>
  </si>
  <si>
    <t>LG Nº 150/2011</t>
  </si>
  <si>
    <t>LG Nº 151/2011</t>
  </si>
  <si>
    <t>LG Nº 152/2011</t>
  </si>
  <si>
    <t>LG Nº 153/2011</t>
  </si>
  <si>
    <t>LG Nº 154/2011</t>
  </si>
  <si>
    <t>LG Nº 155/2011</t>
  </si>
  <si>
    <t>LP Nº 01/2011</t>
  </si>
  <si>
    <t>LP Nº 02/2011</t>
  </si>
  <si>
    <t>LP Nº 03/2011</t>
  </si>
  <si>
    <t>LP Nº 04/2011</t>
  </si>
  <si>
    <t>LP Nº 08/2011</t>
  </si>
  <si>
    <t>LP Nº 09/2011</t>
  </si>
  <si>
    <t>LP Nº 10/2011</t>
  </si>
  <si>
    <t>LP Nº 11/2011</t>
  </si>
  <si>
    <t>LP Nº 14/2011</t>
  </si>
  <si>
    <t>LP Nº 16/2011</t>
  </si>
  <si>
    <t>LP Nº 21/2011</t>
  </si>
  <si>
    <t>LP Nº 23/2011</t>
  </si>
  <si>
    <t>LP Nº 24/2011</t>
  </si>
  <si>
    <t>LP Nº 25/2011</t>
  </si>
  <si>
    <t>LP Nº 26/2011</t>
  </si>
  <si>
    <t>LPI Nº 02/2011</t>
  </si>
  <si>
    <t>LPI Nº 04/2011</t>
  </si>
  <si>
    <t>LPI Nº 06/2011</t>
  </si>
  <si>
    <t>LPI Nº 09/2011</t>
  </si>
  <si>
    <t>LPI Nº 11/2011</t>
  </si>
  <si>
    <t>LPI Nº 12/2011</t>
  </si>
  <si>
    <t>LPI Nº 13/2011</t>
  </si>
  <si>
    <t>LPI Nº 14/2011</t>
  </si>
  <si>
    <t>CPI Nº 02/2011</t>
  </si>
  <si>
    <t>CD Nº 01/2011</t>
  </si>
  <si>
    <t>CD Nº 02/2011</t>
  </si>
  <si>
    <t>CD Nº 03/2011</t>
  </si>
  <si>
    <t>CD Nº 04/2011</t>
  </si>
  <si>
    <t>CD Nº 05/2011</t>
  </si>
  <si>
    <t>CD Nº 06/2011</t>
  </si>
  <si>
    <t>CD Nº 07/2011</t>
  </si>
  <si>
    <t>CD Nº 08/2011</t>
  </si>
  <si>
    <t>CD Nº 09/2011</t>
  </si>
  <si>
    <t>CD Nº 10/2011</t>
  </si>
  <si>
    <t>CD Nº 11/2011</t>
  </si>
  <si>
    <t>CD Nº 12/2011</t>
  </si>
  <si>
    <t>REGISTROS DE CONTRATISTAS AL AÑO 2011</t>
  </si>
  <si>
    <t>LG Nº 01/2012</t>
  </si>
  <si>
    <t>LG Nº 02/2012</t>
  </si>
  <si>
    <t>LG Nº 03/2012</t>
  </si>
  <si>
    <t>LG Nº 04/2012</t>
  </si>
  <si>
    <t>LG Nº 05/2012</t>
  </si>
  <si>
    <t>LG Nº 06/2012</t>
  </si>
  <si>
    <t>LG Nº 07/2012</t>
  </si>
  <si>
    <t>LG Nº 08/2012</t>
  </si>
  <si>
    <t>P Nº 1/2012</t>
  </si>
  <si>
    <t>P Nº 2/2012</t>
  </si>
  <si>
    <t>P Nº 3/2012</t>
  </si>
  <si>
    <t>P Nº 4/2012</t>
  </si>
  <si>
    <t>LG Nº 09/2012</t>
  </si>
  <si>
    <t>LG Nº 10/2012</t>
  </si>
  <si>
    <t>LG Nº 11/2012</t>
  </si>
  <si>
    <t>LG Nº 12/2012</t>
  </si>
  <si>
    <t>LG Nº 13/2012</t>
  </si>
  <si>
    <t>LG Nº 14/2012</t>
  </si>
  <si>
    <t>LG Nº 15/2012</t>
  </si>
  <si>
    <t>LG Nº 16/2012</t>
  </si>
  <si>
    <t>LG Nº 17/2012</t>
  </si>
  <si>
    <t>LG Nº 18/2012</t>
  </si>
  <si>
    <t>LG Nº 19/2012</t>
  </si>
  <si>
    <t>LG Nº 20/2012</t>
  </si>
  <si>
    <t>LG Nº 21/2012</t>
  </si>
  <si>
    <t>LG Nº 22/2012</t>
  </si>
  <si>
    <t>LG Nº 23/2012</t>
  </si>
  <si>
    <t>LG Nº 24/2012</t>
  </si>
  <si>
    <t>LG Nº 25/2012</t>
  </si>
  <si>
    <t>LG Nº 26/2012</t>
  </si>
  <si>
    <t>LG Nº 27/2012</t>
  </si>
  <si>
    <t>LG Nº 28/2012</t>
  </si>
  <si>
    <t>LG Nº 29/2012</t>
  </si>
  <si>
    <t>LG Nº 30/2012</t>
  </si>
  <si>
    <t>LG Nº 31/2012</t>
  </si>
  <si>
    <t>LG Nº 32/2012</t>
  </si>
  <si>
    <t>LG Nº 33/2012</t>
  </si>
  <si>
    <t>LG Nº 34/2012</t>
  </si>
  <si>
    <t>LG Nº 35/2012</t>
  </si>
  <si>
    <t>LG Nº 36/2012</t>
  </si>
  <si>
    <t>LG Nº 37/2012</t>
  </si>
  <si>
    <t>LG Nº 38/2012</t>
  </si>
  <si>
    <t>LG Nº 39/2012</t>
  </si>
  <si>
    <t>LG Nº 40/2012</t>
  </si>
  <si>
    <t>LG Nº 41/2012</t>
  </si>
  <si>
    <t>LG Nº 42/2012</t>
  </si>
  <si>
    <t>LG Nº 43/2012</t>
  </si>
  <si>
    <t>LG Nº 44/2012</t>
  </si>
  <si>
    <t>LG Nº 45/2012</t>
  </si>
  <si>
    <t>LG Nº 46/2012</t>
  </si>
  <si>
    <t>LG Nº 47/2012</t>
  </si>
  <si>
    <t>LG Nº 48/2012</t>
  </si>
  <si>
    <t>LG Nº 49/2012</t>
  </si>
  <si>
    <t>LG Nº 50/2012</t>
  </si>
  <si>
    <t>LG Nº 51/2012</t>
  </si>
  <si>
    <t>LG Nº 53/2012</t>
  </si>
  <si>
    <t>LG Nº 54/2012</t>
  </si>
  <si>
    <t>LG Nº 55/2012</t>
  </si>
  <si>
    <t>LG Nº 57/2012</t>
  </si>
  <si>
    <t>LG Nº 59/2012</t>
  </si>
  <si>
    <t>LG Nº 60/2012</t>
  </si>
  <si>
    <t>LG Nº 61/2012</t>
  </si>
  <si>
    <t>LG Nº 62/2012</t>
  </si>
  <si>
    <t>LG Nº 63/2012</t>
  </si>
  <si>
    <t>LG Nº 64/2012</t>
  </si>
  <si>
    <t>LG Nº 65/2012</t>
  </si>
  <si>
    <t>LG Nº 66/2012</t>
  </si>
  <si>
    <t>LG Nº 67/2012</t>
  </si>
  <si>
    <t>LG Nº 68/2012</t>
  </si>
  <si>
    <t>LG Nº 69/2012</t>
  </si>
  <si>
    <t>LG Nº 70/2012</t>
  </si>
  <si>
    <t>LG Nº 71/2012</t>
  </si>
  <si>
    <t>LG Nº 72/2012</t>
  </si>
  <si>
    <t>LG Nº 73/2012</t>
  </si>
  <si>
    <t>LG Nº 74/2012</t>
  </si>
  <si>
    <t>LG Nº 75/2012</t>
  </si>
  <si>
    <t>LG Nº 77/2012</t>
  </si>
  <si>
    <t>LG Nº 78/2012</t>
  </si>
  <si>
    <t>LG Nº 76/2012</t>
  </si>
  <si>
    <t>LG Nº 79/2012</t>
  </si>
  <si>
    <t>LG Nº 80/2012</t>
  </si>
  <si>
    <t>LG Nº 82/2012</t>
  </si>
  <si>
    <t>LG Nº 83/2012</t>
  </si>
  <si>
    <t>LG Nº 84/2012</t>
  </si>
  <si>
    <t>LG Nº 85/2012</t>
  </si>
  <si>
    <t>LG Nº 86/2012</t>
  </si>
  <si>
    <t>LG Nº 87/2012</t>
  </si>
  <si>
    <t>LG Nº 88/2012</t>
  </si>
  <si>
    <t>LG Nº 89/2012</t>
  </si>
  <si>
    <t>LG Nº 90/2012</t>
  </si>
  <si>
    <t>LG Nº 91/2012</t>
  </si>
  <si>
    <t>LG Nº 92/2012</t>
  </si>
  <si>
    <t>LG Nº 93/2012</t>
  </si>
  <si>
    <t>LG Nº 94/2012</t>
  </si>
  <si>
    <t>LG Nº 95/2012</t>
  </si>
  <si>
    <t>LG Nº 96/2012</t>
  </si>
  <si>
    <t>LG Nº 97/2012</t>
  </si>
  <si>
    <t>LG Nº 98/2012</t>
  </si>
  <si>
    <t>LG Nº 99/2012</t>
  </si>
  <si>
    <t>LG Nº 100/2012</t>
  </si>
  <si>
    <t>LG Nº 101/2012</t>
  </si>
  <si>
    <t>LG Nº 102/2012</t>
  </si>
  <si>
    <t>LG Nº 103/2012</t>
  </si>
  <si>
    <t>LG Nº 104/2012</t>
  </si>
  <si>
    <t>LG Nº 105/2012</t>
  </si>
  <si>
    <t>LG Nº 106/2012</t>
  </si>
  <si>
    <t>LG Nº 107/2012</t>
  </si>
  <si>
    <t>LG Nº 108/2012</t>
  </si>
  <si>
    <t>LG Nº 109/2012</t>
  </si>
  <si>
    <t>LG Nº 110/2012</t>
  </si>
  <si>
    <t>LG Nº 111/2012</t>
  </si>
  <si>
    <t>LG Nº 112/2012</t>
  </si>
  <si>
    <t>LG Nº 113/2012</t>
  </si>
  <si>
    <t>LG Nº 114/2012</t>
  </si>
  <si>
    <t>LG Nº 115/2012</t>
  </si>
  <si>
    <t>LG Nº 117/2012</t>
  </si>
  <si>
    <t>LG Nº 118/2012</t>
  </si>
  <si>
    <t>LG Nº 119/2012</t>
  </si>
  <si>
    <t>LG Nº 120/2012</t>
  </si>
  <si>
    <t>LG Nº 121/2012</t>
  </si>
  <si>
    <t>LG Nº 122/2012</t>
  </si>
  <si>
    <t>LG Nº 123/2012</t>
  </si>
  <si>
    <t>LG Nº 124/2012</t>
  </si>
  <si>
    <t>LG Nº 125/2012</t>
  </si>
  <si>
    <t>LG Nº 126/2012</t>
  </si>
  <si>
    <t>LG Nº 127/2012</t>
  </si>
  <si>
    <t>LG Nº 128/2012</t>
  </si>
  <si>
    <t>LG Nº 129/2012</t>
  </si>
  <si>
    <t>LG Nº 130/2012</t>
  </si>
  <si>
    <t>LG Nº 131/2012</t>
  </si>
  <si>
    <t>LG Nº 132/2012</t>
  </si>
  <si>
    <t>LG Nº 133/2012</t>
  </si>
  <si>
    <t>LG Nº 134/2012</t>
  </si>
  <si>
    <t>LG Nº 135/2012</t>
  </si>
  <si>
    <t>LG Nº 136/2012</t>
  </si>
  <si>
    <t>LG Nº 137/2012</t>
  </si>
  <si>
    <t>LG Nº 138/2012</t>
  </si>
  <si>
    <t>LG Nº 139/2012</t>
  </si>
  <si>
    <t>LG Nº 140/2012</t>
  </si>
  <si>
    <t>LG Nº 141/2012</t>
  </si>
  <si>
    <t>LG Nº 142/2012</t>
  </si>
  <si>
    <t>LG Nº 143/2012</t>
  </si>
  <si>
    <t>LG Nº 144/2012</t>
  </si>
  <si>
    <t>LG Nº 145-2012</t>
  </si>
  <si>
    <t>LG Nº 146/2012</t>
  </si>
  <si>
    <t>LG Nº 147/2012</t>
  </si>
  <si>
    <t>LG Nº 148/2012</t>
  </si>
  <si>
    <t>LG Nº 149/2012</t>
  </si>
  <si>
    <t>LG Nº 150/2012</t>
  </si>
  <si>
    <t>LG Nº 151/2012</t>
  </si>
  <si>
    <t>LG Nº 152/2012</t>
  </si>
  <si>
    <t>LG Nº 153/2012</t>
  </si>
  <si>
    <t>LG Nº 154/2012</t>
  </si>
  <si>
    <t>LG Nº 155/2012</t>
  </si>
  <si>
    <t>LG Nº 156/2012</t>
  </si>
  <si>
    <t>LG Nº 157/2012</t>
  </si>
  <si>
    <t>LG Nº 158/2012</t>
  </si>
  <si>
    <t>LG Nº 159/2012</t>
  </si>
  <si>
    <t>LP Nº 01/2012</t>
  </si>
  <si>
    <t>LP Nº 02/2012</t>
  </si>
  <si>
    <t>LP Nº 05/2012</t>
  </si>
  <si>
    <t>LP Nº 06/2012</t>
  </si>
  <si>
    <t>LP Nº 07/2012</t>
  </si>
  <si>
    <t>CD Nº 01/2012</t>
  </si>
  <si>
    <t>CD Nº 02/2012</t>
  </si>
  <si>
    <t>REGISTROS DE CONTRATISTAS AL AÑO 2012</t>
  </si>
  <si>
    <t>P Nº 04/2013</t>
  </si>
  <si>
    <t>P Nº 01/2013</t>
  </si>
  <si>
    <t>P Nº 02/2013</t>
  </si>
  <si>
    <t>P Nº 03/2013</t>
  </si>
  <si>
    <t>LG Nº 01/2013</t>
  </si>
  <si>
    <t>LG Nº 02/2013</t>
  </si>
  <si>
    <t>LG Nº 03/2013</t>
  </si>
  <si>
    <t>LG Nº 04/2013</t>
  </si>
  <si>
    <t>LG Nº 05/2013</t>
  </si>
  <si>
    <t>LG Nº 06/2013</t>
  </si>
  <si>
    <t>LG Nº 07/2013</t>
  </si>
  <si>
    <t>LG Nº 08/2013</t>
  </si>
  <si>
    <t>LG Nº 09/2013</t>
  </si>
  <si>
    <t>LG Nº 10/2013</t>
  </si>
  <si>
    <t>LG Nº 11/2013</t>
  </si>
  <si>
    <t>LG Nº 12/2013</t>
  </si>
  <si>
    <t>LG Nº 13/2013</t>
  </si>
  <si>
    <t>LG Nº 14/2013</t>
  </si>
  <si>
    <t>LG Nº 15/2013</t>
  </si>
  <si>
    <t>LG Nº 16/2013</t>
  </si>
  <si>
    <t>LG Nº 17/2013</t>
  </si>
  <si>
    <t>LG Nº 18/2013</t>
  </si>
  <si>
    <t>LG Nº 19/2013</t>
  </si>
  <si>
    <t>LG Nº 20/2013</t>
  </si>
  <si>
    <t>LG Nº 21/2013</t>
  </si>
  <si>
    <t>LG Nº 23/2013</t>
  </si>
  <si>
    <t>LG Nº 24/2013</t>
  </si>
  <si>
    <t>LG Nº 25/2013</t>
  </si>
  <si>
    <t>LG Nº 26/2013</t>
  </si>
  <si>
    <t>LG Nº 27/2013</t>
  </si>
  <si>
    <t>LG Nº 28/2013</t>
  </si>
  <si>
    <t>LG Nº 29/2013</t>
  </si>
  <si>
    <t>LG Nº 30/2013</t>
  </si>
  <si>
    <t>LG Nº 31/2013</t>
  </si>
  <si>
    <t>LG Nº 32/2013</t>
  </si>
  <si>
    <t>LG Nº 33/2013</t>
  </si>
  <si>
    <t>LG Nº 34/2013</t>
  </si>
  <si>
    <t>LG Nº 35/2013</t>
  </si>
  <si>
    <t>LG Nº 36/2013</t>
  </si>
  <si>
    <t>LG Nº 37/2013</t>
  </si>
  <si>
    <t>LG Nº 38/2013</t>
  </si>
  <si>
    <t>LG Nº 39/2013</t>
  </si>
  <si>
    <t>LG Nº 40/2013</t>
  </si>
  <si>
    <t>LG Nº 41/2013</t>
  </si>
  <si>
    <t>LG Nº 42/2013</t>
  </si>
  <si>
    <t>LG Nº 43/2013</t>
  </si>
  <si>
    <t>LG Nº 44/2013</t>
  </si>
  <si>
    <t>LG Nº 45/2013</t>
  </si>
  <si>
    <t>LG Nº 46/2013</t>
  </si>
  <si>
    <t>LG Nº 47/2013</t>
  </si>
  <si>
    <t>LG Nº 48/2013</t>
  </si>
  <si>
    <t>LG Nº 49/2013</t>
  </si>
  <si>
    <t>LG Nº 50/2013</t>
  </si>
  <si>
    <t>LG Nº 51/2013</t>
  </si>
  <si>
    <t>LG Nº 53/2013</t>
  </si>
  <si>
    <t>LG Nº 54/2013</t>
  </si>
  <si>
    <t>LG Nº 55/2013</t>
  </si>
  <si>
    <t>LG Nº 56/2013</t>
  </si>
  <si>
    <t>LG Nº 57/2013</t>
  </si>
  <si>
    <t>LG Nº 58/2013</t>
  </si>
  <si>
    <t>LG Nº 59/2013</t>
  </si>
  <si>
    <t>LG Nº 60/2013</t>
  </si>
  <si>
    <t>LG Nº 61/2013</t>
  </si>
  <si>
    <t>LG Nº 62/2013</t>
  </si>
  <si>
    <t>LG Nº 63/2013</t>
  </si>
  <si>
    <t>LG Nº 64/2013</t>
  </si>
  <si>
    <t>LG Nº 65/2013</t>
  </si>
  <si>
    <t>LG Nº 66/2013</t>
  </si>
  <si>
    <t>LG Nº 67/2013</t>
  </si>
  <si>
    <t>LG Nº 68/2013</t>
  </si>
  <si>
    <t>LG Nº 69/2013</t>
  </si>
  <si>
    <t>LG Nº 70/2013</t>
  </si>
  <si>
    <t>LG Nº 71/2013</t>
  </si>
  <si>
    <t>LG Nº 72/2013</t>
  </si>
  <si>
    <t>LG Nº 73/2013</t>
  </si>
  <si>
    <t>LG Nº 74/2013</t>
  </si>
  <si>
    <t>LG Nº 75/2013</t>
  </si>
  <si>
    <t>LG Nº 76/2013</t>
  </si>
  <si>
    <t>LG Nº 77/2013</t>
  </si>
  <si>
    <t>LG Nº 78/2013</t>
  </si>
  <si>
    <t>LG Nº 79/2013</t>
  </si>
  <si>
    <t>LG Nº 80/2013</t>
  </si>
  <si>
    <t>LG Nº 81/2013</t>
  </si>
  <si>
    <t>LG Nº 82/2013</t>
  </si>
  <si>
    <t>LG Nº 83/2013</t>
  </si>
  <si>
    <t>LG Nº 84/2013</t>
  </si>
  <si>
    <t>LG Nº 85/2013</t>
  </si>
  <si>
    <t>LG Nº 86/2013</t>
  </si>
  <si>
    <t>LG Nº 87/2013</t>
  </si>
  <si>
    <t>LG Nº 88/2013</t>
  </si>
  <si>
    <t>LG Nº 89/2013</t>
  </si>
  <si>
    <t>LG Nº 90/2013</t>
  </si>
  <si>
    <t>LG Nº 91/2013</t>
  </si>
  <si>
    <t>LG Nº 92/2013</t>
  </si>
  <si>
    <t>LG Nº 93/2013</t>
  </si>
  <si>
    <t>LG Nº 94/2013</t>
  </si>
  <si>
    <t>LG Nº 95/2013</t>
  </si>
  <si>
    <t>LG Nº 96/2013</t>
  </si>
  <si>
    <t>LG Nº 97/2013</t>
  </si>
  <si>
    <t>LG Nº 98/2013</t>
  </si>
  <si>
    <t>LG Nº 99/2013</t>
  </si>
  <si>
    <t>LG Nº 100/2013</t>
  </si>
  <si>
    <t>LG Nº 102/2013</t>
  </si>
  <si>
    <t>LG Nº 103/2013</t>
  </si>
  <si>
    <t>LG Nº 104/2013</t>
  </si>
  <si>
    <t>LG Nº 105/2013</t>
  </si>
  <si>
    <t>LG Nº 106/2013</t>
  </si>
  <si>
    <t>LG Nº 107/2013</t>
  </si>
  <si>
    <t>LG Nº 108/2013</t>
  </si>
  <si>
    <t>LG Nº 109/2013</t>
  </si>
  <si>
    <t>LG Nº 110/2013</t>
  </si>
  <si>
    <t>LG Nº 111/2013</t>
  </si>
  <si>
    <t>LG Nº 112/2013</t>
  </si>
  <si>
    <t>LG Nº 113/2013</t>
  </si>
  <si>
    <t>LG Nº 114/2013</t>
  </si>
  <si>
    <t>LG Nº 115/2013</t>
  </si>
  <si>
    <t>LG Nº 116/2013</t>
  </si>
  <si>
    <t>LG Nº 117/2013</t>
  </si>
  <si>
    <t>LG Nº 118/2013</t>
  </si>
  <si>
    <t>LG Nº 119/2013</t>
  </si>
  <si>
    <t>LG Nº 120/2013</t>
  </si>
  <si>
    <t>LG Nº 121/2013</t>
  </si>
  <si>
    <t>LG Nº 122/2013</t>
  </si>
  <si>
    <t>LG Nº 123/2013</t>
  </si>
  <si>
    <t>LG Nº 124/2013</t>
  </si>
  <si>
    <t>LG Nº 125/2013</t>
  </si>
  <si>
    <t>LG Nº 126/2013</t>
  </si>
  <si>
    <t>LG Nº 127/2013</t>
  </si>
  <si>
    <t>LG Nº 128/2013</t>
  </si>
  <si>
    <t>LG Nº 129/2013</t>
  </si>
  <si>
    <t>LG Nº 130/2013</t>
  </si>
  <si>
    <t>LG Nº 131/2013</t>
  </si>
  <si>
    <t>LG Nº 132/2013</t>
  </si>
  <si>
    <t>LG Nº 133/2013</t>
  </si>
  <si>
    <t>LG Nº 134/2013</t>
  </si>
  <si>
    <t>LG Nº 135/2013</t>
  </si>
  <si>
    <t>LG Nº 136/2013</t>
  </si>
  <si>
    <t>LG Nº 138/2013</t>
  </si>
  <si>
    <t>LG Nº 139/2013</t>
  </si>
  <si>
    <t>LG Nº 140/2013</t>
  </si>
  <si>
    <t>LG Nº 141/2013</t>
  </si>
  <si>
    <t>LG Nº 142/2013</t>
  </si>
  <si>
    <t>LG Nº 143/2013</t>
  </si>
  <si>
    <t>LG Nº 144/2013</t>
  </si>
  <si>
    <t>LG Nº 145/2013</t>
  </si>
  <si>
    <t>LG Nº 146/2013</t>
  </si>
  <si>
    <t>LG Nº 147/2013</t>
  </si>
  <si>
    <t>LG Nº 149/2013</t>
  </si>
  <si>
    <t>LG Nº 150/2013</t>
  </si>
  <si>
    <t>LG Nº 151/2013</t>
  </si>
  <si>
    <t>LG Nº 152/2013</t>
  </si>
  <si>
    <t>LG Nº 153/2013</t>
  </si>
  <si>
    <t>LG Nº 154/2013</t>
  </si>
  <si>
    <t>LG Nº 155/2013</t>
  </si>
  <si>
    <t>LG Nº 156/2013</t>
  </si>
  <si>
    <t>LG Nº 157/2013</t>
  </si>
  <si>
    <t>LG Nº 158/2013</t>
  </si>
  <si>
    <t>LG Nº 159/2013</t>
  </si>
  <si>
    <t>LG Nº 160/2013</t>
  </si>
  <si>
    <t>LG Nº 161/2013</t>
  </si>
  <si>
    <t>LG Nº 162/2013</t>
  </si>
  <si>
    <t>LG Nº 163/2013</t>
  </si>
  <si>
    <t>LG Nº 164/2013</t>
  </si>
  <si>
    <t>LG Nº 165/2013</t>
  </si>
  <si>
    <t>LG Nº 166/2013</t>
  </si>
  <si>
    <t>LG Nº 167/2013</t>
  </si>
  <si>
    <t>LG Nº 168/2013</t>
  </si>
  <si>
    <t>LG Nº 169/2013</t>
  </si>
  <si>
    <t>LG Nº 170/2013</t>
  </si>
  <si>
    <t>LG Nº 171/2013</t>
  </si>
  <si>
    <t>LG Nº 172/2013</t>
  </si>
  <si>
    <t>LG Nº 173/2013</t>
  </si>
  <si>
    <t>LG Nº 174/2013</t>
  </si>
  <si>
    <t>LG Nº 175/2013</t>
  </si>
  <si>
    <t>LG Nº 176/2013</t>
  </si>
  <si>
    <t>LG Nº 177/2013</t>
  </si>
  <si>
    <t>LG Nº 178/2013</t>
  </si>
  <si>
    <t>LG Nº 179/2013</t>
  </si>
  <si>
    <t>LG Nº 180/2013</t>
  </si>
  <si>
    <t>LG Nº 181/2013</t>
  </si>
  <si>
    <t>LG Nº 182/2013</t>
  </si>
  <si>
    <t>LG Nº 183/2013</t>
  </si>
  <si>
    <t>LG Nº 184/2013</t>
  </si>
  <si>
    <t>LG Nº 185/2013</t>
  </si>
  <si>
    <t>LG Nº 186/2013</t>
  </si>
  <si>
    <t>LG Nº 187/2013</t>
  </si>
  <si>
    <t>LG Nº 188/2013</t>
  </si>
  <si>
    <t>LG Nº 189/2013</t>
  </si>
  <si>
    <t>LG Nº 190/2013</t>
  </si>
  <si>
    <t>LG Nº 191/2013</t>
  </si>
  <si>
    <t>LG Nº 192/2013</t>
  </si>
  <si>
    <t>LG Nº 193/2013</t>
  </si>
  <si>
    <t>LG Nº 194/2013</t>
  </si>
  <si>
    <t>LG Nº 195/2013</t>
  </si>
  <si>
    <t>LG Nº 196/2013</t>
  </si>
  <si>
    <t>LG Nº 197/2013</t>
  </si>
  <si>
    <t>LG Nº 198/2013</t>
  </si>
  <si>
    <t>LG Nº 199/2013</t>
  </si>
  <si>
    <t>LG Nº 200/2013</t>
  </si>
  <si>
    <t>LG Nº 201/2013</t>
  </si>
  <si>
    <t>LG Nº 202/2013</t>
  </si>
  <si>
    <t>LG Nº 203/2013</t>
  </si>
  <si>
    <t>LG Nº 204/2013</t>
  </si>
  <si>
    <t>LG Nº 205/2013</t>
  </si>
  <si>
    <t>LG Nº 206/2013</t>
  </si>
  <si>
    <t>LG Nº 207/2013</t>
  </si>
  <si>
    <t>LG Nº 208/2013</t>
  </si>
  <si>
    <t>LG Nº 209/2013</t>
  </si>
  <si>
    <t>LG Nº 210/2013</t>
  </si>
  <si>
    <t>LG Nº 211/2013</t>
  </si>
  <si>
    <t>LG Nº 212/2013</t>
  </si>
  <si>
    <t>LG Nº 213/2013</t>
  </si>
  <si>
    <t>LG Nº 214/2013</t>
  </si>
  <si>
    <t>LP Nº 01/2013</t>
  </si>
  <si>
    <t>LP Nº 02/2013</t>
  </si>
  <si>
    <t>LP Nº 03/2013</t>
  </si>
  <si>
    <t>LP Nº 05/2013</t>
  </si>
  <si>
    <t>LP Nº 06/2013</t>
  </si>
  <si>
    <t>LP Nº 07/2013</t>
  </si>
  <si>
    <t>LP Nº 09/2013</t>
  </si>
  <si>
    <t>LP Nº 12/2013</t>
  </si>
  <si>
    <t>LP Nº 13/2013</t>
  </si>
  <si>
    <t>LP Nº 14/2013</t>
  </si>
  <si>
    <t>LP Nº 15/2013</t>
  </si>
  <si>
    <t>LP Nº 16/2013</t>
  </si>
  <si>
    <t>CD Nº 01/2013</t>
  </si>
  <si>
    <t>CD Nº 02/2013</t>
  </si>
  <si>
    <t>CD Nº 03/2013</t>
  </si>
  <si>
    <t>CD Nº 04/2013</t>
  </si>
  <si>
    <t>CD Nº 05/2013</t>
  </si>
  <si>
    <t>CD Nº 06/2013</t>
  </si>
  <si>
    <t>CÓDIGO DEL PROCESO DE COMPRA</t>
  </si>
  <si>
    <t>NOMBRE DEL CONTRATISTA</t>
  </si>
  <si>
    <t>OBJETO DEL CONTRATO U ORDEN DE COMPRA</t>
  </si>
  <si>
    <t>FECHA O PERÍODO DE LA CONTRATACIÓN</t>
  </si>
  <si>
    <t>CUMPLIÓ CON LA ENTREGA DEL BIEN/SERVICIO EN EL TIEMPO PACTADO</t>
  </si>
  <si>
    <t>CUMPLIÓ CON LAS ESPECIFICACIONES DEL BIEN/SERVICIO PACTADO</t>
  </si>
  <si>
    <t>CALIFICACIÓN FINAL</t>
  </si>
  <si>
    <t>OBSERVACIONES</t>
  </si>
  <si>
    <t>SI</t>
  </si>
  <si>
    <t>NO</t>
  </si>
  <si>
    <t xml:space="preserve">SI </t>
  </si>
  <si>
    <t>ADQUIRIR EL SUMINISTRO DE PAPELERÍA Y ARTÍCULOS DE OFICINA.</t>
  </si>
  <si>
    <t>ADQUIRIR EL SUMINISTRO DE ARTÍCULOS DE CONSUMO Y LIMPIEZA.</t>
  </si>
  <si>
    <t>ADQUIRIR EL SUMINISTRO DE ARTÍCULOS INFORMÁTICOS.</t>
  </si>
  <si>
    <t>CONTRATAR EL SERVICIO DE ARRENDAMIENTO DE BIENES INMUEBLES UBICADOS EN LA SEXTA DÉCIMA CALLE PONIENTE Y VEINTINUEVE AV. SUR NO.1530, COL. FLOR BLANCA.</t>
  </si>
  <si>
    <t>ADQUIRIR EL SUMINISTRO DE 240 BOLSAS DE AZÚCAR DE 1 LIBRA Y 80 BOLSAS DE AZÚCAR EN SOBRES DE 600 UNIDADES.</t>
  </si>
  <si>
    <t>ADQUIRIR EL SUMINISTRO DE INSUMOS Y EQUIPOS PARA LOS MÓDULOS DE FOTOGRAFÍA Y DE CIBERCAFÉ PARA BENEFICIARIOS DEL FONDO</t>
  </si>
  <si>
    <t>ADQUIRIR EL SUMINISTRO DE EQUIPO DE APICULTURA PARA BENEFICIARIOS DEL FONDO</t>
  </si>
  <si>
    <t>ADQUIRIR EL SUMINISTRO DE EQUIPOS DE OFICINA PARA EL DEPARTAMENTO DE TESORERÍA, UACI Y UNIDAD ADMINISTRATIVA INSTITUCIONAL.</t>
  </si>
  <si>
    <t>ADQUIRIR EL SUMINISTRO DE MATERIALES Y HERRAMIENTAS PARA LA ENTREGA A BENEFICIARIOS QUE PARTICIPARON EN LA CAPACITACIÓN VOCACIONAL DE ARTESANÍA EN LA ELABORACIÓN DE CESTAS, PLATOS PLÁSTICOS Y BOLSAS DE PAPEL.</t>
  </si>
  <si>
    <t>CONTRATAR EL SERVICIO DE CONSULTORÍA PARA CONFORMAR LAS COMISIONES SIGUIENTES: COMISIÓN TÉCNICA EVALUADORA Y COMISIÓN ESPECIAL.</t>
  </si>
  <si>
    <t>CONTRATAR LOS SERVICIOS  TÉCNICOS Y PROFESIONALES EN LAS ESPECIALIDADES DE AUDITORIA, CIENCIAS JURÍDICAS Y PLANIFICACIÓN Y COMUNICACIÓN</t>
  </si>
  <si>
    <t>CONTRATAR EL SERVICIO DE DIEZ MOTORISTAS PARA SUPLIR LA DEMANDA DE TRANSPORTE PARA LA ATENCIÓN DE BENEFICIARIOS POR LAS DIFERENTES UNIDADES ORGANIZATIVAS DEL FONDO</t>
  </si>
  <si>
    <t>CONTRATAR EL SERVICIO DE CONTRATAR EL SERVICIO DE PUBLICACIÓN ESCRITA PARA REQUERIR CURRICULUM VITAE PARA REALIZAR EL PROCESO DE SELECCIÓN Y CONTRATACIÓN DE PERSONAL</t>
  </si>
  <si>
    <t>CONTRATAR EL SERVICIO DE ELABORACIÓN DE 10,000 FORMULARIOS DE HIJAS DE VIDA.</t>
  </si>
  <si>
    <t>CONTRATAR EL SERVICIO DE REPARACIÓN DEL SISTEMA ELÉCTRICO Y CAMBIO DE CAMBIOS DE CABLES, EN ZONAS AFECTADAS DEL ÁREA DE PENSIONES Y BENEFICIOS ECONÓMICOS Y SEGUIMIENTO EN CONTROL EN SALUD.</t>
  </si>
  <si>
    <t>ADQUIRIR EL SUMINISTRO DE ESPECIES Y APARATOS DE AYUDA MECÁNICA EN REHABILITACIÓN.</t>
  </si>
  <si>
    <t>CONTRATAR EL SERVICIO DE REPARACIÓN DEL SISTEMA ELÉCTRICO DE TOMAS PARA RED DE COMPUTADORAS, FOTOCOPIADORAS Y AIRES ACONDICIONADOS, PARA LAS ÁREAS SIGUIENTES: UNIDADES JURÍDICAS, UACI, ALMACÉN, ARCHIVO, PASILLO SEGUNDO NIVEL Y DEPARTAMENTOS DE PENSIONES Y BENEFICIARIOS ECONÓMICOS</t>
  </si>
  <si>
    <t>CONTRATAR EL SERVICIO DE DOS TÉCNICOS O PROFESIONALES EN LA ESPECIALIDAD DE CIENCIAS JURÍDICAS PARA APOYAR A LA UNIDAD JURÍDICA DEL FONDO DE PROTECCIÓN DE LISIADOS Y DISCAPACITADOS A CONSECUENCIA DEL CONFLICTO ARMADO</t>
  </si>
  <si>
    <t>CONTRATAR EL SERVICIO DE TÉCNICO COMO AUXILIAR FINANCIERO, PARA APOYAR AL DEPARTAMENTO DE TESORERÍA INSTITUCIONAL.</t>
  </si>
  <si>
    <t>CONTRATAR EL SERVICIO DE REPARACIÓN DE SILLAS DE RUEDAS PARA BENEFICIARIOS DEL FONDO</t>
  </si>
  <si>
    <t>CONTRATAR EL SERVICIO DE AMPLIACIÓN EN SISTEMA DE RED POLARIZADA Y MANTENIMIENTO GENERAL DE SUBESTACIÓN.</t>
  </si>
  <si>
    <t>CONTRATAR EL SERVICIO DE  SIETE CURSOS DE MANEJO DE VEHÍCULOS AUTOMOTORES TIPO LIVIANO PARA SIETE BENEFICIARIOS Y UN CONTRATAR EL SERVICIO DE EVALUACIÓN TEÓRICA, PRACTICA Y VISUAL PARA OBTENCIÓN DE LICENCIA PARA UN BENEFICIARIO</t>
  </si>
  <si>
    <t>CONTRATAR EL SERVICIO DE ALQUILER DE SANITARIOS PORTATILES PARA SER UTILIZADOS POR BENEFICIARIOS DEL FONDO DE PROTECCION DE LISIADOS A CONSECUENCIA DEL CONFLICTO ARMADO.</t>
  </si>
  <si>
    <t>CONTRATAR EL SERVICIO DE MANTENIMIENTO PREVENTIVO Y CORRECTIVO DE LOS EQUIPOS DE AIRE ACONDICIONADOS DEL FONDO.</t>
  </si>
  <si>
    <t>CONTRATAR EL SERVICIO DE SEGURIDAD PARA LAS INSTALACIONES DEL FONDO DE PROTECCION DE LISIADOS Y DISCAPACITADOS A CONSECUENCIA DEL CONFLICTO ARMADO.</t>
  </si>
  <si>
    <t>CONTRATAR EL SERVICIO DE TRATAMIENTO ODONTOLOGICO Y ELABORACION DE PROTESIS DENTRAL PARA EL BENEFICIARIO SANTOS RICARDO BELTRAN</t>
  </si>
  <si>
    <t>ADQUIRIR EL  SUMINISTRO E INSTALACION DE PUERTAS DE PLAYWOOD DE 5 MM Y DIVISIONES DE TABLA YESO FORRADO EN AMBAS CARAS CON SUS RESPECTIVOS ACABADOS EN LAS INSTALACIONES DEL FONDO UBICADO EN 6ª, 10ª CALLE PONIENTE Nº 1429 COLONIA FLOR BLANCA</t>
  </si>
  <si>
    <t>CONTRATAR EL SERVICIO DE PUBLICACION ESCRITA EN DOS PERIODICOS, CON EL FIN DE REQUERIR CURRICULUM VITAE, PARA REALIZAR EL PROCESO DE SELECCIÓN Y CONTRATACION DE PERSONAL, A EFECTO DE CUBRIR 4 PLAZAS.</t>
  </si>
  <si>
    <t>CONTRATAR EL SERVICIO DE CAPACITACION AL PERSONAL DEL FONDO DE PROTECCION DE LISIADOS Y DISCAPACITADOS A CONSECUENCIA DEL CONFLICTO ARMADO.</t>
  </si>
  <si>
    <t>CONTRATAR EL SERVICIO DE TRANSPORTE PARA TRASLADO DE BENEFICIAIROS DEL FONDO EN ACERCAMIENTO DE LOS SERVICIOS QUE EL FONDO LES PRESTA.</t>
  </si>
  <si>
    <t>CONTRATAR EL SERVICIO DE CONSULTORIA PARA EL LEVANTAMEINTO FISICO GENERAL DEL ESTADO DE LA INFRAESTRUCTURA MULTIFUNCIONAL PARA LA ATENCION INTEGRAL DE LAS PERSONAS DISCAPACITADAS A CONSECUENCIA DEL CONFLICTO ARMADO.</t>
  </si>
  <si>
    <t>CONTRATAR EL SERVICIO DE ALIMENTOS PREPARADOS PARA EL PERSONAL PERMANENTE QUE LABORARA EN JORNADA EXTRAORDINARIA DE TRABAJO A DESARROLLARSE CON MIEMBROS DE JUNTA DIRECDTIVA PARA EL DIA 18 DE DICIEMBRE DE 2010</t>
  </si>
  <si>
    <t>ADQUIRIR EL SUMINISTRO DE MOTORES FUERA DE BORDA DE 5HP</t>
  </si>
  <si>
    <t>CONTRATAR LOS SERVICIOS TÉCNICOS PARA EL LEVANTAMIENTO, REGISTRO Y ACTUALIZACIÓN DE DATOS Y DOCUMENTOS RELACIONADOS A LA EMISIÓN DE CRÉDITOS DE BENEFICIARIOS DE FOPROLYD.</t>
  </si>
  <si>
    <t>ADQUIRIR EL SUMINISTRO DE 32 LAMINAS METALICAS GALVANIZADAS CALIBR 26 DE 3 YARDAS DE LARGO POR UNA YARDA DE ANCHO.</t>
  </si>
  <si>
    <t>ADQUIRIR EL SUMINISTRO DE DOS HORNOS MICRO-ONDAS Y DOS HORNOS TIPO TOSTADOR</t>
  </si>
  <si>
    <t>ADQUIRIR EL SUMINISTRO DE ARTICULOS PROTOCOLARIOS PARA LOS EVENTOS DEL FONDO DE PROTECCION DE LISIADOS Y DISCAPACITADOS A CONSECUENCIA DEL CONFLICTO ARMADO.</t>
  </si>
  <si>
    <t>ADQUIRIR EL SUMINISTRO DE 60 SILLAS PLASTICAS SIN APOYA BRAZOS Y 6 MESAS PLASTICAS COLOR BLANCO.</t>
  </si>
  <si>
    <t>ADQUIRIR EL SUMINISTRO DE 46 OTOAMPLIFONOS Y 25 SET DE BATERIAS PARA OTOAMMPLIFONOS PARA BENEFICIARIOS DEL FONDO.</t>
  </si>
  <si>
    <t>CONTRATO DE ARRENDAMIENTO  Nº 03/2010</t>
  </si>
  <si>
    <t>CONTRATO DE SUMINISTROS Nº 02/2010</t>
  </si>
  <si>
    <t>TESTIMONIO DE ESCRITURA PUBLICA 19</t>
  </si>
  <si>
    <t>CONTRATAR EL SERVICIO DE PUBLICACION ESCRITA EN UN PERIODICO, CON EL FIN DE REQUERIR CURRICULUM VITAE PARA CUBRIR UNA PLAZA.</t>
  </si>
  <si>
    <t>CONTRATAR LOS SERVICIOS TECNICOS PARA EL LEVANTAMIENTO, REGISTRO Y ACTUALIZACION DE DATOS Y DOCUMENTOS RELACIONADOS A LA EMISION DE CREDITOS DE BENEFICIARIOS DE FOPROLYD</t>
  </si>
  <si>
    <t>CONTRATAR EL SERVICIO DE CONSULTORÍA PARA LA ELABORACIÓN DEL DISEÑO, PRESUPUESTO Y ESPECIFICIONES TÉCNICAS DE LAS ADECUACIONES AL INMUEBLE UBICADO SOBRE LA ALAMEDA JUAN PABLO SEGUNDO, ALEDAÑO AL EDIFICIO MULTIFUNCIONAL DE FOPROLYD, PARA INSTALAR EL TALLER DE PRÓTESIS ANIBAL SALINAS.</t>
  </si>
  <si>
    <t>CONTRATAR EL SERVICIO DE FINALIZACIÓN DE OBRAS PENDIENTES DE EJECUTAR EN LA INFRAESTRUCTURA MULTIFUNCIONAL PARA LA ATENCIÓN INTEGRAL DE LAS PERSONAS DISCAPACITADAS A CONSECUENCIA DEL CONFLICTO ARMADO EN EL SALVADOR.</t>
  </si>
  <si>
    <t>MES/   PERIODO</t>
  </si>
  <si>
    <t>ARACELI DE JESÚS CASTANEDA CASTRO DE GUTIÉRREZ</t>
  </si>
  <si>
    <t>GUADALUPE DEL CARMEN DÍAZ RODRÍGUEZ</t>
  </si>
  <si>
    <t>DUTRIZ HERMANO, S.A. DE C.V.</t>
  </si>
  <si>
    <t>BMM &amp; ASOCIADOS, S.A. DE C.V.</t>
  </si>
  <si>
    <t>DERIVADOS DE PAPEL Y CARTÓN DE CENTROAMÉRICA, S.A. DE C.V.</t>
  </si>
  <si>
    <t>FUNDACIÓN PADRE ARRUPE DE EL SALVADOR</t>
  </si>
  <si>
    <t>IVÁN DIMITRY MENA</t>
  </si>
  <si>
    <t>EDGAR ARTURO PERDOMO FLORES</t>
  </si>
  <si>
    <t>CARLOS ERNESTO ELÍAS AVALOS</t>
  </si>
  <si>
    <t>MARÍA GUILLERMINA AGUILAR JOVEL (PURIFASA)</t>
  </si>
  <si>
    <t>DISTRIBUIDORA ZABLAH, S.A. DE C.V. (DISZA, S.A. DE C.V.)</t>
  </si>
  <si>
    <t>DISTRIBUIDORA AXBEN, S.A. DE C.V.</t>
  </si>
  <si>
    <t>VÍCTOR MANUEL CAMPOS RAMÍREZ</t>
  </si>
  <si>
    <t>CLAUDIA ARELY MEJÍA PÉREZ</t>
  </si>
  <si>
    <t>MAYA CLEANING, S.A. DE C.V.</t>
  </si>
  <si>
    <t>NADIA JENNIFFER QUINTEROS FAJARDO</t>
  </si>
  <si>
    <t>JULISSA NOHEMY LÓPEZ RODRÍGUEZ</t>
  </si>
  <si>
    <t>JOSÉ DIMAS SANDOVAL</t>
  </si>
  <si>
    <t>JULIÁN PINEDA</t>
  </si>
  <si>
    <t>GERMAN EMILIO NIETO</t>
  </si>
  <si>
    <t>VICENTE RAFAEL</t>
  </si>
  <si>
    <t>FRANCISCO MAURICIO HENRÍQUEZ MIRA</t>
  </si>
  <si>
    <t>CARLOS JIMÉNEZ CARRANZA</t>
  </si>
  <si>
    <t>CARLOS HUMBERTO GARCÍA FRANCO</t>
  </si>
  <si>
    <t>VÍCTOR MANUEL RIVAS CASTILLO</t>
  </si>
  <si>
    <t>NOÉ HERNÁNDEZ RIVERA</t>
  </si>
  <si>
    <t>MARTO ABELIO VÁSQUEZ ARGUETA</t>
  </si>
  <si>
    <t>SANTOS BALERÍO RAMÍREZ SANTOS</t>
  </si>
  <si>
    <t>ISAÍAS ARANDA GÓMEZ</t>
  </si>
  <si>
    <t>MULTILINE. S.A. DE C.V.</t>
  </si>
  <si>
    <t>GRUPO RENDEROS, S.A. DE C.V.</t>
  </si>
  <si>
    <t>JOSÉ SIMÓN PACHECO DÍAZ</t>
  </si>
  <si>
    <t>HÉCTOR RAFAEL RAMÍREZ CÓRDOVA</t>
  </si>
  <si>
    <t>TARGET SPORTS, S.A. DE C.V.</t>
  </si>
  <si>
    <t>GLOBAL MOTORS, S.A. DE C.V.</t>
  </si>
  <si>
    <t>R. NÚÑEZ, S.A. DE C.V.</t>
  </si>
  <si>
    <t>CENTRO DE SERVICIO DOÑO, S.A. DE C.V</t>
  </si>
  <si>
    <t>GRUPO ENTU-SIAMO, S.A. DE C.V.</t>
  </si>
  <si>
    <t>COMPAÑÍA DE TELECOMUNICACIONES DE EL SALVADOR, S.A. DE C.V.</t>
  </si>
  <si>
    <t>VILLALOBOS, S.A. DE C.V.</t>
  </si>
  <si>
    <t>MARIO JOSÉ FONSECA CASTILLO</t>
  </si>
  <si>
    <t>LUIS ERNESTO QUIÑÓNEZ MAGAÑA</t>
  </si>
  <si>
    <t>RAFAEL ANTONIO OLIVARES ACOSTA</t>
  </si>
  <si>
    <t>VÍCTOR OMAR RIVERA GUERRERO (CHALATENANGO)</t>
  </si>
  <si>
    <t>LAURA ELIZABETH CANALES PEÑA</t>
  </si>
  <si>
    <t>VÍCTOR JACINTO COLOCHO PALACIOS</t>
  </si>
  <si>
    <t>MARITZA GUADALUPE MELGAR DE GUARDADO</t>
  </si>
  <si>
    <t>CONSUELO DE JESÚS OSORIO DE MORA</t>
  </si>
  <si>
    <t>MAURICIO FRANCISCO ALONZO MELÉNDEZ (SAN MIGUEL)</t>
  </si>
  <si>
    <t>MARIO ALEXANDER BERMÚDEZ RODRÍGUEZ</t>
  </si>
  <si>
    <t>JESÚS OSWALDO GUTIÉRREZ HENRÍQUEZ (CHALATENANGO)</t>
  </si>
  <si>
    <t>OTTO JAIME MONTOYA TOBAR</t>
  </si>
  <si>
    <t>MARTA EVELYN MENA MÁRQUEZ</t>
  </si>
  <si>
    <t>ANDRÉS ALBERTO ZIMMERMANN MEJÍA</t>
  </si>
  <si>
    <t>MIGUEL BENJAMÍN TENZE TRABANINO</t>
  </si>
  <si>
    <t>JULIO CÉSAR HERNÁNDEZ MAGAÑA</t>
  </si>
  <si>
    <t>OSCAR MANUEL PALACIOS MURILLO</t>
  </si>
  <si>
    <t>DUNCAN BENJAMÍN CUNZA ALFARO</t>
  </si>
  <si>
    <t>OSCAR ANÍBAL IBÁÑEZ ANGULO (CHALATENANGO)</t>
  </si>
  <si>
    <t>REINA GUADALUPE ERICKA LÓPEZ TORRES</t>
  </si>
  <si>
    <t>HÉCTOR ARÍSTIDES ORREGO CASTELLANOS</t>
  </si>
  <si>
    <t>AMÍLCAR ANTONIO BARILLAS TORRES</t>
  </si>
  <si>
    <t>SERGIO ARNULFO VENTURA</t>
  </si>
  <si>
    <t>JOSÉ OMAR ALVARENGA GUEVARA</t>
  </si>
  <si>
    <t>FONDO DE ACTIVIDADES ESP. DE LA RADIO CADENA CUSCATLÁN</t>
  </si>
  <si>
    <t>CHAMAGUA MORATAYA, S.A. DE C.V.</t>
  </si>
  <si>
    <t xml:space="preserve">ASOC. DE RADIO Y PROGRAMAS PARTICIPATIVOS DE EL SALVADOR </t>
  </si>
  <si>
    <t>PROMOTORA DE COMUNICACIÓN, S.A. DE C.V.</t>
  </si>
  <si>
    <t>RADIO CADENA YSKL, S.A. DE C.V.</t>
  </si>
  <si>
    <t>Y.S.L.N. LA MONUMENTAL, S.A. DE C.V.</t>
  </si>
  <si>
    <t>EMISORAS UNIDAS, S.A. DE C.V.</t>
  </si>
  <si>
    <t>RADIO INDUSTRIAL M Y M, S.A. DE C.V.</t>
  </si>
  <si>
    <t>LA CASA DEL ACCESORIO, S.A. DE C.V.</t>
  </si>
  <si>
    <t>ROSALES+CASTANEDA INGENIEROS, S.A. DE C.V.</t>
  </si>
  <si>
    <t>R.R. DONELLEY DE EL SALVADOR, S.A. DE C.V.</t>
  </si>
  <si>
    <t>INFRA DE EL SALVADOR, S.A. DE C.V.</t>
  </si>
  <si>
    <t xml:space="preserve"> SIN EFECTO </t>
  </si>
  <si>
    <t>SINERGIA HUMANA, S.A. DE C.V.</t>
  </si>
  <si>
    <t xml:space="preserve">JOSÉ ERNESTO LOZANO </t>
  </si>
  <si>
    <t>JOSÉ ALBERTO GUERRERO BENGOA</t>
  </si>
  <si>
    <t>VARIEDADES GÉNESIS, S.A DE C.V.</t>
  </si>
  <si>
    <t>INNOVACIÓN DIGITAL, S.A. DE C.V.</t>
  </si>
  <si>
    <t>STB COMPUTER, S.A. DE C.V.</t>
  </si>
  <si>
    <t>HOSPIMEDIC,S.A. DE C.V.</t>
  </si>
  <si>
    <t xml:space="preserve">LIDIA MARTÍNEZ DE MARROQUÍN </t>
  </si>
  <si>
    <t>PROMOTORA DE LA ORGANIZACIÓN DE DISCAPACITADOS DE EL SALVADOR (PODES)</t>
  </si>
  <si>
    <t>DISTRIBUIDORA DE INSUMOS PARA LA SALUD, S.A. DE C.V.</t>
  </si>
  <si>
    <t>VALENCIA SOLÓRZANO, S.A. DE C.V.(VALESOLO, S.A. DE C.V.)</t>
  </si>
  <si>
    <t>BUSINESS CENTER, S.A. DE C.V.</t>
  </si>
  <si>
    <t>INDUSTRIAS FACELA, S.A. DE C.V.</t>
  </si>
  <si>
    <t>DISTRIBUIDORA AGELSA, S.A. DE C.V.</t>
  </si>
  <si>
    <t>MÚLTIPLES NEGOCIOS, S.A. DE C.V.</t>
  </si>
  <si>
    <t>TORREFACTORA DE CAFÉ SAN JOSÉ DE LA MAJADA, S.A. DE C.V.</t>
  </si>
  <si>
    <t>CONSUELO COTO DE CORDERO</t>
  </si>
  <si>
    <t>LUIS EDUARDO VAQUERO ANDRADE</t>
  </si>
  <si>
    <t>BUENA VISTA TECNOLOGÍAS, S,A. DE C.V.</t>
  </si>
  <si>
    <t>JESÚS ENRIQUE SÁNCHEZ MORENO</t>
  </si>
  <si>
    <t>INMUEBLES Y VALORES REYES, S,A. DE C,V.</t>
  </si>
  <si>
    <t>SISTEMA C&amp;C, S.A. DE C.V.</t>
  </si>
  <si>
    <t>RAF. S.A. DE C.V.</t>
  </si>
  <si>
    <t>CLAUDIA MIRNA POSADA SOTO</t>
  </si>
  <si>
    <t>SÚPER MUEBLES, S.A. DE C.V.</t>
  </si>
  <si>
    <t>COMERCIAL INDUSTRIAL OLINS, S.A. DE C.V.</t>
  </si>
  <si>
    <t>JOSÉ AMADEO ALFARO</t>
  </si>
  <si>
    <t>MAQUIBORDABBA, S.A. DE C.V.</t>
  </si>
  <si>
    <t>UNIFORMES DE EL SALVADOR, S.A. DE C.V.</t>
  </si>
  <si>
    <t xml:space="preserve">HERMELINDA DEL CARMEN VALDIVIESO OCHOA </t>
  </si>
  <si>
    <t>ASAL, S.A. DE C.V.</t>
  </si>
  <si>
    <t>FUMIGADORA Y FORMULADORA CAMPOS, S.A. DE C.V.</t>
  </si>
  <si>
    <t>CARLOS EDUARDO SANDOVAL CHÁVEZ</t>
  </si>
  <si>
    <t>PRODUCTOS INDUSTRIALES, S.A. DE C.V.</t>
  </si>
  <si>
    <t>MARÍA ESTER AVILÉS ZALDÍVAR</t>
  </si>
  <si>
    <t>PABLO CÉSAR ARÉVALO CASTELLANO</t>
  </si>
  <si>
    <t>LEYDI CRISTINA AMAYA RAMOS</t>
  </si>
  <si>
    <t>DIVERSIFICACIÓN DE SERVICIOS, S.A. DE C.V.</t>
  </si>
  <si>
    <t>ENMANUEL, S.A. DE C.V.</t>
  </si>
  <si>
    <t>AYALA QUINTANILLA, S.A. DE C.V.</t>
  </si>
  <si>
    <t>MILLICOM CABLE EL SALVADOR, S.A. DE C.V.</t>
  </si>
  <si>
    <t>OD EL SALVADOR LIMITADA DE CAPITAL VARIABLE</t>
  </si>
  <si>
    <t>GRUPO SATÉLITE, S.A. DE C.V.</t>
  </si>
  <si>
    <t>MERCEDES VARELA CHAVARRÍA</t>
  </si>
  <si>
    <t>JULIO NEFTALÍ CAÑAS ZELAYA</t>
  </si>
  <si>
    <t>CARLOS PASTRANA PALOMO</t>
  </si>
  <si>
    <t>SERVICIOS AUTOMOTRIZ UNIDOS, S.A. DE C.V.</t>
  </si>
  <si>
    <t>UNIVERSIDAD CENTROAMERICANA JOSÉ SIMEÓN CAÑAS</t>
  </si>
  <si>
    <t>INVERSIONES MÉNDEZ FLORES, S.A. DE C.V.</t>
  </si>
  <si>
    <t>HÉCTOR MAURICIO HERNÁNDEZ CHACÓN</t>
  </si>
  <si>
    <t>KUA HUA, S.A. DE C.V.</t>
  </si>
  <si>
    <t>JOSÉ GIL MAJANO</t>
  </si>
  <si>
    <t>CENTRO DE CAPACITACIÓN Y ASISTENCIA PSICOLÓGICAS, S.A. DE C.V.</t>
  </si>
  <si>
    <t>PROVEEDORES DE INSUMOS DIVERSOS, S. A. DE C.V.</t>
  </si>
  <si>
    <t>HOME CENTER, S.A. DE C.V</t>
  </si>
  <si>
    <t>SOCIEDAD DE EMPRESARIOS DEL TRANSPORTE COLECTIVO DE SONSONATE, S.A. DE C.V.</t>
  </si>
  <si>
    <t>JOSÉ JULIO ESCOBAR MANCIA</t>
  </si>
  <si>
    <t>MJ REMODELACIONES, S.A, DE C.V.</t>
  </si>
  <si>
    <t>CENTRO FARMACEUTICO DE LA FUERZA ARMADA (CEFAFA)</t>
  </si>
  <si>
    <t>DE ENERO A MARZO 2012</t>
  </si>
  <si>
    <t>DE ENERO A DICIEMBRE 2012</t>
  </si>
  <si>
    <t>EL PERÍODO ES DE DOCE MESES LA ENTREGA DE CADA  PERIÓDICO</t>
  </si>
  <si>
    <t>EL PERÍODO ES DE DOCE MES A PARTIR DEL DÍA 18/02/2012</t>
  </si>
  <si>
    <t>PUBLICACIÓN PARA EL DÍA 23 DE ENERO DE 2012</t>
  </si>
  <si>
    <t>DE 10 MESES A PARTIR DE ABRIL DE DOS MIL DOCE Y FINALIZANDO EN EL MES DE ENERO DE DOS MIL TRECE</t>
  </si>
  <si>
    <t>EL PLAZO DEL CONTRATO ES DE 30 DÍAS HÁBILES DESPUÉS DE RECIBIDA LA ORDEN DE INICIO</t>
  </si>
  <si>
    <t>PUBLICACIÓN PARA EL DÍA 24 DE ENERO DE 2012</t>
  </si>
  <si>
    <t>EL TIEMPO DE ENTREGA: SEGÚN CONVENIO DE SEIS ENTREGAS PARCIALES DE 2,000 UNIDADES</t>
  </si>
  <si>
    <t>EL PERÍODO ES DE FEBRERO A DICIEMBRE DE 2012 O HASTA CUMPLIR CON EL SERVICIO RECOMENDADO</t>
  </si>
  <si>
    <t>EL PERÍODO ES DE MARZO A DICIEMBRE DE 2012 O HASTA CUMPLIR CON EL SERVICIO RECOMENDADO</t>
  </si>
  <si>
    <t xml:space="preserve">EL PERÍODO ES DE FEBRERO A DICIEMBRE DE 2012 </t>
  </si>
  <si>
    <t xml:space="preserve">EL PERÍODO  ES A PARTIR DEL 12 DE ABRIL DE 2012 AL 31 DE DICIEMBRE DE 2012 </t>
  </si>
  <si>
    <t>EL PERÍODO ES A PARTIR DEL 11 DE ABRIL AL 31 DE DICIEMBRE</t>
  </si>
  <si>
    <t>EL PERÍODO ES DE ENERO A DICIEMBRE DE 2012.</t>
  </si>
  <si>
    <t>DURANTE EL MES DE ABRIL DE 2012</t>
  </si>
  <si>
    <t>DE FEBRERO A DICIEMBRE DE 2012</t>
  </si>
  <si>
    <t>EL PERÍODO ES DE FEBRERO Y JUNIO DE 2012</t>
  </si>
  <si>
    <t xml:space="preserve">ENTREGAS PARCIALES </t>
  </si>
  <si>
    <t>DEL 30 DE MARZO AL 31 DE DICIEMBRE DE 2012 O HASTA AGOTARSE LOS MONTOS ADJUDICADOS</t>
  </si>
  <si>
    <t>PUBLICACIÓN PARA EL DÍA 13 DE FEBRERO DE 2012</t>
  </si>
  <si>
    <t>EL PERÍODO ES DE SIETE MESES CONTADOS A PARTIR DEL 23 DE ABRIL HASTA EL 07 DE NOVIEMBRE DE 2012</t>
  </si>
  <si>
    <t>EL PERÍODO ES DE FEBRERO A ABRIL DE 2012</t>
  </si>
  <si>
    <t xml:space="preserve"> PUBLICACIÓN PARA EL DÍA 27 DE FEBRERO DE 2012 </t>
  </si>
  <si>
    <t>EL PERÍODO ES DEL MES DE MARZO DE 2012</t>
  </si>
  <si>
    <t>PERÍODO DEL MES DE MARZO</t>
  </si>
  <si>
    <t>PUBLICACIÓN PARA EL DÍA 05 DE MARZO DE 2012</t>
  </si>
  <si>
    <t>EL PERÍODO ES DEL 10 DE ABRIL DE 2012 HASTA EL 31 DE DICIEMBRE DE 2012</t>
  </si>
  <si>
    <t>EL PERÍODO ES DE MARZO A DICIEMBRE DE 2012</t>
  </si>
  <si>
    <t>EL PERÍODO ES DEL 23/03/2012 AL 13/04/2012</t>
  </si>
  <si>
    <t>EL PERÍODO ES DEL 20/04/2012 AL 05/05/2012</t>
  </si>
  <si>
    <t>PUBLICACIÓN PARA EL DÍA 10 DE MARZO DE 2012</t>
  </si>
  <si>
    <t>EL PERÍODO ES DEL 09 DE MAYO AL 21 DE MAYO DE 2012</t>
  </si>
  <si>
    <t>LA ENTREGA ES EL 05 DE ABRIL DE 2012</t>
  </si>
  <si>
    <t xml:space="preserve">EL PERÍODO DEL 15 DE MAYO DE 2012 AL 31 DE DICIEMBRE DE 2012 </t>
  </si>
  <si>
    <t>EL PERÍODO DEL 14 DE MAYO DE 2012 AL 31 DE DICIEMBRE DE 2012</t>
  </si>
  <si>
    <t>EL PERÍODO ES PARA EL MES DE ABRIL DE 2012</t>
  </si>
  <si>
    <t>ES DE DOCE MESES A PARTIR DEL 17 DE ABRIL DE 2012</t>
  </si>
  <si>
    <t xml:space="preserve">EL PERÍODO ES DE MAYO A DICIEMBRE DE 2012 </t>
  </si>
  <si>
    <t xml:space="preserve"> EL PERÍODO ES A PARTIR DEL 30 DE MAYO DE 2012 HASTA EL 31 DE DICIEMBRE </t>
  </si>
  <si>
    <t>LA ENTREGA ES EN OCHO DÍAS HÁBILES DESPUÉS DE APROBADO EL ARTE</t>
  </si>
  <si>
    <t>EL PERÍODO ES DE MARZO A ABRIL DE 2012</t>
  </si>
  <si>
    <t xml:space="preserve">PARA EL PERÍODO DEL AÑO 2012 </t>
  </si>
  <si>
    <t>EL PERÍODO ES DEL 1 AL 5 DE ABRIL DE 2012</t>
  </si>
  <si>
    <t>PUBLICACIÓN PARA EL DÍA 01 DE ABRIL DE 2012</t>
  </si>
  <si>
    <t>PUBLICACIÓN DEL DÍA 26 DE MARZO DE 2012</t>
  </si>
  <si>
    <t>EN EL MES DE MAYO DE 2012</t>
  </si>
  <si>
    <t>DEL 13 AL 16 DE ABRIL DE 2012</t>
  </si>
  <si>
    <t>DEL 02 DE MAYO AL 01 DE JUNIO DE 2012</t>
  </si>
  <si>
    <t>DEL 25 DE MAYO AL 07 DE JUNIO DE 2012</t>
  </si>
  <si>
    <t>DEL 23 AL 30 DE MAYO DE 2012</t>
  </si>
  <si>
    <t>DEL 04 DE MAYO AL 31 DE DICIEMBRE DE 2012</t>
  </si>
  <si>
    <t>DEL 27 DE ABRIL AL 11 DE MAYO DE 2012</t>
  </si>
  <si>
    <t>DEL 05 JUNIO AL 20 JULIO DE 2012</t>
  </si>
  <si>
    <t>DEL 15 AL 22 DE MAYO DE 2012</t>
  </si>
  <si>
    <t>DEL 27 DE ABRIL AL 02 DE JULIO DE 2012</t>
  </si>
  <si>
    <t>PUBLICACIÓN PARA EL DÍA 18 DE ABRIL DE 2012</t>
  </si>
  <si>
    <t>DEL 17 DE MAYO AL 28 DE JUNIO DE 2012</t>
  </si>
  <si>
    <t>PUBLICACIÓN PARA EL DÍA 23 DE ABRIL DE 2012</t>
  </si>
  <si>
    <t>DEL 22 DE JUNIO AL 07 DE AGOSTO DE 2012</t>
  </si>
  <si>
    <t>DEL 19 DE JUNIO AL 01 DE AGOSTO DE 2012</t>
  </si>
  <si>
    <t>DEL 03 DE JULIO AL 18 DE AGOSTO DE 2012</t>
  </si>
  <si>
    <t>DEL 31 DE MAYO AL 12 DE JULIO DE 2012</t>
  </si>
  <si>
    <t>DEL 04 DE JUNIO AL 30 DE AGOSTO DE 2012</t>
  </si>
  <si>
    <t>DEL 12 DE JUNIO AL 16 DE JULIO DE 2012</t>
  </si>
  <si>
    <t>DE JUNIO A DICIEMBRE DE 2012</t>
  </si>
  <si>
    <t>DEL 13 AL 20 DE JUNIO DE 2012</t>
  </si>
  <si>
    <t>DEL 26 DE JUNIO AL 03 DE JULIO DE 2012</t>
  </si>
  <si>
    <t>PUBLICACIÓN PARA EL DÍA 21 DE MAYO DE 2012</t>
  </si>
  <si>
    <t>DEL 28 DE AGOSTO AL 10 DE SEPTIEMBRE DE 2012</t>
  </si>
  <si>
    <t>PUBLICACIÓN PARA EL DÍA 01 DE JUNIO DE 2012</t>
  </si>
  <si>
    <t>DEL 15 DE JUNIO AL 31 DE JULIO DE 2012.</t>
  </si>
  <si>
    <t>DEL 25 DE JUNIO AL 31 DE AGOSTO DE 2012</t>
  </si>
  <si>
    <t>DEL 25 AL 30 DE JUNIO DE 2012</t>
  </si>
  <si>
    <t>DEL 26 DE JUNIO AL 02 DE JULIO DE 2012</t>
  </si>
  <si>
    <t>PUBLICACIÓN PARA EL DÍA 22 DE JUNIO DE 2012</t>
  </si>
  <si>
    <t>DEL 01 DE NOVIEMBRE AL 01 DE DICIEMBRE DE 2012</t>
  </si>
  <si>
    <t>DEL 17 AL 19 DE OCTUBRE DE 2012</t>
  </si>
  <si>
    <t>DEL 17 AL 28 DE OCTUBRE DE 2012</t>
  </si>
  <si>
    <t>DEL 01 DE NOVIEMBRE AL 25 DE ENERO DE 2013</t>
  </si>
  <si>
    <t>DEL 29 DE JUNIO AL 03 DE JULIO DE 2012</t>
  </si>
  <si>
    <t>DEL 10 AL 17 DE JULIO DE 2012</t>
  </si>
  <si>
    <t>PARA EL DÍA 27 DE JUNIO DE 2012</t>
  </si>
  <si>
    <t>DEL 27 DE JULIO AL 13 DE AGOSTO DE 2012</t>
  </si>
  <si>
    <t>DEL DÍA 10 AL 31 DE JULIO DE 2012</t>
  </si>
  <si>
    <t>PUBLICACIÓN PARA EL  DÍA 02 DE JULIO DE 2012</t>
  </si>
  <si>
    <t xml:space="preserve"> DEL 13 AL 31 DE JULIO DE 2012.</t>
  </si>
  <si>
    <t>PUBLICACIÓN PARA EL DÍA 09 DE JULIO DE 2012</t>
  </si>
  <si>
    <t>DEL 24 DE OCTUBRE AL 23 DE NOVIEMBRE DE 2012</t>
  </si>
  <si>
    <t>DEL 26 DE SEPTIEMBRE AL 06 DE NOVIEMBRE DE 2012</t>
  </si>
  <si>
    <t>DEL 28 DE SEPTIEMBRE AL 30 DE OCTUBRE DE 2012</t>
  </si>
  <si>
    <t>DEL 28 DE SEPTIEMBRE AL 27 DE OCTUBRE DE 2012</t>
  </si>
  <si>
    <t>DEL 09 AL 17 DE OCTUBRE DE 2012</t>
  </si>
  <si>
    <t>DEL 20 DE SEPTIEMBRE AL 21 NOVIEMBRE DE 2012</t>
  </si>
  <si>
    <t>DEL 20 DE SEPTIEMBRE AL 13 DE NOVIEMBRE DE 2012</t>
  </si>
  <si>
    <t>DEL 20 DE SEPTIEMBRE AL 17 DE OCTUBRE DE 2012</t>
  </si>
  <si>
    <t>DEL 25 AL 31 DE JULIO DE 2012</t>
  </si>
  <si>
    <t>DEL 09 AL 16 DE AGOSTO DE 2012</t>
  </si>
  <si>
    <t>DEL 03 AL 05 DE SEPTIEMBRE DE 2012</t>
  </si>
  <si>
    <t>DEL 30 DE AGOSTO AL 30 DE NOVIEMBRE DE 2012</t>
  </si>
  <si>
    <t>DEL 30 DE AGOSTO AL 30 DE SEPTIEMBRE DE 2012</t>
  </si>
  <si>
    <t xml:space="preserve">DEL 05 AL 10 DE SEPTIEMBRE </t>
  </si>
  <si>
    <t>DEL 30 DE AGOSTO AL 31 DE DICIEMBRE DE 2012</t>
  </si>
  <si>
    <t>DEL 30 DE AGOSTO AL 02 DE NOVIEMBRE DE 2012</t>
  </si>
  <si>
    <t>DEL 22 AL 27 DE AGOSTO DE 2012</t>
  </si>
  <si>
    <t>DEL 20 AL 22 DE AGOSTO DE 2012</t>
  </si>
  <si>
    <t>DEL 31 DE AGOSTO AL 03 DE SEPTIEMBRE DE 2012</t>
  </si>
  <si>
    <t>DEL 15 DE OCTUBRE DE 2012 AL 13 DE ENERO DE 2013</t>
  </si>
  <si>
    <t>DEL 20 AL 25 AGOSTO DE 2012</t>
  </si>
  <si>
    <t>DEL 28 DE SEPTIEMBRE AL 19 DE OCTUBRE DE 2012</t>
  </si>
  <si>
    <t>DE SEPTIEMBRE A DICIEMBRE 2012</t>
  </si>
  <si>
    <t>DEL 23 AL 30 DE AGOSTO DE 2012</t>
  </si>
  <si>
    <t>DEL 11 DE OCTUBRE DE 2012 AL 31 DE DICIEMBRE DE 2012</t>
  </si>
  <si>
    <t>30 DÍAS DESDE LA ULTIMA CONSULTA DONDE FINALIZA EL DISEÑO DE LA PRÓTESIS</t>
  </si>
  <si>
    <t>DEL 06 AL 10 DE SEPTIEMBRE DE 2012</t>
  </si>
  <si>
    <t>DEL 06 AL 12 DE SEPTIEMBRE DE 2012</t>
  </si>
  <si>
    <t>DEL 28 AL 29 DE AGOSTO DE 2012</t>
  </si>
  <si>
    <t>DEL 27 DE SEPTIEMBRE AL 24 DE OCTUBRE DE 2012</t>
  </si>
  <si>
    <t>DEL 27 DE SEPTIEMBRE AL 08 DE OCTUBRE DE 2012</t>
  </si>
  <si>
    <t>DEL 17 AL 23 DE OCTUBRE DE 2012</t>
  </si>
  <si>
    <t>DE OCTUBRE A DICIEMBRE DE 2012</t>
  </si>
  <si>
    <t>DEL 12 DE OCTUBRE DE 2012 AL 12 DE OCTUBRE DE 2013</t>
  </si>
  <si>
    <t>DEL 27 AL 28 DE SEPTIEMBRE DE 2012</t>
  </si>
  <si>
    <t>DEL 20 AL 21 DE SEPTIEMBRE DE 2012</t>
  </si>
  <si>
    <t>DEL 21 AL 24 DE SEPTIEMBRE DE 2012</t>
  </si>
  <si>
    <t>DEL 29 AL 30 DE OCTUBRE DE 2012</t>
  </si>
  <si>
    <t>DEL 11 DE DICIEMBRE DE 2012  AL 28 DE FEBRERO DE 2013</t>
  </si>
  <si>
    <t>DEL 15 AL 30 DE NOVIEMBRE DE 2012</t>
  </si>
  <si>
    <t>DEL 12AL 13 DE OCTUBRE DE 2012</t>
  </si>
  <si>
    <t>DEL 23 DE OCTUBRE  AL 05 DE NOVIEMBRE DE 2012</t>
  </si>
  <si>
    <t>DEL 12 AL 15 DE OCTUBRE DE 2012</t>
  </si>
  <si>
    <t>DEL 26 DE OCTUBRE AL  16 DE NOVIEMBRE DE 2012</t>
  </si>
  <si>
    <t>EL PRESENTE CONTRATO SERÁ DESARROLLADO EN UN PLAZO DE NOVENTA DÍAS CALENDARIOS CONTADOS A PARTIR DE LA FECHA DE RECIBIDO  POR ESCRITO LA ORDEN DE INICIO.</t>
  </si>
  <si>
    <t>EL PRESENTE CONTRATO ES A PARTIR DE 17 DE NOVIEMBRE AL 31 DE DICIEMBRE DE 2012 O HASTA AGOTARSE LOS MONTOS ADJUDICADOS.</t>
  </si>
  <si>
    <t>DEL 01 AL 05 DE NOVIEMBRE DE 2012</t>
  </si>
  <si>
    <t>DEL 01 DE NOVIEMBRE AL 15 DE DICIEMBRE DE 2012</t>
  </si>
  <si>
    <t>DEL 26 DE NOVIEMBRE AL 11 DE DICIEMBRE DE 2012</t>
  </si>
  <si>
    <t>DEL 06 AL 12 DE NOVIEMBRE DE 2012</t>
  </si>
  <si>
    <t>DEL 29 DE NOVIEMBRE AL 15 DE DICIEMBRE DE 2012</t>
  </si>
  <si>
    <t>DEL 12 DE NOVIEMBRE AL 31 DE DICIEMBRE DE 2012</t>
  </si>
  <si>
    <t>DEL 23 AL 30 DE NOVIEMBRES DE 2012</t>
  </si>
  <si>
    <t>DEL 26 DE NOVIEMBRE AL 06 DE DICIEMBRE DE 2012</t>
  </si>
  <si>
    <t>DEL 26 AL 28 DE NOVIEMBRE DE 2012</t>
  </si>
  <si>
    <t>DEL 26 DE NOVIEMBRE AL 17 DE DICIEMBRE DE 2012</t>
  </si>
  <si>
    <t>DEL 26 AL 30 DE NOVIEMBRE DE 2012</t>
  </si>
  <si>
    <t>DEL 22 DE NOVIEMBRE DE 2012 AL 11 DE ENERO DE 2013</t>
  </si>
  <si>
    <t>DEL 05 AL 07 DE DICIEMBRE DE 2012</t>
  </si>
  <si>
    <t>DEL 05 AL 20 DE DICIEMBRE DE 2012</t>
  </si>
  <si>
    <t>DEL 19 DE DICIEMBRE DE 2012 AL 07 DE ENERO DE 2013</t>
  </si>
  <si>
    <t>DEL 03 AL 10 DE DICIEMBRE DE 2012</t>
  </si>
  <si>
    <t>DEL 5 AL 18 DE DICIEMBRE DE 2012</t>
  </si>
  <si>
    <t>DEL 5 AL 11 DE DICIEMBRE DE 2012</t>
  </si>
  <si>
    <t>DEL 03 AL 11 DE DICIEMBRE DE 2012</t>
  </si>
  <si>
    <t>DEL 04 AL 05 DE DICIEMBRE DE 2012</t>
  </si>
  <si>
    <t>DEL 19 AL 21 DE DICIEMBRE DE 2012</t>
  </si>
  <si>
    <t>DEL 19 DE DICIEMBRE DE 2012 HASTA EL 14 DE ENERO DE 2013</t>
  </si>
  <si>
    <t>DEL 05 AL 15 DE DICIEMBRE DE 2012</t>
  </si>
  <si>
    <t>DEL 11  AL 21 DE DICIEMBRE DE 2012</t>
  </si>
  <si>
    <t>DEL 11 AL 17 DE DICIEMBRE DE 2012</t>
  </si>
  <si>
    <t>DEL 13 DE DICIEMBRE AL 02 DE ENERO DE 2013</t>
  </si>
  <si>
    <t>DEL 13 AL 19 DE DICIEMBRE DE 2012</t>
  </si>
  <si>
    <t>DEL 14 DE DICIEMBRE DE 2012 AL 3 DE ENERO DE 2013</t>
  </si>
  <si>
    <t>DEL 14 AL 19 DE DICIEMBRE DE 2012</t>
  </si>
  <si>
    <t>DEL 14 AL 21 DE DICIEMBRE DE 2012</t>
  </si>
  <si>
    <t>DEL 14 DE DICIEMBRE DE 2012 AL 4 DE ENERO DE 2013</t>
  </si>
  <si>
    <t>DEL 14 DE DICIEMBRE DE 2012 AL 14 DE ENERO DE 2013</t>
  </si>
  <si>
    <t>DEL 17 DE DICIEMBRE AL 09 DE ENERO DE 2013</t>
  </si>
  <si>
    <t>DEL 11 AL 12 DE DICIEMBRE DE 2012</t>
  </si>
  <si>
    <t>DEL 19 DE DICIEMBRE DE 2012 AL 18 DE ENERO DE 2013</t>
  </si>
  <si>
    <t>DEL 19 DE DICIEMBRE DE 2012 AL 04 DE ENERO DE 2013</t>
  </si>
  <si>
    <t>ADQUIRIR EL SUMINISTRO DE  6000 GARRAFAS DE AGUA PURIFICADA DE 5 GALONES CADA UNA, PARA ATENDER LA POBLACION BENEFICIARIA, EMPLEADOS DE FOPROLYD Y MIEMBROS DE JUNTA DIRECTIVA.</t>
  </si>
  <si>
    <t>ADQUIRIR EL SUMINISTRO DE  EQUIPO Y COMPONENTES INFORMATICOS PARA FOPROLYD</t>
  </si>
  <si>
    <t>ADQUIRIR EL SUMINISTRO DE  MOBILIARIO, EQUIPO Y ACCESORIOS PARA SALA DE BELLEZA, EN EL MARCO DEL PROGRAMA DE REINSERCION SOCIAL Y PRODUCTIVA.</t>
  </si>
  <si>
    <t>ADQUIRIR EL SUMINISTRO DE  APARATOS DE AYUDA MECÁNICA Y AUXILIARES PARA BENEFICIARIOS DE FOPROLYD</t>
  </si>
  <si>
    <t>ADQUIRIR EL SUMINISTRO DE  EQUIPO, UTENSILIOS Y ACCESORIOS DE PANADERÍA PARA APOYOS PRODUCTIVOS A BENEFICIARIOS DE FOPROLYD</t>
  </si>
  <si>
    <t>CONTRATAR EL SERVICIO DE EXÁMENES DE GABINETE EN LA ESPECIALIDAD DE NEUROLOGÍA PARA REALIZAR ELECTROENCEFALOGRAMAS A BENEFICIARIOS Y SOLICITANTES DE FOPROLYD.</t>
  </si>
  <si>
    <t>CONTRATAR EL SERVICIO DE PUBLICACIÓN ESCRITA EN PERIÓDICO DE CIRCULACIÓN NACIONAL AVISO DE RESULTADOS.</t>
  </si>
  <si>
    <t>CONTRATAR EL SERVICIO DE PRODUCCIÓN Y TRANSMISIÓN DEL PROGRAMA RADIAL INSTITUCIONAL.</t>
  </si>
  <si>
    <t>CONTRATAR EL SERVICIO DE 150 CUÑAS RADIALES PARA EL PERIODO DE ABRIL.</t>
  </si>
  <si>
    <t>CONTRATAR EL SERVICIO DE PUBLICACIÓN ESCRITA EN DOS PERIÓDICOS A EFECTO DE COMUNICAR A BENEFICIARIOS PENSIONADO.</t>
  </si>
  <si>
    <t>CONTRATAR EL SERVICIO DE PUBLICACIÓN ESCRITA EN DOS PERIÓDICOS, CON EL FIN DE REQUERIR CURRICULUM VITAE, PARA REALIZAR EL PROCESO DE SELECCIÓN Y CONTRATACIÓN DE PERSONAL.</t>
  </si>
  <si>
    <t>CONTRATAR EL SERVICIO DE  ADECUACIONES EN LA OFICINA DE LA UNIDAD DE ACCESO A LA INFORMACIÓN PÚBLICA.</t>
  </si>
  <si>
    <t>CONTRATAR EL SERVICIO DE PUBLICACIÓN ESCRITA EN UN PERIÓDICO DE CIRCULACIÓN NACIONAL, AVISO DE CONVOCATORIA DE PROCESOS LICITATORIOS</t>
  </si>
  <si>
    <t>CONTRATAR EL SERVICIO DE IMPRESIÓN DE 4,000 BOLETINES INFORMATIVOS PARA LA OFICINA REGIONAL DE FOPROLYD EN CHALATENANGO.</t>
  </si>
  <si>
    <t>CONTRATAR EL SERVICIO DE EVALUACIONES PSICOLÓGICAS INDIVIDUALES.</t>
  </si>
  <si>
    <t>CONTRATAR EL SERVICIO DE CONSTRUCCIÓN DE UNA PLATAFORMA  DESMONTABLE EN OFICINA REGIONAL DE SAN MIGUEL.</t>
  </si>
  <si>
    <t>CONTRATAR EL SERVICIO DE PUBLICACIÓN ESCRITA EN PERIÓDICO DE CIRCULACIÓN NACIONAL AVISO DE RESULTADOS DE PROCESOS LICITATORIOS</t>
  </si>
  <si>
    <t>DISTRIBUIDORA DE AUTOMÓVILES, S.A. DE C.V.</t>
  </si>
  <si>
    <t>NELSON EDUARDO MELGAR CÁRCAMO</t>
  </si>
  <si>
    <t>CONTRATO DE SERVICIO N° 01/2012</t>
  </si>
  <si>
    <t>CONTRATO DE SERVICIO N° 02/2012</t>
  </si>
  <si>
    <t>CONTRATO DE SERVICIO N° 03/2012</t>
  </si>
  <si>
    <t>CONTRATO DE SUMINISTRO N° 14/2012</t>
  </si>
  <si>
    <t>CONTRATO DE SUMINISTRO N° 15/2012</t>
  </si>
  <si>
    <t>CONTRATO DE SUMINISTRO N° 16/2012</t>
  </si>
  <si>
    <t>CONTRATO DE SUMINISTRO N° 17/2012</t>
  </si>
  <si>
    <t>CONTRATO DE SUMINISTRO N° 18/2012</t>
  </si>
  <si>
    <t>CONTRATO DE OBRA NO 28/2012</t>
  </si>
  <si>
    <t>A PARTIR DE LAS DOCE HORAS  DEL DÍA 31 DE ENERO DE 2012  HASTA LAS DOCE HORAS DEL DÍA 31 DE ENERO DE 2013.</t>
  </si>
  <si>
    <t>A PARTIR  DEL DÍA 15 DE MARZO DE 2012  HASTA EL 31 DE DICIEMBRE DEL PRESENTE O HASTA AGOTARSE EL MONTO ADJUDICADO</t>
  </si>
  <si>
    <t>EL PLAZO ES DE 15 DÍAS A PARTIR DEL DÍA 31 DE MAYO DE 2012</t>
  </si>
  <si>
    <t>EL PLAZO DEL PRESENTE CONTRATO ES A PARTIR DEL DÍA 03 DE NOVIEMBRE DE 2012</t>
  </si>
  <si>
    <t>EL PLAZO DEL PRESENTE CONTRATO ES DEL 08 AL 18 DE OCTUBRE DE 2012</t>
  </si>
  <si>
    <t>EL PLAZO DEL PRESENTE CONTRATO ES A PARTIR DEL DÍA 05 AL 12 DE OCTUBRE DE 2012.</t>
  </si>
  <si>
    <t>EL PRESENTE CONTRATO ES A PARTIR DEL 02 AL 15 DE OCTUBRE DE 2012</t>
  </si>
  <si>
    <t>EL PRESENTE CONTRATO ES A PARTIR DESDE EL MOMENTO EN QUE SE RECIBA LA ORDEN DE INCIO MAS SESENTA DÍAS</t>
  </si>
  <si>
    <t>HIDRO OIL, S.A. DE C. V.</t>
  </si>
  <si>
    <t>PROTEOR HANDICAP TECNOLOGIE</t>
  </si>
  <si>
    <t>MARIO EUGENIO GUEVARA MARTÍNEZ</t>
  </si>
  <si>
    <t>CONTRATO DE SUMINISTRO E INSTALACIÓN  NO 03/2013</t>
  </si>
  <si>
    <t>CONTRATO DE SUMINISTRO E INSTALACIÓN  NO 04/2013</t>
  </si>
  <si>
    <t>17 DE MAYO DE 2012</t>
  </si>
  <si>
    <t>DEL 17 DE MAYO AL 31 DE DICIEMBRE DE 2012 O HASTA AGOTARSE EL MONTO ADJUDICADO</t>
  </si>
  <si>
    <t>19 DE JULIO DE 2012</t>
  </si>
  <si>
    <t>DEL 19  AL  25 DE JULIO DE 2012</t>
  </si>
  <si>
    <t>13 DE DICIEMBRE DE 2012</t>
  </si>
  <si>
    <t>ES A PARTIR DE LA FECHA DE VALIDEZ DEL CREDITO ES DECIR DENTRO DE 141 DÍAS</t>
  </si>
  <si>
    <t>DEL 17 DE DICIEMBRE DE 2012 A 16 DE ENERO DE 2013</t>
  </si>
  <si>
    <t>DEL 17 AL 21 DE DICIEMBRE DE 2012</t>
  </si>
  <si>
    <t>DEL 24 DE ENERO AL 08 DE ABRIL DE 2013</t>
  </si>
  <si>
    <t>DEL 24 DE ENERO AL 08 DE ABRIL DE 2014</t>
  </si>
  <si>
    <t>ADQUIRIR EL SUMINISTRO DE  EQUIPO, UTENSILIOS Y ACCESORIOS DE PANADERÍA, PARA BENEFICIARIOS DE FOPROLYD, EN EL MARCO DEL PROGRAMA DE REINSERCIÓN SOCIAL Y PRODUCTIVA.</t>
  </si>
  <si>
    <t>ORDEN DE ADQUIRIR EL SUMINISTRO DE  BIENES Y SERVICIOS N° 06396</t>
  </si>
  <si>
    <t>ORDEN DE ADQUIRIR EL SUMINISTRO DE  BIENES Y SERVICIOS N° 06481</t>
  </si>
  <si>
    <t>ORDEN DE ADQUIRIR EL SUMINISTRO DE  BIENES Y SERVICIOS N° 6583-6584</t>
  </si>
  <si>
    <t>ORDEN DE ADQUIRIR EL SUMINISTRO DE  BIENES Y SERVICIOS N° 6582</t>
  </si>
  <si>
    <t>ADQUIRIR EL SUMINISTRO DE  BOLETINES EXTERNOS INSTITUCIONALES.</t>
  </si>
  <si>
    <t>GUADALUPE DEL CARMEN DÍAS RODRÍGUEZ</t>
  </si>
  <si>
    <t>JOSÉ SIMÓN PACHECO DÍAS</t>
  </si>
  <si>
    <t>SEGUROS DEL PACÍFICO, S.A.</t>
  </si>
  <si>
    <t>LIDIA MARTÍNEZ DE MARROQUÍN</t>
  </si>
  <si>
    <t>OXIGENO Y GASES DE EL SALVADOR, S.A, DE C.V.</t>
  </si>
  <si>
    <t>DROGUERÍA BUENOS AIRES, S.A. DE C.V.</t>
  </si>
  <si>
    <t>JOSÉ LEONEL MONTERROSA CARRANZA</t>
  </si>
  <si>
    <t>S &amp; S CONSULTORES EN DESARROLLO HUMANO, S.A. DE C.V.</t>
  </si>
  <si>
    <t>VELÁSQUEZ GRANADOS Y CÍA.</t>
  </si>
  <si>
    <t>LIGIA MARÍA ALFARO CRUZ</t>
  </si>
  <si>
    <t>CARLOS ANTONIO CISNEROS MADRID</t>
  </si>
  <si>
    <t>TELEMÓVIL EL SALVADOR, S.A.</t>
  </si>
  <si>
    <t>ELECTROLAB MEDIC, S.A, DE C.V.</t>
  </si>
  <si>
    <t>COMUNICACIONES IBM EL SALVADOR, S.A. DE C.V.</t>
  </si>
  <si>
    <t>FRANCISCO ANTONIO CERNA HERNÁNDEZ</t>
  </si>
  <si>
    <t>ASOCIACIÓN DE RADIOS Y PROGRAMAS PARTICIPATIVOS DE EL SALVADOR(ARPAS)</t>
  </si>
  <si>
    <t>FONDO DE ACTIVIDADES ESPECIALES DE LA RADIO CADENA CUSCATLÁN</t>
  </si>
  <si>
    <t>EL LANCERO, S.A, DE C.V.</t>
  </si>
  <si>
    <t>SERVINTEGRA, S.A. DE C.V.</t>
  </si>
  <si>
    <t>PROQUINSA, S.A. DE C.V.</t>
  </si>
  <si>
    <t>QUALITY GRAINS, S.A. DE C.V.</t>
  </si>
  <si>
    <t>GRUPO ENTU-SIASMO, S.A. DE C.V.</t>
  </si>
  <si>
    <t>ROBERTO ARTURO RODRÍGUEZ DÍAZ</t>
  </si>
  <si>
    <t>LUIS GERARDO CAMPOS MARTÍNEZ</t>
  </si>
  <si>
    <t>HERMELINDA DEL CARMEN VALDIVIESO</t>
  </si>
  <si>
    <t>ARSEGUI DE EL SALVADOR, S.A. DE C.V.</t>
  </si>
  <si>
    <t>YSLR LA ROMÁNTICA, S.A. DE C.V</t>
  </si>
  <si>
    <t>RADIO INDUSTRIA M Y M, S.A. DE C.V.</t>
  </si>
  <si>
    <t>STEREO NOVENTA Y CUATRO PUNTO UNO F. M., S.A. DE C.V.</t>
  </si>
  <si>
    <t>RADIO CHALATENGO, S.A. DE C.V.</t>
  </si>
  <si>
    <t>IMPRESORA EL SISTEMA, S.A. DE C.V.</t>
  </si>
  <si>
    <t>CLEAN AIR, S.A. DE C.V.</t>
  </si>
  <si>
    <t>JESÚS EDUARDO ORELLANA CHÁVEZ</t>
  </si>
  <si>
    <t>TELECOMODA, S.A. DE C.V.</t>
  </si>
  <si>
    <t>CENTURY TECH GROUP, S.A. DE C.V.</t>
  </si>
  <si>
    <t>CENTRO DE CAPACITACIÓN Y ASISTENCIA PSICOLÓGICA, S.A. DE C.V.</t>
  </si>
  <si>
    <t>ELEVADORES DE CENTROAMÉRICA, S.A. DE C.V.</t>
  </si>
  <si>
    <t>CENTRO AUDIOLÓGICO MEDICO, S.A. DE C.V.</t>
  </si>
  <si>
    <t>SAVAL, S.A. DE C.V.</t>
  </si>
  <si>
    <t>JUAN ANTONIO RAMÍREZ</t>
  </si>
  <si>
    <t>ORGANIZACIÓN SISMA, S.A. DE C.V</t>
  </si>
  <si>
    <t>PROVEEDORES DE INSUMOS DIVERSOS, S.A. DE C.V.</t>
  </si>
  <si>
    <t>ROBERTO JOSÉ FROT LARRAÑAGA</t>
  </si>
  <si>
    <t>ELMER ORLANDO VILLALOBOS PORTILLO</t>
  </si>
  <si>
    <t>DESARROLLO DE SOLUCIONES INTEGRALES, S.A. DE C.V.</t>
  </si>
  <si>
    <t>INDUSTRIAS GRAFICAS VIMTAZA, S.A. DE C.V.</t>
  </si>
  <si>
    <t>FÉLIX ADÁN RIVAS UMAÑA</t>
  </si>
  <si>
    <t>GRUPO GAVIOTA DE CENTROAMÉRICA, S.A. DE C.V.</t>
  </si>
  <si>
    <t>CASIMIRO LÓPEZ GIL</t>
  </si>
  <si>
    <t>ANTONIO VIDES ALEMÁN</t>
  </si>
  <si>
    <t>AGROCOMER, S.A. DE C.V.</t>
  </si>
  <si>
    <t>GLOBAL MOTORS, S,A. DE C.V.</t>
  </si>
  <si>
    <t>FRANCISCO REYES ROMERO</t>
  </si>
  <si>
    <t>MARÍA ESTER ORELLANA BONILLA</t>
  </si>
  <si>
    <t>VALESOLO, S.A. DE C.V.</t>
  </si>
  <si>
    <t>IMPRESOS MÚLTIPLES, S.A. DE C.V.</t>
  </si>
  <si>
    <t>OD EL SALVADOR LIMITADA DE C.V.</t>
  </si>
  <si>
    <t>JORGE ANTONIO ABARCA CORADO</t>
  </si>
  <si>
    <t>PATRONATO DEL CUERPO DE BOMBEROS DE EL SALVADOR.</t>
  </si>
  <si>
    <t>GRUPO CARSON, S.A. DE C.V.</t>
  </si>
  <si>
    <t>WINZER, CORPORACIÓN DE PRODUCTOS Y SERVICIOS, S.A. DE C.V.</t>
  </si>
  <si>
    <t>AGROSERVICIO EL SURCO, S.A. DE C.V.</t>
  </si>
  <si>
    <t xml:space="preserve"> BUENA VENTURA ARGUETA CHICA</t>
  </si>
  <si>
    <t>RODRIGO JESÚS QUEZADA</t>
  </si>
  <si>
    <t>JOSÉ ALFREDO RODRÍGUEZ</t>
  </si>
  <si>
    <t>MARCIAL PERDOMO RUIZ</t>
  </si>
  <si>
    <t>NOVOGIFTS, S.A. DE C.V.</t>
  </si>
  <si>
    <t>ANNA´S TRAVEL SERVICE, S.A. DE C.V.</t>
  </si>
  <si>
    <t>HOTEL GRECIA REAL, S.A. DE C.V.</t>
  </si>
  <si>
    <t xml:space="preserve"> JOSÉ PEDRO PALACIOS</t>
  </si>
  <si>
    <t>SERVICES AND REPRESENTATIONS, S.A. DE C.V.</t>
  </si>
  <si>
    <t>LA CASA DEL ACCESORIO, S.A DE C.V</t>
  </si>
  <si>
    <t>HOTELES, S.A. DE C.V</t>
  </si>
  <si>
    <t>M.A.R Y ASOCIADOS, S.A. DE C.V.</t>
  </si>
  <si>
    <t>OPERADORA DEL SUR, S.A. DE C.V.</t>
  </si>
  <si>
    <t>INTERVISIÓN DE EL SALVADOR, S.A. DE C.V.</t>
  </si>
  <si>
    <t>D´OFFICE, S.A. DE C.V.</t>
  </si>
  <si>
    <t>JEREMÍAS DE JESÚS ARTIGA DE PAZ</t>
  </si>
  <si>
    <t>WINZER, CORPORACION DE PRODUCTOS Y SERVICIOS, S.A. DE C.V.</t>
  </si>
  <si>
    <t>COMERCIALIZADORA BF INTERNACIONAL, S.A. DE C.V.</t>
  </si>
  <si>
    <t>AGROINDUSTRIAS GUMARSAL, S.A. DE C.V</t>
  </si>
  <si>
    <t>VIDRIO INDUSTRIAL, S. A. DE C. V.</t>
  </si>
  <si>
    <t>MEMORANDUM DRPYSM 1629/2013</t>
  </si>
  <si>
    <t>ACTIVE SYSTEMS SERVICES, S.A. DE C.V.</t>
  </si>
  <si>
    <t>JOSÉ ROBERTO ORTÍZ FLORES</t>
  </si>
  <si>
    <t>JARET NAUN MORÁN SORTO</t>
  </si>
  <si>
    <t>FORMULARIOS STANDARD, S.A. DE C.V.</t>
  </si>
  <si>
    <t>JUAN JOSÉ MEJÍA MENDOZA</t>
  </si>
  <si>
    <t>D´OFFICE, S.A. DE C.V</t>
  </si>
  <si>
    <t>CENTRAL AMERICA SAFETY COMPANY DE EL SALVADOR, S.A. DE C.V. (CASCO DE EL SALVADOR, S.A. DE C.V.)</t>
  </si>
  <si>
    <t>GENERAL SAFETY EL SALVADOR, S.A.</t>
  </si>
  <si>
    <t>ALBERTINA LUZ VELASCO DE PEREZ</t>
  </si>
  <si>
    <t>MEDIIMPLANTES EL SALVADOR, S.A. DE C.V.</t>
  </si>
  <si>
    <t>GRISELDA GUADALUPE SIMÓN HERNÁNDEZ</t>
  </si>
  <si>
    <t>FONDO DE ACTIVIDADES ESPECIALES M.O.P TRANSPORTE, VIVIENDA Y DESARROLLO URBANO</t>
  </si>
  <si>
    <t>CIRCULO MILITAR</t>
  </si>
  <si>
    <t>JUAN CARLOS CASTRO LANDAVERDE</t>
  </si>
  <si>
    <t>PRORROGA DE CONTRATO DE ARRENDAMIENTO N° 02/2012</t>
  </si>
  <si>
    <t>EL PERÍODO ES DE ENERO A DICIEMBRE DE 2013</t>
  </si>
  <si>
    <t>PRORROGA DE CONTRATO DE ARRENDAMIENTO N° 01/2012</t>
  </si>
  <si>
    <t>PRORROGA DE CONTRATO DE ARRENDAMIENTO N° 05/2012</t>
  </si>
  <si>
    <t>MODIFICACIÓN Y PRORROGA DEL CONTRATO DE SERVICIO N° 01/2012</t>
  </si>
  <si>
    <t>DEL  31 DE ENERO DE 2013 AL 31 DE ENERO DE 2014</t>
  </si>
  <si>
    <t>MODIFICACIÓN Y PRORROGA DEL CONTRATO DE SERVICIO N° 02/2012</t>
  </si>
  <si>
    <t>CONTRATO DE SERVICIOS N° 06/2013</t>
  </si>
  <si>
    <t>CONTRATO DE SUMINISTRO N° 14/2013 BIS</t>
  </si>
  <si>
    <t>EL PRESENTE CONTRATO ES A PARTIR DEL 22 DE MARZO AL 31 DE DICIEMBRE DE 2013 O HASTA AGOTARSE LOS MONTOS ADJUDICADOS</t>
  </si>
  <si>
    <t>CONTRATO DE SUMINISTRO N° 15/2013</t>
  </si>
  <si>
    <t>EL PRESENTE CONTRATO ES A PARTIR DEL 04 DE ABRIL AL 31 DE DICIEMBRE DE 2013 O HASTA AGOTARSE LOS MONTOS ADJUDICADOS</t>
  </si>
  <si>
    <t>DEL 14 DE FEBRERO AL  08 DE ABRIL DE 2013</t>
  </si>
  <si>
    <t>DEL 14 DE FEBRERO AL 29 DE ABRIL DE 2013</t>
  </si>
  <si>
    <t>DEL 22 AL 28 DE FEBRERO DE 2013</t>
  </si>
  <si>
    <t>CONTRATO DE SUMINISTRO N° 13/2013</t>
  </si>
  <si>
    <t xml:space="preserve">DEL 11 DE MARZO AL 11 DE ABRIL DE DOS MIL TRECE </t>
  </si>
  <si>
    <t>CONTRATO DE SUMINISTRO N° 07/2013</t>
  </si>
  <si>
    <t>DEL 11 DE FEBRERO AL 31 DE DICIEMBRE DE  DOS MIL TRECE Ó HASTA AGOTARSE EL MONTO ADJUDICADO</t>
  </si>
  <si>
    <t>CONTRATO DE SUMINISTRO N° 08/2013</t>
  </si>
  <si>
    <t>DEL 23 DE ENERO AL 07 DE FEBRERO DE 2013</t>
  </si>
  <si>
    <t>CONTRATO DE SERVICIO N° 11/2013</t>
  </si>
  <si>
    <t>DEL 26 DE FEBRERO DE 2013 HASTA AGOTARSE LOS MONTOS ADJUDICADOS</t>
  </si>
  <si>
    <t>CONTRATO DE SUMINISTRO N° 02/2013</t>
  </si>
  <si>
    <t>CONTRATO DE SUMINISTRO N° 01/2013</t>
  </si>
  <si>
    <t>DEL 05 AL 07 DE FEBRERO DE 2013</t>
  </si>
  <si>
    <t>DE ENERO A DICIEMBRE DE 2013</t>
  </si>
  <si>
    <t>CONTRATO DE SUMINISTRO N° 09/2013</t>
  </si>
  <si>
    <t>DEL 18 DE FEBRERO AL 31 DE DICIEMBRE O HASTA AGOTARSE EL MONTO ADJUDICADO</t>
  </si>
  <si>
    <t>CONTRATO DE SERVICIOS N° 10/2013</t>
  </si>
  <si>
    <t>CONTRATO DE SERVICIO N° 14/2013</t>
  </si>
  <si>
    <t>DEL 28 DE FEBRERO AL 31 DE DICIEMBRE DE DOS MIL TRECE Ó HASTA AGOTARSE EL MONTO ADJUDICADO.</t>
  </si>
  <si>
    <t>ESCRITURA PÚBLICA N° 22, LIBRO 6</t>
  </si>
  <si>
    <t>EL PRESENTE CONTRATO ES A PARTIR DE 08 DE ABRIL AL 18 DE JUNIO DE 2013</t>
  </si>
  <si>
    <t>DEL 28 DE ENERO AL 15 DE FEBRERO DE 2013</t>
  </si>
  <si>
    <t>CONTRATO DE SERVICIOS DE INTERNET 2013</t>
  </si>
  <si>
    <t>EL PERÍODO ES DE DOCE MESES A PARTIR DE LA FECHA DE INSTALACIÓN</t>
  </si>
  <si>
    <t>DEL 18 AL 21 DE ENERO DE 2013</t>
  </si>
  <si>
    <t>DEL 05 AL 11 DE FEBRERO DE 2013</t>
  </si>
  <si>
    <t>CONTRATO DE SUMINISTRO N° 21/2013</t>
  </si>
  <si>
    <t>DEL 10 DE ABRIL AL 31 DE DICIEMBRE O HASTA AGOTARSE EL MONTO ADJUDICADO</t>
  </si>
  <si>
    <t>CONTRATO DE SUMINISTRO N° 20/2013</t>
  </si>
  <si>
    <t>CONTRATO DE SERVICIOS N° 12/2013</t>
  </si>
  <si>
    <t>CONTRATO DE TELECOMUNICACIONES N° 431460</t>
  </si>
  <si>
    <t>DEL 19 DE FEBRERO DE 2013 AL 19 DE FEBRERO DE 2014</t>
  </si>
  <si>
    <t>DEL 25 AL 28 DE ENERO DE 2013</t>
  </si>
  <si>
    <t>DEL 08 AL 15 DE FEBRERO DE 2013</t>
  </si>
  <si>
    <t>DEL 08 AL 21 DE FEBRERO DE 2013</t>
  </si>
  <si>
    <t>DEL 08 AL 03 DE MAYO DE 2013</t>
  </si>
  <si>
    <t>DEL 08 AL 12 DE FEBRERO DE 2013</t>
  </si>
  <si>
    <t>DEL 08 AL 22 DE FEBRERO DE 2013</t>
  </si>
  <si>
    <t>DEL 08 AL 13 DE FEBRERO DE 2013</t>
  </si>
  <si>
    <t>DEL 05 AL 14 DE FEBRERO DE 2013</t>
  </si>
  <si>
    <t>CONTRATO DE SERVICIOS N° 19/2013</t>
  </si>
  <si>
    <t xml:space="preserve">DEL 22 DE MARZO AL 31 DE DICIEMBRE DE 2013 O HASTA AGOTARSE LOS MONTOS ADJUDICADOS </t>
  </si>
  <si>
    <t>DE MARZO A ENERO DE 2014</t>
  </si>
  <si>
    <t>DEL 01 AL 04 DE FEBRERO DE 2013</t>
  </si>
  <si>
    <t>DEL 20 AL 22 DE FEBRERO DE 2013</t>
  </si>
  <si>
    <t>DEL 06 DE MARZO AL 31 DE DICIEMBRE DE 2013 O HASTA AGOTARSE LOS MONTOS ADJUDICADOS</t>
  </si>
  <si>
    <t>DEL 18 AL 25 DE  FEBRERO DE 2013</t>
  </si>
  <si>
    <t>DEL 07 AL 11 DE MARZO DE 2013, SEGÚN PROGRAMACIÓN DE FOPROLYD</t>
  </si>
  <si>
    <t>DEL 07 AL 20 DE MARZO DE 2013</t>
  </si>
  <si>
    <t>DEL 15 AL 21 DE MARZO DE 2013</t>
  </si>
  <si>
    <t>DEL 15 DE MARZO AL 03 DE ABRIL DE 2013</t>
  </si>
  <si>
    <t>DEL 15 DE MARZO AL 05 DE ABRIL DE 2013</t>
  </si>
  <si>
    <t>DEL 21 DE MARZO AL 31 DE AGOSTO DE 2013</t>
  </si>
  <si>
    <t>DEL 18 AL 20 DE MARZO DE 2013</t>
  </si>
  <si>
    <t>DEL 18 DE MARZO AL  06 DE MAYO DE 2013</t>
  </si>
  <si>
    <t>DEL 06 AL 09 DE MARZO DE 2013</t>
  </si>
  <si>
    <t>DEL 11 AL 19 DE MARZO DE 2013</t>
  </si>
  <si>
    <t>DEL 21 DE MARZO AL 04 DE ABRIL DE 2013</t>
  </si>
  <si>
    <t>DEL 01 AL 04 DE MARZO DE 2013</t>
  </si>
  <si>
    <t xml:space="preserve">DEL 21 AL 22 DE MARZO DE 2013 </t>
  </si>
  <si>
    <t xml:space="preserve">DEL 21 DE MARZO DE 2013 AL 31 DE MAYO DE 2013 </t>
  </si>
  <si>
    <t>DEL 21 DE MARZO AL 25 DE ABRIL DE 2013</t>
  </si>
  <si>
    <t>DEL 24 DE MAYO AL 04 DE JULIO DE 2013</t>
  </si>
  <si>
    <t>CONTRATO DE SUMINISTRO N° 23/2013</t>
  </si>
  <si>
    <t>DEL 24 DE MAYO AL 23 DE JUNIO DE 2013</t>
  </si>
  <si>
    <t>CONTRATO DE SUMINISTRO N° 24/2013</t>
  </si>
  <si>
    <t>DEL 27 DE MAYO AL 26 DE JUNIO DE 2013</t>
  </si>
  <si>
    <t>DEL 13 DE MAYO AL  13 DE JUNIO DE 2013</t>
  </si>
  <si>
    <t>DEL 14 AL 22 DE MARZO DE 2013</t>
  </si>
  <si>
    <t>DEL 01 AL 05 DE ABRIL EN HORARIO DE TRANSMISIÓN DE 6:30 A.M., 7:30 AM, 12:15 PM Y 5:00 PM</t>
  </si>
  <si>
    <t>DEL 01 AL 05 DE ABRIL EN HORARIO DE TRANSMISIÓN DE 7:50 AM, 8:50 AM Y 6:20 PM</t>
  </si>
  <si>
    <t>DEL 01 AL 05 DE ABRIL EN HORARIOS DE TRANSMISIÓN DE  7:50 AM,  7:50 AM, 7:50 AM Y 5:20 PM</t>
  </si>
  <si>
    <t>DEL 01 AL 05 DE ABRIL EN HORARIOS DE TRANSMISIÓN DE 6:25 AM, 6:30 AM, 7:30 AM 8:55 AM, 3:55 PM, 5:00 PM, 5:30 PM, 6.25 PM, 6:30 PM Y 7:00 PM</t>
  </si>
  <si>
    <t>DEL 01 AL 05 DE ABRIL EN HORARIO DE TRANSMISIÓN DE 7:50 AM Y 5:20 PM</t>
  </si>
  <si>
    <t>DEL 01 AL 05 DE ABRIL EN HORARIO DE TRANSMISIÓN DE 7:20 AM Y 5:20 PM</t>
  </si>
  <si>
    <t>DEL 01 AL 05 DE ABRIL EN HORARIO DE TRANSMISIÓN DE 11:00 AM Y 5:00 PM</t>
  </si>
  <si>
    <t>DEL 01 AL 05 DE ABRIL EN HORARIO DE TRANSMISIÓN DE 6:30 AM, 10:30 AM Y 12:20 PM</t>
  </si>
  <si>
    <t>DEL 12 AL 22 DE MARZO DE 2013</t>
  </si>
  <si>
    <t>DEL 12 DE MARZO AL 01 DE ABRIL DE 2013</t>
  </si>
  <si>
    <t>DEL 21 DE MARZO AL 11 DE ABRIL DE 2013</t>
  </si>
  <si>
    <t>DEL 30 DE ABRIL AL 06 DE MAYO DE 2013</t>
  </si>
  <si>
    <t>DEL 30 DE ABRIL AL 06 DE MAYO DE 2014</t>
  </si>
  <si>
    <t>DEL 30 DE ABRIL AL 21 DE MAYO DE 2013</t>
  </si>
  <si>
    <t>CONTRATO DE SUMINISTRO N° 26/2013</t>
  </si>
  <si>
    <t>DEL 06 DE JUNIO AL 06 DE JULIO DE 2013</t>
  </si>
  <si>
    <t>DEL 21 DE MAYO AL 11 DE JUNIO DE 2013</t>
  </si>
  <si>
    <t>CONTRATO DE SUMINISTRO N° 27/2013</t>
  </si>
  <si>
    <t>DEL 04 AL 29 DE JUNIO DE 2013</t>
  </si>
  <si>
    <t>DEL 10 DE ABRIL DE 2013 AL 10 DE ABRIL DE 2014</t>
  </si>
  <si>
    <t>DEL 03 AL 18 DE ABRIL DE 2013</t>
  </si>
  <si>
    <t>DEL 15 AL 18 DE MARZO DE 2013</t>
  </si>
  <si>
    <t xml:space="preserve"> DEL 18 AL 19 DE MARZO DE 2013 </t>
  </si>
  <si>
    <t>DEL 26 DE ABRIL AL 02 DE MAYO DE 2012</t>
  </si>
  <si>
    <t>DEL 26 DE ABRIL AL 02 DE MAYO DE 2013</t>
  </si>
  <si>
    <t>DEL 20 AL 21 DE MARZO DE 2013</t>
  </si>
  <si>
    <t>DEL 02 AL 09 DE ABRIL DE 2013</t>
  </si>
  <si>
    <t>DEL 16 AL 19 DE ABRIL DE 2013</t>
  </si>
  <si>
    <t>DEL 10 DE ABRIL AL 10 DE MAYO DE 2013</t>
  </si>
  <si>
    <t>DEL 17 AL 24 DE ABRIL DE 2013</t>
  </si>
  <si>
    <t>CONTRATO DE SUMINISTRO N° 35/2013</t>
  </si>
  <si>
    <t>DEL 02 DE JULIO HASTA EL 31 DE DICIEMBRE DE 2013 O HASTA AGITARSE EL MONTO ADJUDICADO</t>
  </si>
  <si>
    <t>DEL 30 DE ABRIL AL 07 DE MAYO DE 2013</t>
  </si>
  <si>
    <t>DEL 30 DE ABRIL AL 14 DE MAYO DE 2013</t>
  </si>
  <si>
    <t>DEL 30 DE ABRIL AL 03 DE MAYO DE 2013</t>
  </si>
  <si>
    <t>DEL 30 DE ABRIL AL 31 DE MAYO DE 2013</t>
  </si>
  <si>
    <t>DEL 10 AL 15 DE ABRIL DE 2013</t>
  </si>
  <si>
    <t>DEL 15 DE ABRIL AL 15 DE JULIO DE 2013</t>
  </si>
  <si>
    <t>DEL 23 AL 30 DE ABRIL DE 2013</t>
  </si>
  <si>
    <t>CONTRATO DE SUMINISTRO N° 25/2013</t>
  </si>
  <si>
    <t>DEL 05 DE JUNIO AL 05 DE JULIO DE 2013</t>
  </si>
  <si>
    <t>CONTRATO DE SUMINISTRO N° 29/2013</t>
  </si>
  <si>
    <t>DEL 14 AL 27 DE JUNIO DE 2013</t>
  </si>
  <si>
    <t>DEL 06 AL 15 DE JUNIO DE 2013</t>
  </si>
  <si>
    <t>DEL 18 AL 27 DE JUNIO DE 2013</t>
  </si>
  <si>
    <t>DEL 18 DE JUNIO AL 15 DE JULIO DE 2013</t>
  </si>
  <si>
    <t>DEL 18 AL 20 DE JUNIO DE 2013</t>
  </si>
  <si>
    <t>DEL 06 AL 26 DE MAYO DE 2013</t>
  </si>
  <si>
    <t>DEL 02 AL 03 DE ABRIL DE 2013</t>
  </si>
  <si>
    <t>DEL 05 AL 08 DE ABRIL DE 2013</t>
  </si>
  <si>
    <t>DEL 26 AL 27 DE ABRIL DE 2013</t>
  </si>
  <si>
    <t>DEL 23 AL 25 DE ABRIL DE 2013</t>
  </si>
  <si>
    <t>DEL 26 DE ABRIL AL 07 DE MAYO DE 2013</t>
  </si>
  <si>
    <t>DEL 23 DE ABRIL AL 07 DE MAYO DE 2013</t>
  </si>
  <si>
    <t>DEL 16 AL 17 DE ABRIL DE 2013</t>
  </si>
  <si>
    <t>DEL 26 DE ABRIL AL 03 DE MAYO DE 2013</t>
  </si>
  <si>
    <t>DEL 03 DE MAYO AL 31 DE DICIEMBRE DE 2013</t>
  </si>
  <si>
    <t>DEL 13 DE MAYO AL 31 DE DICIEMBRE DE 2013</t>
  </si>
  <si>
    <t>DEL 23 AL 24 DE ABRIL DE 2013</t>
  </si>
  <si>
    <t>DEL 06 DE MAYO AL 06 DE JUNIO DE 2013</t>
  </si>
  <si>
    <t>EL 15 AL 17 DE MAYO DE 2013</t>
  </si>
  <si>
    <t>DEL 23 DE MAYO AL 31 DE DICIEMBRE DE 2013</t>
  </si>
  <si>
    <t>DEL 08 AL 20 DE MAYO DE 2013</t>
  </si>
  <si>
    <t>DEL 08 AL 13 DE MAYO DE 2013</t>
  </si>
  <si>
    <t>DEL 12 DE SEPTIEMBRE AL 30 DE SEPTIEMBRE DE 2013</t>
  </si>
  <si>
    <t>DEL 06 AL 19 DE JUNIO DE 2013</t>
  </si>
  <si>
    <t>DEL 06 AL 10 DE JUNIO DE 2013</t>
  </si>
  <si>
    <t>DEL 06 AL 11 DE JUNIO DE 2013</t>
  </si>
  <si>
    <t>CONTRATO DE SUMINISTRO N° 71/2013</t>
  </si>
  <si>
    <t>DEL 22 DE NOVIEMBRE DE 2013 AL 30 DE JUNIO DE 2014</t>
  </si>
  <si>
    <t>DEL 21 AL 28 DE MAYO DE 2013</t>
  </si>
  <si>
    <t>DEL 28 DE JUNIO AL 18 DE JULIO DE 2013</t>
  </si>
  <si>
    <t>DEL 24 DE SEPTIEMBRE AL 15 DE OCTUBRE DE 2013</t>
  </si>
  <si>
    <t>DEL 08 AL 09 DE MAYO DE 2013</t>
  </si>
  <si>
    <t>DEL 14 AL 20 DE MAYO DE 2013</t>
  </si>
  <si>
    <t>DEL 21 AL 27 DE MAYO DE 2013</t>
  </si>
  <si>
    <t>DEL 13 DE JUNIO AL 03 DE JULIO DE 2013</t>
  </si>
  <si>
    <t>DEL 14 AL 15 DE MAYO DE 2013</t>
  </si>
  <si>
    <t>CONTRATO DE SUMINISTRO N° 38/2013</t>
  </si>
  <si>
    <t>DEL 04 AL 17 DE JULIO DE 2013</t>
  </si>
  <si>
    <t>DEL 20 DE JUNIO AL  03 DE JUNIO DE 2013</t>
  </si>
  <si>
    <t>CONTRATO DE SUMINISTRO N° 39/2013</t>
  </si>
  <si>
    <t>DEL 21 AL 24 DE JUNIO DE 2013</t>
  </si>
  <si>
    <t>DEL 20 AL 21 DE MAYO DE 2013</t>
  </si>
  <si>
    <t>DEL 27 AL 28 DE MAYO DE 2013</t>
  </si>
  <si>
    <t>DEL 30 AL 31 DE MAYO DE 2013</t>
  </si>
  <si>
    <t>DEL 04 AL 05 DE JUNIO DE 2013</t>
  </si>
  <si>
    <t>CONTRATO DE SUMINISTRO N° 52/2013</t>
  </si>
  <si>
    <t>DEL 15 DE AGOSTO AL 16 DE OCTUBRE DE 2013</t>
  </si>
  <si>
    <t>CONTRATO DE SUMINISTRO N° 53/2013</t>
  </si>
  <si>
    <t>DEL 23 DE AGOSTO 24 DE OCTUBRE DE 2013</t>
  </si>
  <si>
    <t>CONTRATO DE SUMINISTRO N° 47/2013</t>
  </si>
  <si>
    <t>DEL 24 DE JULIO AL 20 DE AGOSTO DE 2013</t>
  </si>
  <si>
    <t>CONTRATO DE SERVICIO N° 45/2013</t>
  </si>
  <si>
    <t>DEL 30 DE JULIO AL 31 DE DICIEMBRE DE 2013</t>
  </si>
  <si>
    <t>CONTRATO DE SERVICIO N° 46/2013</t>
  </si>
  <si>
    <t>DEL 20 DE AGOSTO AL 31 DE DICIEMBRE DE 2013</t>
  </si>
  <si>
    <t>DEL 08 AL 19 DE JULIO DE 2013</t>
  </si>
  <si>
    <t>CONTRATO DE SERVICIO N° 44/2013</t>
  </si>
  <si>
    <t>DEL 03 DE JULIO AL 31 DE DICIEMBRE DE 2013 O HASTA AGOTARSE EL MONTO ADJUDICADO</t>
  </si>
  <si>
    <t>DEL 06 AL 07 DE JUNIO DE 2013</t>
  </si>
  <si>
    <t>DEL 01 AL 05 DE JULIO DE 2013</t>
  </si>
  <si>
    <t>DEL 27AL 28 DE JUNIO DE 2013</t>
  </si>
  <si>
    <t>DEL 05 AL 20 DE JULIO DE 2013</t>
  </si>
  <si>
    <t>DEL 02 DE JULIO HASTA EL 16 DE AGOSTO DE 2013</t>
  </si>
  <si>
    <t>DEL 02 AL 05 DE JULIO DE 2013</t>
  </si>
  <si>
    <t>DEL 01 AL 03 DE JULIO DE 2013</t>
  </si>
  <si>
    <t>DEL 20 AL 21 DE JUNIO DE 2013</t>
  </si>
  <si>
    <t>DEL 19 AL 23 DE JULIO DE 2013</t>
  </si>
  <si>
    <t>DEL 19 AL 26 DE JULIO DE 2013</t>
  </si>
  <si>
    <t>DEL 19 AL 22 DE JULIO DE 2013</t>
  </si>
  <si>
    <t>DEL 20 DE AGOSTO AL 09 DE SEPTIEMBRE DE 2013</t>
  </si>
  <si>
    <t>DEL 19 DE JULIO AL 10 DE SEPTIEMBRE DE 2013</t>
  </si>
  <si>
    <t>DEL 17 AL 19 DE JULIO DE 2013</t>
  </si>
  <si>
    <t>DEL 17 DE JULIO AL 31 DE DICIEMBRE DE 2013 O HASTA AGOTARSE EL MONTO ADJUDICADO</t>
  </si>
  <si>
    <t>DEL 11 DE JULIO AL 11 DE AGOSTO DE 2013</t>
  </si>
  <si>
    <t>DEL 01 AL 04 DE JULIO DE 2013</t>
  </si>
  <si>
    <t>DEL 04 AL 30 DE JULIO DE 2013</t>
  </si>
  <si>
    <t>DEL 31 DE JULIO AL 20 DE AGOSTO DE 2013</t>
  </si>
  <si>
    <t>DEL 20 AL 26 DE AGOSTO DE 2013</t>
  </si>
  <si>
    <t>DEL 31 DE JULIO AL 15 DE AGOSTO DE 2013</t>
  </si>
  <si>
    <t>DEL 19 AL 25 DE JULIO DE 2013</t>
  </si>
  <si>
    <t>DEL 08 AL 09 DE JULIO DE 2013</t>
  </si>
  <si>
    <t>DEL 17 DE JULIO AL 03 DE SEPTIEMBRE DE 2013</t>
  </si>
  <si>
    <t>CINCO DÍAS HÁBILES, A PARTIR QUE FOPROLYD INFORME</t>
  </si>
  <si>
    <t>CONTRATO DE SERVICIO N° 62/2013</t>
  </si>
  <si>
    <t>DEL 02 DE OCTUBRE AL 31 DE DICIEMBRE DE 2013</t>
  </si>
  <si>
    <t>DEL 17 AL 18 DE JULIO DE 2013</t>
  </si>
  <si>
    <t>DEL 26 DE AGOSTO AL 31 DE DICIEMBRE DE 2013</t>
  </si>
  <si>
    <t>DEL 08 AL 19 DE AGOSTO DE 2013</t>
  </si>
  <si>
    <t>DEL 30 DE JULIO AL 08 DE AGOSTO DE 2013</t>
  </si>
  <si>
    <t>DEL 09 AL 15 DE AGOSTO DE 2013</t>
  </si>
  <si>
    <t>DEL 21 DE AGOSTO 04 DE SEPTIEMBRE DE 2013</t>
  </si>
  <si>
    <t>DEL 15 AL 19 DE AGOSTO DE 2013</t>
  </si>
  <si>
    <t>DEL 31 AL 16 DE AGOSTO DE 2013</t>
  </si>
  <si>
    <t>DEL 26 DE AGOSTO AL 06 DE SEPTIEMBRE DE 2013</t>
  </si>
  <si>
    <t>DEL 26 AL 27 DE AGOSTO DE 2013</t>
  </si>
  <si>
    <t>DEL 28 DE AGOSTO AL 06 DE SEPTIEMBRE DE 2013</t>
  </si>
  <si>
    <t>DEL 31 DE JULIO AL 05 DE AGOSTO DE 2013</t>
  </si>
  <si>
    <t>DEL 27 DE AGOSTO DE 2013 AL 27 DE AGOSTO DE 2014</t>
  </si>
  <si>
    <t>DEL 05 DE SEPTIEMBRE AL 31 DE DICIEMBRE DE 2013</t>
  </si>
  <si>
    <t>DEL 16 AL 19 DE AGOSTO DE 2013</t>
  </si>
  <si>
    <t>DEL 30 DE AGOSTO AL 05 DE OCTUBRE DE 2013</t>
  </si>
  <si>
    <t>DEL 29 DE AGOSTO AL 04 DE SEPTIEMBRE DE 2013</t>
  </si>
  <si>
    <t>DEL 30 DE AGOSTO AL 02 DE SEPTIEMBRE DE 2013</t>
  </si>
  <si>
    <t>DEL 02 AL 10 DE SEPTIEMBRE DE 2013</t>
  </si>
  <si>
    <t>DEL 02 DE SEPTIEMBRE AL 11 DE OCTUBRE DE 2013</t>
  </si>
  <si>
    <t>DEL 21 AL 22 DE AGOSTO DE 2013</t>
  </si>
  <si>
    <t>CONTRATO DE SUMINISTRO N° 65/2013</t>
  </si>
  <si>
    <t>DEL 02 DE OCTUBRE AL 31 DE DICIEMBRE DE 2013 Ó HASTA AGOTARSE EL MONTO</t>
  </si>
  <si>
    <t>CONTRATO DE SUMINISTRO N° 66/2013</t>
  </si>
  <si>
    <t>DEL 16 AL 20 DE SEPTIEMBRE DE 2013</t>
  </si>
  <si>
    <t>DEL 12 AL 18 DE SEPTIEMBRE DE 2013</t>
  </si>
  <si>
    <t>DEL 13 AL 19 DE SEPTIEMBRE DE 2013</t>
  </si>
  <si>
    <t>DEL 12 DE SEPTIEMBRE AL 12 DE OCTUBRE DE 2013</t>
  </si>
  <si>
    <t>DEL 02 AL 06 DE SEPTIEMBRE DE 2013</t>
  </si>
  <si>
    <t>DEL 19 DE SEPTIEMBRE AL 03 DE OCTUBRE DE 2013</t>
  </si>
  <si>
    <t>DEL 19 AL 20 DE SEPTIEMBRE DE 2013</t>
  </si>
  <si>
    <t>DEL 04 DE OCTUBRE AL 14 DE NOVIEMBRE DE 2013</t>
  </si>
  <si>
    <t>DEL 04  DE OCTUBRE AL 8 DE NOVIEMBRE DE 2013</t>
  </si>
  <si>
    <t>DEL 01 AL 07 DE NOVIEMBRE DE 2013</t>
  </si>
  <si>
    <t>DEL 01 AL 12 DE NOVIEMBRE DE 2013</t>
  </si>
  <si>
    <t>DEL 01 AL 05 DE NOVIEMBRE DE 201</t>
  </si>
  <si>
    <t>DEL 01 AL 21 DE NOVIEMBRE DE 2013</t>
  </si>
  <si>
    <t>DEL 15 DE OCTUBRE AL 31 DE DICIEMBRE DE 2013</t>
  </si>
  <si>
    <t>DEL 01 AL 03 DE OCTUBRE DE 2013</t>
  </si>
  <si>
    <t>CONTRATO DE SUMINISTRO N°67/2013</t>
  </si>
  <si>
    <t>DEL 18 DE OCTUBRE AL 31 DE DICIEMBRE DE 2013, O HASTA AGOTARSE EL MONTO ADJUDICADO.</t>
  </si>
  <si>
    <t>DEL 16 AL 23 DE OCTUBRE DE 2013</t>
  </si>
  <si>
    <t>DEL 16 DE OCTUBRE AL 06 DE NOVIEMBRE DE 2013</t>
  </si>
  <si>
    <t>DEL 16 AL 18 DE OCTUBRE DE 2013</t>
  </si>
  <si>
    <t>DEL 16 AL 22 DE OCTUBRE DE 2013</t>
  </si>
  <si>
    <t>DEL 10 AL 14 DE OCTUBRE DE 2013</t>
  </si>
  <si>
    <t>DEL 10 AL 11 DE OCTUBRE DE 2013</t>
  </si>
  <si>
    <t>DEL 10 AL 16 DE OCTUBRE DE 2013</t>
  </si>
  <si>
    <t>DEL 15 AL 22 DE OCTUBRE DE 2013</t>
  </si>
  <si>
    <t>DEL 15 AL 17 DE OCTUBRE DE 2013</t>
  </si>
  <si>
    <t>DEL 04 AL 07 DE OCTUBRE DE 2013</t>
  </si>
  <si>
    <t>DEL 25 AL 31 DE OCTUBRE DE 2013</t>
  </si>
  <si>
    <t>DEL 25 DE OCTUBRE AL 05 DE NOVIEMBRE DE 2013</t>
  </si>
  <si>
    <t>CONTRATO DE SUMINISTRO N° 68/2013</t>
  </si>
  <si>
    <t>DEL 14 AL 27 DE NOVIEMBRE DE 2013</t>
  </si>
  <si>
    <t>CONTRATO DE SUMINISTRO N° 69/2013</t>
  </si>
  <si>
    <t>DEL 12 DE NOVIEMBRE DE 2013 AL 03 DE ENERO DE 2014</t>
  </si>
  <si>
    <t>DEL 04 AL 08 DE NOVIEMBRE DE 2013</t>
  </si>
  <si>
    <t>DEL 29 DE OCTUBRE AL 11 DE NOVIEMBRE DE 2013</t>
  </si>
  <si>
    <t>DEL 25 DE NOVIEMBRE AL 13 DE DICIEMBRE DE 2013</t>
  </si>
  <si>
    <t>CONTRATO DE SUMINISTRO N° 75/2013</t>
  </si>
  <si>
    <t>DEL 02 DE DICIEMBRE DE 2013 AL 02 DE ENERO DE 2014// A EXCEPCION DEL PROYECTOR QUE ES DEL 02 AL 04 DE DICIE,BRE DE 2013</t>
  </si>
  <si>
    <t>CONTRATO DE SUMINISTRO N° 74/2013</t>
  </si>
  <si>
    <t>DEL 02 AL 13 DE DICIEMBRE DE 2013</t>
  </si>
  <si>
    <t>CONTRATO DE SUMINISTRO N° 76/2013</t>
  </si>
  <si>
    <t>DEL 02 DE DICIEMBRE DE 2013 AL 02 DE ENERO DE 2014</t>
  </si>
  <si>
    <t>DEL 06 AL 27 DE NOVIEMBRE DE 2013</t>
  </si>
  <si>
    <t>DEL 21 DE OCTUBRE AL 23 DE DICIEMBRE DE 2013</t>
  </si>
  <si>
    <t>DEL 06 DE NVIEMBRE AL 31 DE DICEIMBRE O HASTA AGOTARSE EL MONTO CONTRATADO</t>
  </si>
  <si>
    <t>DEL 23 DE OCTUBRE AL 31 DE DICIEMBRE DE 2013 O HASTA AGOTARSE LOS MONTOS ADJUDICADOS</t>
  </si>
  <si>
    <t>DEL 07 AL 30 DE NOVIEMBRE DE 2013</t>
  </si>
  <si>
    <t>DEL 28 DE OCTUBRE AL 07 DE NOVIEMBRE DE 2013</t>
  </si>
  <si>
    <t>DEL 18 AL 21 DE OCTUBRE DE 2013</t>
  </si>
  <si>
    <t>CONTRATO DE SUMINISTRO N° 70/2013</t>
  </si>
  <si>
    <t>DEL 12 DE NOVIEMBRE AL 04 DE DICIEMBRE DE 2013</t>
  </si>
  <si>
    <t>DEL 05  AL 25 DE NOVIEMBRE DE 2013</t>
  </si>
  <si>
    <t>DEL 31 DE OCTUBRE AL 20 DE NOVIEMBRE DE 2013</t>
  </si>
  <si>
    <t>DEL 30 DE OCTUBRE AL 13 DE NOVIEMBRE DE 2013</t>
  </si>
  <si>
    <t>DEL 04 AL 13 DE NOVIEMBRE DE 2013</t>
  </si>
  <si>
    <t>DEL 13 AL 18 DE NOVIEMBRE DE 2013</t>
  </si>
  <si>
    <t>DEL 13 AL 20 DE NOVIEMBRE DE 2013</t>
  </si>
  <si>
    <t>DEL 13 AL 24 DE NOVIEMBRE DE 2013</t>
  </si>
  <si>
    <t>DEL 13 AL 19 DE NOVIEMBRE DE 2013</t>
  </si>
  <si>
    <t>DEL 15 AL 18 DE NOVIEMBRE DE 2013</t>
  </si>
  <si>
    <t>DEL 15 AL 30 DE NOVIEMBRE DE 2013</t>
  </si>
  <si>
    <t>DEL 15 AL 30 DE NOVIEMBRE DE 2014</t>
  </si>
  <si>
    <t>DEL 15 AL 19 DE NOVIEMBRE DE 2013</t>
  </si>
  <si>
    <t>DEL 28 DE OCTUBRE AL 31 DE DICIEMBRE DE 2013</t>
  </si>
  <si>
    <t>DEL 15 AL 22 DE NOVIEMBRE DE 2013</t>
  </si>
  <si>
    <t>DEL 04 AL 05 DE NOVIEMBRE DE 2013</t>
  </si>
  <si>
    <t>DEL 12 AL 15 DE NOVIEMBRE DE 2013</t>
  </si>
  <si>
    <t>DEL 19 DE NOVIEMBRE AL 02 DE DICIEMBRE DE 2013</t>
  </si>
  <si>
    <t>DEL 19 AL 22 DE NOVIEMBRE DE 2013</t>
  </si>
  <si>
    <t>DEL 18 AL 19 DE NOVIEMBRE DE 2013</t>
  </si>
  <si>
    <t>DEL 06 DE DICIEMBRE DE 2013 AL 31 DE ENERO DE 2014</t>
  </si>
  <si>
    <t>DEL 28 DE NOVIEMBRE AL 11 DE DICIEMBRE DE 2013</t>
  </si>
  <si>
    <t>DEL 21 AL 25 DE NOVIEMBRE DE 2013</t>
  </si>
  <si>
    <t>DEL 27 DE NOVIEMBRE AL 12 DE DICIEMBRE DE 2013</t>
  </si>
  <si>
    <t>DEL 22 DE NOVIEMBRE AL 06 DE DICIEMBRE DE 2013</t>
  </si>
  <si>
    <t>DEL 11 AL 25 DE DICIEMBRE DE 2013</t>
  </si>
  <si>
    <t>DEL 25 AL 30 DE NOVIEMBRE DE 2013</t>
  </si>
  <si>
    <t>DEL 29 DE NOVIEMBRE AL 13 DE DICIEMBRE DE 2013</t>
  </si>
  <si>
    <t>DEL 02 AL 18 DE DICIEMBRE DE 2013</t>
  </si>
  <si>
    <t>DEL 22 AL 25 DE NOVIEMBRE DE 2013</t>
  </si>
  <si>
    <t>DEL 25 AL 26 DE NOVIEMBRE DE 2013</t>
  </si>
  <si>
    <t>DEL 04 AL 21 DE DICIEMBRE DE 2013</t>
  </si>
  <si>
    <t>DEL 05 AL 13 DE DICIEMBRE DE 2013</t>
  </si>
  <si>
    <t>DEL 13 AL 17 DE DICIEMBRE DE 2013</t>
  </si>
  <si>
    <t>DEL 16 AL 31 DE DICIEMBRE DE 2013</t>
  </si>
  <si>
    <t>TÉCNICO MERCANTIL, S.A. DE C.V,</t>
  </si>
  <si>
    <t>MAYA CLEANING, S.A. DE C.V</t>
  </si>
  <si>
    <t>MEXICHEM EL SALVADOR, S.A. DE C.V.</t>
  </si>
  <si>
    <t>VIDUC, S.A, DE C.V.</t>
  </si>
  <si>
    <t>COMERCIALIZACIONES DIVERSAS SAN PABLO, S.A. DE C.V.</t>
  </si>
  <si>
    <t xml:space="preserve"> NELSON ISAIS MIRANDA MORATAYA </t>
  </si>
  <si>
    <t xml:space="preserve"> MANUEL UBERTO MEJÍA PEÑA </t>
  </si>
  <si>
    <t xml:space="preserve"> SONIA DEL CARMEN SANTOS DE  ALVARENGA </t>
  </si>
  <si>
    <t xml:space="preserve"> JOSÉ ROBERTO CASTRO MONTOYA </t>
  </si>
  <si>
    <t xml:space="preserve"> EDGAR ARTURO PERDOMO FLORES </t>
  </si>
  <si>
    <t xml:space="preserve"> JUAN BAUTISTA CABALLERO SIBRIÁN </t>
  </si>
  <si>
    <t xml:space="preserve"> RUDOLF ERICO LAZO CASTANEDA </t>
  </si>
  <si>
    <t xml:space="preserve"> MIRIAN IDALIA GÓMEZ DE RIVERA </t>
  </si>
  <si>
    <t xml:space="preserve"> CARLOS ANTONIO ARAUJO GRIMALDI </t>
  </si>
  <si>
    <t xml:space="preserve"> VÍCTOR JACINTO COLOCHO PALACIOS </t>
  </si>
  <si>
    <t xml:space="preserve"> MARITZA GUADALUPE MELGAR DE GUARDADO </t>
  </si>
  <si>
    <t xml:space="preserve"> JOSÉ NEMESIO PORTILLO </t>
  </si>
  <si>
    <t xml:space="preserve"> REINA GUADALUPE ERICKA LÓPEZ TORRES </t>
  </si>
  <si>
    <t xml:space="preserve"> ROBERTO LÓPEZ AGUILAR </t>
  </si>
  <si>
    <t xml:space="preserve"> GERARDO ALFONSO ESCOBAR SORIANO </t>
  </si>
  <si>
    <t xml:space="preserve"> JOSÉ ROBERTO DE JESÚS PINEDA GALERO </t>
  </si>
  <si>
    <t xml:space="preserve"> LUIS ERNESTO QUIÑÓNEZ MAGAÑA </t>
  </si>
  <si>
    <t xml:space="preserve"> JAIME WILFREDO GARCÍA HERNÁNDEZ </t>
  </si>
  <si>
    <t xml:space="preserve"> JORGE ALBERTO VICENTE BELTRÁN </t>
  </si>
  <si>
    <t xml:space="preserve"> LAURA BEATRIZ VARGAS RIVAS </t>
  </si>
  <si>
    <t xml:space="preserve"> MIGUEL BENJAMÍN TENZE TRABANINO </t>
  </si>
  <si>
    <t xml:space="preserve"> ANDRÉS ALBERTO ZIMMERMANN MEJÍA </t>
  </si>
  <si>
    <t xml:space="preserve"> MIGUEL ÁNGEL YANES SIRIANY </t>
  </si>
  <si>
    <t xml:space="preserve"> MAYRA LIGIA GALLARDO ALVARADO </t>
  </si>
  <si>
    <t xml:space="preserve"> SARA MARÍA ALFARO CRISTALES </t>
  </si>
  <si>
    <t xml:space="preserve"> TATIANA ELIZABETH VELARDE DE VICENTE </t>
  </si>
  <si>
    <t xml:space="preserve"> OTTO JAIME MONTOYA TOBAR </t>
  </si>
  <si>
    <t xml:space="preserve"> MARTA EVELYN MENA MÁRQUEZ </t>
  </si>
  <si>
    <t xml:space="preserve"> NELSON ANTONIO ROMERO CABALLERO </t>
  </si>
  <si>
    <t xml:space="preserve"> JOSÉ FRANCISCO FLORES NAVARRETE </t>
  </si>
  <si>
    <t xml:space="preserve"> URI ESA, S,A. DE C.V </t>
  </si>
  <si>
    <t xml:space="preserve"> VLADIMIR EDMUNDO CERNA RUBIO </t>
  </si>
  <si>
    <t xml:space="preserve"> WALTER JAMES MORAN MATICORENA </t>
  </si>
  <si>
    <t xml:space="preserve"> DANIEL EZEQUIEL TORRES HERNANDEZ </t>
  </si>
  <si>
    <t xml:space="preserve"> UNIVERSIDAD DON BOSCO </t>
  </si>
  <si>
    <t xml:space="preserve"> PROMOTORA DE LA ORGANIZACIÓN DE DISCAPACITADOS DE EL SALVADOR (PODES) </t>
  </si>
  <si>
    <t xml:space="preserve"> CARLOS ERNESTO ELÍAS AVALOS </t>
  </si>
  <si>
    <t xml:space="preserve"> MARIO EUGENIO GUEVARA MARTÍNEZ </t>
  </si>
  <si>
    <t xml:space="preserve"> MEGA FUTURO, S.A. DE C.V. </t>
  </si>
  <si>
    <t>CONTRATO DE SUMINISTRO N° 17/2013</t>
  </si>
  <si>
    <t>DEL 09 DE ABRIL AL 24 DE MAYO DE 2013</t>
  </si>
  <si>
    <t>CONTRATO DE SUMINISTRO N° 18/2013</t>
  </si>
  <si>
    <t>DEL 05 DE ABRIL AL 05 DE MAYO DE 2013</t>
  </si>
  <si>
    <t>CONTRATO DE SUMINISTRO  N° 16/2013</t>
  </si>
  <si>
    <t>DEL 08 AL 15 DE ABRIL DE 2013</t>
  </si>
  <si>
    <t>CONTRATO DE SERVICIOS N° 22/2013</t>
  </si>
  <si>
    <t>DEL 22 DE ABRIL AL 31 DE DICIEMBRE DE 2013 Ó HASTA AGOTARSE LOS MONTOS ADJUDICADOS</t>
  </si>
  <si>
    <t>CONTRATO DE SUMINISTRO N° 28/2013</t>
  </si>
  <si>
    <t>DEL 10 DE JUNIO AL 01 DE JULIO DE 2013</t>
  </si>
  <si>
    <t>CONTRATO DE SUMINISTRO N° 30/2013</t>
  </si>
  <si>
    <t>DEL 02 DE JULIO AL 02 DE NOVIEMBRE DE 2013</t>
  </si>
  <si>
    <t>MODIFICACIÓN AL CONTRATO DE SUMINISTRO N° 30/2013</t>
  </si>
  <si>
    <t>CONTRATO DE SUMINISTRO N° 31/2013</t>
  </si>
  <si>
    <t>CONTRATO DE SUMINISTRO N° 32/2013</t>
  </si>
  <si>
    <t>DEL 26 DE JUNIO AL 04 DE JULIO DE 2013</t>
  </si>
  <si>
    <t>CONTRATO DE SUMINISTRO N° 33/2013</t>
  </si>
  <si>
    <t>DEL 24 DE JUNIO AL 24 DE JULIO DE 2013</t>
  </si>
  <si>
    <t>CONTRATO DE SUMINISTRO N° 34/2013</t>
  </si>
  <si>
    <t>DEL 20 DE JUNIO AL 20 DE JULIO DE 2013</t>
  </si>
  <si>
    <t>CONTRATO DE SUMINISTRO N° 40/2013</t>
  </si>
  <si>
    <t>DEL 08 DE JULIO AL 08 DE AGOSTO DE 2013</t>
  </si>
  <si>
    <t>CONTRATO DE SUMINISTRO N° 41/2013</t>
  </si>
  <si>
    <t>CONTRATO DE SUMINISTRO N° 42/2013</t>
  </si>
  <si>
    <t>DEL 17 DE JULIO DE 2013 HASTA EL 17 DE JULIO DE 2014</t>
  </si>
  <si>
    <t>CONTRATO DE SUMINISTRO N° 58/2013</t>
  </si>
  <si>
    <t>DEL 27 DE AGOSTO DE 2013 AL 27 DE NOVIEMBRE DE 2013</t>
  </si>
  <si>
    <t>CONTRATO DE SUMINISTRO N° 43/2013</t>
  </si>
  <si>
    <t>DEL 16 DE JULIO DE 2013 HASTA EL 31 DE DICIEMBRE DE 2013 Ó HASTA AGOTARSE LOS MONTOS ADJUDICADOS</t>
  </si>
  <si>
    <t>CONTRATO DE SUMINISTRO N° 54/2013</t>
  </si>
  <si>
    <t>DEL 27 DE AGOSTO DE 2013 AL 07 DE OCTUBRE DE 2013</t>
  </si>
  <si>
    <t>CONTRATO DE SUMINISTRO N° 55/2013</t>
  </si>
  <si>
    <t>DEL 28 DE AGOSTO AL 19 DE SEPTIEMBRE DE 2013</t>
  </si>
  <si>
    <t>CONTRATO DE SUMINISTRO N° 56/2013</t>
  </si>
  <si>
    <t>DEL 27 DE AGOSTO 07 DE OCTUBRE DE 2013</t>
  </si>
  <si>
    <t>CONTRATO DE SUMINISTRO N° 57/2013</t>
  </si>
  <si>
    <t>DEL 30 DE AGOSTO AL 10 DE SEPTIEMBRE DE 2013</t>
  </si>
  <si>
    <t>CONTRATO DE SUMINISTRO N° 77/2013</t>
  </si>
  <si>
    <t>DEL 13 AL 24 DE ENERO DE 2014</t>
  </si>
  <si>
    <t>ORDEN DE SUMINISTRO DE BIENES Y SERVICIOS N° 6962</t>
  </si>
  <si>
    <t xml:space="preserve">DEL 16 AL 20 DE DICIEMBRE DE 2013 </t>
  </si>
  <si>
    <t xml:space="preserve"> A PARTIR DEL 12 DE MARZO AL 31 DE DICIEMBRE DE 2013 Ó HASTA AGOTARSE EL MONTO ADJUDICADO </t>
  </si>
  <si>
    <t xml:space="preserve"> DEL 11 DE OCTUBRE AL 31 DE DICIEMBRE Ó HASTA AGOTARSE EL MONTO ADJUDICADO </t>
  </si>
  <si>
    <t xml:space="preserve"> CONTRATO DE SUMINISTRO N° 36/2013 </t>
  </si>
  <si>
    <t xml:space="preserve"> DEL 01 DE JULIO DE 2013 AL 31 DE DICIEMBRE O HASTA AGOTARSE LOS MONTOS ADJUDICADOS </t>
  </si>
  <si>
    <t xml:space="preserve"> CONTRATO DE SERVICIO N° 37/2013 </t>
  </si>
  <si>
    <t xml:space="preserve"> DEL 01 DE JULIO DE 2013 AL 01 MARZO DE 2014 </t>
  </si>
  <si>
    <t xml:space="preserve"> MODIFICACIÓN A CONTRATO DE SERVICIOS N° 37/2013 </t>
  </si>
  <si>
    <t xml:space="preserve"> CONTRATO DE SUMINISTRO N° 48/2013 </t>
  </si>
  <si>
    <t xml:space="preserve"> DEL 02 DE AGOSTO AL 02 DE SEPTIEMBRE DE 2013 </t>
  </si>
  <si>
    <t xml:space="preserve"> CONTRATO DE SUMINISTRO N° 60/2013 </t>
  </si>
  <si>
    <t xml:space="preserve"> DEL 06 DE SEPTIEMBRE AL 06 DE OCTUBRE DE 2013 </t>
  </si>
  <si>
    <t xml:space="preserve"> CONTRATO DE SUMINISTRO N° 49/2013 </t>
  </si>
  <si>
    <t xml:space="preserve"> DEL 02 DE AGOSTO AL 02 DE OCTUBRE DE 2013 </t>
  </si>
  <si>
    <t xml:space="preserve"> CONTRATO DE SUMINISTRO N° 61/2013 </t>
  </si>
  <si>
    <t xml:space="preserve"> DEL 10 DE SEPTIEMBRE DE 10 DE NOVIEMBRE DE 2013 </t>
  </si>
  <si>
    <t xml:space="preserve"> CONTRATO DE SUMINISTRO N° 50/2013 </t>
  </si>
  <si>
    <t xml:space="preserve"> DEL 02 DE AGOSTO AL 09 DE SEPTIEMBRE DE 2013 </t>
  </si>
  <si>
    <t xml:space="preserve"> CONTRATO DE SUMINISTRO N° 59/2013 </t>
  </si>
  <si>
    <t xml:space="preserve"> DEL 05 DE SEPTIEMBRE AL 05 DE OCTUBRE DE 2013 </t>
  </si>
  <si>
    <t xml:space="preserve"> CONTRATO DE SUMINISTRO N° 63/2013 </t>
  </si>
  <si>
    <t xml:space="preserve"> DEL 07 DE OCTUBRE DE 2013 AL 19 DE FEBRERO DE 2014 </t>
  </si>
  <si>
    <t xml:space="preserve"> CONTRATO DE SUMINISTRO N° 64/2013 </t>
  </si>
  <si>
    <t xml:space="preserve"> DEL 07 AL 11 DE OCTUBRE DE 2013 </t>
  </si>
  <si>
    <t xml:space="preserve"> CONTRATO DE SUMINISTRO N° 72/2013 </t>
  </si>
  <si>
    <t xml:space="preserve"> DEL 14 DE NOVIEMBRE AL 31 DE DICIEMBRE DE 2013 Ó HASTA AGOTAR EL MONTO ADJUDICADO </t>
  </si>
  <si>
    <t xml:space="preserve"> CONTRATO DE SUMINISTRO N° 73/2013 </t>
  </si>
  <si>
    <t xml:space="preserve"> DEL 21 DE NOVIEMBRE AL 31 DE DICIEMBRE DE 2013 Ó HASTA AGOTAR EL MONTO ADJUDICADO. </t>
  </si>
  <si>
    <t>CONTRATAR EL SERVICIO DE CAPACITACIÓN PARA EMPLEADOS DE FOPROLYD EN EL TALLER DENOMINADO TRAUMA Y ENERGÍA SUTIL.</t>
  </si>
  <si>
    <t>CONTRATAR EL SERVICIO DE PUBLICACIÓN EN UN PERIÓDICO, CON EL FIN DE REQUERIR CURRICULUM VITAE, PARA REALIZAR EL PROCESO DE SELECCIÓN Y CONTRATACIÓN DE PERSONAL.</t>
  </si>
  <si>
    <t>CONTRATAR EL SERVICIO DE  PUBLICACIÓN EN UN PERIÓDICO, CON EL FIN DE REQUERIR CURRICULUM VITAE, PARA REALIZAR PROCESO DE SELECCIÓN Y CONTRATACIÓN DE PERSONAL.</t>
  </si>
  <si>
    <t>REGISTROS DE CONTRATISTAS AL AÑO 2013</t>
  </si>
  <si>
    <t>ADQUIRIR EL SUMINISTRO DE MOBILIARIO, EQUIPO Y ACCESORIOS PARA SALA DE BELLEZA, PARA LA ATENCIÓN DE BENEFICIARIOS DE FOPROLYD, EN EL MARCO DEL PROGRAMA DE REINSERCIÓN SOCIAL Y PRODUCTIVA PARA APOYOS PRODUCTIVOS.</t>
  </si>
  <si>
    <t>ADQUIRIR EL SUMINISTRO DE VÁLVULAS PVC PARA SISTEMA DE RIEGO, PARA BENEFICIARIOS DE FOPROLYD, EN EL MARCO DEL PROGRAMA DE REINSERCIÓN SOCIAL Y PRODUCTIVA.</t>
  </si>
  <si>
    <t>ADQUIRIR EL SUMINISTRO  E INSTALACIÓN DE ENMARCADO DE MAPA DE EL SALVADOR PARA USO INSTITUCIONAL.</t>
  </si>
  <si>
    <t>ADQUIRIR EL SUMINISTRO DE EQUIPO DE SEGURIDAD OCUPACIONAL PARA EL TALLER DE PRÓTESIS "ANÍBAL SALINAS" DE FOPROLYD.</t>
  </si>
  <si>
    <t xml:space="preserve">ADQUIRIR EL SUMINISTRO DE MAQUINAS, HERRAMIENTAS Y ACCESORIOS DE COSTURA Y ZAPATERIA PARA BENEFICIARIOS DE FOPROLYD. </t>
  </si>
  <si>
    <t>INHABILITADO POR FOPROLYD POR DOS AÑOS A PARTIR 14 DE DICIEMBRE DE 2014 HASTA EL 13 DE DICIEMBRE DE 2014</t>
  </si>
  <si>
    <t>ORTESIS Y PRÓTESIS DE EL SALVADOR, S.A. DE C.V. (O &amp; P DE EL SALVADOR, S.A. DE C.V.)</t>
  </si>
  <si>
    <t>INHABILITADO POR FISDL POR UN AÑO, A PARTIR DEL 23 DE ABRIL DE 2014 HASTA EL 22 DE ABRIL DE 2015</t>
  </si>
  <si>
    <t xml:space="preserve">INHABILITADO POR EL ISSS POR 4 AÑOS A PARTIR DEL 03 DE ABRIL DE 2014 HASTA EL 02 DE ABRIL DE 2018 </t>
  </si>
  <si>
    <t>INHABILITADA POR FOPROLYD Y PNC POR CINCO AÑOS HASTA EL 30 DE OCTUBRE DE 2018</t>
  </si>
  <si>
    <t>INCUMPLIMIENTO EN LOS PLAZOS DE ENTREGA DE INSUMOS</t>
  </si>
  <si>
    <t xml:space="preserve">INVERSIONES RZ, S.A. DE C.V. </t>
  </si>
  <si>
    <t>Orden Caducada, según Art. 93 literal A y 94 LACAP</t>
  </si>
  <si>
    <t>CONTRATAR EL SERVICIO DE REPARACIÓN DE VEHÍCULO.</t>
  </si>
  <si>
    <t>Incumplimiento en la entrega.</t>
  </si>
  <si>
    <t>Incumplimiento en la entrega de los suministros</t>
  </si>
  <si>
    <t>Incumplimiento de entrega</t>
  </si>
  <si>
    <t>Incumplimiento en la entrega</t>
  </si>
  <si>
    <t>Incumplimiento de la entrega</t>
  </si>
  <si>
    <t>Extinsión y Caducidad por incumplimiento en la entrega de los productos.</t>
  </si>
  <si>
    <t>Incumplimiento en la entrega de los productos</t>
  </si>
  <si>
    <t>CONTRATAR EL SERVICIO DE MANTENIMIENTO PREVENTIVO PARA LA CENTRAL TELEFÓNICA.</t>
  </si>
  <si>
    <t>CONTRATAR EL SERVICIO DE EVALUACIONES PSICOLOGICAS.</t>
  </si>
  <si>
    <t>CONTRATAR EL SERVICIO DE PUBLICACIÓN ESCRITA AVISO DE CONVOCATORIA PARA PROCESOS LICITATORIOS.</t>
  </si>
  <si>
    <t>CONTRATAR EL SERVICIO DE PUBLICACIÓN ESCRITA AVISO DE RESULTADOS PARA PROCESOS LICITATORIOS.</t>
  </si>
  <si>
    <t>CONTRATAR EL SERVICIO DE REPARACIÓN DE VEHÍCULOS.</t>
  </si>
  <si>
    <t>CONTRATAR EL SERVICIO DE PUBLICACIÓN ESCRITA DE AVISO DE CONVOCATORIA PARA PROCESOS LICITATORIOS.</t>
  </si>
  <si>
    <t>ARMADO GILBERTO CABALLERO ORTIZ</t>
  </si>
  <si>
    <t>OSCAR ARMADO SANCHEZ CARBALLO</t>
  </si>
  <si>
    <t>JOSE ARMADO MEJIA GUARDADO</t>
  </si>
  <si>
    <t>RICARDO ARMADO MORAN MARTINEZ</t>
  </si>
  <si>
    <t>FREDY ARMADO BENITEZ LOZANO 27</t>
  </si>
  <si>
    <t>OSCAR ARMADO SÁNCHEZ CARBALLO</t>
  </si>
  <si>
    <t>RICARDO ARMADO MORAN MARTÍNEZ</t>
  </si>
  <si>
    <t>SALVADOR ARMADO VILLALTA MURGA</t>
  </si>
  <si>
    <t xml:space="preserve"> MIGUEL ARMADO IBARRA PÉREZ </t>
  </si>
  <si>
    <t>CONTRATAR EL SERVICIO DE CONTRATAR EL SERVICIO DE PUBLICACIÓN ESCRITA AVISO DE CONVOCATORIA Y RESULTADOS PARA PROCESOS LICITATORIOS.</t>
  </si>
  <si>
    <t>CONTRATAR EL SERVICIO DE CONTRATAR EL SERVICIO DE PUBLICACIÓN ESCRITA EN DOS PERIÓDICOS DE CIRCULACIÓN NACIONAL AVISO DE CONVOCATORIA Y RESULTADOS PARA PROCESOS LICITATORIOS.</t>
  </si>
  <si>
    <t>CONTRATAR EL SERVICIO DE 21 EVALUACIONES PSICOLÓGICAS.</t>
  </si>
  <si>
    <t>CONTRATAR EL SERVICIO DE PUBLICACIÓN ESCRITA EN DOS PERIÓDICOS AVISO DE CONVOCATORIA PARA PROCESOS LICITATORIOS.</t>
  </si>
  <si>
    <t>CONTRATAR EL SERVICIO DE MANTENIMIENTO DE 5 FOTOCOPIADORAS.</t>
  </si>
  <si>
    <t xml:space="preserve"> CONTRATAR EL SERVICIO DE TRANSMISIÓN DE CUÑAS RADIALES..</t>
  </si>
  <si>
    <t>CONTRATAR EL SERVICIO DE PUBLICACIÓN ESCRITA EN DOS PERIÓDICOS  DE CIRCULACIÓN NACIONAL AVISO DE CONVOCATORIA PARA PROCESOS LICITATORIOS.</t>
  </si>
  <si>
    <t>CONTRATAR EL SERVICIO DE PUBLICACIÓN ESCRITA EN DOS PERIÓDICOS DE CIRCULACIÓN NACIONAL AVISO DE CONVOCATORIA PARA PROCESOS LICITATORIOS.</t>
  </si>
  <si>
    <t>ADQUIRIR EL SUMINISTRO DE AGUA PURIFICADA.</t>
  </si>
  <si>
    <t>CONTRATAR EL SERVICIO DE MANTENIMIENTO PREVENTIVO PARA EQUIPOS DE AIRES ACONDICIONADO.</t>
  </si>
  <si>
    <t>CONTRATAR EL SERVICIO DE  TELEFONÍA MÓVIL E INTERNET.</t>
  </si>
  <si>
    <t>CONTRATAR EL SERVICIO DE MANTENIMIENTO PREVENTIVO Y CORRECTIVO DEL SISTEMA DE AIRE A  VEHÍCULOS DE LA INSTITUCIÓN.</t>
  </si>
  <si>
    <t>CONTRATAR EL SERVICIO DE IMPRESIÓN DE CHEQUES.</t>
  </si>
  <si>
    <t>CONTRATAR EL SERVICIO DE TRANSMISIÓN DE 150 CUÑAS RADIALES .</t>
  </si>
  <si>
    <t>ADQUIRIR EL SUMINISTRO DE UN EQUIPO DE PERIFONEO PARA BENEFICIARIO DEL FONDO.</t>
  </si>
  <si>
    <t>CONTRATAR EL SERVICIO DE REPARACIÓN DE VEHÍCULOS INSTITUCIONALES.</t>
  </si>
  <si>
    <t>CONTRATAR EL SERVICIO DE  LIMPIEZA PARA LAS INSTALACIONES DEL FONDO DE PROTECCIÓN DE LISIADOS Y DISCAPACITADOS A CONSECUENCIA DEL CONFLICTO ARMADO.</t>
  </si>
  <si>
    <t>CONTRATAR EL SERVICIO DE EXÁMENES DE GABINETE, PARA BENEFICIARIOS DEL FONDO.</t>
  </si>
  <si>
    <t>CONTRATAR EL SERVICIO DE EXÁMENES DE LABORATORIO PARA BENEFICIARIOS Y SOLICITANTES DEL FONDO.</t>
  </si>
  <si>
    <t>CONTRATAR EL SERVICIO DE PUBLICACIÓN ESCRITA EN UN PERIÓDICO DE CIRCULACIÓN NACIONAL AVISO DE RESULTADOS PARA PROCESOS LICITATORIOS.</t>
  </si>
  <si>
    <t>ADQUIRIR EL SUMINISTRO DE 550 LIBRAS BOLSAS DE CAFÉ DE 1 LIBRA.</t>
  </si>
  <si>
    <t>CONTRATAR EL SERVICIO DE ALOJAMIENTO PARA LOS BENEFICIARIOS Y POTENCIALES BENEFICIARIOS.</t>
  </si>
  <si>
    <t>CONTRATAR EL SERVICIO DE UN COLABORADOR TÉCNICO PARA APOYAR EN EL DESARROLLO DE LAS ACTIVIDADES DE LA COMISIÓN TÉCNICA EVALUADORA.</t>
  </si>
  <si>
    <t>CONTRATAR LOS SERVICIOS TÉCNICOS DE PERSONAS NATURALES PARA REALIZAR LEVANTAMIENTO DE DATOS DE LOS BENEFICIARIOS LISIADOS DEL FONDO.</t>
  </si>
  <si>
    <t>ADQUIRIR EL SUMINISTRO DE INSUMO Y EQUIPO PARA LOS MÓDULOS DE COMEDOR, PUPUSERÍA, TACOS Y TORTAS Y TIENDAS PARA BENEFICIARIOS DEL FONDO.</t>
  </si>
  <si>
    <t>CONTRATAR EL SERVICIO DE ELABORACIÓN (DISEÑO DEL ARTE FINAL, DIAGRAMACIÓN E IMPRESIÓN), REFILADO Y EMPAQUETADOS DE 100 MEMORIAS INSTITUCIONALES.</t>
  </si>
  <si>
    <t>CONTRATAR EL SERVICIO DE 22 EVALUACIONES PSICOLÓGICAS.</t>
  </si>
  <si>
    <t>ADQUIRIR EL SUMINISTRO DE EQUIPO PARA MÓDULOS DE PANADERÍA PARA BENEFICIARIOS DEL FONDO.</t>
  </si>
  <si>
    <t>ADQUIRIR EL SUMINISTRO DE EQUIPO PARA MÓDULOS DE PERIFONEO Y PERIFONEO ARTÍSTICO.</t>
  </si>
  <si>
    <t>ADQUIRIR EL SUMINISTRO DE INSUMOS Y EQUIPOS PARA LOS MÓDULOS DE PELUQUERÍA Y SALA DE BELLEZA PARA BENEFICIARIOS DEL FONDO.</t>
  </si>
  <si>
    <t>ADQUIRIR EL SUMINISTRO DE 10 MINI LAPTOP, 4 MEMORY USB 8GB 2.0 Y 1 TÓNER PARA IMPRESOR LASER .</t>
  </si>
  <si>
    <t>ADQUIRIR EL SUMINISTRO DE INSUMOS Y HERRAMIENTAS PARA EL MODULO DE APICULTURA EN APOYO A MODULO PRODUCTIVO.</t>
  </si>
  <si>
    <t>ADQUIRIR EL SUMINISTRO DE MOLINO DE CARNE PARA EL MODULO DE EMBUTIDOS.</t>
  </si>
  <si>
    <t>ADQUIRIR EL SUMINISTRO DE HERRAMIENTAS PARA EL MÓDULO DE RADIO Y T.V.</t>
  </si>
  <si>
    <t>ADQUIRIR EL SUMINISTRO DE OCHO MOLINOS DE NIXTAMAL DE DOS TOLVAS PARA BENEFICIARIOS.</t>
  </si>
  <si>
    <t>ADQUIRIR EL SUMINISTRO DE UN MOTOR PARA REBANADORA DE HILO PARA HAMACAS PARA EL MODULO DE TALLER DE HAMACAS.</t>
  </si>
  <si>
    <t>ADQUIRIR EL SUMINISTRO DE EQUIPO PARA MÓDULOS DE CORTE Y CONFECCIÓN, COSTURA Y SASTRERÍA PARA BENEFICIARIOS DEL FONDO.</t>
  </si>
  <si>
    <t>ADQUIRIR EL SUMINISTRO DE EQUIPO Y HERRAMIENTAS PARA EL MODULO DE SERIGRAFÍA.</t>
  </si>
  <si>
    <t>ADQUIRIR EL SUMINISTRO DE MATERIALES, MAQUINARIA Y HERRAMIENTAS PARA LOS MÓDULOS DE ZAPATERÍA Y CARPINTERÍA PARA BENEFICIARIOS DEL FONDO.</t>
  </si>
  <si>
    <t>ADQUIRIR EL SUMINISTRO DE EQUIPO PARA MÓDULOS DE ENDEREZADO Y PINTURA, TALLER DE BATERÍAS, ESTRUCTURAS METÁLICAS, TALLER DE BICICLETAS Y ALBAÑILERÍA.</t>
  </si>
  <si>
    <t>ADQUIRIR EL SUMINISTRO DE CAJA DE SEGURIDAD PARA USO DEL DEPARTAMENTO DE TESORERÍA.</t>
  </si>
  <si>
    <t>ADQUIRIR EL SUMINISTRO DE  4 SISTEMAS DE GAS (CADA SISTEMAS INCLUYE: MANGUERA, VÁLVULA REGULADORA Y TAMBO DE 25 LBS. LLENO EN APOYO A MODULOS PRODUCTIVOS.</t>
  </si>
  <si>
    <t>CONTRATAR EL SERVICIO DE SEMINARIO DE CAPACITACIÓN EN EL TEMA ÚLTIMOS AVANCES EN TECNOLOGÍAS DE COMPONENTES PROTÉSICOS.</t>
  </si>
  <si>
    <t>CONTRATAR EL SERVICIO DE DOS TÉCNICOS PARA APOYAR EN LAS ACTIVIDADES DE ACTUALIZACIONES Y REGISTRO DE ARCHIVOS DE BENEFICIARIOS Y SOLICITANTES DEL FONDO.</t>
  </si>
  <si>
    <t>ADQUIRIR EL SUMINISTRO DE MATERIAL QUIRÚRGICO PARA BENEFICIARIOS DEL FONDO.</t>
  </si>
  <si>
    <t>CONTRATAR EL SERVICIO DE UN MOTORISTA PARA SUPLIR LA DEMANDA DE TRANSPORTE PARA LA ATENCIÓN DE BENEFICIARIOS PARA LAS DIFERENTES UNIDADES ORGANIZATIVAS DEL FONDO.</t>
  </si>
  <si>
    <t>CONTRATAR LOS SERVICIOS PROFESIONAL DE MÉDICOS ESPECIALES PARA QUE EFECTÚEN EVALUACIONES A SOLICITANTES Y BENEFICIARIOS  DEL FONDO.</t>
  </si>
  <si>
    <t>CONTRATAR EL SERVICIO DE VALUÓ DEL INMUEBLE UBICADO EN LA 2A AV. NORTE Y 5A CALLE ORIENTE Y BARRIO SAN JOSÉ SAN SALVADOR, EL CUAL SERÁ UTILIZADO PARA LA CONSTRUCCIÓN DEL TALLER DE PRÓTESIS DEL FONDO.</t>
  </si>
  <si>
    <t>CONTRATAR EL SERVICIO DE READECUACIÓN DE UNA OFICINA Y UNA BODEGA EN LAS INSTALACIONES DEL FONDO.</t>
  </si>
  <si>
    <t>CONTRATAR EL SERVICIO DE CAPACITACIÓN EN MECÁNICA DE MOTORES FUERA DE BORDA Y BOMBAS ACHICADORAS PARA BENEFICIARIOS DEL FONDO.</t>
  </si>
  <si>
    <t>CONTRATAR EL SERVICIO DE SEGURIDAD PARA LAS INSTALACIONES DEL FONDO DE PROTECCIÓN DE LISIADOS Y DISCAPACITADOS A CONSECUENCIA DEL CONFLICTO ARMADO.</t>
  </si>
  <si>
    <t>CONTRATAR EL SERVICIO DE ARRENDAMIENTO DE BIENES INMUEBLES.</t>
  </si>
  <si>
    <t>CONTRATAR EL SERVICIO DE CAPACITACIÓN DE ALFABETIZACIÓN TERCER NIVEL PARA BENEFICIARIOS DEL FONDO.</t>
  </si>
  <si>
    <t>ADQUIRIR EL SUMINISTRO DE HERRAMIENTAS PARA LA INSTALACIÓN DE LOS TALLERES DE MANTENIMIENTO Y REPARACIÓN DE MOTORES FUERA DE BORDA Y BOMBAS ACHICADORAS PARA APOYO PRODUCTIVO.</t>
  </si>
  <si>
    <t>ADQUIRIR EL SUMINISTRO DE TRES CURSOS DE MANEJO DE VEHÍCULOS AUTOMOTORES TIPO LIVIANOS PARA BENEFICIARIOS DEL FONDO.</t>
  </si>
  <si>
    <t>ADQUIRIR EL SUMINISTRO DE ARTÍCULOS INFORMÁTICAS.</t>
  </si>
  <si>
    <t>ADQUIRIR EL SUMINISTRO DE INSUMO Y CRÍAS PARA MÓDULOS AGROPECUARIOS DE POLLOS DE ENGORDE Y GALLINAS CRIOLLAS.</t>
  </si>
  <si>
    <t>CONTRATAR EL SERVICIO DE EXÁMENES COMPLEMENTARIOS PARA BENEFICIARIOS DEL FONDO.</t>
  </si>
  <si>
    <t>ADQUIRIR EL SUMINISTRO DE UNA LANZADERA CON SISTEMA DE BLOQUEO PARA LINER PARA UN BENEFICIARIOS.</t>
  </si>
  <si>
    <t>CONTRATAR EL SERVICIO DE ELABORACIÓN DE ORTESIS ESPECIALES.</t>
  </si>
  <si>
    <t>ADQUIRIR EL SUMINISTRO DE 5,900 ALEVINES DE TILAPIA NILOTICA SUPER MACHOS O REVERSADOS Y 21 QUINTALES DE CONCENTRADO AL 38% DE PROTEÍNA PARA BENEFICIARIOS DEL FONDO.</t>
  </si>
  <si>
    <t>ADQUIRIR EL SUMINISTRO DE MOBILIARIO PARA EL DEPARTAMENTO DE CRÉDITOS Y EL DEPARTAMENTO DE PRÓTESIS.</t>
  </si>
  <si>
    <t>ADQUIRIR EL SUMINISTRO DE ALIMENTOS (DESAYUNO, ALMUERZO Y CENA) PARA SEIS AGENTES DE SEGURIDAD PUBLICA.</t>
  </si>
  <si>
    <t>CONTRATAR EL SERVICIO DE ALOJAMIENTO PARA BENEFICIOS DEL FONDO QUE PARTICIPARAN EN LA FERIA CONSUMA.</t>
  </si>
  <si>
    <t>CONTRATAR EL SERVICIO DE ALIMENTACIÓN PARA BENEFICIARIOS DEL FONDO PARTICIPANTES EN FERIA CONSUMA.</t>
  </si>
  <si>
    <t>CONTRATAR EL SERVICIO DE TRANSPORTE PARA EL TRASLADO DE BENEFICIARIOS DEL FONDO PARTICIPANTES EN FERIA CONSUMA.</t>
  </si>
  <si>
    <t>CONTRATAR EL SERVICIO DE ARRENDAMIENTO DE OCHO PUESTOS (STANDS) PARA LA PARTICIPACIÓN DE BENEFICIARIOS EN EL EVENTO DE FERIA CONSUMA.</t>
  </si>
  <si>
    <t>CONTRATAR EL SERVICIO DE MATERIAL PARA IDENTIFICAR LOS STAN (PUESTOS) QUE SERÁN OCUPADOS POR LOS BENEFICIARIOS PARTICIPANTES EN LA FERIA CONSUMA.</t>
  </si>
  <si>
    <t>ADQUIRIR EL SUMINISTRO DE FORMULARIOS PARA LA UNIDAD DE ADQUISIDORES Y CONTRATACIONES INSTITUCIONAL.</t>
  </si>
  <si>
    <t>CONTRATAR EL SERVICIO DE UN TÉCNICO COMO AUXILIAR FINANCIERO PARA APOYAR AL DEPARTAMENTO DE CONTABILIDAD EN EL REGISTRO DE COSTOS DE BENEFICIARIOS, ARCHIVO DE DOCUMENTOS E INFORMES CONTABLES Y ATENCIÓN Y CONTROL DE DOCUMENTOS PRESTADOS A LOS DISTINTOS USUARIOS.</t>
  </si>
  <si>
    <t>CONTRATAR EL SERVICIO PROFESIONAL DE UN INGENIERO CIVIL PARA QUE PRACTIQUE PERITAJE EN LAS INSTALACIONES DEL EDIFICIO MULTIFUNCIONAL DEL FONDO DE PROTECCIÓN DE LISIADOS UBICADOS EN LA 2A Y 4A AVENIDA  NORTE Y ALAMEDA JUAN PABLO II.</t>
  </si>
  <si>
    <t>ADQUIRIR EL SUMINISTRO DE LLANTAS PARA LOS DIFERENTES VEHÍCULOS DE LA INSTITUCIÓN.</t>
  </si>
  <si>
    <t>CONTRATAR EL SERVICIO DE REPACIONES DE VEHÍCULO.</t>
  </si>
  <si>
    <t>ADQUIRIR EL SUMINISTRO DE ALIMENTOS (DESAYUNOS, ALMUERZOS Y CENAS) PARA AGENTES DE SEGURIDAD PUBLICA, QUE PRESTAN SERVICIOS DE VIGILANCIA A LAS INSTALACIONES DEL FONDO, EN LAS SIGUIENTES DIRECCIONES, 6A. 10A CALLE PONIENTE Y 29 AV. SUR N° 1537, COL. FLOR BLANCA Y 4A. AV. NORTE N° 428, BARRIO EL CENTRO, SAN SALVADOR.</t>
  </si>
  <si>
    <t>ADQUIRIR EL SUMINISTRO DE MATERIALES QUIRÚRGICO PARA CIRUGÍA PARA UN BENEFICIARIO.</t>
  </si>
  <si>
    <t>ADQUIRIR EL SUMINISTRO DE IMPLEMENTOS DEPORTIVOS PARA BENEFICIARIOS DEL FONDO QUE INTEGRAN LA SELECCIÓN NACIONAL DE AMPUTADOS.</t>
  </si>
  <si>
    <t>CONTRATAR EL SERVICIO DE REPARACION DE VEHÍCULO.</t>
  </si>
  <si>
    <t>ADQUIRIR EL SUMINISTRO DE HORMAS PARA MÓDULOS DE ZAPATERÍA PARA LOS BENEFICIARIOS DEL FONDO DE PROTECCIÓN DE LISIADOS Y DISCAPACITADOS A CONSECUENCIA DEL CONFLICTO ARMADO.</t>
  </si>
  <si>
    <t>ADQUIRIR EL SUMINISTRO DE 3,000 ALEVINES DE TILAPIA Y 10 QUINTALES DE CONCENTRADO AL 32% O 38% DE PROTEÍNAS PARA 10 BENEFICIARIOS DEL FONDO.</t>
  </si>
  <si>
    <t>CONTRATAR EL SERVICIO DE LICENCIAS DE UN SOFTWARE ANTIVIRUS CON LICENCIA CORPORATIVA PARA 120 EQUIPOS INFORMÁTICOS.</t>
  </si>
  <si>
    <t>ADQUIRIR EL SUMINISTRO E INSTALACIÓN DE TRES TELÉFONOS ANÁLOGOS CON SUS ACCESORIOS.</t>
  </si>
  <si>
    <t>CONTRATAR EL SERVICIO DE PUBLICACIÓN ESCRITA EN PERIÓDICO DE CIRCULACIÓN NACIONAL AVISO DE RESULTADOS PARA PROCESOS LICITATORIOS.</t>
  </si>
  <si>
    <t>CONTRATAR EL SERVICIO DE ELABORACIÓN DE SEIS PRÓTESIS , CINCO PRÓTESIS MODULARES CON PIE ARTICULADO Y  UNA PRÓTESIS SOBRE RODILLA TIPO NYLON PARA  BENEFICIARIOS DEL FONDO.</t>
  </si>
  <si>
    <t>CONTRATAR EL SERVICIO DE REHABILITACIÓN DENTAL Y MASTICATORIA PARA UN BENEFICIARIO.</t>
  </si>
  <si>
    <t>ADQUIRIR EL SUMINISTRO DE CHEQUES IMPRESOS, PARA EL USO DEL DEPARTAMENTO DE TESORERÍA A UTILIZARSE EN EL PAGO DE OBLIGACIONES</t>
  </si>
  <si>
    <t>CONTRATAR EL SERVICIO DE PUBLICACIÓN ESCRITA EN TRES PERIÓDICOS DE CIRCULACIÓN NACIONAL AVISO DE CONVOCATORIA PARA PROCESOS LICITATORIOS.</t>
  </si>
  <si>
    <t>CONTRATAR EL SERVICIO DE UN INGENIERO CIVIL O TOPÓGRAFO PARA LA MEDICIÓN, VERIFICACIÓN Y DETERMINACIÓN DEL ÁREA DEL INMUEBLE DONDE SE ENCUENTRAN LAS INSTALACIONES DE LA INFRAESTRUCTURA MULTIFUNCIONAL DEL FONDO.</t>
  </si>
  <si>
    <t>CONTRATAR EL SERVICIO DE REPARACIÓN DE AIRE ACONDICIONADO EN VEHÍCULOS INSTITUCIONALES.</t>
  </si>
  <si>
    <t>ADQUIRIR EL SUMINISTRO DE REFRIGERIOS PARA JORNADA DE TRABAJO EN HORAS EXTRAORDINARIAS DEL PERSONAL PERMANENTE, CONSULTORES, PROFESIONALES Y TÉCNICOS QUE PRESTAN SERVICIOS A LA  INSTITUCIÓN A DESARROLLARSE CON MIEMBROS DE JUNTA DIRECTIVA.</t>
  </si>
  <si>
    <t>ADQUIRIR EL SUMINISTRO DE ACCESORIOS INFORMÁTICOS.</t>
  </si>
  <si>
    <t>CONTRATAR EL SERVICIO DE REPARACIÓN DE VEHÍCULO INSTITUCIONAL.</t>
  </si>
  <si>
    <t>ADQUIRIR EL SUMINISTRO DE 2 ROLLOS DE 30 YARDAS  DE MALLA CICLÓN, CALIBRE N° 12.5, CON CELDAS DE 2.5 PULGADAS DE ANCHO Y 72 PULGADAS DE ALTO EN APOYO A MODULO PRODUCTIVO</t>
  </si>
  <si>
    <t>CONTRATAR EL SERVICIO DE TRANSPORTE PARA EL TRASLADO DE BENEFICIARIOS DEL FONDO PARTICIPANTES EN LA FERIA MUNICIPAL 2009, EN LA CIUDAD DE SAN MIGUEL, DESDE EL DÍA 09AL 29 DE NOVIEMBRE DE 2009.</t>
  </si>
  <si>
    <t>ADQUIRIR EL SUMINISTRO DE ALIMENTOS PARA BENEFICIARIOS DEL FONDO PARTICIPANTES EN LA FERIA MUNICIPAL DE SAN MIGUEL.</t>
  </si>
  <si>
    <t>CONTRATAR EL SERVICIO DE ALOJAMIENTO PARA BENEFICIARIOS DEL FONDO PARTICIPANTES EN LA FERIA MUNICIPAL DE SAN MIGUEL.</t>
  </si>
  <si>
    <t>CONTRATAR EL SERVICIO DE REPARACIÓN EN DIFERENTES ÁREAS DE LAS INSTALACIONES DEL FONDO DE PROTECCIÓN DE LISIADOS.</t>
  </si>
  <si>
    <t>CONTRATAR EL SERVICIO DE MANTENIMIENTO PREVENTIVO Y CORRECTIVO PARA VEHÍCULOS INSTITUCIONALES.</t>
  </si>
  <si>
    <t>ADQUIRIR EL SUMINISTRO DE HAMBURGUESAS, CON PAPAS FRITAS, PARA REFRIGERIO DE LOS BENEFICIARIOS QUE ASISTAN AL ACTOS DE CONMEMORACIÓN DEL DÍA DE LA PERSONA CON DISCAPACIDAD.</t>
  </si>
  <si>
    <t>ADQUIRIR EL SUMINISTRO DE ARTÍCULOS DE CONSUMO.</t>
  </si>
  <si>
    <t>CONTRATAR EL SERVICIO DE PUBLICACIÓN ESCRITA EN DOS PERIÓDICOS DE CIRCULACIÓN NACIONAL CON EL FIN DE REQUERIR CURRICULUM VITAE.</t>
  </si>
  <si>
    <t>ADQUIRIR EL SUMINISTRO DE CONCENTRADO DESARROLLO POSTURA AL 18% DE PROTEÍNA PARA MÓDULOS PRODUCTIVOS PARA BENEFICIARIOS DEL PROGRAMA DE REINSERCIÓN PRODUCTIVA.</t>
  </si>
  <si>
    <t>CONTRATAR EL SERVICIO DE CONSULTORÍA PARA  EVALUACIONES PSICOLÓGICAS.</t>
  </si>
  <si>
    <t>CONTRATAR EL SERVICIO DE PUBLICACIÓN  ESCRITA EN UN PERIÓDICO DE CIRCULACIÓN NACIONAL AVISO DE RESULTADO DE PROCESOS LICITATORIOS.</t>
  </si>
  <si>
    <t>ADQUIRIR EL SUMINISTRO DE SILLAS EJECUTIVAS CON BRAZOS.</t>
  </si>
  <si>
    <t>CONTRATAR EL SERVICIO DE REPARACIÓN DE FILTRACIÓN DE AGUA POTABLE EN POZO ELÉCTRICO, DEL EDIFICIO MULTIFUNCIONAL DEL FONDO UBICADO EN LA SEGUNDA AVENIDA NORTE Y ALAMEDA JUAN PABLO II. SE SOLICITAN LOS SERVICIOS DE ALBAÑILERÍA, FONTANERÍA, MECÁNICA DE OBRA  DE BANCO Y ELECTRICISTA.</t>
  </si>
  <si>
    <t>CONTRATAR EL SERVICIO DE AUDITORIA EXTERNA.</t>
  </si>
  <si>
    <t>CONTRATAR EL SERVICIO DE ELABORACIÓN DE PRÓTESIS Y ORTESIS PARA BENEFICIARIOS DEL FONDO.</t>
  </si>
  <si>
    <t>CONTRATAR EL SERVICIO  DE ELABORACIÓN DE PRÓTESIS Y ORTESIS PARA BENEFICIARIOS CON DISCAPACIDAD.</t>
  </si>
  <si>
    <t>ADQUIRIR EL SUMINISTRO DE MATERIALES DE CONSTRUCCIÓN PARA MÓDULOS AGROPECUARIOS.</t>
  </si>
  <si>
    <t>ADQUIRIR EL SUMINISTRO DE INSUMOS AGROPECUARIOS.</t>
  </si>
  <si>
    <t>CONTRATAR EL SERVICIO DE SEGURIDAD PARA LAS INSTALACIONES DEL FONDO.</t>
  </si>
  <si>
    <t>ADQUIRIR EL SUMINISTRO DE MATERIALES PARA CURACIÓN Y MEDICAMENTOS PARA BENEFICIARIOS DEL FONDO.</t>
  </si>
  <si>
    <t>CONTRATAR EL SERVICIO DE  ELABORACIÓN DE PRÓTESIS OCULARES, SUMINISTRO Y REPARACIÓN DE LENTES CORRECTORES.</t>
  </si>
  <si>
    <t>ADQUIRIR EL SUMINISTRO DE CUATRO VEHÍCULOS.</t>
  </si>
  <si>
    <t>ADQUIRIR EL SUMINISTRO DE REPARACIÓN DE PRÓTESIS Y ORTESIS PARA BENEFICIARIOS DEL FONDO.</t>
  </si>
  <si>
    <t>ADQUIRIR EL SUMINISTRO Y REPARACIÓN DE OTOAMPLIFONOS Y COMPRA DE SET DE BATERÍAS.</t>
  </si>
  <si>
    <t>CONTRATAR EL SERVICIO DE  DE SEGURIDAD PARA LAS INSTALACIONES DEL FONDO.</t>
  </si>
  <si>
    <t>ADQUIRIR EL SUMINISTRO DE CALZADO ORTOPÉDICO PARA BENEFICIARIOS DEL FONDO.</t>
  </si>
  <si>
    <t>ADQUIRIR EL SUMINISTRO DE SISTEMA DE MATERIALES PARA SISTEMAS DE RIEGO POR GOTEO Y OTROS PARA BENEFICIARIOS DEL FONDO DE PROTECCIÓN DE LISIADOS Y DISCAPACITADOS A CONSECUENCIA DEL CONFLICTO ARMADO.</t>
  </si>
  <si>
    <t>ADQUIRIR EL SUMINISTRO DE MOLINOS DE NIXTAMAL PARA BENEFICIARIOS DEL FONDO DE PROTECCIÓN DE LISIADOS Y DISCAPACITADOS A CONSECUENCIA DEL CONFLICTO ARMADO.</t>
  </si>
  <si>
    <t>ADQUIRIR EL SUMINISTRO DE EQUIPO Y ACCESORIOS DE FERRETERÍA PARA CONFORMAR DIFERENTES MÓDULOS PARA BENEFICIARIOS DEL PROGRAMA DE REINSERCIÓN PRODUCTIVA Y SALUD MENTAL.</t>
  </si>
  <si>
    <t>ADQUIRIR EL SUMINISTRO DE EQUIPO Y ACCESORIOS PARA ELABORACIÓN DE ALIMENTOS.</t>
  </si>
  <si>
    <t>ADQUIRIR EL SUMINISTRO DE EQUIPO INFORMÁTICO PARA EL FONDO DE PROTECCIÓN DE LISIADOS Y DISCAPACITADOS A CONSECUENCIA DEL CONFLICTO ARMADO .</t>
  </si>
  <si>
    <t>ADQUIRIR EL SUMINISTRO DE MOBILIARIO Y ACCESORIOS DE OFICINA PARA MÓDULOS PRODUCTIVOS PARA BENEFICIARIOS DE FONDO DE PROTECCIÓN DE LISIADOS Y DISCAPACITADOS A CONSECUENCIA DEL CONFLICTO ARMADO.</t>
  </si>
  <si>
    <t>ADQUIRIR EL SUMINISTRO DE EQUIPO ELECTRODOMÉSTICO PARA MÓDULOS PRODUCTIVOS PARA BENEFICIARIOS DEL FONDO PROTECCIÓN DE LISIADOS Y DISCAPACITADOS A CONSECUENCIA DEL CONFLICTO ARMADO.</t>
  </si>
  <si>
    <t>SERVICIOS DE MANTENIMIENTO PREVENTIVO Y CORRECTIVO PARA LA FLOTA DE VEHÍCULOS DEL FONDO DE PROTECCIÓN DE LISIADOS Y DISCAPACITADOS A CONSECUENCIA DEL CONFLICTO ARMADO.</t>
  </si>
  <si>
    <t>CONTRATAR LOS  SERVICIOS DE CONSULTORÍA PARA LA EJECUCIÓN DE LAS ACTIVIDADES Y PROGRAMAS DE LOS DEPARTAMENTOS DE LA UNIDAD DE PRESTACIONES Y REHABILITACIÓN Y LA COMISIÓN TÉCNICA EVALUADORA.</t>
  </si>
  <si>
    <t>CONTRATAR LOS  SERVICIOS DE CONSULTORÍAPARA LA EJECUCIÓN DE LAS ACTIVIDADES Y PROGRAMAS DE LOS DEPARTAMENTOS DE LA UNIDAD DE PRESTACIONES Y REHABILITACIÓN Y LA COMISIÓN TÉCNICA EVALUADORA.</t>
  </si>
  <si>
    <t>CONTRATAR LOS  SERVICIOS DE CONSULTORÍA PARA CONFORMAR LAS COMISIONES SIGUIENTE: COMISIÓN TÉCNICA EVALUADORA Y COMISIÓN ESPECIAL.</t>
  </si>
  <si>
    <t>ADQUIRIR EL SUMINISTRO DE COMBUSTIBLE.</t>
  </si>
  <si>
    <t>CONTRATAR LOS SERVICIOS DE CONSULTORÍA PARA CONFORMAR LAS COMISIONES SIGUIENTES: COMISIÓN TÉCNICA EVALUADORA  Y COMISIÓN ESPECIAL</t>
  </si>
  <si>
    <t>CONTRATAR LOS SERVICIOS TÉCNICOS Y PROFESIONALES.</t>
  </si>
  <si>
    <t>JOSÉ ARMANDO AMAYA ZELAYA</t>
  </si>
  <si>
    <t>NAPOLEON AVENDAÑO CHACON</t>
  </si>
  <si>
    <t>JOSÉ ARMANDO MEJÍA GUARDADO</t>
  </si>
  <si>
    <t>ARMANDO GILBERTO CABALLERO ORTIZ</t>
  </si>
  <si>
    <t>CARLOS ARMANDO UMAÑA CARBALLO</t>
  </si>
  <si>
    <t>CONTRATAR EL SERVICIO DE ELABORACION DE PROTESIS CORTAS ESPECIALES PARA AMBOS MIEMBROS INFERIORES SOBRE RODILLAS.</t>
  </si>
  <si>
    <t>CONTRATAR EL SERVICIO DE MANTENIMIENTO PREVENTIVO PARA CENTRAL TELEFONICA.</t>
  </si>
  <si>
    <t>ADQUIRIR EL SUMINISTRO Y ELABORACION DE PLANTILLAS ORTOPEDICAS, PARA BENEFICIARIOS DEL FONDO.</t>
  </si>
  <si>
    <t>CONTRATAR EL SERVICIO DE PUBLICACION ESCRITA EN PERIODICOS DE CIRCULACION NACIONAL AVISO DE CONVOCATORIA PARA PROCESOS LICITATORIOS.</t>
  </si>
  <si>
    <t>ADQUIRIR EL SUMINISTRO DE TRATAMIENTO ODONTOLOGICO Y ELABORACION DE PROTESIS DENTAL PARA BENEFICIARIOS.</t>
  </si>
  <si>
    <t>CONTRATAR EL SERVICIO DE PUBLICACION ESCRITA EN DOS PERIODICOS CON EL FIN DE REQUERIR CURRICULUM VITAE, PARA REALIZAR EL PROCESO DE SELECCIÓN Y CONTRATACION DE PERSONAL, A EFECTO DE CUBRIR 5 PLAZAS.</t>
  </si>
  <si>
    <t>CONTRATAR EL SERVICIO DE CONSULTORIA DE UNA EMPRESA QUE REALICE ESTUDIO DE SUELO, LINEA DE CONSTRUCCION Y AREA UTIL DE TERRENO DISPONIBLE EN EDIFICIO MULTIFUNCIONAL DEL FONDO.</t>
  </si>
  <si>
    <t>CONTRATAR EL SERVICIO DE PUBLICICACION ESCRITA EN PERIODICOS DE CIRCULACION NACIONAL AVISO DE CONVOCATORIA PARA PROCESOS LICITATORIOS.</t>
  </si>
  <si>
    <t xml:space="preserve">CONTRATAR EL SERVICIO DE EVALUACIONES PSICOLOGICAS PARA PROFESIONALES </t>
  </si>
  <si>
    <t>CONTRATAR EL SERVICIO DE PUBLICACION ESCRITA A FIN DE COMUNICAR INFORMACION A BENEFICIARIOS, EN EL MARCO DEL .PLAN  PARA LA IMPLEMENTACION DEL PAGO DE LA DEUDA DE PENSIONES A BENEFICIARIOS DEL FONDO</t>
  </si>
  <si>
    <t>CONTRATAR EL SERVICIO DE IMPRESIÓN DEL ACUERDO MUTUO QUE FIRMARAN LOS BENEFICIARIOS EN EL MARCO DEL PLAN PARA LA IMPLEMENTACION DEL PAGO DE LA DEUDA DE PENSIONES A BENEFICIARIOS DEL FONDO.</t>
  </si>
  <si>
    <t>CONTRATAR EL SERVICIO DE TELEFONIA MOVIL.</t>
  </si>
  <si>
    <t>ADQUIRIR EL SUMINISTRO DE ARTICULOS DE CONSUMO  Y LIMPIEZA.</t>
  </si>
  <si>
    <t>ADQUIRIR EL SUMINISTRO DE TRES VENTILADORES EN PARED PARA EL AREA DE ATENCION A BENEFICIARIOS EN LAS INSTALACIONES DEL FONDO.</t>
  </si>
  <si>
    <t>CONTRATAR EL SERVICIO DE MANTENIMIENTO PREVENTIVO Y CORRECTIVO PARA 5 FOTOCOPIADORAS.</t>
  </si>
  <si>
    <t>CONTRATAR EL SERVICIO DE EXAMENES COMPLEMENTARIOS EN LA ESPECIALIDAD DE OFTALMOLOGIA PARA BENEFICIAIOS Y SOLICITANTES DEL FONDO DE PROTECCION DE LISIADOS.</t>
  </si>
  <si>
    <t>CONTRATAR EL SERVICIO DE EXAMENES COMPLEMENTARIOS EN LA ESPECIALIDAD DE GASTROENTEROLOGIA PARA BENEFICIARIOS Y SOLICITANTES DEL FONDO DE PROTECCION DE LISIADOS.</t>
  </si>
  <si>
    <t>CONTRATAR EL SERVICIO DE EXAMENES COMPLEMENTARIOS EN LA ESPECIALIDAD DE UROLOGIA PARA BENEFICIARIOS Y SOLICITANTES DEL FONDO DE PROTECCION DE LISIADOS.</t>
  </si>
  <si>
    <t>CONTRATAR EL SERVICIO DE PUBLICACION ESCRITA EN DOS PERIODICOS, CON FIN DE REQUERIR CURRICULUM VITAE, PARA REALIZAR EL PROCESO DE SELECCIÓN Y CONTRATACION DE PERSONAL, A EFECTO DE CUBRIR 13 PLAZAS.</t>
  </si>
  <si>
    <t>CONTRATAR EL SERVICIO DE EXAMENES COMPLEMENTARIOS EN LA ESPECIALIDAD DE ELECTROFISIOLOGIA PARA BENEFICIARIOS Y SOLICITANTES DEL FONDO DE PROTECCION DE LISIADOS.</t>
  </si>
  <si>
    <t>CONTRATAR EL SERVICIO DE EXAMENES COMPLEMENTARIOS EN LA ESPECIALIDAD DE OTORRINOLARINGOLOGIA PARA BENEFICIARIOS Y SOLICITANTES DEL FONDO DE PROTECCION DE LISIADOS.</t>
  </si>
  <si>
    <t>CONTRATAR EL SERVICIO DE EXAMENES COMPLEMENTARIOS EN LA ESPECIALIDAD DE NEUMOLOGIA PARA BENEFICIARIOS Y SOLICITANTES DEL FONDO DE PROTECCION DE LISIADOS .</t>
  </si>
  <si>
    <t>CONTRATAR EL SERVICIO DE EXAMENES DE LABORATORIO PARA BENEFICIARIOS Y SOLICITANTES DEL FONDO DE PROTECCION DE LISIADOS.</t>
  </si>
  <si>
    <t>ADQUIRIR EL SUMINISTRO DE CUATROS CAFETERAS DE 100 TAZAS PARA ATENCION A BENEFICIAIROS EN INSTALACIONES DEL FONDO Y PARA EVENTOS DE CAMPO.</t>
  </si>
  <si>
    <t>CONTRATAR EL SERVICIO DE ENERGIA ELECTRICA Y AIRE ACONDICIONADO.</t>
  </si>
  <si>
    <t>CONTRATAR EL SERVICIO DE ARRENDAMIENTO DE  PUESTOS (STANDS), PARA LA PARTICIPACION DE BENEFICIARIOS EN EVENTO DE FERIA AGRO EXPO.</t>
  </si>
  <si>
    <t>ADQUIRIR EL SUMINISTRO DE 20 MESAS PLEGABLES Y 40 SILLAS PLASTICAS CON BRAZOS.</t>
  </si>
  <si>
    <t>ADQUIRIR EL SUMINISTRO DE PAPELERIA Y ARTICULOS DE OFICINA.</t>
  </si>
  <si>
    <t>CONTRATAR EL SERVICIO DE TRANSPORTE PARA BENEFICIARIOS QUE PARTICIPARAN EN FERIA AGRO EXPO 2010 PARA SER TRASLADADOS DESDE EL LUGAR DESIGNADO COMO ALOJAMIENTO HASTA EL INSTALACIONES DE LA FERIA Y VICEVERSA.</t>
  </si>
  <si>
    <t>CONTRATAR EL SERVICIO DE ALOJAMIENTO PARA BENEFICIARIOS DEL FONDO.</t>
  </si>
  <si>
    <t>ADQURIR EL SUMINISTRO DE FORMULARIOS IMPRESOS  PARA EMITIR CONSTANCIAS DE VIDA DE BENEFICIARIOS PENSIONADOS DEL FONDO  EN CUMPLIMIENTO AL ARTICULO 117 DEL REGLAMENTO DE LA LEY DE BENEFICIO PARA LA PROTECCION DE LOS LISIADOS Y DISCAPACITADOS A CONSECUENCIA DEL CONFLICTO ARMADO.</t>
  </si>
  <si>
    <t>ADQUIRIR EL SUMINISTRO DE 2 CANOPIS PARA SER UTILIZADOS EN LAS DIFERENTES ACTIVIDADES QUE REALIZA EL FONDO.</t>
  </si>
  <si>
    <t>CONTRATAR EL SERVICIO DE 4 PUBLICACIONES EN DOS PERIODICOS DE MAYOR CIRCULACION NACIONAL, A EFECTO DE COMUNICAR A BENEFICIARIOS PENSIONADOS, QUE DEBEN  HACER CONSTAR AL FONDO QUE SE ENCUENTRAN CON VIDA, EN CUMPLIMIENTO A LO ESTABLECIDO EN EL ARTICULO 117 DEL REGLAMENTO DE LA LEY DE BENEFICIO PARA LA PROTECCION DE LOS LISIADOS Y DISCAPACITADOS A CONSECUENCIA DEL CONFLICTO ARMADO.</t>
  </si>
  <si>
    <t>CONTRATAR EL SERVICIO DETRANSMISION DE CUÑAS RADIALES .</t>
  </si>
  <si>
    <t>ADQUIRIR EL SUMINISTRO DE PRODUCTOS INFORMATICOS.</t>
  </si>
  <si>
    <t>CONTRATAR EL SERVICIO TECNICO PARA LA ELABORACION DE PLANTA ARQUITECTONICA Y DISTRIBUCION DE LA INFRAESTRUCTURA PARA EL TALLER DE PROTESIS.</t>
  </si>
  <si>
    <t>CONTRATAR EL SERVICIO DE PUBLICACION ESCRITA EN PERIODICOS DE CIRCULACION NACIONAL AVISO DE RESULTADOS PARA PROCESOS LICITATORIOS.</t>
  </si>
  <si>
    <t>CONTRATAR LOS SERVICIOS PROFESIONALES DE MEDICOS ESPECIALISTAS PARA QUE EFECTUEN EVALUACIONES A BENEFICIARIOS Y SOLICITANTES DEL FONDO DE PROTECCION DE LISIADOS.</t>
  </si>
  <si>
    <t>CONTRATAR EL SERVICIO DE  EVALUACIONES PSICOLOGICAS A PERSONAS QUE APLICARA A PLAZAS QUE ACTUALMENTE SE ENCUENTRAN EN CONDICIONES VANCANTES.</t>
  </si>
  <si>
    <t>ADQUIRIR EL SUMINISTRO DE MOBILIARIO DE OFICINA PARA LA UNIDA DE PLANIFICACION Y DESARROLLO INSTITUCIONAL.</t>
  </si>
  <si>
    <t>CONTRATAR EL SERVICIO DE ARRENDAMIENTO DE LOCAL PARA LA ATENCION A BENEFICIARIOS DEL FONDO DE PROTECCION DE LISIADOS Y DISCAPACITADOS A CONSECUENCIA DEL CONFLICTO ARMADO.</t>
  </si>
  <si>
    <t>ADQUIRIR EL SUMINISTRO DE PROTESISI Y ORTESIS DE MIEMBROS SUPERIORES E INFERIORES PARA BENEFICIARIOS CON DISCAPACIDAD.</t>
  </si>
  <si>
    <t>ADQUIRIR EL SUMINISTRO DE AGUA PURIFICADA, PARA CONSUMO DE LA POBLACION BENEFICIARIA QUE SE ATIENDE Y EMPLEADOS DE LA INSTITUCION.</t>
  </si>
  <si>
    <t>ADQUIRIR EL SUMINISTRO DE DOS PROTESIS ESPECIALES Y UNA ORTESIS ESPECIAL PARA BENEFICIARIOS DEL FONDO</t>
  </si>
  <si>
    <t>ADQUIRIR EL SUMINISTRO DE DOS APARATOS AUDITIVOS INTRAAUDICULARES PARA BENEFICIARIOS .</t>
  </si>
  <si>
    <t>CONTRATAR EL SERVICIO DE PUBLICACION ESCRITA EN PERIODICOS DE CIRCULACION NACIONAL, CON EL FIN DE REQUERIR CURRICULUM VITAE PARA REALIZAR EL PROCESO DE SELECCIÓN Y CONTRATACION DE PERSONAL A EFECTO DE CUBRIR  PLAZAS.</t>
  </si>
  <si>
    <t>ADQUIRIR EL SUMINISTRO DE PIE DE CRIA DE CONEJOS  PARA ACTIVIDAD PRODUCTIVA DE UN BENEFICIARIO DEL FONDO.</t>
  </si>
  <si>
    <t>CONTRATAR EL SERVICIO DE REMEDICION DE INMUEBLE QUE ALBERGA EL EDIFICIO MULTIFUNCIONAL PARA LA ATENCION INTEGRAL DE LAS PERSONAS LISIADAS Y DISCAPACITADAS A CONSECUENCIA DEL CONFLITO ARMADO.</t>
  </si>
  <si>
    <t>CONTRATAR EL SERVICIO DE PUBLICACION ESCRITA EN PERIODICOS DE CIRCULACION NACIONAL AVISO DE CONVOCATORIA Y AVISO DE RESULTADO DE PROCESOS LICITATORIOS.</t>
  </si>
  <si>
    <t>ADQUIRIR EL SUMINISTRO DE  SISTEMAS DE GAS  PARA ACTIVIDADES PRODUCTIVAS DE BENEFICIARIOS DEL FONDO DE PROTECCION DE LISIADOS Y DISCAPACITADOS A CONSECUENCIA DEL CONFLICTO ARMADO.</t>
  </si>
  <si>
    <t>ADQUIRIR EL SUMINISTRO DE LLANTAS PARA LOS DIFERENTES VEHICULOS DE LA  INSTITUCION .</t>
  </si>
  <si>
    <t>ADQUIRIR EL SUMINISTRO DE MATERIALES DE CONSTRUCCION EN APOYO A LA ACTIVIDAD PRODUCTIVA.</t>
  </si>
  <si>
    <t>CONTRATAR EL SERVICIO TECNICOS PARA REALIZAR INSTALACIONE ELECTRICAS, DE CABLEADO PARA TELEFONIA Y DE UNA RED DE CABLE LOCAL PARA DATOS, PARA LAS INSTALCIONES DEL FONDO UBICADO EN LA 6ª Y 10ª CALLE PONIENTE Nº 1429, COLONIA FLOR BLANCA.</t>
  </si>
  <si>
    <t>CONTRATAR EL SERVICIO DE PUBLICACION ESCRITA EN PERIODICOS DE CIRCULACION NACIONAL AVISO DE CONVOCATORIA Y AVISO DE RESULTADOS  PARA PROCESOS LICITATORIOS.</t>
  </si>
  <si>
    <t>ADQUIRIR EL SUMINISTRO DE 11  PARES DE BOTAS PARA AGENTES DE SEGURIDAD.</t>
  </si>
  <si>
    <t>ADQUIRIR EL SUMINISTRO DE ONCE PARES DE BOTAS PARA AGENTES DE SEGURIDAD.</t>
  </si>
  <si>
    <t>CONTRATAR EL SERVICIO DE EVALUACIONES PSICOLOGICAS INDIVIDUALES.</t>
  </si>
  <si>
    <t>CONTRATAR EL SERVICIO TECNICO PARA LA INSTALCION E INTERCONEXION DE LAS REDES LOCALES ENTRE LAS OFICINAS DEL FONDO UBICADAS EN LA 6ª Y 10ª CALLLE PONIENTE Y 29 AV. SUR# 1537 Y LA 6ª Y 10ª PONIENTE Nº 1429, AMBAS EN COLONIA FLOR BLANCA SAN SALVADOR.</t>
  </si>
  <si>
    <t>ADQUIRIR EL SUMINISTRO DE ARTICULOS PLASTICOS Y SIMILARES PARA ACTIVIDADES PRODUCTIVAS DE BENEFICIARIOS DEL FONDO DE PROTECCION DE LISIADOS Y DISCAPACITADOS A CONSECUENCIA DEL CONFLICTO ARMADO.</t>
  </si>
  <si>
    <t>ADQUIRIR EL SUMINISTRO DE BEBIDAS ENVASADAS PARA BENEFICIARIOS QUE REALIZAN TRAMITES EN EL FONDO.</t>
  </si>
  <si>
    <t>CONTRATAR EL SERVICIO DE LOJAMIENTO PARA BENEFICIARIOS Y POTENCIALES BENEFICIARIOS QUE VIAJAN DESDE EL INTERIOR DEL PAIS PARA REALIZAR TRAMITES RELACIONADOS CON SU SOLICITUD O BENEFICIO.</t>
  </si>
  <si>
    <t>ADQUIRIR EL SUMINISTRO DE EQUIPOS Y ACCESORIOS DE OFICINA PARA ACTIVIDADES PRODUCTIVAS DE BENEFICIARIOS.</t>
  </si>
  <si>
    <t>ADQUIRIR EL SUMINISTRO DE APARATOS DE AIRE ACONDICIONADOS PORTATILES.</t>
  </si>
  <si>
    <t>ADQUIRIR EL SUMINISTRO DE SEIS VENTILADORES INDUSTRIALES METALICOS PARA TECHO.</t>
  </si>
  <si>
    <t>ADQUIRIR EL SUMINISTRO DE 33 UNIFORMES PARA PERSONAL DE SEGURIDAD DE LA INSTITUCION.</t>
  </si>
  <si>
    <t xml:space="preserve">CONTRATAR EL SERVICIO DE  ARRENDAMIENTO DE LOCAL PARA EL ESTABLECIMIENTO DE UNA OFICINA REGIONAL DEL FONDO DE PROTECCION DE LISIADOS Y DISCAPACITADOS A CONSECUENCIA DEL CONFLICTO ARMADO, EN LA CIUDAD DE SAN MIGUEL. </t>
  </si>
  <si>
    <t>CONTRATAR EL SERVICIO DE PUBLICACION ESCRITA EN PERIODICOS DE CIRCULACION NACIONAL, NOTIFICACION A BENEFICIARIOS Y PUBLICO EN GENERAL DE LAS NUEVAS OFICINAS DE ATENCION A BENEFICIARIOS.</t>
  </si>
  <si>
    <t>ADQUIRIR EL SUMINISTRO DE PAN DULCE Y PAN SALADO PARA BENEFICIARIOS QUE ASISTEN A REUNIONES Y REALIZAN TRAMITES EN LAS INSTALACIONES DEL FONDO.</t>
  </si>
  <si>
    <t>CONTRATAR EL SERVICIO DE  AUDITORIA EXTERNA PARA REALIZAR AUDITORIA FINANCIERA.</t>
  </si>
  <si>
    <t>CONTRATAR EL SERVICIO DE REPARACION DE CANALES DE AGUAS LLUVIAS EN 2ª Y 3º NIVEL DEL EDIFICIO DEL FONDO  UBICADO EN 4ª AVENIDA NORTE # 428, BARRIO SAN JOSE , SAN SALVADOR.</t>
  </si>
  <si>
    <t>CONTRATAR EL SERVICIO DE ARRENDAMIENTO DE  DOCE PUESTOS PARA LA PARTICIPACION DE BENEFICIARIOS EN EVENTO DE FERIA CONSUMA.</t>
  </si>
  <si>
    <t>ADQUIRIR EL SUMINISTRO DE UN SOFTWARE PARA REPALDO DE DATOS INSTITUCIONALES.</t>
  </si>
  <si>
    <t>CONTRATAR EL SERVICIO DE ALOJAMIENTO EN HABITACIONES DOBLES O TRIBLES PARA BENEFICIARIOS DEL FONDO.</t>
  </si>
  <si>
    <t>CONTRATAR EL SERVICIO DE EXAMENES COMPLEMENTARIOS EN LA ESPECIALIDAD DE ELECTROFISIOLOGIA, PARA SOLICITANTES Y BENEFICIARIOS DEL FONDO DE PROTECCION DE LISIADOS Y DISCAPACITADOS A CONSECUENCIA DEL CONFLICTO ARMADO.</t>
  </si>
  <si>
    <t>CONTRATAR EL SERVICIO DE  PUBLICACION ESCRITA EN PERIODICO DE CIRCULACION NACIONAL AVISO DE CONVOCATORIA PARA PROCESOS LICITATORIOS.</t>
  </si>
  <si>
    <t>CONTRATAR EL SERVICIO DE UN MEDICO EN LA ESPECIALIDAD DE COLOPROCTOLOGIA PARA REALIZAR  EVALUACIONES MEDICAS, DICTAMEN A BENEFICIARIOS Y SOLICITANTES.</t>
  </si>
  <si>
    <t>CONTRATAR EL SERVICIO DE PUBLICACION ESCRITA EN PERIODICOS DE CIRCULACION NACIONAL, CON EL FIN DE REQUERIR CURRICULUM VITAE PARA REALIZAR EL PROCESO DE SELECCIÓN Y CONTRATACION DE PERSONAL A EFECTO DE CUBRIR PLAZAS.</t>
  </si>
  <si>
    <t>ADQUIRIR EL SUMINISTRO DE EQUIPO Y ACCESORIOS DE FERRETERIA PARA ACTIVIDADES PRODUCTIVAS DE BENEFICIARIOS DEL FONDO.</t>
  </si>
  <si>
    <t>CONTRATAR EL SERVICIO DE CONSULTORIA PARA EL DESARROLLO E IMPLEMENTACION DE UN SISTEMA INFORMATICO PARA LA ADMINISTRACION DE CREDITO DE LA POBLACION BENEFICIARIA DEL FONDO.</t>
  </si>
  <si>
    <t>CONTRATAR EL SERVICIO DE EXAMENES DE GABINETE EN LA ESPECIALIDAD DE NEUMOLOGIA.</t>
  </si>
  <si>
    <t>ADQUIRIR EL SUMINISTRO DE FORMULARIOS PARA LA UNIDAD DE AUDITORIA INTERNA Y LOS DEPARTAMENTOS DE SERVICIOS GENERALES Y TESORERIA .</t>
  </si>
  <si>
    <t>ADQUIRIR EL SUMINISTRO DE EQUIPOS ELECTRONICOS PARA ACTIVIDADES PRODUCTIVAS DE BENEFICIARIOS .</t>
  </si>
  <si>
    <t>CONTRATAR EL SERVICIO DE CIRUGIA OFTALMOLOGICA PARA REALIZAR TRANSPLANTES DE CORNEA PARA BENEFICIARIOS DE FOPROLYD.</t>
  </si>
  <si>
    <t>CONTRATAR EL SERVICIO DE EVALUACIONES MEDCAS A BENEFICIARIOS DEL FONDO EN LA ESPECIALIDAD DE OFTALMOLOGIA.</t>
  </si>
  <si>
    <t>CONTRATAR EL SERVICIO DE PUBLICACION ESCRITA EN UN PERIODICO, CON EL FIND DE REQUERIR CURRICULUM VITAE, PARA REALIZAR EL PROCESO DE SELECCIÓN Y CONTRATACION DE PERSONAL, A EFECTO DE CUBRIR UNA PLAZA.</t>
  </si>
  <si>
    <t xml:space="preserve">ADQUIRIR EL SUMINISTRO DE ARMAS Y MUNICIONES PARA LOS SERVICIOS PROPIOS DE SEGURIDAD DEL FONDO DE PROTECCION DE LISIADOS Y DISCAPACITADOS A CONSECUENCIA DEL CONFLICTO ARMADO. </t>
  </si>
  <si>
    <t>CONTRATAR EL SERVICIO DE PUBLICACION ESCRITA EN UN PERIODICO DE CIRCULACION NACIONAL AVISO DE CONVOCATORIA PARA PROCESOS LICITATORIOS.</t>
  </si>
  <si>
    <t>CONTRATAR LOS SERVICIOS DE ARRENDAMIENTO DE CASA UBICADA EN LA 6ª Y 10ª CALLE PONIENTE Y 29 AVENIDA SUR Nº 1537, COLONIA FLOR BLANCA, EN LA CUAL FUNCIONAN LAS OFICINAS DEL FONDO DE PROTECCION DE LISIADOS Y DISCAPACITADOS A CONSECUENCIA DEL CONFLICTO ARMADO.</t>
  </si>
  <si>
    <t>ADQUIRIR EL SUMINISTRO DE AIRES ACONDICIONADOS Y VENTILADORES PARA SER UTILIZADOS EN LAS REGIONALES NORTE Y ORIENTE DEL FONDO DE PROTECCION DE LISIADOS Y DISCAPACITADOS A CONSECUENCIA DEL CONFLICTO ARMADO.</t>
  </si>
  <si>
    <t>ADQUIRIR EL SUMINISTRO DE DOS CAFETERAS PARA LA REGIONAL DE SAN MIGUEL Y CHALATENANGO DEL FONDO DE PROTECCION DE LISIADOS Y DISCAPACITADOS A CONSECUENCIA DEL CONFLICTO ARMADO.</t>
  </si>
  <si>
    <t>ADQUIRIR EL SUMINISTRO DE 8 CAMAS DE LONA (TIPO TIJERAS) PARA LAS OFICINAS REGIONALES DEL FONDO DE PROTECCION DE LISIADOS Y DISCAPACITADOS A CONSECUENCIA DE CONFLICTO ARMADO.</t>
  </si>
  <si>
    <t>ADQUIRIR EL SUMINISTRO DE MATERIALES ELECTRICOS Y MANO DE OBRA.</t>
  </si>
  <si>
    <t>CONTRATAR EL SERVICIO DE PUBLICACION ESCRITA EN UN PERIODICO DE MAYOR CIRCULACION NACIONAL, A EFECTO DE HACER UN LLAMADO A LOS BENEFICIARIOS QUE AUN NO SE HAN HECHO PRESENTES PARA FIRMAR EL DOCUMENTO MUTUO ENTRE EL GOBIERNO DE EL SALVADOR Y LOS BENEFICIARIOS.</t>
  </si>
  <si>
    <t>CONTRATAR EL SERVICIO DE ARRENDAMIENTO DE SILLAS, CANOPIS Y UNA TARIMA</t>
  </si>
  <si>
    <t>CONTRATAR EL SERVICIO DE ELABORACION, IMPRESIÓN, REFILADO Y EMPAQUETADO DE  MEMORIAS INSTITUCIONALES.</t>
  </si>
  <si>
    <t>ADQUIRIR EL SUMINISTRO DE ACCESORIOS PARA PESCA, PARA APOYOS PRODUCTIVOS AGROPECUARIOS Y NO AGROPECUARIOS PARA LA ATENCION DE BENEFICIARIOS.</t>
  </si>
  <si>
    <t>CONTRATAR EL SERVICIO DE PUBLICACION ESCRITA EN PERIODICOS DE CIRCULACION NACIONAL AVISO DE CONVOCATORIA PARA PROCESOS LICITATORIOS</t>
  </si>
  <si>
    <t>CONTRATAR EL SERVICIO DE  PUBLICACION ESCRITA EN PERIODICOS DE CIRCULACION NACIONAL, CON EL FIN DE REQUERIR CURRICULUM VITAE PARA REALIZAR EL PROCESO DE SELECCIÓN Y CONTRATACION DE PERSONAL A EFECTO DE CUBRIR PLAZAS.</t>
  </si>
  <si>
    <t>ADQUIRIR EL SUMINISTRO DE PIE DE CRIA DE CERDOS PARA ACTIVIDADES PRODUCTIVAS DE  BENEFICIARIOS DEL FONDO DE PROTECCION DE LISIADOS Y DISCAPACITADOS A CONSECUENCIA DEL CONFLICTO ARMADO.</t>
  </si>
  <si>
    <t>CONTRATAR LOS  SERVICIOS PROFESIONALES EN APOYOS A LA GESTION DE LA COMISION TECNICA EVALUACION DEL FONDO.</t>
  </si>
  <si>
    <t>ADQUIRIR EL SUMINISTRO DE EQUIPO DENTAL.</t>
  </si>
  <si>
    <t>CONTRATAR LOS SERVICIOS COMPLEMENTARIOS DE MEDICOS ESPECIALISTAS PARA EVALUACIONES Y DISCTAMENES DE SOLICITANTES Y BENEFICIARIOS.</t>
  </si>
  <si>
    <t>CONTRATAR EL SERVICIO DE 15 CURSOS DE CLASES DE MANEJO.</t>
  </si>
  <si>
    <t>CONTRATAR EL SERVICIO DE ELABORACION DE ROTULOS PARA IDENTIFICACION EN LAS OFICINAS REGIONALES DE SAN MIGUEL Y CHALATENANGO.</t>
  </si>
  <si>
    <t>ADQUIRIR EL SUMINISTRO DE BASTONES CANADIENSES</t>
  </si>
  <si>
    <t>CONTRATAR EL SERVICIO DE MANTENIMIENTO PREVENTIVO  PARA LOS EQUIPO INFORMATICOS DEL FONDO</t>
  </si>
  <si>
    <t>CONTRATAR EL SERVICIO DE DESMONTAJE E INSTALACION DE TRES AIRES ACONDICIONADOS</t>
  </si>
  <si>
    <t>ADQUIRIR EL SUMINISTRO DE UNIFORMES PARA EL PERSONAL DE LA INSTITUCION.</t>
  </si>
  <si>
    <t>ADQUIRIR EL SUMINISTRO DE ARTICULOS Y ACCESORIOS PARA EL ORDENAMIENTO PARA LA ATENCION A BENEFIARIOS.</t>
  </si>
  <si>
    <t>ADQUIRIR EL SUMINISTRO DE INSUMOS Y ACCESORIOS DE SERIGRAFIA PARA APOYOS PRODUCTIVOS AGROPECUARIOS Y NO AGROPECUARIOS PARA LA ATENCION DE BENEFIARIOS  EN EL MARCO DEL PROGRAMA DE REINSERCION SOCIAL Y PRODUCTIVA.</t>
  </si>
  <si>
    <t>CONTRATAR EL SERVICIO DE ARRENDAMIENTO DE UN LOCAL PARA LA INSTALACION DE UNA OFICINA REGIONAL DEL FONDO DE PROTECCION DE LISIADOS Y DISCAPACITADO A CONSECUENCIA DEL CONFLICTO ARMADO, EN LA CIUDAD DE CHALATENANGO</t>
  </si>
  <si>
    <t>CONTRATAR EL SERVICIO DE DESMONTAJE DE RAMPLA METALICA.</t>
  </si>
  <si>
    <t>ADQUIRIR EL SUMINISTRO DE REPARACION DE PROTESIS Y ORTESIS DE MIEMBROS SUPERIORES E INFERIORES PARA BENEFICIARIOS DEL FONDO .</t>
  </si>
  <si>
    <t>CONTRATAR EL SERVICIO DE TRANSPORTE DE CARGA PARA TRANSLADAR INSUMOS AGROPECUARIOS, Y CRIAS DE AVES Y CERDOS PARA BENEFICIARIOS DE FOPROLYD.</t>
  </si>
  <si>
    <t>CONTRATAR EL SERVICIO DE INSTALACION DE AIRE ACONDICIONADOS EN REGIONAL DE CHATENANGO.</t>
  </si>
  <si>
    <t>ADQUIRIR EL SUMINISTRO DE ACCESORIOS INFORMATICOS PARA EL FONDO DE PROTECCION DE LISIADOS Y DISCAPACITADOS A CONSECUENCIA DEL CONFLCITO ARMADO .</t>
  </si>
  <si>
    <t>CONTRATAR EL SERVICIO DE PUBLICACION ESCRITA EN PERIODICO DE CIRCULACION NACIONAL AVISO DE CONVOCATORIA PARA PROCESOS LICITATORIOS.</t>
  </si>
  <si>
    <t>ADQUIRIR EL SUMINISTRO DE LLANTAS PARA LOS VEHICULOS DE LA INSTITUCION.</t>
  </si>
  <si>
    <t>ADQUIRIR EL SUMINISTRO DE INSUMOS Y ACCESORIOS DE JARDINERIA, PARA APOYOS PRODUCTIVOS AGROPECUARIOS Y NO AGROPECUARIOS PARA LA ATENCION DE  BENEFICIARIOS EN EL MARCO DEL PROGRMA DE REINSERCION SOCIAL Y PRODUCTIVA.</t>
  </si>
  <si>
    <t>ADQUIRIR EL SUMINISTRO DE CHEQUES IMPRESOS.</t>
  </si>
  <si>
    <t>ADQUIRIR EL SUMINISTRO DE CUBETAS DE PINTURA, 6 BROCHAS DE 3" Y  4 BANDEJAS CON SU RODILLO PARA MANTENIMIENTO DEL LA INSTITUCIÓN.</t>
  </si>
  <si>
    <t>ADQUIRIR EL SUMINISTRO DE MATERIALES INFORMATICOS.</t>
  </si>
  <si>
    <t>ADQUIRIR EL SUMINISTRO DE MATERIALES QUIRURGICOS PARA CIRUGIA DE UN BENEFICIARIO.</t>
  </si>
  <si>
    <t>CONTRATAR EL SERVICIO DE EXAMENES DE GABINETE PARA BENEFICIARIOS Y SOLICITANTES DEL FONDO .</t>
  </si>
  <si>
    <t>CONTRATAR LOS SERVICIOS  HOSPITALARIOS PARA UN BENEFIARIO.</t>
  </si>
  <si>
    <t>ADQUIRIR EL SUMINISTRO DE MOBILIARIO, EQUIPO Y ACCESORIO PARA SALA DE BELLEZA.</t>
  </si>
  <si>
    <t>ADQUIRIR EL SUMINISTRO DE ELABORACION DE ORTESIS ESPECIALES, PRESCRITAS POR CTE PARA BENEFICIAIROS DEL FONDO.</t>
  </si>
  <si>
    <t>ADQUIRIR EL SUMINISTRO DE EQUIPO DE OFICINA PARA EL FONDO DE PROTECCION DE LISIADOS Y DISCAPACITADOS A CONSECUENCIA DEL CONFLICTO ARMADO.</t>
  </si>
  <si>
    <t>ADQUIRIR EL SUMINISTRO DE EQUIPOS ELECTRONICOS PARA ACTIVIDADES PRODUCTIVAS DE BENEFICIARIOS.</t>
  </si>
  <si>
    <t>ADQUIRIR EL SUMINISTRO DE ACCESORIOS DE SEGURIDAD OCUPACIONAL, PARA APOYOS PRODUCTIVOS AGROPECUARIOS Y NO AGROPECUARIOS EN EL MARCO DEL PROCEOS DE REINSERCION SOCIAL Y PRODUCTIVO.</t>
  </si>
  <si>
    <t>ADQUIRIR EL SUMINISTRO DE 60 LENTES CORRECTORES Y 6 LENTES DE CONTACTO PARA BENEFICIARIOS.</t>
  </si>
  <si>
    <t>ADQUIRIR EL SUMINISTRO DE MATERIALES DE CONSUMO Y LIMPIEZA.</t>
  </si>
  <si>
    <t>ADQUIRIR EL SUMINISTRO DE PAPELERIA Y ARTICULOS DE OFICINA .</t>
  </si>
  <si>
    <t>ADQUIRIR EL SUMINISTRO DE VALES DE COMBUSTIBLE DE DIESEL PARA SER UTILIZADOS EN LOS VEHICULOS INSTITUCIONALES</t>
  </si>
  <si>
    <t>ADQUIRIR EL SUMINISTRO DE DOS CONTROMETROS PARA EL DEPARTAMENTO DE PENSIONES Y BENEFICIARIOS ECONÓMICOS.</t>
  </si>
  <si>
    <t>ADQUIRIR EL SUMINISTRO DE INSUMOS Y ACCESORIOS DE JARDINERIA, PARA APOYOS PRODUCTIVOS AGROPECUARIOS Y NO AGROPECUARIOS PARA LA ATENCION DE 648 BENEFICIARIOS EN EL MARCO DEL PROGRMA DE REINSERCION SOCIAL Y PRODUCTIVA.</t>
  </si>
  <si>
    <t>ADQUIRIR EL SUMINISTRO DE TRES SILLAS SECRETARIALES ERGONOMICAS PARA EL DEPARTAMENTO DE TESORERIA.</t>
  </si>
  <si>
    <t>CONTRATAR LOS SERVICIOS MEDICOS PARA REALIZAR TRATAMIENTO ODONTOLOGICO Y ELABORACION DE PROTESISI DENTALES PARA BENEFICIARIOS DEL FONDO .</t>
  </si>
  <si>
    <t>ADQUIRIR EL SUMINISTRO DE 12 ESTANTES METALICOS .</t>
  </si>
  <si>
    <t>ADQUIRIR EL SUMINISTRO DE TARJETAS DE PVC  PARA CARNET, CINTAS PARA IMPRESOR DE CARNET Y FICHAS FALTAS.</t>
  </si>
  <si>
    <t>ADQUIRIR EL SUMINISTRO DE 8 PARES DE DEFENSAS METALICAS PARA VEHICULOS DE LA INSTITUCION.</t>
  </si>
  <si>
    <t>CONTRATAR LOS SERVICIOS PROFESIONALES DE MEDICOS EN LA ESPECIALIDAD DE CIRUGIA GENERAL PARA QUE EFECTUEN EVALUACIONES A BENEFICIARIOS Y SOLICITANTES DEL FONDO DE PROTECCION DE LISIADOS.</t>
  </si>
  <si>
    <t>ADQUIRIR EL SUMINISTRO DE UNA MOTOCICLETA PARA BENEFICIARIOS DE FOPROLYD</t>
  </si>
  <si>
    <t>CONTRATAR EL SERVICIO DE PUBLICACION ESCRITA EN PERIODICOS DE CIRCULACION NACIONAL, CON EL FIN DE REQUERIR CURRICULUM VITAE PARA REALIZAR EL PROCESO DE SELECCIÓN Y CONTRATACION DE PERSONAL A EFECTO DE CUBRIR UNA PLAZA.</t>
  </si>
  <si>
    <t>ADQUIRIR EL SUMINISTRO DE MESA DE MADERA.</t>
  </si>
  <si>
    <t>ADQUIRIR EL SUMINISTRO DE REPUESTOS DE BICICLETAS EN APOYO A LA ACTIVIDAD PRODUCTIVAS DE BENEFICIARIOS.</t>
  </si>
  <si>
    <t>ADQUIRIR EL SUMINISTRO DE 5,000 FORMULARIOS DE BROUCHURES PARA EL DEPARTAMENTO DE CREDITOS.</t>
  </si>
  <si>
    <t>CONTRATAR EL SERVICIO DE PUBLICACION ESCRITA EN PERIODICO DE CIRCULACION NACIONAL AVISO DE RESULTADOS PARA PROCESOS LICITATORIOS.</t>
  </si>
  <si>
    <t>ADQUIRIR EL SUMINISTRO DE EXTINTORES DE 10 LIBRAS ,  RECARGABLES, CON ACCESORIOS PARA INSTALCION, MANUAL DE USO Y ROTULO VISIBLE DE IDENTIFICACION, PARA USO DE LAS DIFERENTES OFICINAS DEL FONDO.</t>
  </si>
  <si>
    <t>CONTRATAR EL SERVICIO DE ELABORACION DE 100 PARES DE CALZADO ORTOPEDICO PARA BENEFICIARIOS DEL FOPROLYD.</t>
  </si>
  <si>
    <t>ADQUIRIR EL SUMINISTRO DE MATERIAL QUIRURGIO PARA REEMPLAZO TOTAL DE RODILLA AUN BENEFICIARIO.</t>
  </si>
  <si>
    <t>ADQUIRIR EL SUMINISTRO DE UN APARATO AUDITIVO INTRA AURICULAR PARA A UN BENEFICIARIO.</t>
  </si>
  <si>
    <t>ADQUIRIR EL SUMINISTRO DE EXAMENES COMPLEMENTARIOS EN LA ESPECIALIDAD DE OTORRINOLARINGOLOGIA: AUDIOMETRIA, FIFRAENDOSCOPIA Y TIMPANOMETRIA PARA BENEFICIARIOS Y SOLICITANTES DE FOPROLYD.</t>
  </si>
  <si>
    <t>ADQUIRIR EL SUMINISTRO DE TRES LINER PARA BENEFICIARIOS DE FOPROLYD  PARA BENEFICIARIOS.</t>
  </si>
  <si>
    <t>ADQUIRIR EL SUMINISTRO DE EQUIPO ELECTRONICO PARA APOYOS PRODUCTIVOS A BENEFICIARIOS DEL FONDO.</t>
  </si>
  <si>
    <t>CONTRATAR EL SERVICIO DE ELABORACION DE UNA PROTESIS MODULAR SOBRE RODILLA DERECHA CON RODILLA 3R80 Y PIE ARTICULADO.</t>
  </si>
  <si>
    <t>ADQUIRIR EL SUMINISTRO DE UN TORNO DE HIERRO FUNDIDO DE 16 PULGADAS PARA CARPINTERO DE 10/220 VOLTIOS PARA UN BENEFICIARIO.</t>
  </si>
  <si>
    <t>ADQUIRIR EL SUMINISTRO DE EQUIPO INFORMATICO PARA SOFTWARE DE CONTROL DE BIENES DE FOPROLYD.</t>
  </si>
  <si>
    <t>ADQUIRIR EL SUMINISTRO DE SILLAS SEMI EJECUTIVAS, ESCRITORIOS Y CAMAS DE LONA PARA LAS OFICINAS REGIONALES.</t>
  </si>
  <si>
    <t>CONTRATAR LOS SERVICIOS COMPLEMENTARIOS PARA LAS ADECUACIONES DE LAS REGIONALES DE SAN MIGUEL Y CHALATENANGO.</t>
  </si>
  <si>
    <t>ADQUIRIR EL SUMINISTRO DE CINCO CAFETERAS.</t>
  </si>
  <si>
    <t>ADQUIRIR EL SUMINISTRO DE MOBILIARIO, EQUIPO Y ACCESORIO PARA SALA DE BELLEZA .</t>
  </si>
  <si>
    <t>ADQUIRIR EL SUMINISTRO DE ELABORACION DE PROTESIS OCULARES INDIVIDUALIZADAS PARA BENEFICIARIOS DEL FONDO.</t>
  </si>
  <si>
    <t>ADQUIRIR EL SUMINISTRO DE EQUIPO INFORMATICOS ADICIONAL.</t>
  </si>
  <si>
    <t>CONTRATAR EL SERVICIO DE ELABORACION, IMPRESIÓN, REFILADO Y EMPAQUETADO DE MEMORIAS INSTITUCIONALES.</t>
  </si>
  <si>
    <t>ADQUIRIR EL SUMINISTRO DE ESPECIES Y APARATOS DE AYUDA MECÁNICA PARA BENEFICIARIOS DEL FONDO DE PROTECCIÓN DE LISIADOS Y DISCAPACITADOS A CONSECUENCIA DEL CONFLICTO ARMADO .</t>
  </si>
  <si>
    <t>ADQUIRIR EL SUMINISTRO DE ESPECIES Y APARATOS DE AYUDA MECÁNICA PARA BENEFICIARIOS DEL FONDO DE PROTECCIÓN DE LISIADOS Y DISCAPACITADOS A CONSECUENCIA DEL CONFLICTO ARMADO.</t>
  </si>
  <si>
    <t>ADQUIRIR EL SUMINISTRO DE MOLINOS DE NIXTAMAL Y MAQUINARIA AGRÍCOLA PARA APOYOS PRODUCTIVOS A BENEFICIARIOS DEL FONDO .</t>
  </si>
  <si>
    <t>ADQUIRIR EL SUMINISTRO DE MATERIALES DE CONSTRUCCIÓN, EQUIPOS, HERRAMIENTAS Y ACCESORIOS DE FERRETERÍA PARA APOYOS PRODUCTIVOS A BENEFICIARIOS DEL FONDO.</t>
  </si>
  <si>
    <t>ADQUIRIR EL SUMINISTRO DE INSUMOS AGROPECUARIOS Y CRÍAS DE AVES Y CERDOS PARA ACTIVIDADES PRODUCTIVAS DE BENEFICIARIOS DEL FONDO .</t>
  </si>
  <si>
    <t>CONTRATAR EL SERVICIO DE PÓLIZAS DE SEGUROS DE DAÑOS, SEGUROS DE EQUIPO ELECTRÓNICO, SEGURO DE AUTOMOTORES, SEGURO VIDA Y FIANZAS DE FIDELIDAD, PARA EL FONDO DE PROTECCIÓN DE LISIADOS Y DISCAPACITADOS A CONSECUENCIA ARMADO.</t>
  </si>
  <si>
    <t>ADQUIRIR EL SUMINISTRODE MEDICAMENTOS Y MATERIALES DE CURACIÓN PARA BENEFICIARIOS DEL FONDO DE PROTECCIÓN DE LISIADOS Y DISCAPACITADOS A CONSECUENCIA DEL CONFLICTO ARMADO.</t>
  </si>
  <si>
    <t>CONTRATAR LOS SERVICIOS DE EXÁMENES DE GABINETE PARA BENEFICIARIOS Y SOLICITANTES DEL FONDO DE PROTECCIÓN DE LISIADOS Y DISCAPACITADOS A CONSECUENCIA DEL CONFLICTO ARMADO.</t>
  </si>
  <si>
    <t>ADQUIRIR EL SUMINISTRO DE ALIMENTOS PARA BENEFICIARIOS QUE EN EL TRANSCURSO DEL AÑO PARTICIPARAN EN DIFERENTES EVENTOS PROMOVIDOS POR EL FONDO DE PROTECCIÓN DE LISIADOS Y DISCAPACITADOS A CONSECUENCIA DEL CONFLICTO ARMADO.</t>
  </si>
  <si>
    <t>ADQUIRIR EL SUMINISTRO DE TRES VEHÍCULOS TIPO PICK-UP Y UN MICROBÚS PARA ACTIVIDADES DE ATENCIÓN A BENEFICIARIOS.</t>
  </si>
  <si>
    <t>CONTRATAR EL SERVICIO  DE MANTENIENDO PREVENTIVO Y CORRECTIVO PARA LA FLOTA DE VEHÍCULOS DEL FONDO DE PROTECCIÓN DE LISIADOS Y DISCAPACITADOS A CONSECUENCIA DEL CONFLICTO ARMADO.</t>
  </si>
  <si>
    <t>ADQUIRIR EL SUMINISTRO DE AVES PARA ACTIVIDADES PRODUCTIVAS DE BENEFICIARIOS DEL FONDO DE PROTECCIÓN DE LISIADOS Y DISCAPACITADOS A CONSECUENCIA DEL CONFLICTO ARMADO.</t>
  </si>
  <si>
    <t>CONTRATAR LOS SERVICIOS  DE EXÁMENES COMPLEMENTARIOS EN LA ESPECIALIDAD DE ELECTROFISIOLOGÍA, PARA SOLICITANTES Y BENEFICIARIOS DEL FONDO DE PROTECCIÓN DE LISIADOS Y DISCAPACITADOS A CONSECUENCIA DEL CONFLICTO ARMADO.</t>
  </si>
  <si>
    <t>ADQUIRIR EL SUMINISTRO DE EQUIPO INFORMÁTICO PARA EL FONDO DE PROTECCIÓN DE LISIADOS Y DISCAPACITADOS A CONSECUENCIA DEL CONFLICTO ARMADO.</t>
  </si>
  <si>
    <t>ADQUIRIR EL SUMINISTRO DE MOBILIARIO Y EQUIPO DE OFICINA PAR DEL FONDO DE PROTECCIÓN DE LISIADOS Y DISCAPACITADOS A CONSECUENCIA DEL CONFLICTO ARMADO.</t>
  </si>
  <si>
    <t>ADQUIRIR EL SUMINISTRO DE EQUIPO PARA LA PREPARACIÓN DE ALIMENTOS PARA APOYOS PRODUCTIVOS A BENEFICIARIOS DEL FONDO.</t>
  </si>
  <si>
    <t>ADQUIRIR EL SUMINISTRO DE MOBILIARIO Y ARTÍCULOS PLÁSTICOS, ALUMINIO Y VIDRIO PARA APOYOS PRODUCTIVOS A BENEFICIARIOS DEL FONDO.</t>
  </si>
  <si>
    <t>ADQUIRIR EL SUMINISTRO DE EQUIPO INFORMÁTICO Y DE OFICINA PARA APOYOS PRODUCTIVOS A BENEFICIARIOS DEL FONDO.</t>
  </si>
  <si>
    <t>ADQUIRIR EL SUMINISTRO DE EQUIPO, UTENSILIOS Y ACCESORIOS DE PANADERÍA PARA APOYOS PRODUCTIVOS A BENEFICIARIOS DEL FONDO.</t>
  </si>
  <si>
    <t>ADQUIRIR EL SUMINISTRO DE MOBILIARIO Y ELECTRODOMÉSTICOS  PARA APOYOS PRODUCTIVOS A BENEFICIARIOS DEL FONDO.</t>
  </si>
  <si>
    <t>ADQUIRIR EL SUMINISTRO DE EQUIPO ELECTRÓNICO PARA  APOYOS PRODUCTIVOS A BENEFICIARIOS DEL FONDO.</t>
  </si>
  <si>
    <t>ADQUIRIR EL SUMINISTRO DE PAQUETES BÁSICOS DE ALIMENTOS,DE ASEO PERSONAL YDE UTENSILIOS DE COCINA PARA SER  ENTREGADOS A BENEFICIARIOS DEL FONDO, AFECTADOS POR LA TORMENTA AGATHA.</t>
  </si>
  <si>
    <t>ADQUIRIR EL SUMINISTRO DE MÁQUINAS DE COSER PARA ACTIVIDADES PRODUCTIVAS DE BENEFICIARIOS DEL FONDO DE PROTECCIÓN DE LISIADOS Y DISCAPACITADOS A CONSECUENCIA DEL CONFLICTO ARMADO.</t>
  </si>
  <si>
    <t>CONTRATAR LOS SERVICIOS MÉDICOS PARA UN BENEFIARIO.</t>
  </si>
  <si>
    <t>ADQUIRIR EL SUMINISTRO DE MAQUINAS, HERRAMIENTAS Y ACCESORIOS PARA COSTURAS Y ZAPATERÍA PARA APOYOS PRODUCTIVOS A BENEFICIARIOS DEL FONDO.</t>
  </si>
  <si>
    <t>CONTRATAR EL SERVICIO DE EXAMENES DE GABINETE EN LA ESPECIALIDAD  DE UROLOGIA.</t>
  </si>
  <si>
    <t>CONTRATAR EL SERVICIO DE EXAMENES DE GABINETE EN LA ESPECIALIDAD DE GASTROENTEROLOGIA.</t>
  </si>
  <si>
    <t>CONTRATAR EL SERVICIO DE EXAMENES DE GABINETE EN LA ESPECIALIDAD DE NEUROLOGIA.</t>
  </si>
  <si>
    <t>CONTRATAR EL SERVICIO DE EXAMENES COMPLEMENTARIOS EN LA ESPECIALIDAD DE OFTALMOLOGIA.</t>
  </si>
  <si>
    <t>CONTRATAR EL SERVICIO DE REPARACIONES DE SILLAS DE RUEDA PARA BENEFICIARIOS DE FOPROLYD.</t>
  </si>
  <si>
    <t>ADQUIRIR EL SUMINISTRO DE  CAJAS DE SEGURIDAD PARA REGIONALES DE FOPROLYD.</t>
  </si>
  <si>
    <t>CONTRATAR EL SERVICIO DE PUBLICACION ESCRITA EN UN PERIODICO CON EL FIN DE REQUERIR CURRICULUM VITAE.</t>
  </si>
  <si>
    <t>CONTRATAR EL SERVICIO DE PUBLICACION ESCRITA EN DOS PERIODICOS DE CIRCULACION NACIONAL AVISO DE CONVOCATORIA.</t>
  </si>
  <si>
    <t>ADQUIRIR EL SUMINISTRO DE  CAFÉ Y AZUCAR PARA ATENCION A BENEFICIARIOS Y EMPLEADOS DE FOPROLYD.</t>
  </si>
  <si>
    <t>ADQUIRIR EL SUMINISTRO DE  PRODUCTOS QUIMICOS, CONSUMO Y LIMPIEZA PARA FOPROLYD.</t>
  </si>
  <si>
    <t>ADQUIRIR EL SUMINISTRO DE  ARTICULOS Y ACCESORIOS INFORMATICOS .</t>
  </si>
  <si>
    <t>CONTRATAR EL SERVICIO DE ARRENDAMIENTO DE BODEGA PARA RESGUARDAR BIENES DE LOS APOYOS PRODUCTIVOS A ENTREGAR A BENEFICIARIOS DE FOPROLYD.</t>
  </si>
  <si>
    <t>CONTRATAR EL SERVICIO DE MANTENIMIENTO PREVENTIVO DE LA PLANTA TELEFONICA DE FOPROLYD.</t>
  </si>
  <si>
    <t>CONTRATAR EL SERVICIO DE MANTENIMIENTO PREVENTIVO Y CORRECTIVO PARA AIRES ACONDICIONADOS DE FOPROLYD.</t>
  </si>
  <si>
    <t>CONTRATAR EL SERVICIO DE MANTENIMIENTO PREVENTIVO Y CORRECTIVO PARA FOTOCOPIADORAS.</t>
  </si>
  <si>
    <t>CONTRATAR EL SERVICIO DE PUBLICACION ESCRITA EN UN PERIODICO DE MAYOR CIRCULACION NACIONAL, PARA EFECTOS DE REALIZAR CONVOCATORIA A LOS BENEFICIARIOS QUE HAN CALIFICADO EN EL RANGO DE 6 AL 10 POR CIENTO DE DISCAPACIDAD PARA QUE SE PRESENTE A FOPROLUYD.</t>
  </si>
  <si>
    <t>CONTRATAR EL SERVICIO DE EXAMENES COMPLEMENTARIOS EN LA ESPECIALIDAD DE ELECTROFISIOLOGIA.</t>
  </si>
  <si>
    <t>CONTRATAR EL SERVICIO DE EXAMENES COMPLEMENTARIOS EN LA ESPECIALIDAD DE OTORINOLARINGOLOGIA.</t>
  </si>
  <si>
    <t>ADQUIRIR EL SUMINISTRO DE  PAPEL DE HIGIENE Y OTROS PRODUCTOS DESECHABLES PARA FOPROLYD.</t>
  </si>
  <si>
    <t>ADQUIRIR EL SUMINISTRO DE  BEBIDA ENVASA PARA ASISTENTES A LAS OFICINAS DE FOPROLYD.</t>
  </si>
  <si>
    <t>CONTRATAR EL SERVICIO DE EXAMENES DE LABORATORIO PARA BENEFICIARIOS Y SOLICITANTES DE FOPROLYD.</t>
  </si>
  <si>
    <t>CONTRATAR EL SERVICIO DE VALUO DE INMUEBLE.</t>
  </si>
  <si>
    <t>ADQUIRIR EL SUMINISTRO DE  FORMULARIOS CONSTANCIAS DE VIDA .</t>
  </si>
  <si>
    <t>ADQUIRIR EL SUMINISTRO DE DESAYUNO PARA PERSONAS.</t>
  </si>
  <si>
    <t>ADQUIRIR EL SUMINISTRO DE REGLETAS BRAYLE Y PUNTEROS DE BASTONES PARA CIEGOS.</t>
  </si>
  <si>
    <t>CONTRATAR EL SERVICIO DE PUBLICACION ESCRITA EN UN PERIODICO, CON EL FIN DE REQUERIR CURRICULUM VITAE, PARA REALIZAR EL PROCESO DE SELECCIÓN Y CONTRATACION DE PERSONAL A EFECTO DE CUBRIR CINCO  PLAZAS.</t>
  </si>
  <si>
    <t>ADQUIRIR EL SUMINISTRO DE  LLANTAS PARA LOS DIFERENTES VEHICULOS DE LA INSTITUCION.</t>
  </si>
  <si>
    <t>ADQUIRIR EL SUMINISTRO DE  EQUIPO ELECTRONICO E INFORMATICO PARA LOS DEPARTAMENTOS DE REINSERCION PRODUCTIVA Y SALUD MENTAL Y DE PENSIONES Y BENEFICIARIOS ECONOMICOS.</t>
  </si>
  <si>
    <t>CONTRATAR EL SERVICIO DE PUBLICACION ESCRITA EN UN PERIODICO, A EFECTO DE COMUNICAR A BENEFICIARIOS PENSIONADOS QUE DEBEN HACER CONSTAR QUE SE ENCUENTRAN CON VIDA.</t>
  </si>
  <si>
    <t>ADQUIRIR EL SUMINISTRO DE  30 ROLLOS DE 100 YARDAS CADA UNO DE TUBO POLIDUCTO DE 1 1/4".</t>
  </si>
  <si>
    <t>ADQUIRIR EL SUMINISTRO DE  EQUIPO MEDICO PARA LA ATENCION A BENEFIARIOS CON DISCAPACIDAD TOTAL EN LAS VISITAS DOMICILIARIAS REALIZADAS POR MEDICOS DE CAMPO.</t>
  </si>
  <si>
    <t>ADQUIRIR EL SUMINISTRO DE  TONER PARA EQUIPO INFORMATICO DE FOPROLYD.</t>
  </si>
  <si>
    <t>ADQUIRIR EL SUMINISTRO DE  TRATAMIENTO ODONTOLOGICO Y ELABORACION DE PROTESIS DENTAL REMOVIBLE PARA BENEFICIARIOS DE FOPROLYD.</t>
  </si>
  <si>
    <t>ADQUIRIR EL SUMINISTRO DE  ELABORACION DE PLANTILLAS ORTOPEDICAS PARA BENEFICIARIOS CON DISCAPACIDAD DE FOPROLYD.</t>
  </si>
  <si>
    <t>ADQUIRIR EL SUMINISTRO DE  COLCHONES ANTIESCARAS Y COJINES DE ESPUMA, GEL Y AIRE PARA BENEFICIARIOS DE FOPROLYD.</t>
  </si>
  <si>
    <t>CONTRATAR EL SERVICIO DE PUBLICACION ESCRITA EN UN PERIODICO DE CIRCULACION NACIONAL AVISO DE CONVOCATORIA Y DE RESULTADOS DE PROCESOS LICITATORIOS.</t>
  </si>
  <si>
    <t>ADQUIRIR EL SUMINISTRO DE  MATERIAL QUIRURGICO A BENEFICIARIOS.</t>
  </si>
  <si>
    <t>ADQUIRIR EL SUMINISTRO DE  PROTESIS ESPECIAL TIPO PATHFINDE PARA UN BENEFICIARIO.</t>
  </si>
  <si>
    <t>CONTRATAR EL SERVICIO DE ELABORACION DE CHEQUES IMPRESOS.</t>
  </si>
  <si>
    <t>ADQUIRIR EL SUMINISTRO DE  SILLAS METALICAS CON ASIENTOS Y RESPALDO DE POLIURETANO PARA USOS MULTIPLES EN FOPROLYD.</t>
  </si>
  <si>
    <t>CONTRATAR EL SERVICIO DEE PUBLICACION ESCRITA EN PERIODICO DE CIRCULACION NACIONAL AVISO DE CONVOCATORIA PARA PROCESOS LICITATORIOS.</t>
  </si>
  <si>
    <t>ADQUIRIR EL SUMINISTRO DE  EQUIPO INFORMATICO PARA FOPROLYD.</t>
  </si>
  <si>
    <t>CONTRATAR EL SERVICIO DE CAPACITACION PARA FOPROLYD.</t>
  </si>
  <si>
    <t>CONTRATAR EL SERVICIO DE CONSULTORIA PARA REALIZAR AUDITORIA  FINANCIERA.</t>
  </si>
  <si>
    <t>CONTRATAR EL SERVICIO DE PERIFONEO PARA PROMOCIONAR REGIONAL DE CHALATENANGO.</t>
  </si>
  <si>
    <t>CONTRATAR EL SERVICIO DE IMPRESIÓN DE 5,000 EJEMPLARES DE BROCHURES INSTITUCIONAL DE FOPROLYD.</t>
  </si>
  <si>
    <t>CONTRATAR EL SERVICIO DE PUBLICACION ESCRITA AVISO DE RESULTADOS PARA PROCESOS LICITATORIOS.</t>
  </si>
  <si>
    <t>ADQUIRIR EL SUMINISTRO DE  MOBILIARIO, EQUIPO DE OFICINA Y OTROS PARA FOPROLYD.</t>
  </si>
  <si>
    <t>ADQUIRIR EL SUMINISTRO DE  UNA SILLA DE RUEDA PARA BENEFIARIOS DE FOPROLYD.</t>
  </si>
  <si>
    <t>CONTRATAR EL SERVICIO DE REPARACION A OFICINAS ADMINISTRATIVAS Y ATENCION A BENEFICIARIOS DE FOPROLYD.</t>
  </si>
  <si>
    <t>ADQUIRIR EL SUMINISTRO DE  MAQUINA DE COSER PLANA SEMI - INDUSTRIAL ELECTRICA DE 110 VOLTIOS, CON MUEBLES Y ACCESORIOS INCLUIDOS.</t>
  </si>
  <si>
    <t>ADQUIRIR EL SUMINISTRO DE  MATERIAL QUIRURGICO PARA REALIZAR CIRUGIA A UN BENEFICIARIO.</t>
  </si>
  <si>
    <t>ADQUIRIR EL SUMINISTRO DE  UNA TABLA VERTICALIZADORA PARA UN BENEFICIARIO.</t>
  </si>
  <si>
    <t>ADQUIRIR EL SUMINISTRO DE  UNA CAMA BALCANICA PARA UN BENEFICIARIOS.</t>
  </si>
  <si>
    <t>CONTRATAR EL SERVICIO DE PUBLICACIÓN ESCRITA EN PERIODICOS DE MAYOR CIRCULACION NACIONAL DE AVISO DE RESULTADOS Y CONVOCATORIA PARA PROCESOS LICITATORIOS.</t>
  </si>
  <si>
    <t>ADQUIRIR EL SUMINISTRO DE  5000 FECHAS FALTAS ELABORADAS EN CARTULINA MANULA E IMPRESAS EN TINTA NEGRA.</t>
  </si>
  <si>
    <t>CONTRATAR EL SERVICIO DE UNA PUBLICACION ESCRITA EN UN PERIODICO DE MAYOR CIRCULACION NACIONAL, A EFECTO DE HACER  UN LLAMADO A LOS BENEFICIARIOS LISIADOS Y DISCAPACITADOS QUE NO HAN HECHO EFECTIVO EL COBRO DE LA DEUDA HISTORICA DE PENSIONES, POR ENCONTRARSE INACTIVOS, PARA QUE SE PRESENTEN AL FONDO A FIRMAR EL DOCUMENTO DE MUTO ACUERDO Y PRESENTAR LA DOCUMENTACION REQUERIDA</t>
  </si>
  <si>
    <t>CONTRATAR EL SERVICIO DE 30 CURSOS DE CLASES DE MANEJO, TRAMITES  PARA LA OBTENCION DE LICENCIAS DE CONDUCIR, EN APOYO PRODUCTIVO A BENEFICIARIOS DE FOPROLYD.</t>
  </si>
  <si>
    <t>ADQUIRIR EL SUMINISTRO DE  INSUMOS INFORMATICOS PARA FOPROLYD.</t>
  </si>
  <si>
    <t>ADQUIRIR EL SUMINISTRO DE  LLANTAS PARA VEHICULOS.</t>
  </si>
  <si>
    <t>CONTRATAR EL SERVICIO DE PUBLICACIÓN ESCRITA EN DOS PERIODICOS, CON EL FIN DE REQUERIR CURRICULUM VITAE, PARA REALIZAR EL PROCESO DE SELECCIÓN Y CONTRATACIÓN DE PERSONAL, A EFECTO DE CUBRIR PLAZAS.</t>
  </si>
  <si>
    <t>ADQUIRIR EL SUMINISTRO DE  EQUIPO INDUSTRIAL, ELECTRODOMESTICOS Y EQUIPO DE OFICINA PARA FOPROLYD.</t>
  </si>
  <si>
    <t>ADQUIRIR EL SUMINISTRO DE BOLETINES INFORMATIVOS.</t>
  </si>
  <si>
    <t>ADQUIRIR EL SUMINISTRO DE  PORTA BROUCHERES.</t>
  </si>
  <si>
    <t xml:space="preserve">ADQUIRIR EL SUMINISTRO DE  UNIFORMES PARA EL PERSONAL DE LA INSTITUCION. </t>
  </si>
  <si>
    <t>ADQUIRIR EL SUMINISTRO DE  UNA MOTOCICLETA EN APOYO A LA ACTIVIDAD PRODUCTIVA.</t>
  </si>
  <si>
    <t>ADQUIRIR EL SUMINISTRO DE  PAPELERIA Y ARTICULOS DE OFICINA PARA FOPROLYD.</t>
  </si>
  <si>
    <t>ADQUIRIR EL SUMINISTRO DE  HERRAMIENTAS, ACCESORIOS PARA SER UTILIZADOS EN LOS VEHICULOS DE FOPROLYD.</t>
  </si>
  <si>
    <t>ADQUIRIR EL SUMINISTRO DE  UNA PLANTA GENERADORA DE ENERGIA, PARA PROYECTO COLECTIVO DE BENEFICIARIOS DE FOPROLYD.</t>
  </si>
  <si>
    <t>ADQUIRIR EL SUMINISTRO DE  ACCESORIOS DE SEGURIDAD OCUPACIONAL EN EL MARCO DEL PROGRAMA DE REINSERCION SOCIAL Y PRODUCTIVA.</t>
  </si>
  <si>
    <t>ADQUIRIR EL SUMINISTRO DE  INSTRUMENTOS MUSICALES.</t>
  </si>
  <si>
    <t>CONTRATAR EL SERVICIO DE UN PERITO EVALUADOR QUE ESTABLEZA VALUO DE LOS BIENES MUEBLES A DESCARGAR DE LOS ACTIVOS DE FOPROLYD.</t>
  </si>
  <si>
    <t>ADQUIRIR EL SUMINISTRO DE  EQUIPO MEDICO PARA APOYOS PRODUCTIVOS PARA BEBEFICIARIOS DE FOPROLYD.</t>
  </si>
  <si>
    <t>ADQUIRIR EL SUMINISTRO DE  BANNER Y EL ALQUILER DE UNA ESTRUCTURA MODULAR DE ALUMINIO.</t>
  </si>
  <si>
    <t>ADQUIRIR EL SUMINISTRO DE  EQUIPO INFORMÁTICO Y DE OFICINA PARA APOYOS PRODUCTIVOS A BENEFICIARIOS DE FOPROLYD.</t>
  </si>
  <si>
    <t>ADQUIRIR EL SUMINISTRO DE  EQUIPO Y ACCESORIOS ELECTRÓNICOS.</t>
  </si>
  <si>
    <t>ADQUIRIR EL SUMINISTRO DE  MOBILIARIO Y ARTÍCULOS DE PLÁSTICOS ALUMINIO Y VIDRIO PARA APOYOS PRODUCTIVOS A BENEFICIARIOS DE FOPROLYD.</t>
  </si>
  <si>
    <t>CONTRATAR EL SERVICIO DE ARRENDAMIENTO DE 8 PUESTOS (STANDS), PARA LA PARTICIPACIÓN A BENEFICIARIOS EN EVENTO FERIA CONSUMA.</t>
  </si>
  <si>
    <t>CONTRATAR EL SERVICIO DE ALOJAMIENTO EN HABITACIONES DOBLES O TRIPLES PARA BENEFICIARIOS DE FOPROLYD QUE PARTICIPARAN EN LA FERIA CONSUMA.</t>
  </si>
  <si>
    <t>CONTRATAR EL SERVICIO DE EXAMENES DE GABINETE EN LA ESPECIALIDAD DE NEUROLOGIA PARA REALIZAR ELECTROENCEFALOGRAMAS A BENEFICIARIOS Y SOLICITANTES DE FOPROLYD.</t>
  </si>
  <si>
    <t>ADQUIRIR EL SUMINISTRO DE  PROTESIS Y ORTESIS ESPECIALES PARA BENEFICIARIOS DE FOPROLYD.</t>
  </si>
  <si>
    <t>ADQUIRIR EL SUMINISTRO DE  MATERIAL PUBLICITARIO Y MATERIAL DIDACTIVO, PARA BENEFICIARIOS QUE PARTICIPARAN EN FERIAS Y EVENTOS PROMOVIDOS POR FOPROLYD.</t>
  </si>
  <si>
    <t>ADQUIRIR EL SUMINISTRO DE  HOJAS VOLANTES Y  AFICHES PARA LA OFICINA REGIONAL DE CHALATENANGO.</t>
  </si>
  <si>
    <t>CONTRATAR EL SERVICIO DE CONSULTARÍA INDIVIDUAL PARA REALIZAR INVESTIGACIONES DE CAMPO PARA VERIFICAR CIRCUNSTANCIAS POR LAS CUALES RESULTARON LESIONADOS SOLICITANTES Y BENEFICIARIOS DE FOPROLYD, DE CONFORMIDAD A LOS DECRETOS LEGISLATIVOS 416 Y 698</t>
  </si>
  <si>
    <t>CONTRATAR EL SERVICIO DE PUBLICACIÓN ESCRITA EN PERIODICOS DE CIRCULACIÓN NACIONAL AVISO DE CONVOCATORIA PARA PROCESOS LICITATORIOS.</t>
  </si>
  <si>
    <t>ADQUIRIR EL SUMINISTRO DE  2,000 BOLETINES INSTITUCIONALES.</t>
  </si>
  <si>
    <t>ADQUIRIR EL SUMINISTRO DE  PINTURA Y ACCESORIOS PARA LAS OFICINAS DE ATENCION A BENEFICIARIOS Y ADMINISTRATIVAS DE FOPROLYD.</t>
  </si>
  <si>
    <t>ADQUIRIR EL SUMINISTRO DE  ESTETOSCOPIOS Y TENSIOMETROS PARA LA ATENCION DE BENEFICIARIOS DE FOPROLYD.</t>
  </si>
  <si>
    <t>CONTRATAR EL SERVICIO DE EXÁMENES COMPLEMENTARIA EN LA ESPECIALIDAD DE  OTORRINOLARINGOLOGÍA PARA REALIZAR AUDIOMETRIAS, TIMPANOMETRIAS Y FIBROENDOSCOPIAS A BENEFICIARIOS Y SOLICITANTES DE FOPROLYD.</t>
  </si>
  <si>
    <t>ADQUIRIR EL SUMINISTRO DE  DOS OTOAMPLIFONOS SISTEMA CROS PARA BENEFICIARIOS DE FOPROLYD.</t>
  </si>
  <si>
    <t>ADQUIRIR EL SUMINISTRO DE  CARTELERAS.</t>
  </si>
  <si>
    <t>CONTRATAR EL SERVICIO DE PUBLICACIÓN ESCRITA EN TRES PERIODICO DE CIRCULACION NACIONAL AVISO DE CONVOCATORIA Y DE RESULTADOS PARA PROCESOS LICITATORIOS.</t>
  </si>
  <si>
    <t>ADQUIRIR EL SUMINISTRO DE  CHEQUES EN FORMATO VOUCHER IMPRESOS, PARA FOPROLYD.</t>
  </si>
  <si>
    <t>CONTRATAR EL SERVICIO DE REPACIÓN DE IMPRESOR.</t>
  </si>
  <si>
    <t>CONTRATAR EL SERVICIO DE PÚBLICACIÓN ESCRITA EN DOS PERIODICOS, CON EL FIN DE REQUERIR CURRICULUM VITAE, PARA REALIZAR EL PROCESO DE SELECCIÓN Y CONTRATACIÓN DE PERSONAL, A EFECTO DE CUBRIR PLAZAS VACANTES.</t>
  </si>
  <si>
    <t>ADQUIRIR EL SUMINISTRO DE  DOS VENTILADORES PARA FOPROLYD.</t>
  </si>
  <si>
    <t>ADQUIRIR EL SUMINISTRO DE UNA GRABADORA DE VOZ PARA EL DEPARTAMENTO DE COMUNICACIONES Y PRENSA.</t>
  </si>
  <si>
    <t>ADQUIRIR EL SUMINISTRO DE  PLACAS DE RECONOCIMIENTO PARA MIEMBROS DE JUNTA DIRECTIVA QUE HAN CONCLUIDO SU PERIODO DE GESTION .</t>
  </si>
  <si>
    <t>ADQUIRIR EL SUMINISTRO DE  CERDOS PARA APOYO PRODUCTIVO PARA BENEFICIARIOS DE  FOPROLUD.</t>
  </si>
  <si>
    <t>CONTRATAR EL SERVICIO DE CAPACITACION PARA BENEFICIARIOS DE FOPROLYD.</t>
  </si>
  <si>
    <t>ADQUIRIR EL SUMINISTRO DE  UNA CORTADORA DE GRAMA ELECTRICA, NYLON PARA CORTADORA DE GRAMA Y UNA EXTENSION DE 15 EMTROS, PARA USO EN LOS JARDINES INTERNOS Y EXTERNOS DE LA OFICINA REGIONAL DE SAN MIGUEL.</t>
  </si>
  <si>
    <t>CONTRATAR EL SERVICIO DE PRODUCCION Y TRANSMISIN DEL PROGRMA RADIAL INSTITUCIONAL.</t>
  </si>
  <si>
    <t>ADQUIRIR EL SUMINISTRO DE  ORTESIS ESPECIALES PARA BENEFICIARIOS DE FOPROLYD.</t>
  </si>
  <si>
    <t>ADQUIRIR EL SUMINISTRO DE SUSPENSIONES DE NEOPRENO PARA PROTESIS.</t>
  </si>
  <si>
    <t>ADQUIRIR EL SUMINISTRO DE  MATERIAL QUIRURGICO.</t>
  </si>
  <si>
    <t>CONTRATAR EL SERVICIO CORPORATIVO DE UN TUNEL DE DATOS PARA ENLACE DIRECTO ENTRE LA OFICINA CENTRAL DE FOPROLYD Y EL MINISTERIO DE HACIENDA.</t>
  </si>
  <si>
    <t>ADQUIRIR EL SUMINISTRO DE  16 QUINTALES DE CONCENTRADOS PARA CERDOS Y 15 QUINCETALES DE CONCENTRADO PARA GALLINAS, PARA SER ENTREGADOS A BENEFICIARIOS DE APOYOS PRODUCTIVOS.</t>
  </si>
  <si>
    <t>ADQUIRIR EL SUMINISTRO DE  CUATRO FOTOCOPIADORAS MULTIFUNCIONALES.</t>
  </si>
  <si>
    <t>ADQUIRIR EL SUMINISTRO DE  FORMULARIOS PARA QUEDAN, COMPROBANTES DE RETENCION Y RECIBOS DE INGRESO PARA FOPROLYD.</t>
  </si>
  <si>
    <t>CONTRATAR EL SERVICIO DE PUBLICACION ESCRITA EN DOS PERIODICOS DE CIRCULACION NACIONAL AVISO DE RESULTADOS Y CONVOCATORIAS DE PROCESOS LICITATORIOS.</t>
  </si>
  <si>
    <t>ADQUIRIR EL SUMINISTRO DE  MATERIAL QUIRURGICO PARA REALIZAR CIRUGIAS A BENEFICIARIOS.</t>
  </si>
  <si>
    <t>CONTRATAR LOS SERVICIOS TECNICOS PARA LA GESTIÓN EN LAS INSTALACIONES RESPECTIVAS PARA LA OBTENCIÓN DE PERMISOS DE CONSTRUCCIÓN EN INMUEBLE N° 210 UBICADO SOBRE ALAMEDA JUAN PABLO II.</t>
  </si>
  <si>
    <t>ADQUIRIR EL SUMINISTRO DE  MATERIAL QUIRURGUICO PARA REALIZAR CIRUGIAS A UN BENEFICIARIOS.</t>
  </si>
  <si>
    <t>ADQUIRIR EL SUMINISTRO DE  EQUIPO DEL LIMPIEZA, PARA BENEFICIARIOS DE FOPROLYD EN EL MARCO DEL PROGRAMA DE REINSERCION SOCIAL Y PRODUCTIVA.</t>
  </si>
  <si>
    <t>ADQUIRIR EL SUMINISTRO DE 200 LICENCIAS DE SOFTWARE ANTIVIRUS.</t>
  </si>
  <si>
    <t>ADQUIRIR EL SUMINISTRO DE  EQUIPO Y ARTÍCULOS DE PESCA, PARA BENEFICIARIOS DE FOPROLYD EN EL MARCO DEL PROGRAMA DE REINSERCION SOCIAL Y PRODUCTIVA.</t>
  </si>
  <si>
    <t>CONTRATAR EL SERVICIO DE PUBLICACIÓN ESCRITA EN UN PERIODICO DE CIRCULACIÓN NACIONAL AVISO DE RESULTADOS PARA PROCESOS LICITATORIOS.</t>
  </si>
  <si>
    <t>ADQUIRIR EL SUMINISTRO DE  CAMARA FOTOGRAFICA PROFESIONAL.</t>
  </si>
  <si>
    <t>CONTRATAR EL SERVICIO DE  IMPRESIÓN, REFILADO Y EMPAQUETADO DE  MEMORIAS DE  LABORES.</t>
  </si>
  <si>
    <t>ADQUIRIR EL SUMINISTRO Y SERVICIOS DE ALIMENTOS PARA ATENDER JORNADA DE TRABAJO EXTRAORDINARIA DE FOPROLYD.</t>
  </si>
  <si>
    <t>CONTRATAR EL SERVICIO DE PUBLICACION ESCRITA DE ESQUELA DE CONDOLENCIAS EN UN PERIODICO DE CIRCULACION NACIONAL POR EL FALLECIMIENTO DEL DR. HECTOR RICARDO SILVA ARGUELLO.</t>
  </si>
  <si>
    <t>CONTRATAR EL SERVICIO DE PUBLICACIÓN ESCRITA EN PERIODICO DE CIRCULACIÓN NACIONAL AVISO DE RESULTADO PARA PROCESOS LICITATORIOS.</t>
  </si>
  <si>
    <t>CONTRATAR EL SERVICIO DE EXÁMENES DE GABINETE EN LA ESPECIALIDAD DE RADIOLOGÍA PARA BENEFICIARIOS Y SOLICITANTES DE FOPROLYD.</t>
  </si>
  <si>
    <t>ADQUIRIR EL SUMINISTRO  DE MEDICAMENTOS Y MATERIAL MÉDICO PARA BENEFICIARIOS DE FOPROLYD.</t>
  </si>
  <si>
    <t>CONTRATAR EL SERVICIO DE DE REPARACIONES DE PRÓTESIS Y ORTESIS DE MIEMBROS SUPERIORES E INFERIORES PARA BENEFICIARIOS DE FOPROLYD.</t>
  </si>
  <si>
    <t>CONTRATAR EL SERVICIO DE ALOJAMIENTO PARA BENEFICIARIOS  Y POTENCIALES BENEFICIARIOS DE FOPROLYD.</t>
  </si>
  <si>
    <t>ADQUIRIR EL ADQUIRIR EL SUMINISTRO DE  ALIMENTOS PREPARADOS PARA ACTIVIDADES DE FOPROLYD CON SUS BENEFICIARIOS.</t>
  </si>
  <si>
    <t>ADQUIRIR EL ADQUIRIR EL SUMINISTRO DE  PAPELERIA Y ARTICULOS DE OFICINA PAR FOPROLYD.</t>
  </si>
  <si>
    <t>ADQUIRIR EL SUMINISTRO Y REPARACIÓN DE OTOAMPLIFONOS Y ADQUIRIR EL SUMINISTRO DE  SET DE BATERIAS PARA OTOAMPLÍFONOS PARA BENEFICIARIOS DE FOPROLYD.</t>
  </si>
  <si>
    <t>ADQUIRIR EL ADQUIRIR EL SUMINISTRO DE  EQUIPO INFORMATICO  Y REPRODUCCION DE DOCUMENTOS PARA  FOPROLYD.</t>
  </si>
  <si>
    <t>ADQUIRIR EL ADQUIRIR EL SUMINISTRO DE  APARATOS DE AYUDA MECÁNICA Y AUXILIARES PARA BENEFICIARIOS DE FOPROLYD .</t>
  </si>
  <si>
    <t>ADQUIRIR EL ADQUIRIR EL SUMINISTRO DE  MOBILIARIO, EQUIPO DE OFICINA Y OTROS PARA FOPROLYD.</t>
  </si>
  <si>
    <t>CONTRATAR EL SERVICIO DE ELABORACIÓN Y ADQUIRIR EL SUMINISTRO DE  PRÓTESIS OCULARES PARA BENEFICIARIOS DE FOPROLYD.</t>
  </si>
  <si>
    <t>ADQUIRIR EL ADQUIRIR EL SUMINISTRO DE  MEDIAS DE MUÑÓN PARA BENEFICIARIOS AMPUTADOS DE FOPROLYD.</t>
  </si>
  <si>
    <t>ADQUIRIR EL ADQUIRIR EL SUMINISTRO DE  INSUMOS MEDICOS PARA BENEFICIARIOS CON DISCAPACIDAD.</t>
  </si>
  <si>
    <t>CONTRATAR EL SERVICIO DE ELABORACIÓN Y ADQUIRIR EL SUMINISTRO DE  CALZADO ORTOPEDICO PARA BENEFICARIOS DEL FOPROLYD.</t>
  </si>
  <si>
    <t>ADQUIRIR EL SUMINISTRO Y REPARACIONES DE LENTES CORRECTORES Y DE CONTACTO PARA BENEFICIARIOS DE FOPROLYD.</t>
  </si>
  <si>
    <t>ADQUIRIR EL ADQUIRIR EL SUMINISTRO DE  VEHÍCULOS AUTOMOTORES PARA FOPROLYD.</t>
  </si>
  <si>
    <t>CONTRATAR EL SERVICIO DE ELABORACIÓN DE PRÓTESIS Y ORTESIS PARA BENEFICIARIOS CON DISCAPACIDAD DEL FOPROLYD.</t>
  </si>
  <si>
    <t>ADQUIRIR EL ADQUIRIR EL SUMINISTRO DE   MOBILIARIO Y ELECTRODOMÉSTICOS PARA APOYOS PRODUCTIVOS A BENEFICIARIOS DE FOPROLYD.</t>
  </si>
  <si>
    <t>ADQUIRIR EL ADQUIRIR EL SUMINISTRO DE  EQUIPO PARA PREPARACIÓN DE ALIMENTOS PARA APOYOS PRODUCTIVOS A BENEFICIARIOS DE FOPROLYD.</t>
  </si>
  <si>
    <t>ADQUIRIR EL ADQUIRIR EL SUMINISTRO DE  MOLINOS DE NIXTAMAL Y MAQUINARIA AGRÍCOLA PARA APOYOS PRODUCTIVOS A BENEFICIARIOS DE FOPROLYD.</t>
  </si>
  <si>
    <t>ADQUIRIR EL ADQUIRIR EL SUMINISTRO DE  EQUIPO, HERRAMIENTAS Y ACCESORIOS DE FERRETERÍA Y MATERIALES DE CONSTRUCCIÓN, PARA APOYOS PRODUCTIVOS A BENEFICIARIOS DE FOPROLYD.</t>
  </si>
  <si>
    <t>ADQUIRIR EL ADQUIRIR EL SUMINISTRO DE  AVES, CERDOS, ABEJAS, ALEVINES DE TILAPIA E INSUMOS Y ACCESORIOS AGRÍCOLAS, PARA APOYOS PRODUCTIVOS A BENEFICIARIOS DE FOPROLYD.</t>
  </si>
  <si>
    <t>ADQUIRIR EL ADQUIRIR EL SUMINISTRO DE  MAQUINAS, HERRAMIENTAS Y ACCESORIOS PARA COSTURA Y ZAPATERÍA PARA APOYOS PRODUCTIVOS A BENEFICIARIOS DE FOPROLYD.</t>
  </si>
  <si>
    <t>CONTRATAR EL SERVICIO DE SUPERVISIÓN PARA LA FINALIZACIÓN DE OBRAS PENDIENTES DE EJECUTAR EN LA INFRAESTRUCTURA MULTIFUNCIONAL PARA LA ATENCIÓN INTEGRAL DE LAS PERSONAS DISCAPACITADAS A CONSECUENCIA DEL CONFLICTO ARMADO EN EL SALVADOR.</t>
  </si>
  <si>
    <t>CONTRATAR LOS SERVICIOS MÉDICOS ESPECIALISTAS PARA REALIZAR EVALUACIONES Y DICTÁMENES A BENEFICIARIOS Y SOLICITANTES DE FOPROLYD.</t>
  </si>
  <si>
    <t>ADQUIRIR EL ADQUIRIR EL SUMINISTRO DE  CUPONES PARA CANJE DE COMBUSTIBLE PARA LA FLOTA DE VEHICULOS DE FOPROLYD.</t>
  </si>
  <si>
    <t>CONTRATAR EL SERVICIO  DE UN MANTENIMIENTO PREVENTIVO Y CORRECTIVO PARA 10 VEHICULOS DE FOPROLYD.</t>
  </si>
  <si>
    <t>CONTRATAR EL SERVICIO DE ALOJAMIENTO PARA BENEFICIARIOS Y POTENCIALES BENEFICIARIOS DE FOPROLYD.</t>
  </si>
  <si>
    <t>CONTRATAR EL SERVICIO DE MANTENIMIENTO PREVENTIVO Y CORRECTIVO PARA FLOTA DE VEHÍCULOS DE FOPROLYD.</t>
  </si>
  <si>
    <t>CONTRATAR LOS SERVICIOS MÉDICOS QUIRÚRGICOS Y HOSPITALARIOS PARA UN BENEFICIARIO.</t>
  </si>
  <si>
    <t>ADQUIRIR EL ADQUIRIR EL SUMINISTRO DE  PRÓTESIS PARA BENEFICIARIOS DE FOPROLYD.</t>
  </si>
  <si>
    <t>ADQUIRIR EL ADQUIRIR EL SUMINISTRO DE  PAN DULCE Y PAN SALADO PARA ATENCIÓN EN FOPROLYD CON SUS BENEFICIARIOS.</t>
  </si>
  <si>
    <t>CONTRATAR EL SERVICIO DE ELABORACIÓN Y ADQUIRIR EL SUMINISTRO DE  PRÓTESIS Y ORTESIS PARA BENEFICIARIOS DE FOPROLYD.</t>
  </si>
  <si>
    <t>ADQUIRIR EL ADQUIRIR EL SUMINISTRO DE  INSUMOS MÉDICOS PARA BENEFICIARIOS DE FOPROLYD .</t>
  </si>
  <si>
    <t>CONTRATAR EL SERVICIO DE PREPARACION Y ADQUIRIR EL SUMINISTRO DE  PAQUETES BASICOS DE: A) HIGIENE PERSONAL, B) UTENSILIOS DE COCINA, Y C) PRODUCTOS ALIMENTICIOS PARA APOYO A BENEFICIARIOS DE FOPROLYD AFECTADOS POR LA SITUACION DE EMERGENCIA NACIONAL PROMULGADA MEDIANTE DECREO EJECUTIVO N° 153 DE FECHA 14 DE OCTUBRE DE 2011.</t>
  </si>
  <si>
    <t>CONTRATAR EL SERVICIO DE ARRENDAMIENTO DE INMUEBLE PARA LAS OFICINAS ADMINISTRATIVAS DE FOPROLYD.</t>
  </si>
  <si>
    <t>CONTRATAR EL SERVICIO DE ARRENDAMIENTO DE INMUEBLE PARA OFICINAS DE ATENCIÓN  A BENEFICIARIOS DE FOPROLYD.</t>
  </si>
  <si>
    <t>CONTRATAR EL SERVICIO DE ARRENDAMIENTO DE INMUEBLE PARA OFICINA REGIONAL DE FOPROLYD EN SAN MIGUEL.</t>
  </si>
  <si>
    <t>CONTRATAR EL SERVICIO DE ARRENDAMIENTO DE INMUEBLE PARA OFICINA REGIONAL DE FOPROLYD EN CHALATENANGO.</t>
  </si>
  <si>
    <t>CONTRATAR EL SERVICIO DE SUSCRIPCIONES PARA RECIBIR EJEMPLARES DE PERIÓDICOS DE PRENSA ESCRITA.</t>
  </si>
  <si>
    <t>CONTRATAR EL SERVICIO DE  TELEFONÍA MÓVIL DE FOPROLYD.</t>
  </si>
  <si>
    <t>CONTRATAR EL SERVICIO DE PUBLICACIÓN ESCRITA EN DOS PERIÓDICOS, CON EL FIN DE REQUERIR CURRICULUM VITAE.</t>
  </si>
  <si>
    <t>CONTRATAR EL SERVICIO DE MANTENIMIENTO PREVENTIVO Y CORRECTIVO PARA FOTOCOPIADORAS, IMPRESORES Y MULTIFUNCIONAL DE FOPROLYD.</t>
  </si>
  <si>
    <t>CONTRATAR EL SERVICIO DE CONSULTORÍA PARA REALIZAR AUDITORIA FINANCIERA .</t>
  </si>
  <si>
    <t>CONTRATAR EL SERVICIO DE PUBLICACIÓN ESCRITA EN PERIÓDICO DE CIRCULACIÓN NACIONAL AVISO DE CONVOCATORIA PARA PROCESOS LICITATORIOS.</t>
  </si>
  <si>
    <t>CONTRATAR EL SERVICIO DE IMPRESIÓN DE BOLETINES INFORMATIVOS PARA LAS OFICINA REGIONAL DE FOPROLYD EN SAN MIGUEL.</t>
  </si>
  <si>
    <t>CONTRATAR EL SERVICIO DE EXÁMENES DE GABINETE EN LA ESPECIALIDAD DE NEUMOLOGÍA: ESPIRÓMETROS PARA SOLICITANTES Y BENEFICIARIOS CON DISCAPACIDAD DE FOPROLYD.</t>
  </si>
  <si>
    <t>CONTRATAR EL SERVICIO DE  EXÁMENES DE GABINETE EN LA ESPECIALIDAD DE RADIOLOGÍA PARA BENEFICIARIOS Y SOLICITANTES DE FOPROLYD.</t>
  </si>
  <si>
    <t>CONTRATAR EL SERVICIO DE EXÁMENES COMPLEMENTARIOS EN LA ESPECIALIDAD DE OTORRINOLARINGOLOGÍA PARA BENEFICIARIOS Y SOLICITANTES DE FOPROLYD.</t>
  </si>
  <si>
    <t>ADQUIRIR EL SUMINISTRO DE  MEDICAMENTOS Y MATERIALES DE CURACIÓN PARA BENEFICIARIOS DE FOPROLYD.</t>
  </si>
  <si>
    <t>CONTRATAR EL SERVICIO DE EPARACIÓN DE PRÓTESIS Y ORTESIS  DE MIEMBROS SUPERIORES PARA BENEFICIARIOS DE FOPROLYD.</t>
  </si>
  <si>
    <t>CONTRATAR EL SERVICIO DE ELABORACIÓN Y ADQUIRIR EL SUMINISTRO DE  PRÓTESIS Y ORTESIS ESPECIALES PARA BENEFICIARIOS DE FOPROLYD.</t>
  </si>
  <si>
    <t>ADQUIRIR EL SUMINISTRO DE  PRODUCTOS DE HIGIENE Y DESECHABLES .</t>
  </si>
  <si>
    <t>ADQUIRIR EL SUMINISTRO DE  PRODUCTOS DE CONSUMO Y LIMPIEZA PARA FOPROLYD.</t>
  </si>
  <si>
    <t>ADQUIRIR EL SUMINISTRO DE  INSUMOS INFORMÁTICOS.</t>
  </si>
  <si>
    <t>ADQUIRIR EL SUMINISTRO DE  ALIMENTOS PREPARADOS PARA ASISTENTES A EVENTOS DE FOPROLYD CON SUS BENEFICIARIOS.</t>
  </si>
  <si>
    <t>CONTRATAR EL SERVICIO DE CONSULTORÍA PARA DESARROLLAR ESTUDIO PERICIAL DE EXPEDIENTES DE BENEFICIARIOS LISIADOS  DE FOPROLYD.</t>
  </si>
  <si>
    <t>ADQUIRIR EL SUMINISTRO DE  PIE DE CRÍAS DE CERDOS, PARA COMPLEMENTO DE APOYOS PRODUCTIVOS AGROPECUARIOS PARA BENEFICIARIOS DE FOPROLYD.</t>
  </si>
  <si>
    <t>ADQUIRIR EL SUMINISTRO DE  MOBILIARIO Y ELECTRODOMÉSTICOS PARA COMPLEMENTOS DE APOYOS PRODUCTIVOS A BENEFICIARIOS DE FOPROLYD.</t>
  </si>
  <si>
    <t>ADQUIRIR EL SUMINISTRO DE BOLETINES EXTERNOS INSTITUCIONALES.</t>
  </si>
  <si>
    <t>CONTRATAR EL SERVICIO DE TRATAMIENTO ODONTOLÓGICO Y ELABORACIÓN DE PRÓTASIS DENTALES PARA BENEFICIARIOS DE FOPROLYD.</t>
  </si>
  <si>
    <t>CONTRATAR EL SERVICIO DE EXÁMENES COMPLEMENTARIOS EN LA ESPECIALIDAD DE ELECTROFISIOLOGÍA PARA BENEFICIARIOS Y SOLICITANTES DE FOPROLYD.</t>
  </si>
  <si>
    <t>ADQUIRIR EL SUMINISTRO DE  MATERIAL QUIRÚRGICO, PARA REALIZAR CIRUGÍA A UN BENEFICIARIO.</t>
  </si>
  <si>
    <t>CONTRATAR EL SERVICIO DE PUBLICACIÓN ESCRITA EN DOS PERIÓDICOS DE CIRCULACIÓN NACIONAL PARA AVISO DE RESULTADO Y CONVOCATORIA PARA PROCESOS LICITATORIOS.</t>
  </si>
  <si>
    <t>CONTRATAR EL SERVICIO DE ARRENDAMIENTO DE INMUEBLES PARA ESTABLECIMIENTO, ALMACENAMIENTO Y BODEGAJE PARA FOPROLYD.</t>
  </si>
  <si>
    <t>ADQUIRIR EL SUMINISTRO DE  BEBIDAS ENVASADAS PARA BENEFICIARIOS Y SOLICITANTES DE FOPROLYD.</t>
  </si>
  <si>
    <t>CONTRATAR EL SERVICIO DE ADECUACIONES EN LAS OFICINAS ADMINISTRATIVAS Y ATENCIÓN A BENEFICIARIOS DE FOPROLYD.</t>
  </si>
  <si>
    <t>CONTRATAR EL SERVICIO DE PUBLICACIÓN ESCRITA ESQUELA DE CONDOLENCIAS EN UN PERIÓDICO DE CIRCULACIÓN NACIONAL POR EL FALLECIMIENTO DEL LICENCIADO JOSÉ OSMÍN DELGADO GUARDADO.</t>
  </si>
  <si>
    <t>ADQUIRIR EL SUMINISTRO DE  ARMAS DE FUEGO, MUNICIONES, FUNDAS Y CARGADORES.</t>
  </si>
  <si>
    <t>ADQUIRIR EL SUMINISTRO DE  UNA MOTOCICLETA PARA EL TRASLADO DE CORRESPONDENCIA Y MENSAJERÍA DE FOPROLYD.</t>
  </si>
  <si>
    <t>ADQUIRIR EL SUMINISTRO DE  PRÓTESIS DE MIEMBROS SUPERIORES E INFERIORES PARA BENEFICIARIOS DE FOPROLYD.</t>
  </si>
  <si>
    <t>ADQUIRIR EL SUMINISTRO DE  ELABORACIÓN DE 170 CALZADO ORTOPÉDICO PARA BENEFICIARIOS DE FOPROLYD.</t>
  </si>
  <si>
    <t>ADQUIRIR EL SUMINISTRO DE  LLANTAS PARA VEHÍCULOS DE FOPROLYD.</t>
  </si>
  <si>
    <t>CONTRATAR EL SERVICIO DE TELEFONÍA E1, PARA LAS NUEVAS OFICINAS DE FOPROLYD.</t>
  </si>
  <si>
    <t>ADQUIRIR EL SUMINISTRO DE  PAN DULCE Y PAN SALADO PARA BENEFICIARIOS Y SOLICITANTES QUE SE PRESENTA A FOPROLYD PARA REALIZAR DIVERSOS TRAMITES, ASÍ COMO PARA ATENCIÓN A PERSONAS ASISTENTES A REUNIONES DE FOPROLYD CON SUS BENEFICIARIOS.</t>
  </si>
  <si>
    <t>CONTRATAR EL SERVICIO DE MÉDICOS ESPECIALISTAS, PARA REALIZAR EVALUACIONES Y DICTÁMENES A BENEFICIARIOS Y SOLICITANTES DE FOPROLYD.</t>
  </si>
  <si>
    <t>ADQUIRIR EL SUMINISTRO DE FORMULARIOS IMPRESOS DE CONSTANCIAS DE VIDA DE BENEFICIARIOS DE FOPROLYD.</t>
  </si>
  <si>
    <t>ADQUIRIR EL SUMINISTRO DE  BIENES PROTOCOLARIOS PARA USO INSTITUCIONAL DE FOPROLYD.</t>
  </si>
  <si>
    <t>CONTRATAR EL SERVICIO DE MANTENIMIENTO PREVENTIVO DE EQUIPO INFORMÁTICO DE FOPROLYD.</t>
  </si>
  <si>
    <t>CONTRATAR EL SERVICIO DE  INSTALACIÓN DE 37 M² DE CERÁMICA Y 24.4 ML DE ZÓCALO CON ALTO DE 10 CM DEL TIPO ANTIDESLIZANTE DE LA RAMPLA DE ACCESO DEL EDIFICIO DE FOPROLYD.</t>
  </si>
  <si>
    <t>ADQUIRIR EL SUMINISTRO DE  CHEQUES EN FORMATO BOUCHER IMPRESOS.</t>
  </si>
  <si>
    <t>ADQUIRIR EL SUMINISTRO DE  CÁMARA DE VIDEO  Y CÁMARAS DIGITALES.</t>
  </si>
  <si>
    <t>ADQUIRIR EL SUMINISTRO DE  EQUIPO, HERRAMIENTAS Y ACCESORIOS DE FERRETERÍA PARA BENEFICIARIOS DE FOPROLYD.</t>
  </si>
  <si>
    <t>CONTRATAR EL SERVICIO DE EVALUACIONES PSICOLÓGICAS PARA PLAZAS VACANTES DENTRO DE LA INSTITUCIÓN.</t>
  </si>
  <si>
    <t>ADQUIRIR EL SUMINISTRO DE  EQUIPO PARA ELABORACIÓN Y COMERCIALIZACIÓN DE ALIMENTOS PARA APOYOS PRODUCTIVOS A BENEFICIARIOS DE FOPROLYD.</t>
  </si>
  <si>
    <t>ADQUIRIR EL SUMINISTRO DE  MAQUINARIA AGRÍCOLA  PARA BENEFICIARIOS.</t>
  </si>
  <si>
    <t>ADQUIRIR EL SUMINISTRO DE  DOS FARDOS O PACAS DE ROPA AMERICANA USADA PREMIUM, PARA LA ATENCIÓN DE BENEFICIARIOS EN EL MARCO DEL PROGRAMA DE REINSERCIÓN SOCIAL Y PRODUCTIVA.</t>
  </si>
  <si>
    <t>CONTRATAR EL SERVICIO DE  IMPRESIÓN, REFILADO Y EMPAQUETADO DE MEMORIAS DE LABORES .</t>
  </si>
  <si>
    <t>CONTRATAR EL SERVICIO DE ELABORACIÓN Y ADQUIRIR EL SUMINISTRO DE  UNA PRÓTESIS ESPECIAL PARA BENEFICIARIO DE FOPROLYD.</t>
  </si>
  <si>
    <t>CONTRATAR EL SERVICIO DE REPARACIÓN DE IMPRESOR MATRICIAL.</t>
  </si>
  <si>
    <t>CONTRATAR EL SERVICIO DE PUBLICACIÓN ESCRITA EN DOS PERIÓDICOS, CON EL FIN DE REQUERIR CURRICULUM VITAE, PARA REALIZAR EL PROCESO DE SELECCIÓN Y CONTRATACIÓN DE PERSONAL, A EFECTO DE CUBRIR PLAZAS VACANTES..</t>
  </si>
  <si>
    <t>ADQUIRIR EL SUMINISTRO DE  INSUMOS MÉDICOS PARA BENEFICIARIOS CON DISCAPACIDAD DE FOPROLYD.</t>
  </si>
  <si>
    <t>ADQUIRIR EL SUMINISTRO DE  APARATOS DE AYUDA MECÁNICA Y AUXILIARES PARA BENEFICIARIOS CON DISCAPACIDAD DE FOPROLYD.</t>
  </si>
  <si>
    <t>ADQUIRIR EL SUMINISTRO DE  COLCHONES ANTIESCARAS, COJINES DE ESPUMA Y GEL PARA BENEFICIARIOS CON DISCAPACIDAD DE FOPROLYD.</t>
  </si>
  <si>
    <t>ADQUIRIR EL SUMINISTRO DE  ELABORACIÓN DE PRÓTESIS ESPECIALES PARA BENEFICIARIOS DE FOPROLYD.</t>
  </si>
  <si>
    <t>ADQUIRIR EL SUMINISTRO DE  MEDIAS PARA MUÑÓN PARA BENEFICIARIOS DE FOPROLYD.</t>
  </si>
  <si>
    <t>ADQUIRIR EL SUMINISTRO DE  MATERIAL QUIRÚRGICO PARA REALIZAR CIRUGÍA A BENEFICIARIOS DE FOPROLYD.</t>
  </si>
  <si>
    <t>ADQUIRIR EL SUMINISTRO DE  PAPELERÍA Y ARTÍCULOS DE OFICINA PARA FOPROLYD.</t>
  </si>
  <si>
    <t>ADQUIRIR EL SUMINISTRO DE  CAFÉ Y AZÚCAR PARA EMPLEADOS Y ATENCIÓN A BENEFICIARIOS DE FOPROLYD.</t>
  </si>
  <si>
    <t>CONTRATAR EL SERVICIO DE ODONTOLOGÍA PARA REALIZAR EVALUACIONES PARA LA PRESCRIPCIÓN DE TRATAMIENTO ODONTOLÓGICOS A BENEFICIARIOS DE FOPROLYD.</t>
  </si>
  <si>
    <t>CONTRATAR EL SERVICIO DE ELABORACIÓN DE RÓTULOS Y ADQUIRIR EL SUMINISTRO DE  12 MICRÓFONOS DE ESCRITORIO PARA USO  EN LA ATENCIÓN A BENEFICIARIOS EN OFICINA CENTRAL DE FOPROLYD.</t>
  </si>
  <si>
    <t>ADQUIRIR EL SUMINISTRO DE  AGUA PURIFICADA PARA FOPROLYD.</t>
  </si>
  <si>
    <t>CONTRATAR EL SERVICIO DE PUBLICACIÓN ESCRITA EN PERIÓDICO DE CIRCULACIÓN NACIONAL AVISO DE RESULTADO PARA PROCESOS LICITATORIOS.</t>
  </si>
  <si>
    <t>CONTRATAR EL SERVICIO DE RECEPCIÓN Y REFRIGERIO PARA AUDIENCIA PÚBLICA DE RENDICIÓN DE CUENTAS DE FOPROLYD.</t>
  </si>
  <si>
    <t>CONTRATAR EL SERVICIO DE ELABORACIÓN Y ADQUIRIR EL SUMINISTRO DE  ORTESIS ESPECIALES PARA BENEFICIARIOS DE FOPROLYD.</t>
  </si>
  <si>
    <t>CONTRATAR EL SERVICIO DE ARRENDAMIENTO DE LOCAL, SERVICIO DE TRANSPORTE Y ALIMENTOS PARA DESARROLLAR CAPACITACIÓN  DIRIGIDA AL PERSONAL DE FOPROLYD.</t>
  </si>
  <si>
    <t>ADQUIRIR EL SUMINISTRO DE  UNA CAMA HOSPITALARIA PARA UN BENEFICIARIO.</t>
  </si>
  <si>
    <t>ADQUIRIR EL SUMINISTRO DE  EQUIPO ELECTRÓNICO, SOFTWARE, INSTALACIÓN DIGITALIZACIÓN Y ALMACENAMIENTO DE INFORMACIÓN CONTABLE DE FOPROLYD.</t>
  </si>
  <si>
    <t>ADQUIRIR EL SUMINISTRO DE  DOS CISTERNAS PARA CAPTACIÓN DE AGUAS LLUVIAS PARA BENEFICIARIOS DE FOPROLYD, EN EL MARCO DEL PROGRAMA DE REINSERCIÓN SOCIAL Y PRODUCTIVA .</t>
  </si>
  <si>
    <t>ADQUIRIR EL SUMINISTRO DE  DOS CILINDROS DE OXIGENO Y DOS CILINDROS DE ACETILENO, PARA APOYOS PRODUCTIVOS ESPECIALES PARA BENEFICIARIOS DE FOPROLYD.</t>
  </si>
  <si>
    <t>CONTRATAR EL SERVICIO DE REFRIGERIO  PARA EVENTOS DE INAUGURACIÓN  DEL EDIFICIO FOPROLYD.</t>
  </si>
  <si>
    <t>ADQUIRIR EL SUMINISTRO DE  UNA SILLA DE RUEDAS DEPORTIVA PARA UN BENEFICIARIO DE FOPROLYD.</t>
  </si>
  <si>
    <t>ADQUIRIR EL SUMINISTRO DE  MATERIAL QUIRÚRGICO.</t>
  </si>
  <si>
    <t>CONTRATAR EL SERVICIO DE PUBLICACIÓN EN DOS PERIÓDICOS DE CIRCULACIÓN NACIONAL, NOTA INFORMATIVA DE FOPROLYD.</t>
  </si>
  <si>
    <t>CONTRATAR EL SERVICIO DE ARRENDAMIENTO Y ADQUIRIR EL SUMINISTRO DE  ACCESORIOS PARA AUDIENCIA DE RENDICIÓN DE CUENTAS DE FOPROLYD.</t>
  </si>
  <si>
    <t>CONTRATAR EL SERVICIO DE  PUBLICACIÓN EN DOS PERIÓDICOS DE CIRCULACIÓN NACIONAL AVISO DE CONVOCATORIA PARA PROCESOS LICITATORIOS.</t>
  </si>
  <si>
    <t>ADQUIRIR EL SUMINISTRO DE  MOBILIARIO Y ELECTRODOMÉSTICOS PARA  FOPROLYD.</t>
  </si>
  <si>
    <t>ADQUIRIR EL SUMINISTRO E INSTALACIÓN DE DEFENSAS Y ESTRIBOS A VEHÍCULOS DE FOPROLYD.</t>
  </si>
  <si>
    <t>ADQUIRIR EL SUMINISTRO DE  UNIFORMES PARA EL PERSONAL DE FOPROLYD.</t>
  </si>
  <si>
    <t>ADQUIRIR EL SUMINISTRO  DE EJEMPLARES DE INFORME Y PAPELERÍA PARA EVENTOS DE RENDICIÓN DE CUENTAS DE FOPROLYD.</t>
  </si>
  <si>
    <t>CONTRATAR EL SERVICIO DE ARRENDAMIENTO DE LOCAL PARA DESARROLLAR CAPACITACIÓN, LA CUAL SERÁ IMPARTIDA A 40 BENEFICIARIOS DE FOPROLYD.</t>
  </si>
  <si>
    <t>ADQUIRIR EL SUMINISTRO DE  TRATAMIENTO ODONTOLÓGICO Y ELABORACIÓN DE PRÓTESIS DENTALES PARA BENEFICIARIOS DE FOPROLYD.</t>
  </si>
  <si>
    <t>ADQUIRIR EL SUMINISTRO DE  EQUIPO, HERRAMIENTA Y MATERIALES ELÉCTRICOS PARA FOPROLYD.</t>
  </si>
  <si>
    <t>CONTRATAR EL SERVICIO DE FUMIGACIÓN PARA LOS DIFERENTES INMUEBLES DE FOPROLYD.</t>
  </si>
  <si>
    <t>ADQUIRIR EL SUMINISTRO Y ELABORACIÓN DE ORTESIS ESPECIALES PARA BENEFICIARIOS DE FOPROLYD.</t>
  </si>
  <si>
    <t>CONTRATAR EL SERVICIO DE POLARIZADO DE PUERTAS Y VENTANAS DEL EDIFICIO DE FOPROLYD.</t>
  </si>
  <si>
    <t>ADQUIRIR EL SUMINISTRO DE  UNA ASPIRADORA DE MANO PARA LA UNIDAD DE INFORMÁTICA.</t>
  </si>
  <si>
    <t>CONTRATAR LOS SERVICIOS TÉCNICOS PARA LA SLECCIÓN, DEPURACIÓN, LIMPIEZA Y CLASIFICACIÓN DE DOCUMENTOS CONTABLES Y FINANCIEROS DE FOPROLYD.</t>
  </si>
  <si>
    <t>ADQUIRIR EL SUMINISTRO DE  UN UPS Y UN REGULADOR PARA REGIONAL DE CHALATENANGO.</t>
  </si>
  <si>
    <t>CONTRATAR EL SERVICIO DE DESMONTAJE, INSTALACIÓN Y MANTENIMIENTO PREVENTIVO Y CORRECTIVO DE AIRES ACONDICIONADOS DE FOPROLYD.</t>
  </si>
  <si>
    <t>ADQUIRIR EL SUMINISTRO DE  DOS PLACAS DE RECONOCIMIENTO PARA MIEMBROS DE JUNTA DIRECTIVA QUE HAN CONCLUIDO SU PERIODO DE GESTIÓN EN FOPROLYD.</t>
  </si>
  <si>
    <t>CONTRATAR EL SERVICIO DE REPARACIÓN DE PROYECTOR DE CAÑÓN.</t>
  </si>
  <si>
    <t>CONTRATAR EL SERVICIO DE REPARACIÓN DE PRÓTESIS Y ORTESIS DE MIEMBROS EXTERIORES E INFERIORES PARA BENEFICIARIOS DE FOPROLYD.</t>
  </si>
  <si>
    <t>CONTRATAR EL SERVICIO DE ELABORACIÓN Y ADQUIRIR EL SUMINISTRO DE  21 PRÓTESIS OCULARES INDIVIDUALIZADAS PARA BENEFICIARIOS DE FOPROLYD.</t>
  </si>
  <si>
    <t>ADQUIRIR EL SUMINISTRO DE  INSUMOS MÉDICOS PARA BENEFICIARIOS RECOMENDADOS POR CTE, SEGÚN ART. 27 DE LA LEY DE FOPROLYD.</t>
  </si>
  <si>
    <t>CONTRATAR EL SERVICIO DE PUBLICACIÓN ESCRITA ESQUELA DE CONDOLENCIAS POR EL FALLECIMIENTO DEL SR. DANIEL DE JESÚS MALDONADO.</t>
  </si>
  <si>
    <t>CONTRATAR EL SERVICIO DE  DESODORIZACIÓN DE SANITARIOS Y AROMATIZACIÓN DE BAÑOS E INSTALACIONES DEL EDIFICIO DE FOPROLYD.</t>
  </si>
  <si>
    <t>CONTRATAR EL SERVICIO DE IMPRESIÓN DE MATERIALES EDUCATIVOS (BROCHURES) PARA FOPROLYD.</t>
  </si>
  <si>
    <t>CONTRATAR EL SERVICIO DE MANTENIMIENTO PREVENTIVO Y CORRECTIVO PARA MOTOCICLETA DE FOPROLYD.</t>
  </si>
  <si>
    <t>CONTRATAR EL SERVICIO DE UN TÚNEL DE DATOS PARA ENLACE DIRECTO ENTRE EL EDIFICIO FOPROLYD Y EL MINISTERIO DE HACIENDA.</t>
  </si>
  <si>
    <t>ADQUIRIR EL SUMINISTRO DE  CUATRO PARES DE RADIO DE COMUNICACIÓN DE CORTO ALCANCE PARA FOPROLYD.</t>
  </si>
  <si>
    <t>CONTRATAR EL SERVICIO DE PUBLICACIÓN ESCRITA DE AVISO DE RESULTADOS PARA PROCESOS LICITATORIOS.</t>
  </si>
  <si>
    <t>CONTRATAR EL SERVICIO DE PUBLICACIÓN ESCRITA DE AVISO DE SOLICITUD DE CURRICULUM VITAE PARA CUBRIR PLAZA EN FOPROLYD.</t>
  </si>
  <si>
    <t>CONTRATAR EL SERVICIO DE PUBLICACIÓN ESCRITA DE ESQUELA DE CONDOLENCIAS EN UN PERIÓDICO DE CIRCULACIÓN NACIONAL, POR EL FALLECIMIENTO DEL SEÑOR JOSÉ LEÓNIDAS ARGUETA ROLDAN, BENEFICIARIO ILUSTRE DE FOPROLYD.</t>
  </si>
  <si>
    <t>ADQUIRIR EL SUMINISTRO DE  EQUIPO INFORMÁTICO Y DE REPRODUCCIÓN PARA USO INSTITUCIONAL.</t>
  </si>
  <si>
    <t>CONTRATAR EL SERVICIO DE CONSULTORÍA PARA EL DESARROLLO DE SOFTWARE PARA EL CONTROL DE TRANSPORTE DE FOPROLYD.</t>
  </si>
  <si>
    <t>ADQUIRIR EL SUMINISTRO DE  COLMENAS DOBLES PARA BENEFICIARIOS DE FOPROLYD.</t>
  </si>
  <si>
    <t>ADQUIRIR EL SUMINISTRO DE  PINTURA  Y ACCESORIOS PARA MANTENIMIENTO DE EDIFICIO DE FOPROLYD.</t>
  </si>
  <si>
    <t>ADQUIRIR EL SUMINISTRO DE  EJEMPLARES DE LA LEY Y EL REGLAMENTO DE FOPROLYD.</t>
  </si>
  <si>
    <t>ADQUIRIR EL SUMINISTRO DE  ELABORACIÓN DE 51 PARES DE CALZADO ORTOPÉDICO PARA BENEFICIARIOS DE FOPROLYD.</t>
  </si>
  <si>
    <t>CONTRATAR EL SERVICIO DE CONSULTORÍA PARA LA SUPERVISIÓN DE OBRAS EN INMUEBLE PARA INSTALAR EL TALLER DE PRÓTESIS DE FOPROLYD.</t>
  </si>
  <si>
    <t>CONTRATAR EL SERVICIO DE MANTENIMIENTO PREVENTIVO Y CORRECTIVO PARA FLOTA DE  VEHÍCULOS DE FOPROLYD.</t>
  </si>
  <si>
    <t>ADQUIRIR EL SUMINISTRO DE  INSUMOS INFORMÁTICOS PARA FOPROLYD.</t>
  </si>
  <si>
    <t>ADQUIRIR EL SUMINISTRO DE  UN SISTEMA DE CIRCUITO CERRADO DE TELEVISIÓN PARA EL EDIFICIO Y PARQUEO DE FOPROLYD.</t>
  </si>
  <si>
    <t>ADQUIRIR EL SUMINISTRO Y SERVICIO DE ALIMENTOS PARA ATENDER JORNADA EXTRAORDINARIA DE TRABAJO DEL PERSONAL DE FOPROLYD.</t>
  </si>
  <si>
    <t>ADQUIRIR EL SUMINISTRO DE  MATERIAL QUIRÚRGICO PARA REALIZAR CIRUGÍAS A BENEFICIARIOS DE FOPROLYD.</t>
  </si>
  <si>
    <t>ADQUIRIR EL SUMINISTRO DE  INSUMOS MÉDICOS  PARA BENEFICIARIOS DE FOPROLYD.</t>
  </si>
  <si>
    <t>ADQUIRIR EL SUMINISTRO DE  EQUIPO INFORMÁTICO PARA FOPROLYD.</t>
  </si>
  <si>
    <t>CONTRATAR EL SERVICIO DE ADECUACIONES ELÉCTRICAS E INSTALACIÓN DE UN AIRE ACONDICIONADO EN OFICINA DE EDIFICIO ADELA,  PARA USO DE LA UNIDAD FINANCIERA DE FOPROLYD.</t>
  </si>
  <si>
    <t>ADQUIRIR EL SUMINISTRO DE  MOBILIARIO Y EQUIPO DE OFICINA PARA FOPROLYD.</t>
  </si>
  <si>
    <t>ADQUIRIR EL SUMINISTRO DE  UNA CARTELERA DE PARED PARA FOPROLYD.</t>
  </si>
  <si>
    <t>CONTRATAR EL SERVICIO DE CAPACITACIÓN  PARA ÁREAS ADMINISTRATIVAS Y DIRECCIÓN DE FOPROLYD.</t>
  </si>
  <si>
    <t>ADQUIRIR EL SUMINISTRO DE  17 PARES DE CALZADO PARA AGENTES SE SEGURIDAD DE FOPROLYD.</t>
  </si>
  <si>
    <t>ADQUIRIR EL SUMINISTRO DE  MATERIALES Y HERRAMIENTAS PARA EL MEJORAMIENTO DE INSTALACIONES CIVILES Y ELÉCTRICAS DE LAS OFICINAS DE FOPROLYD.</t>
  </si>
  <si>
    <t>CONTRATAR EL SERVICIO DE TRANSPORTE PARA TRASLADO DE PERSONAL DE FOPROLYD.</t>
  </si>
  <si>
    <t>ADQUIRIR EL SUMINISTRO DE  PRODUCTOS DE HIGIENE Y DESECHABLES PARA FOPROLYD.</t>
  </si>
  <si>
    <t>ADQUIRIR EL SUMINISTRO DE  PRODUCTOS QUÍMICOS Y DE LIMPIEZA PARA FOPROLYD.</t>
  </si>
  <si>
    <t>ADQUIRIR EL SUMINISTRO E INSTALACIÓN DE UN SISTEMA DE CONTROL DE ACCESO FÍSICO PARA FOPROLYD.</t>
  </si>
  <si>
    <t>CONTRATAR EL SERVICIO DE POLARIZADO DE 28 METROS CUADRADOS EN VENTANAS DEL EDIFICIO DE FOPROLYD.</t>
  </si>
  <si>
    <t>CONTRATAR EL SERVICIO  Y ADQUIRIR EL SUMINISTRO DE  ADECUACIONES EN PORTÓN Y ÁREA DE ESTACIONAMIENTO DE FOPROLYD.</t>
  </si>
  <si>
    <t>ADQUIRIR EL SUMINISTRO DE  MEDICAMENTOS E INSUMOS MÉDICOS PARA BOTIQUÍN DE FOPROLYD.</t>
  </si>
  <si>
    <t>ADQUIRIR EL SUMINISTRO DE  INSTRUMENTAL MÉDICO Y MUEBLES PARA BOTIQUÍN PARA ATENCIÓN MEDICA A EMPLEADOS DE  FOPROLYD.</t>
  </si>
  <si>
    <t>CONTRATAR EL SERVICIO DE SEGUROS DE BIENES Y DE PERSONAS PARA FOPROLYD.</t>
  </si>
  <si>
    <t>CONTRATAR EL SERVICIO DE MANTENIMIENTO PREVENTIVO Y CORRECTIVO PARA LA FLOTA DE VEHÍCULOS DE FOPROLYD.</t>
  </si>
  <si>
    <t>ADQUIRIR EL SUMINISTRO DE  VEHÍCULOS AUTOMOTORES PARA FOPROLYD.</t>
  </si>
  <si>
    <t>ADQUIRIR EL SUMINISTRO DE  EQUIPO INFORMÁTICO Y DE REPRODUCCIÓN DE DOCUMENTOS PARA USO INSTITUCIONAL DE FOPROLYD.</t>
  </si>
  <si>
    <t>ADQUIRIR EL SUMINISTRO DE  CUPONES PARA CANJE POR COMBUSTIBLE DIESEL O GASOLINA PARA VEHÍCULOS DE FOPROLYD.</t>
  </si>
  <si>
    <t>ADQUIRIR EL SUMINISTRO E INSTALACIÓN DE MAQUINARIA, EQUIPO Y HERRAMIENTAS PARA EL TALLER DE PRÓTESIS DE FOPROLYD.</t>
  </si>
  <si>
    <t>CONTRATAR EL SERVICIO DE ARRENDAMIENTO DE INMUEBLES PARA OFICINA REGIONAL DE FOPROLYD EN CHALATENANGO.</t>
  </si>
  <si>
    <t>CONTRATAR EL SERVICIO DE ARRENDAMIENTO DE INMUEBLES PARA OFICINA REGIONAL DE FOPROLYD EN SAN MIGUEL.</t>
  </si>
  <si>
    <t>CONTRATAR EL SERVICIO DE ARRENDAMIENTO DE INMUEBLE PARA ESTABLECIMIENTO, ALMACENAMIENTO Y BODEGAJE PARA FOPROLYD.</t>
  </si>
  <si>
    <t>CONTRATAR EL SERVICIO DE RENOVACIÓN DE PÓLIZAS DE SEGUROS DE BIENES Y PERSONAS .</t>
  </si>
  <si>
    <t>CONTRATAR EL SERVICIO DE SEGUROS DE VIDA Y DE EQUIPO INFORMÁTICO PARA FOPROLYD.</t>
  </si>
  <si>
    <t>ADQUIRIR EL SUMINISTRO DE MEDICAMENTOS Y MATERIAL MÉDICO PARA BENEFICIARIOS DE FOPROLYD.</t>
  </si>
  <si>
    <t>ADQUIRIR EL SUMINISTRO DE COLCHONES ANTIESCARAS, COJINES PARA SILLAS DE RUEDAS PARA BENEFICIARIOS DE FOPROLYD.</t>
  </si>
  <si>
    <t>ADQUIRIR EL SUMINISTRO DE INSUMOS MÉDICOS PARA BENEFICIARIOS DE FOPROLYD.</t>
  </si>
  <si>
    <t>CONTRATAR EL SERVICIO DE ELABORACIÓN Y SUMINISTRO  DE CALZADO ORTOPÉDICO PARA BENEFICIARIOS DE FOPROLYD.</t>
  </si>
  <si>
    <t>ADQUIRIR EL SUMINISTRO DE REPARACIÓN DE SILLAS DE RUEDAS PARA BENEFICIARIOS DE FOPROLYD.</t>
  </si>
  <si>
    <t>CONTRATAR EL SERVICIO DE REPARACIÓN DE PRÓTESIS Y ORTESIS DE MIEMBROS SUPERIORES E INFERIORES PARA BENEFICIARIOS DE FOPROLYD.</t>
  </si>
  <si>
    <t>CONTRATAR EL SERVICIO DE ELABORACIÓN Y SUMINISTRO DE PRÓTESIS Y ORTESIS PARA BENEFICIARIOS DE FOPROLYD.</t>
  </si>
  <si>
    <t>CONTRATAR EL SERVICIO DE EVALUACIONES PSICOLÓGICAS INDIVIDUALES A PERSONAS QUE APLICAN A PLAZAS VACANTES EN FOPROLYD.</t>
  </si>
  <si>
    <t>CONTRATAR EL SERVICIO DE CONTRATACIÓN DE SUSCRIPCIÓN DE EJEMPLARES DE PERIÓDICOS DE PRENSA ESCRITA PARA FOPROLYD.</t>
  </si>
  <si>
    <t>CONTRATAR EL SERVICIO DE ELABORACIÓN Y MANTENIMIENTO DE PRÓTESIS OCULARES; SUMINISTRO DE PRÓTESIS OCULARES INDIVIDUALES PARA BENEFICIARIOS DE FOPROLYD.</t>
  </si>
  <si>
    <t>ADQUIRIR EL SUMINISTRO DE LENTES CORRECTORES, LENTES DE CONTACTO, LENTES OSCUROS Y REPARACIONES DE LENTES CORRECTORES PARA BENEFICIARIOS DE FOPROLYD.</t>
  </si>
  <si>
    <t>CONTRATAR EL SERVICIO DE CONSULTORÍA PARA REALIZAR AUDITORÍA FINANCIERA .</t>
  </si>
  <si>
    <t>CONTRATAR EL SERVICIO DE ARRENDAMIENTO DE INMUEBLE PARA EL DESARROLLO DE TALLER DE FORMACIÓN A BENEFICIARIOS DE FOPROLYD  EN EL ÁREA DE SALUD MENTAL.</t>
  </si>
  <si>
    <t>CONTRATAR EL SERVICIO DE INTERNET CORPORATIVO PARA LA OFICINA CENTRAL DE FOPROLYD.</t>
  </si>
  <si>
    <t>CONTRATAR EL SERVICIO DE IMPRESIÓN DE 8,000 BOLETINES INFORMATIVOS PARA LA OFICINA REGIONAL DE FOPROLYD EN SAN MIGUEL.</t>
  </si>
  <si>
    <t>ADQUIRIR EL SUMINISTRO DE PAN DULCE Y PAN SALADO PARA BENEFICIARIOS Y SOLICITANTES, ASÍ COMO A SUS ACOMPAÑANTES, QUE SE PRESENTAN A REALIZAR DIVERSOS TRAMITES  O QUE ASISTEN A REUNIONES DE FOPROLYD.</t>
  </si>
  <si>
    <t>CONTRATAR EL SERVICIO DE MANTENIMIENTO PREVENTIVO Y CORRECTIVO DE AIRES ACONDICIONADOS DE FOPROLYD.</t>
  </si>
  <si>
    <t>CONTRATAR EL SERVICIO DE TELEFONÍA MÓVIL.</t>
  </si>
  <si>
    <t>CONTRATAR EL SERVICIO DE PUBLICACIÓN ESCRITA EN PERIÓDICOS DE CIRCULACIÓN NACIONAL AVISO DE CONVOCATORIA PARA PROCESOS LICITATORIOS.</t>
  </si>
  <si>
    <t>ADQUIRIR EL SUMINISTRO DE MATERIALES EDUCATIVOS E INSTRUMENTOS EVALUATIVOS Y EQUIPO PARA ASISTENCIA TÉCNICA A BENEFICIARIOS DE FOPROLYD.</t>
  </si>
  <si>
    <t>CONTRATAR EL SERVICIO DE RENOVACIÓN DE UNA LICENCIA SECURITY SOFTWARE SUITE PARA DISPOSITIVO FIREWALL WATCHGUARD DE FOPROLYD.</t>
  </si>
  <si>
    <t>CONTRATAR EL SERVICIO DE MANTENIMIENTO PREVENTIVO Y CORRECTIVO PARA FOTOCOPIADORAS DE FOPROLYD.</t>
  </si>
  <si>
    <t>CONTRATAR EL SERVICIO DE PRODUCCIÓN Y TRANSMISIÓN DEL PROGRAMA DE RADIO INSTITUCIONAL FONDO DE LISIADOS EN ACCIÓN.</t>
  </si>
  <si>
    <t>ADQUIRIR EL SUMINISTRO DE MATERIAL QUIRÚRGICO PARA REALIZAR CIRUGÍA A BENEFICIARIO OSCAR SALINAS Y SALINA DE FOPROLYD.</t>
  </si>
  <si>
    <t>ADQUIRIR EL SUMINISTRO DE CINTURONES DE NYLON PARA EL PERSONAL DE SEGURIDAD DE FOPROLYD.</t>
  </si>
  <si>
    <t>ADQUIRIR EL SUMINISTRO DE  AGUA  PURIFICADA PARA CONSUMO DE LA POBLACIÓN BENEFICIARIA QUE SE ATIENDE Y EMPLEADOS DE FOPROLYD.</t>
  </si>
  <si>
    <t>ADQUIRIR EL SUMINISTRO DE DOS PLACAS DE RECONOCIMIENTO PARA MIEMBROS DE JUNTA DIRECTIVA A DE FOPROLYD.</t>
  </si>
  <si>
    <t>ADQUIRIR EL SUMINISTRO DE PRODUCTOS DE HIGIENE Y DESECHABLES PARA FOPROLYD.</t>
  </si>
  <si>
    <t>ADQUIRIR EL SUMINISTRO DE PRODUCTOS DE CONSUMO Y LIMPIEZA PARA FOPROLYD.</t>
  </si>
  <si>
    <t>ADQUIRIR EL SUMINISTRO DE CAFÉ Y AZÚCAR PARA EMPLEADOS Y ATENCIÓN A BENEFICIARIOS DE FOPROLYD.</t>
  </si>
  <si>
    <t>ADQUIRIR EL SUMINISTRO DE INSUMOS INFORMÁTICOS PARA FOPROLYD.</t>
  </si>
  <si>
    <t>CONTRATAR EL SERVICIO DE IMPRESIÓN DE 1,200 BOLETINES INFORMATIVOS PARA LA REGIONAL DE FOPROLYD EN CHALATENANGO.</t>
  </si>
  <si>
    <t>ADQUIRIR EL SUMINISTRO DE MATERIAL QUIRÚRGICO PARA BENEFICIARIOS DE FOPROLYD.</t>
  </si>
  <si>
    <t>ADQUIRIR EL SUMINISTRO  Y DISEÑO DE 5 BANNERS PARA OFICINA REGIONAL DE FOPROLYD  EN EL DEPARTAMENTO DE CHALATENANGO.</t>
  </si>
  <si>
    <t>CONTRATAR EL SERVICIO DE PUBLICACIÓN ESCRITA EN UN PERIÓDICO, CON EL FIN DE REQUERIR CURRICULUM VITAE, PARA REALIZAR EL PROCESO DE SELECCIÓN Y CONTRATACIÓN DE PERSONAL.</t>
  </si>
  <si>
    <t>ADQUIRIR EL SUMINISTRO DE APARATOS ORTESICOS Y PRÓTESIS ESPECIALES PARA BENEFICIARIOS DE FOPROLYD.</t>
  </si>
  <si>
    <t>ADQUIRIR EL SUMINISTRO DE UNIFORMES PARA EL PERSONAL DE FOPROLYD.</t>
  </si>
  <si>
    <t>CONTRATAR EL SERVICIO DE RECARGA DE EXTINTORES UBICADOS EN LAS INSTALACIONES DEL EDIFICIO DE FOPROLYD.</t>
  </si>
  <si>
    <t>CONTRATAR EL SERVICIO DE CUÑAS RADIALES .</t>
  </si>
  <si>
    <t>CONTRATAR EL SERVICIO DE IMPRESIÓN DE FORMULARIOS DE CONSTANCIA DE VIDA DE BENEFICIARIOS PENSIONADOS DE FOPROLYD.</t>
  </si>
  <si>
    <t>CONTRATAR EL SERVICIO DE PUBLICACIÓN ESCRITA EN DOS PERIÓDICOS A EFECTO DE COMUNICAR A BENEFICIARIOS PENSIONADO DE FOPROLYD.</t>
  </si>
  <si>
    <t>CONTRATAR EL SERVICIO DE DESODORIZACIÓN DE SANITARIOS Y AROMATIZACIÓN DE BAÑOS DEL EDIFICIOS DE FOPROLYD.</t>
  </si>
  <si>
    <t>ADQUIRIR EL SUMINISTRO DE MOBILIARIO Y ARTÍCULOS PLÁSTICO, ALUMINIO Y VIDRIO PARA LA APOYOS PRODUCTIVOS A BENEFICIARIOS DE FOPROLYD.</t>
  </si>
  <si>
    <t>CONTRATAR EL SERVICIO DE TELEFÓNICA E1 PARA OFICINA CENTRAL DE FOPROLYD.</t>
  </si>
  <si>
    <t>ADQUIRIR EL SUMINISTRO DE UN CANOPY PARA LA REGIONAL DE SAN MIGUEL DE FOPROLYD.</t>
  </si>
  <si>
    <t>ADQUIRIR EL SUMINISTRO DE APARATOS DE AYUDA MECÁNICA Y AUXILIARES PARA BENEFICIARIOS DE FOPROLYD.</t>
  </si>
  <si>
    <t>ADQUIRIR EL SUMINISTRO DE ACCESORIOS Y REPUESTOS INFORMÁTICOS.</t>
  </si>
  <si>
    <t>CONTRATAR EL SERVICIO DE MANTENIMIENTO PREVENTIVO Y CORRECTIVO DEL ASCENSOR DE FOPROLYD.</t>
  </si>
  <si>
    <t>CONTRATAR LOS SERVICIOS COMPLEMENTARIOS PARA LA INSTALACIÓN DE DISPOSITIVOS DE SEGURIDAD EN PUERTAS DE VIDRIO DE FOPROLYD.</t>
  </si>
  <si>
    <t>CONTRATAR EL SERVICIO DE IMPRESIÓN DE BOLETINES EXTERNOS INSTITUCIONALES.</t>
  </si>
  <si>
    <t>ADQUIRIR EL SUMINISTRO  Y REPARACIÓN DE OTOAMPLIFONOS Y SUMINISTRO DE SET DE BATERÍAS PARA OTOAMPLIFONOS PARA BENEFICIARIOS DE FOPROLYD.</t>
  </si>
  <si>
    <t>ADQUIRIR EL SUMINISTRO DE PAPELERÍA Y ARTÍCULOS DE OFICINA PARA FOPROLYD.</t>
  </si>
  <si>
    <t>CONTRATAR EL SERVICIO DE IMPRESIÓN DE FORMULARIOS PARA ORDEN DE RETIRO DE ALMACÉN.</t>
  </si>
  <si>
    <t>CONTRATAR EL SERVICIO DE CAPACITACIÓN PARA UN FUNCIONARIO DE FOPROLYD EN EL DIPLOMADO DENOMINADO: COMUNICACIÓN INSTITUCIONAL Y MARKETING POLÍTICO.</t>
  </si>
  <si>
    <t>ADQUIRIR EL SUMINISTRO DE EQUIPO Y ACCESORIOS PARA FUNERARIA.</t>
  </si>
  <si>
    <t>ADQUIRIR EL SUMINISTRO DE EQUIPO Y ARTICULO DE PESCA PARA BENEFICIARIOS DE FOPROLYD.</t>
  </si>
  <si>
    <t>ADQUIRIR EL SUMINISTRO DE EQUIPO INFORMÁTICO PARA APOYOS PRODUCTIVOS A BENEFICIARIOS DE FOPROLYD.</t>
  </si>
  <si>
    <t>ADQUIRIR EL SUMINISTRO DE ACCESORIOS DE SEGURIDAD OCUPACIONAL, PARA LA ATENCIÓN DE BENEFICIARIOS DE FOPROLYD.</t>
  </si>
  <si>
    <t>ADQUIRIR EL SUMINISTRO DE EQUIPO Y ARTÍCULOS PARA PANADERÍA, PARA LA ATENCIÓN DE BENEFICIARIOS DE FOPROLYD.</t>
  </si>
  <si>
    <t>CONTRATAR EL SERVICIO DE MANTENIMIENTO PREVENTIVO Y CORRECTIVO DE LA PLANTA ELÉCTRICA DE FOPROLYD.</t>
  </si>
  <si>
    <t>CONTRATAR EL SERVICIO DE MANTENIMIENTO PREVENTIVO Y CORRECTIVO DE SUBESTACIÓN DE FOPROLYD.</t>
  </si>
  <si>
    <t>ADQUIRIR EL SUMINISTRO DE SILLA DE RUEDA ESPECIAL DE SOBREPESO EN ATENCIÓN A  BENEFICIARIO DE FOPROLYD.</t>
  </si>
  <si>
    <t>ADQUIRIR EL SUMINISTRO DE INSUMOS PARA BENEFICIARIOS DE FOPROLYD.</t>
  </si>
  <si>
    <t>CONTRATAR EL SERVICIO DE MANO DE OBRA PARA APLICAR PINTURA A UNA ÁREA DE 600 MTS CUADRADOS EN LA OFICINA DE SAN MIGUEL.</t>
  </si>
  <si>
    <t>CONTRATAR EL SERVICIO DE MANTENIMIENTO PREVENTIVO Y CORRECTIVO DEL SISTEMA DE ALARMA DE DETECCIÓN DE INCENDIO DE FOPROLYD.</t>
  </si>
  <si>
    <t>CONTRATAR EL SERVICIO DE MANTENIMIENTO PREVENTIVO Y CORRECTIVO DEL SISTEMA DE BOMBEO DE CISTERNA Y RED CONTRA INCENDIO DE FOPROLYD.</t>
  </si>
  <si>
    <t>CONTRATAR EL SERVICIO DE PUBLICACIÓN ESCRITA EN PERIÓDICO DE CIRCULACIÓN NACIONAL AVISO DE RESULTADO Y CONVOCATORIA PARA PROCESOS LICITATORIO.</t>
  </si>
  <si>
    <t>ADQUIRIR EL SUMINISTRO DE TRATAMIENTO ODONTOLÓGICO Y ELABORACIÓN DE PRÓTESIS DENTAL PARA BENEFICIARIOS DE FOPROLYD.</t>
  </si>
  <si>
    <t>ADQUIRIR EL SUMINISTRO DE MATERIALES QUIRÚRGICOS.</t>
  </si>
  <si>
    <t>CONTRATAR EL SERVICIO DE EXÁMENES DE GABINETE EN LA ESPECIALIDAD DE RADIOLOGÍA.</t>
  </si>
  <si>
    <t>ADQUIRIR EL SUMINISTRO DE DOS ROLLOS DE ETIQUETAS DE POLIÉSTER PARA FOPROLYD.</t>
  </si>
  <si>
    <t>ADQUIRIR EL SUMINISTRO DE DETECTORES DE HUMO AUTÓNOMO Y SERVICIO DE RECARGA DE EXTINTORES PARA FOPROLYD.</t>
  </si>
  <si>
    <t>ADQUIRIR EL SUMINISTRO DE ALEVINES PARA LA ATENCIÓN A BENEFICIARIOS DE FOPROLYD.</t>
  </si>
  <si>
    <t>ADQUIRIR EL SUMINISTRO DE ARTÍCULOS DE ELECTRÓNICA PARA FOPROLYD.</t>
  </si>
  <si>
    <t>ADQUIRIR EL SUMINISTRO DE PIE DE CRÍAS DE AVES PARA LA ATENCIÓN DE BENEFICIARIOS DE FOPROLYD.</t>
  </si>
  <si>
    <t>ADQUIRIR EL SUMINISTRO DE COLMENAS DOBLES PARA APOYOS PRODUCTIVOS A BENEFICIARIOS DE FOPROLYD.</t>
  </si>
  <si>
    <t>ADQUIRIR EL SUMINISTRO DE SOFTWARE INFORMÁTICO PARA LA APLICACIÓN DE PRUEBAS PSICOMÉTRICAS.</t>
  </si>
  <si>
    <t>ADQUIRIR EL SUMINISTRO DE CERDOS, PARA LA ATENCIÓN DE BENEFICIARIOS DE FOPROLYD.</t>
  </si>
  <si>
    <t>ADQUIRIR EL SUMINISTRO DE PINTURA Y ACCESORIOS PARA MANTENIMIENTO DE EDIFICIO DE FOPROLYD.</t>
  </si>
  <si>
    <t>ADQUIRIR EL SUMINISTRO DE UNA CAMA HOSPITALARIA PARA BENEFICIARIA DE FOPROLYD.</t>
  </si>
  <si>
    <t>ADQUIRIR EL SUMINISTRO DE EQUIPO DE BOMBEO PARA BENEFICIARIO DE FOPROLYD.</t>
  </si>
  <si>
    <t>ADQUIRIR EL SUMINISTRO DE UNA MOTOCICLETA PARA FOPROLYD.</t>
  </si>
  <si>
    <t>CONTRATAR EL SERVICIO DE  PUBLICACIÓN ESCRITA EN PERIÓDICOS DE CIRCULACIÓN NACIONAL AVISO DE RESULTADOS Y CONVOCATORIA PARA PROCESOS LICITATORIOS.</t>
  </si>
  <si>
    <t>ADQUIRIR EL SUMINISTRO DE EQUIPO INFORMÁTICO, SOFTWARE Y DE REPRODUCCIÓN DE DOCUMENTOS PARA USO INSTITUCIONAL DE FOPROLYD.</t>
  </si>
  <si>
    <t>CONTRATAR EL SERVICIO DE PUBLICACIÓN ESCRITA, ESQUELA DE CONDOLENCIAS.</t>
  </si>
  <si>
    <t>ADQUIRIR EL SUMINISTRO DE MEDIAS PARA MUÑÓN PARA BENEFICIARIOS DE FOPROLYD.</t>
  </si>
  <si>
    <t>ADQUIRIR EL SUMINISTRO DE UN VEHÍCULO TIPO SEDAN PARA FOPROLYD.</t>
  </si>
  <si>
    <t>CONTRATAR EL SERVICIO DE TRANSPORTE PARA BENEFICIARIOS DE FOPROLYD.</t>
  </si>
  <si>
    <t>CONTRATAR EL SERVICIO DE ARRENDAMIENTO DE INMUEBLE PARA DESARROLLO DE TALLER DE FORMACIÓN DE FACILITADORES COMUNITARIOS PARA BENEFICIARIOS DE FOPROLYD.</t>
  </si>
  <si>
    <t>CONTRATAR EL SERVICIO DE  ALOJAMIENTO PARA BENEFICIARIOS Y SOLICITANTES QUE VIAJAN DESDE EL INTERIOR DEL PAÍS PARA REALIZAR DIVERSOS TRAMITES EN FOPROLYD.</t>
  </si>
  <si>
    <t>CONTRATAR EL SERVICIO DE IMPRESIÓN DE STICKERS CON LA MARCA INSTITUCIONAL, PARA SER COLOCADOS EN VEHÍCULOS DE FOPROLYD.</t>
  </si>
  <si>
    <t>ADQUIRIR EL SUMINISTRO DE 3 CONTOMETROS PARA EL DESARROLLO DE ACTIVIDADES DEL DEPARTAMENTO DE PENSIONES  Y BENEFICIARIOS ECONÓMICOS DE FOPROLYD.</t>
  </si>
  <si>
    <t>CONTRATAR EL SERVICIO DE IMPRESIÓN Y REFILADO DE MEMORIAS DE LABORES Y 150 CINTAS PROTECTORAS IMPRESAS.</t>
  </si>
  <si>
    <t>CONTRATAR EL SERVICIO DE CAPACITACIÓN PARA MIEMBROS DE COMISSOF DE FOPROLYD SOBRE ASPECTOS BÁSICOS DE SEGURIDAD, SALUD OCUPACIONAL, ORGANIZACIÓN Y FUNCIONAMIENTO PARA EL PERSONAL DE MIEMBROS DE COMISSOF DE FOPROLYD.</t>
  </si>
  <si>
    <t>ADQUIRIR EL SUMINISTRO DE MATERIAL QUIRÚRGICOS PARA REALIZAR CIRUGÍA A BENEFIARIOS DE FOPROLYD.</t>
  </si>
  <si>
    <t>ADQUIRIR EL SUMINISTRO DE UN IMPRESOR MULTIFUNCIONAL PARA  BENEFICIARIO DE FOPROLYD.</t>
  </si>
  <si>
    <t>ADQUIRIR EL SUMINISTRO DE INSUMOS AGRÍCOLAS Y SERVICIO DE PREPARACIÓN DE TIERRAS PARA BRINDAR CAPACITACIONES A BENEFICIARIOS DE FOPROLYD.</t>
  </si>
  <si>
    <t>ADQUIRIR EL SUMINISTRO DE ACCESORIOS DE TRABAJO PARA FACILITADORES COMUNITARIOS EN SALUD MENTAL, Y BENEFICIARIOS DE FOPROLYD.</t>
  </si>
  <si>
    <t>ADQUIRIR EL SUMINISTRO DE APARATOS ORTESICOS ESPECIALES PARA BENEFICIARIOS DE FOPROLYD.</t>
  </si>
  <si>
    <t>ADQUIRIR EL SUMINISTRO DE BICICLETA DE TRES LLANTAS PARA APOYO PRODUCTIVO A BENEFICIARIO DE FOPROLYD.</t>
  </si>
  <si>
    <t>CONTRATAR EL SERVICIO DE TRANSPORTE AÉREO PARA UNA PERSONA QUE VIENE A FOPROLYD  COMO APOYO PARA LA CONFORMACIÓN ADMINISTRATIVA DEL TALLER DE PRÓTESIS.</t>
  </si>
  <si>
    <t>CONTRATAR EL SERVICIO DE ALOJAMIENTO Y ALIMENTACIÓN PARA UNA PERSONA QUE VIENE A FOPROLYD  COMO APOYO PARA CONFORMACIÓN ADMINISTRATIVA DEL TALLER DE PRÓTESIS.</t>
  </si>
  <si>
    <t>ADQUIRIR EL SUMINISTRO DE MOBILIARIO DE APOYOS PRODUCTIVOS PARA BENEFICIARIOS DE FOPROLYD.</t>
  </si>
  <si>
    <t>ADQUIRIR EL SUMINISTRO  E INSTALACIÓN DE UN AIRE ACONDICIONADO PARA FOPROLYD.</t>
  </si>
  <si>
    <t>CONTRATAR EL SERVICIO DE ELABORACIÓN DE PLANTILLAS ORTOPÉDICAS PARA BENEFICIARIOS DE FOPROLYD.</t>
  </si>
  <si>
    <t>ADQUIRIR EL SUMINISTRO DE LICENCIAS DE SOFTWARE MICROSOFT SQL SERVER.</t>
  </si>
  <si>
    <t>ADQUIRIR EL SUMINISTRO DE FORMULARIOS PARA QUEDAN Y COMPROBANTES DE RETENCIÓN PARA FOPRLYD.</t>
  </si>
  <si>
    <t>CONTRATAR EL SERVICIO LOGÍSTICOS CONSISTENTES  EN TRAMITES DE ADUANA, SEGUROS Y TRANSPORTE PARA DESADUANAJE Y TRASLADO DE MAQUINARIA, EQUIPO Y HERRAMIENTAS DESDE EL PUERTO DE ACAJUTLA AL TALLER DE PRÓTESIS DE FOPROLYD.</t>
  </si>
  <si>
    <t>CONTRATAR EL SERVICIO DE REPARACIÓN DE SILLAS DE RUEDA PARA BENEFICIARIOS DE FOPROLYD.</t>
  </si>
  <si>
    <t>ADQUIRIR EL SUMINISTRO DE SILLA DE RUEDAS ELECTICA ESPECIAL PARA BENEFICIARIOS DE FOPROLYD.</t>
  </si>
  <si>
    <t>ADQUIRIR EL SUMINISTRO DE EQUIPO ESPECIAL EN MARROQUINERÍA PARA APOYO A BENEFICIARIA.</t>
  </si>
  <si>
    <t>CONTRATAR EL SERVICIO DE IMPRESIÓN DE EJEMPLARES DEL INFORME DE RENDICIÓN DE CUENTAS DE FOPROLYD.</t>
  </si>
  <si>
    <t>ADQUIRIR EL SUMINISTRO DE CARNETS, CINTAS BORDADAS Y PRENDEDOR METÁLICO PARA FOPROLYD.</t>
  </si>
  <si>
    <t>ADQUIRIR EL SUMINISTRO DE HERRAMIENTAS PARA BENEFICIARIO DE FOPROLYD.</t>
  </si>
  <si>
    <t>CONTRATAR EL SERVICIO DE RECEPCIÓN Y REFRIGERIO PARA 200 PERSONAS PARA EL DESARROLLO DE LA AUDIENCIA PÚBLICA DE RENDICIÓN DE CUENTAS DE FOPROLYD.</t>
  </si>
  <si>
    <t>ADQUIRIR EL SUMINISTRO DE INSUMOS PARA LA REHABILITACIÓN DE BENEFICIARIOS DE FOPROLYD.</t>
  </si>
  <si>
    <t>CONTRATAR EL SERVICIO DE PUBLICACIÓN ESCRITA EN DOS PERIÓDICO, CON EL FIN DE REQUERIR CURRICULUM VITAE, PARA REALIZAR EL PROCESO DE SELECCIÓN Y CONTRATACIÓN DE PERSONAL.</t>
  </si>
  <si>
    <t>CONTRATAR EL SERVICIO DE  UN ENLACE O TÚNEL DE DATOS DE OFICINA CENTRAL CON OFICINAS REGIONALES DE FOPROLYD EN CHALATENANGO Y SAN MIGUEL.</t>
  </si>
  <si>
    <t>CONTRATAR EL SERVICIO DE ALOJAMIENTO PARA BENEFICIARIOS DE FOPROLYD  QUE VIAJAN DESDE EL INTERIOR DEL PAÍS PARA REALIZAR DIVERSOS TRÁMITES SOLICITADOS E INDICADOS EN LA OFICINA REGIONAL DE FOPROLYD DE SAN MIGUEL.</t>
  </si>
  <si>
    <t>ADQUIRIR EL SUMINISTRO DE MOBILIARIO PARA USO INSTITUCIONAL DE FOPROLYD.</t>
  </si>
  <si>
    <t>CONTRATAR EL SERVICIO DE PUBLICACIÓN EN PERIÓDICO DE CIRCULACIÓN NACIONAL AVISO DE RESULTADOS PARA PROCESOS LICITATORIOS.</t>
  </si>
  <si>
    <t>ADQUIRIR EL SUMINISTRO DE UNA ARTICULACIÓN DE CADERA, PARA BENEFICIARIOS DE FOPROLYD.</t>
  </si>
  <si>
    <t>ADQUIRIR EL SUMINISTRO DE CALZADO ORTOPÉDICO, PARA BENEFICIARIOS DE FOPROLYD.</t>
  </si>
  <si>
    <t>ADQUIRIR EL SUMINISTRO DE INSUMOS Y PRODUCTOS AGROPECUARIOS.</t>
  </si>
  <si>
    <t>ADQUIRIR EL SUMINISTRO DE ELABORACIÓN DE PRÓTESIS ESPECIALES, PARA BENEFICIARIOS DE FOPROLYD.</t>
  </si>
  <si>
    <t>ADQUIRIR EL SUMINISTRO DE MATERIALES DIVERSOS PARA LA REGIONAL DE FOPROLYD.</t>
  </si>
  <si>
    <t>ADQUIRIR EL SUMINISTRO DE TRATAMIENTO ODONTOLÓGICO Y ELABORACIÓN DE PRÓTESIS DENTAL, PARA BENEFICIARIO DE FOPROLYD.</t>
  </si>
  <si>
    <t>ADQUIRIR EL SUMINISTRO DE EQUIPO PARA MASOTERAPIA PARA BENEFICIARIOS DE FOPROLYD.</t>
  </si>
  <si>
    <t>ADQUIRIR EL SUMINISTRO DE EQUIPO PARA SOLDADURA AUTÓGENA Y REFRIGERANTE PARA BENEFICIARIOS DE FOPROLYD.</t>
  </si>
  <si>
    <t>CONTRATAR EL SERVICIO DE SUMINISTRO Y DESPACHO DE MEDICAMENTOS PARA BENEFICIARIOS DE FOPROLYD.</t>
  </si>
  <si>
    <t>ADQUIRIR EL SUMINISTRO DE EQUIPO MEDICO E INSUMOS PARA LA ATENCIÓN A BENEFICIARIOS.</t>
  </si>
  <si>
    <t>CONTRATAR EL SERVICIO DE IMPRESIÓN DE 500 BOLETINES INFORMATIVOS PARA LA REGIONAL DE FOPROLYD EN CHALATENANGO.</t>
  </si>
  <si>
    <t>ADQUIRIR EL SUMINISTRO DEINSUMOS INFORMÁTICOS PARA FOPROLYD.</t>
  </si>
  <si>
    <t>ADQUIRIR EL SUMINISTRO DE PRODUCTO QUÍMICO Y LIMPIEZA PARA FOPROLYD.</t>
  </si>
  <si>
    <t>ADQUIRIR EL SUMINISTRO DE MATERIALES DE OFICINA PARA FOPROLYD.</t>
  </si>
  <si>
    <t>ADQUIRIR EL SUMINISTRO DE AZÚCAR EN LIBRAS PARA FOPROLYD.</t>
  </si>
  <si>
    <t>ADQUIRIR EL SUMINISTRO DE ARTÍCULOS DE PAPELERÍA PARA BENEFICIARIOS DE FOPROLYD.</t>
  </si>
  <si>
    <t>ADQUIRIR EL SUMINISTRO DE CEREALES PARA APOYOS PRODUCTIVOS PARA LA ATENCIÓN DE BENEFICIARIOS DE FOPROLYD.</t>
  </si>
  <si>
    <t>ADQUIRIR EL SUMINISTRO DE UN ESTANQUE DE FIBRA DE VIDRIO PARA BENEFICIARIOS DE FOPROLYD.</t>
  </si>
  <si>
    <t>ADQUIRIR EL SUMINISTRO DE EQUIPO ESPECIAL PARA APOYO PRODUCTIVO COMPLEMENTO DE PANADERÍA.</t>
  </si>
  <si>
    <t>CONTRATAR EL SERVICIO DE TUNEL DE DATOS PARA ENLACE DIRECTO FOPROLYD Y HACIENDA.</t>
  </si>
  <si>
    <t>ADQUIRIR EL SUMINISTRO DE EQUIPO INFORMÁTICO PARA BENEFICIARIOS Y OFICINAS DE FOPROLYD.</t>
  </si>
  <si>
    <t>ADQUIRIR EL SUMINISTRO DE SOFTWARE INFORMÁTICO PARA LA UNIDAD DE INFORMÁTICA.</t>
  </si>
  <si>
    <t>ADQUIRIR EL SUMINISTRO DE HORMAS PARA MÓDULOS DE ZAPATERÍA PARA LOS BENEFICIARIOS DE FOPROLYD.</t>
  </si>
  <si>
    <t>ADQUIRIR EL SUMINISTRO DE BEBIDAS ENVASADAS PARA BENEFICIARIOS, SOLICITANTES Y ACOMPAÑANTES PARA LAS DIFERENTES ACTIVIDAD QUE REALIZA FOPROLYD.</t>
  </si>
  <si>
    <t>CONTRATAR EL SERVICIO DE MANTENIMIENTO PREVENTIVO Y CORRECTIVO PARA MOTOCICLETA AÑO 2013 DE FOPROLYD.</t>
  </si>
  <si>
    <t>CONTRATAR EL SERVICIO DE INSTALACION Y CONFIGURACION DE SERVIDOR DE INTERNET Y CORREO DE FOPROLYD.</t>
  </si>
  <si>
    <t>CONTRATAR EL SERVICIO DE MANTENIMIENTO PREVENTIVO PARA VEHÍCULO PROPIEDAD DE FOPROLYD.</t>
  </si>
  <si>
    <t>ADQUIRIR EL SUMINISTRO DE COMPONENTES PARA LA ELABORACIÓN Y REPARACIÓN DE PRÓTESIS ESPECIALES PARA BENEFICIARIOS DE FOPROLYD.</t>
  </si>
  <si>
    <t>ADQUIRIR EL SUMINISTRO E INSTALACIÓN DE EQUIPO Y ACCESORIOS PARA ADECUACIONES DEL TALLER DE PRÓTESIS "ANIBLA SALINA" DE  FOPROLYD.</t>
  </si>
  <si>
    <t>ADQUIRIR EL SUMINISTRO DE ELABORACIÓN DE CHEQUES PARA EL DEPARTAMENTO DE TESORERÍA DE FOPROLYD.</t>
  </si>
  <si>
    <t>CONTRATAR EL SERVICIO PARA EL SELLADO Y BARNIZADO DE PUERTAS UBICADAS EN LAS INSTALACIONES DEL TALLER DE PRÓTESIS DE FOPROLYD.</t>
  </si>
  <si>
    <t>CONTRATAR EL SERVICIO DE  ELABORACIÓN DE RÓTULOS Y POSTERS PARA EL TALLER DE PROTESIS DE FOPROLYD.</t>
  </si>
  <si>
    <t>ADQUIRIR EL SUMINISTRO DE MOBILIARIO, EQUIPO DE OFICINA Y OTROS PARA USO UINSTITUCIONAL DE FOPROLYD.</t>
  </si>
  <si>
    <t>CONTRATAR EL SERVICIO DE EVALUACIONES PSICOLOGICOS INDIVIDUALES A PERSONAS QUE APLICAN A PLAZAS VACANTES EN FOPROLYD.</t>
  </si>
  <si>
    <t>ADQUIRIR EL SUMINISTRO DE MATERIAL QUIRÚRGICO PARA REALIZAR CIRUGÍAS A BENEFICIARIOS DE FOPROLYD.</t>
  </si>
  <si>
    <t>CONTRATAR EL SERVICIO DE PUBLICACIÓN EN PERIÓDICOS DE CIRCULACIÓN NACIONA AVISO DE CONVOCATORIA PARA PROCESOS LICITATORIOS.</t>
  </si>
  <si>
    <t>CONTRATAR EL SERVICIO DE PERITO VALUADOR PARA CUATRO VEHÍCULOS PROPIEDAD DE FOPROLYD.</t>
  </si>
  <si>
    <t>ADQUIRIR EL SUMINISTRO E INSTALACIÓN DE EXTRACTORES DE AIRE PARA TECHO PARA SER INSTLADOS EN LOS BAÑOS DE BENEFICIARIOS DE  DAMAS Y CABALLEROS, UBICADOS EN EL EDIFICIO DE FOPROLYD.</t>
  </si>
  <si>
    <t>ADQUIRIR EL SUMINISTRO DE MATERIALES PARA FOPROLYD.</t>
  </si>
  <si>
    <t>ADQUIRIR EL SUMINISTRO DE EQUIPO ELECTRODOMÉSTICO Y MOBILIARIO PARA USO INSTITUCIONAL DE FOPROLYD.</t>
  </si>
  <si>
    <t>CONTRATAR EL SERVICIO DE 20 CURSOS DE MANEJO Y 23 TRAMITES DE LICENCIAS DE CONDUCIR PARA BENEFICIARIOS DE FOPROLYD.</t>
  </si>
  <si>
    <t>ADQUIRIR EL SUMINISTRO E INSTALACIONES DE TRES AIRES ACONDICIONADOS Y  UN CONTRAL AUTOMATICO PARA ALTERNANCIA DE EQUIPOS A INSTALARSE EN EDIFICIO DE FOPROLYD.</t>
  </si>
  <si>
    <t>CONTRATAR EL SERVICIO DE REFRIGERIO PARA EVENTO DE INAUGURACIÓN DEL TALLER DE PRÓTESIS "ANÍBAL SALINAS" DE FOPROLYD.</t>
  </si>
  <si>
    <t>ADQUIRIR EL SUMINISTRO  E INSTALACIÓN DE MUEBLES DE MADERA PARA FOPROLYD.</t>
  </si>
  <si>
    <t>ADQUIRIR EL SUMINISTRO E INSTALACIÓN DE UN PORTÓN METÁLICO CORREDIZO, COLOCACIÓN DE  LÁMINA METÁLICA EN BARANDAL EXTERIOR Y HECHURA DE PISO CON RAMPAS DE CONCRETO EN INSTLACIONES DE FOPROLYD.</t>
  </si>
  <si>
    <t>ADQUIRIR EL SUMINISTRO E INSTALACION DE UN CIRCUITO CERRADO EN EL AREA DE LABORATORIO DE PROTESIS DE FOPROLYD.</t>
  </si>
  <si>
    <t>CONTRATAR EL SERVICIO DE  LOCAL Y SUMINISTRO DE ALIMENTOS PARA DESARROLLO DE CAPACITACIÓN DIRIGIDA AL PERSONAL DE FOPROLYD.</t>
  </si>
  <si>
    <t>CONTRATAR EL SERVICIO DE CAPACITACIÓN PARA FUNCIONARIOS Y EMPLEADOS DE FOPROLYD.</t>
  </si>
  <si>
    <t>ADQUIRIR EL SUMINISTRO E INSTALACION DE ROTULO INSTITUCIONAL DE FOPROLYD.</t>
  </si>
  <si>
    <t>ADQUIRIR EL SUMINISTRO E INSTALACIÓN DE UNA PLACA DE INAUGURACIÓN PARA EL LABORATORIO DE PRÓTESIS ANÍBAL SALINAS DE FOPROLYD.</t>
  </si>
  <si>
    <t>ADQUIRIR EL SUMINISTRO DE REPUESTOS PARA SERVIDOR MARCA DELL DE FOPROLYD.</t>
  </si>
  <si>
    <t>ADQUIRIR EL SUMINISTRO E INSTALACIÓN DE UN SUPRESOR DE PICOS DE ALTO.</t>
  </si>
  <si>
    <t>ADQUIRIR EL SUMINISTRO E INSTALACIÓN DE VIDRIO EN PUERTA DE ACCESO DEL SEGUNDO NIVEL Y POLARIZADO EN PUERTAS EN SEGUNDO Y TERCER NIVEL DE FOPROLYD.</t>
  </si>
  <si>
    <t>ADQUIRIR EL SUMINISTRO DE CUPONES PARA CANJE POR COMBUSTIBLE DIESEL O GASOLINA PARA VEHÍCULOS DE FOPROLYD.</t>
  </si>
  <si>
    <t>CONTRATAR EL SERVICIO DE  MANTENIMIENTO PREVENTIVO Y CORRECTIVO PARA LA FLOTA DE VEHÍCULOS DE FOPROLYD.</t>
  </si>
  <si>
    <t>ADQUIRIR EL SUMINISTRO DE VEHÍCULOS AUTOMOTORES PARA FOPROLYD.</t>
  </si>
  <si>
    <t>ADQUIRIR EL SUMINISTRO DE MAQUINARIA AGRÍCOLA PARA ATENCIÓN A BENEFICIARIOS DE FOPROLYD.</t>
  </si>
  <si>
    <t>ADQUIRIR EL SUMINISTRO DE EQUIPO PARA PREPARACIÓN Y DISTRIBUCIÓN DE ALIMENTOS PARA APOYOS PRODUCTIVOS A BENEFICIARIOS DE FOPROLYD.</t>
  </si>
  <si>
    <t>ADQUIRIR EL SUMINISTRO DE MOBILIARIO, ELECTRODOMÉSTICOS Y EQUIPO REFRIGERANTE, PARA LA ATENCIÓN DE BENEFICIARIOS DE FOPROLYD.</t>
  </si>
  <si>
    <t>ADQUIRIR EL SUMINISTRO DE INSUMOS Y ACCESORIOS AGRÍCOLAS PARA LA ATENCIÓN DE BENEFICIARIOS DE FOPROLYD.</t>
  </si>
  <si>
    <t>ADQUIRIR EL SUMINISTRO DE GANADO PARA APOYOS PRODUCTIVOS A BENEFICIARIOS DE FOPROLYD.</t>
  </si>
  <si>
    <t>ADQUIRIR EL SUMINISTRO DE ALIMENTOS PREPARADOS PARA ASISTENTES A EVENTOS A FOPROLYD  CON SUS BENEFICIARIOS.</t>
  </si>
  <si>
    <t>ADQUIRIR EL SUMINISTRO DE EQUIPO, HERRAMIENTA Y ACCESORIOS DE FERRETERIA Y MATERIALES DE CONSTRUCCIÓN PARA APOYOS PRODUCTIVOS A BENEFICIARIOS DE FOPROLYD.</t>
  </si>
  <si>
    <t>ADQUIRIR EL SUMINISTRO DE USO MANUAL, EQUIPO Y ACCESORIOS ELÉCTRICOS Y OTROS PARA APOYOS PRODUCTIVOS A BENEFICIARIOS DE FOPROLYD.</t>
  </si>
  <si>
    <t>CONTRATAR LOS SERVICIOS PROFESIONALES DE MÉDICOS ESPECIALISTAS PARA LA REALIZACIÓN DE EVALUACIONES PERICIALES Y DICTÁMENES A BENEFICIARIOS Y SOLICITANTES DE FOPROLYD.</t>
  </si>
  <si>
    <t>CONTRATAR EL SERVICIO DE ELABORACIÓN Y SUMINISTRO DE PROTESIS Y ORTESIS PARA BENEFICIARIOS DE FOPROLYD .</t>
  </si>
  <si>
    <t>CONTRATAR EL SERVICIO DE  REPARACIÓN DE PROTESIS Y ORTESIS DE MIEMBROS SUPERIORES E INFERIORES PARA BENEFICIARIOS DE FOPROLYD .</t>
  </si>
  <si>
    <t>ADQUIRIR EL SUMINISTRO DE MATERIALES Y COMPONENTES PARA LA ELABORACIÓN Y REPARACIÓN DE PRÓTESIS Y ORTESIS PARA BENEFICIARIOS DE FOPROLYD .</t>
  </si>
  <si>
    <t>CONTRATAR EL SERVICIO DE  ELABORACIÓN Y SUMINISTRO DE PRÓTESIS ORTESIS PARA BENEFICIARIOS DE FOPROLYD .</t>
  </si>
  <si>
    <t>CONTRATAR EL SERVICIO DE EJECUCIÓN DE OBRAS DE ADECUACIÓN EN INMUEBLES PARA INSTALAR EL TALLER DE PRÓTESIS PARA FOPROLYD.</t>
  </si>
  <si>
    <t>NOMBRE DEL PROVEEDOR</t>
  </si>
  <si>
    <t>OBJETIVO</t>
  </si>
  <si>
    <t>MONTO</t>
  </si>
  <si>
    <t>PERIÓDO</t>
  </si>
  <si>
    <t>FECHA</t>
  </si>
  <si>
    <t>PLAZO DEL DOCUMENTO CONTRACTUAL</t>
  </si>
  <si>
    <t>ORDEN O CONTRATO</t>
  </si>
  <si>
    <t xml:space="preserve">NO </t>
  </si>
  <si>
    <t>P1</t>
  </si>
  <si>
    <t>Oscar Armando Sánchez Carballo</t>
  </si>
  <si>
    <t>Proporcionar instalaciones mas cercanas para brindar servicios a Beneficiarios de FOPROLYD</t>
  </si>
  <si>
    <t>ENERO</t>
  </si>
  <si>
    <t>Del 01 de Enero al 31 de Diciembre de 2014</t>
  </si>
  <si>
    <t>Prorroga de Contrato de Arrendamiento N° 01/2012</t>
  </si>
  <si>
    <t>-</t>
  </si>
  <si>
    <t>P2</t>
  </si>
  <si>
    <t>Guadalupe del Carmen Días Rodríguez</t>
  </si>
  <si>
    <t>Prorroga de Contrato de Arrendamiento N° 02/2012</t>
  </si>
  <si>
    <t>P3</t>
  </si>
  <si>
    <t>José Simón Pacheco Días</t>
  </si>
  <si>
    <t>Adecuar el almacenamiento de insumos utilizados por los Beneficiarios, Personal y Jefaturas de FOPROLYD</t>
  </si>
  <si>
    <t>Prorroga de Contrato de Arrendamiento N° 05/2012</t>
  </si>
  <si>
    <t>Clean Air, S.A. de C.V.</t>
  </si>
  <si>
    <t>Proveer de insumos para el cuido del medio ambiente y salud de los Beneficiarios, empleados y jefaturas de FOPROLYD</t>
  </si>
  <si>
    <t>Del 30 de enero al 31 de diciembre de 2014 o hasta agotarse el monto adjudicado</t>
  </si>
  <si>
    <t>Contrato de Servicios N° 03/2014</t>
  </si>
  <si>
    <t>Grupo Entusiasmo, S.A. de C.V.</t>
  </si>
  <si>
    <t xml:space="preserve">Proveer las herramientas necesarias para el traslado de insumos, personal médico y de Beneficiarios de FOPROLYD. </t>
  </si>
  <si>
    <t>Del 16 de enero al 06 de febrero de 2014, según Acuerdo de Junta Directiva N° 92.02.2014, se le concede prorroga hasta el 11 de abril de 2014</t>
  </si>
  <si>
    <t>Centro de Servicio Doño, S.A. de C.V.</t>
  </si>
  <si>
    <t>Del 16 al 24 de enero de 2014</t>
  </si>
  <si>
    <t>Dutriz Hermanos, S.A. de C.V.</t>
  </si>
  <si>
    <t>Proveer de medios de información nacional a FOPROLYD</t>
  </si>
  <si>
    <t>Del 16 de enero al 31 de diciembre de 2014</t>
  </si>
  <si>
    <t>Editorial Altamirano Madriz, S.A. de C.V.</t>
  </si>
  <si>
    <t>Editora El Mundo, S,A.</t>
  </si>
  <si>
    <t>Colatino de RL</t>
  </si>
  <si>
    <t>Neurolab, S.A. de C.V.</t>
  </si>
  <si>
    <t>Proveer de Exámenes Médicos especializados a Beneficiarios de FOPROLYD</t>
  </si>
  <si>
    <t>Del 16 de enero al 31 de diciembre de 2014 ó hasta agotarse el monto adjudicado</t>
  </si>
  <si>
    <t>Mauricio Francisco Alonzo Meléndez</t>
  </si>
  <si>
    <t>Del 16 de enero al 31 de diciembre de 2014, ORDEN DEJADA SIN EFECTO SEGÚN ACUERDO DE JUNTA DIRECTIVA N° 425.07.2014</t>
  </si>
  <si>
    <t>Maritza Guadalupe Melgar de Guardado</t>
  </si>
  <si>
    <t>Del 16 de enero al 31 de diciembre de 2014  ó hasta agotarse el monto adjudicado</t>
  </si>
  <si>
    <t>Telecomoda, S.A. de C.V.</t>
  </si>
  <si>
    <t>Proveer de equipo de comunicación móvil a FOPROLYD</t>
  </si>
  <si>
    <t>Del 20 de febrero de 2014 al 20 de febrero de 2015</t>
  </si>
  <si>
    <t>Nelson Isais Miranda Morataya</t>
  </si>
  <si>
    <t>Proveer de servicios médicos especialistas a Beneficiarios de FOPROLYD</t>
  </si>
  <si>
    <t>FEBRERO</t>
  </si>
  <si>
    <t>Del 13 de febrero al 31 de diciembre ó hasta que se agote el monto adjudicado</t>
  </si>
  <si>
    <t>Manuel Uberto Mejía Peña</t>
  </si>
  <si>
    <t>Miguel Armando Ibarra Pérez</t>
  </si>
  <si>
    <t xml:space="preserve">Sonia Del Carmen Santos De Alvarenga  </t>
  </si>
  <si>
    <t>José Roberto Castro Montoya</t>
  </si>
  <si>
    <t>Juan Bautista Caballero Sibrian</t>
  </si>
  <si>
    <t xml:space="preserve">Edgar Arturo Perdomo Flores                    </t>
  </si>
  <si>
    <t>Federico López Beltrán</t>
  </si>
  <si>
    <t>Carlos Antonio Araujo Grimaldi</t>
  </si>
  <si>
    <t xml:space="preserve">Miriam Idalia Gómez De Rivera                      </t>
  </si>
  <si>
    <t>Maritza Guadalupe Melgar De Guardado</t>
  </si>
  <si>
    <t>Víctor Jacinto Colocho Palacios</t>
  </si>
  <si>
    <t xml:space="preserve">Carlos Armando Sosa Perla                         </t>
  </si>
  <si>
    <t>Reina Guadalupe Erika López Torres</t>
  </si>
  <si>
    <t>Héctor Arístides Orrego Castellanos</t>
  </si>
  <si>
    <t>José Nemesio Portillo</t>
  </si>
  <si>
    <t>Cristóbal Perla Y Perla Urbina</t>
  </si>
  <si>
    <t xml:space="preserve">Fredy Armando Benítez Lozano                      </t>
  </si>
  <si>
    <t>José Mauricio Berrios Hernández</t>
  </si>
  <si>
    <t>Tatiana Elizabeth Velarde De Vicente</t>
  </si>
  <si>
    <t>Mario Alexander Bermúdez Rodríguez</t>
  </si>
  <si>
    <t xml:space="preserve">Otto Jaime Montoya Tobar                    </t>
  </si>
  <si>
    <t xml:space="preserve">Ana Del Carmen Torres                                  </t>
  </si>
  <si>
    <t xml:space="preserve">Jesús Oswaldo Gutiérrez Henríquez                                      </t>
  </si>
  <si>
    <t>x</t>
  </si>
  <si>
    <t>Luis Ernesto Quiñónez Magaña</t>
  </si>
  <si>
    <t>José Roberto De Jesús Pineda Galero</t>
  </si>
  <si>
    <t xml:space="preserve">Jaime Wilfredo García Hernández                  </t>
  </si>
  <si>
    <t xml:space="preserve">Víctor Omar Rivera Guerrero                                </t>
  </si>
  <si>
    <t>Jorge Alberto Vicente Beltrán</t>
  </si>
  <si>
    <t>Ricardo Antonio Pineda Álvarez</t>
  </si>
  <si>
    <t xml:space="preserve">Oscar Aníbal Ibáñez Angulo                            </t>
  </si>
  <si>
    <t>Miguel Benjamín Tenze Trabanino</t>
  </si>
  <si>
    <t>Andrés Alberto Zimmermann Mejía</t>
  </si>
  <si>
    <t>Laura Beatriz Vargas Rivas</t>
  </si>
  <si>
    <t>Ana Belly Guerra Del Cid</t>
  </si>
  <si>
    <t xml:space="preserve">Daniel Ezequiel Torres Hernández                </t>
  </si>
  <si>
    <t xml:space="preserve">Miguel Ángel Yanes Siriany                             </t>
  </si>
  <si>
    <t>Sonia Maribel Minero Martínez</t>
  </si>
  <si>
    <t>Sara María Alfaro Cristales</t>
  </si>
  <si>
    <t>URIESA, S.A. DE  C.V.</t>
  </si>
  <si>
    <t xml:space="preserve">José Manuel Santos Franco                            </t>
  </si>
  <si>
    <t>JULIO</t>
  </si>
  <si>
    <t>Del 29 de julio al 31 de diciembre ó hasta que se agote el monto adjudicado</t>
  </si>
  <si>
    <t>007/2014</t>
  </si>
  <si>
    <t>008/2014</t>
  </si>
  <si>
    <t>010/2014</t>
  </si>
  <si>
    <t>012/2014</t>
  </si>
  <si>
    <t>013/2014</t>
  </si>
  <si>
    <t>014/2014</t>
  </si>
  <si>
    <t>015/2014</t>
  </si>
  <si>
    <t>016/2014</t>
  </si>
  <si>
    <t>017/2014</t>
  </si>
  <si>
    <t>Del 31 de julio al 31 de diciembre ó hasta que se agote el monto adjudicado.</t>
  </si>
  <si>
    <t>018/2014</t>
  </si>
  <si>
    <t>SEPTIEMBRE</t>
  </si>
  <si>
    <t>Del 09 de septiembre al 31 de diciembre de 2014</t>
  </si>
  <si>
    <t>029/2014</t>
  </si>
  <si>
    <t>030/2014</t>
  </si>
  <si>
    <t>031/2014</t>
  </si>
  <si>
    <t>032/2014</t>
  </si>
  <si>
    <t>033/2014</t>
  </si>
  <si>
    <t>034/2014</t>
  </si>
  <si>
    <t>035/2014</t>
  </si>
  <si>
    <t>036/2014</t>
  </si>
  <si>
    <t>037/2014</t>
  </si>
  <si>
    <t>038/2014</t>
  </si>
  <si>
    <t>039/2014</t>
  </si>
  <si>
    <t>040/2014</t>
  </si>
  <si>
    <t>041/2014</t>
  </si>
  <si>
    <t>042/2014</t>
  </si>
  <si>
    <t>043/2014</t>
  </si>
  <si>
    <t>044/2014</t>
  </si>
  <si>
    <t>045/2014</t>
  </si>
  <si>
    <t>Del 12 de septiembre al 31 de diciembre de 2014</t>
  </si>
  <si>
    <t>047/2014</t>
  </si>
  <si>
    <t>048/2014</t>
  </si>
  <si>
    <t>049/2014</t>
  </si>
  <si>
    <t>050/2014</t>
  </si>
  <si>
    <t>Del 03 de noviembre al 31 de diciembre de 2014 o hasta agotarse el monto adjudicado.</t>
  </si>
  <si>
    <t>080/2014</t>
  </si>
  <si>
    <t>081/2014</t>
  </si>
  <si>
    <t>Prorroga según Acuerdo N° 501.09.2014 de fecha 03 de septiembre de 2014</t>
  </si>
  <si>
    <t>Data &amp; Graphics, S.A. de C.V.</t>
  </si>
  <si>
    <t>Mantener en buen estado los equipos informáticos de FOPROLYD</t>
  </si>
  <si>
    <t>Del 05 de febrero al 31 de diciembre, o hasta agotarse los montos adjudicados.</t>
  </si>
  <si>
    <t>Contrato de Servicios N° 05/2014</t>
  </si>
  <si>
    <t>JUNIO</t>
  </si>
  <si>
    <t>Acuerdo de Junta Directiva N° 324.06.2014</t>
  </si>
  <si>
    <t>Griselda Guadalupe Simón Hernández</t>
  </si>
  <si>
    <t>Mantener en buen estado los equipos eléctricos de FOPROLYD</t>
  </si>
  <si>
    <t>Del 03 de marzo al 31 de diciembre de 2014, o hasta agotarse el monto adjudicado</t>
  </si>
  <si>
    <t>Contrato de Servicios N° 08/2014</t>
  </si>
  <si>
    <t>Contrataciones Empresariales, S.A, de C,V.</t>
  </si>
  <si>
    <t>Realizar con transparencia, la contratación de personal para FOPROLYD.</t>
  </si>
  <si>
    <t>Del 29 de enero al  31 de diciembre, o hasta agotarse los montos adjudicados.</t>
  </si>
  <si>
    <t>Valencia Solórzano, S.A. de C.V. (VALESOLO, S.A. DE C.V,)</t>
  </si>
  <si>
    <t>Proveer de alojamiento a Beneficiarios para que puedan ser participes de las actividades de FOPROLYD</t>
  </si>
  <si>
    <t>Del 17 de febrero al 31 de diciembre de 2014 o hasta agotarse los montos adjudicados</t>
  </si>
  <si>
    <t>Contrato de Servicios N° 09/2014</t>
  </si>
  <si>
    <t>Gustavo Ernesto Retana Javier</t>
  </si>
  <si>
    <t>Proveer de información a los Beneficiarios de FOPROLYD</t>
  </si>
  <si>
    <t>Del 24 de enero al 31 de diciembre de 2014</t>
  </si>
  <si>
    <t>Asoc. De Radios y Programas Participativos de El Salvador</t>
  </si>
  <si>
    <t>Proveer de información auditiva a los Beneficiarios de FOPROLYD</t>
  </si>
  <si>
    <t>Del Febrero de 2014  a Enero de 2015 ó   hasta agotarse el monto adjudicado</t>
  </si>
  <si>
    <t>Fondo de Activ. Espec. De Medios de Comunic. Y Reprod. De la Fuerza Armada</t>
  </si>
  <si>
    <t>Chamagua Morataya, S.A. de C.V.</t>
  </si>
  <si>
    <t>Carlos Daniel López Cruz</t>
  </si>
  <si>
    <t>Mantener desinfectado de plagas las instalaciones  de FOPROLYD</t>
  </si>
  <si>
    <t>Del 06 de febrero al 31 de diciembre de 2014</t>
  </si>
  <si>
    <t>Contrato de Servicios N° 06/2014</t>
  </si>
  <si>
    <t>Torogoz, S.A. de C.V.</t>
  </si>
  <si>
    <t>Reconocer la labor realizada por los miembros salientes y personal de FOPROLYD</t>
  </si>
  <si>
    <t>Del 17 al 23 de enero de 2014</t>
  </si>
  <si>
    <t>Comercializadora BF Internacional, S.A. de C.V.</t>
  </si>
  <si>
    <t xml:space="preserve">Proveer insumos para consumo de los Beneficiarios, Personal y Jefaturas de  FOPROLYD </t>
  </si>
  <si>
    <t>El 50%  en el mes de febrero y el otro 50% en el mes de junio de 2014</t>
  </si>
  <si>
    <t>Green House Coffe, S.A. de C.V.</t>
  </si>
  <si>
    <t>R Z, S.A. de C.V.</t>
  </si>
  <si>
    <t>Proveer la papelería necesaria para el desarrollo de las actividades de FOPROLYD</t>
  </si>
  <si>
    <t>Del 06 al 20 de febrero de 2014</t>
  </si>
  <si>
    <t>Distribuidora Agelsa, S.A. de C.V.</t>
  </si>
  <si>
    <t>Del 06 al 26 de febrero de 2014</t>
  </si>
  <si>
    <t>Business Center, S.A. de C.V,</t>
  </si>
  <si>
    <t>Noé Alberto Guillen</t>
  </si>
  <si>
    <t>El 50%  en el mes de febrero y el otro 50% en el mes de julio de 2014</t>
  </si>
  <si>
    <t>Papelera Sanrey, S.A. de C.V.</t>
  </si>
  <si>
    <t>Del 11 al 17 de febrero de 2014</t>
  </si>
  <si>
    <t>Librería Cervantes, S.A. de C.V.</t>
  </si>
  <si>
    <t>Del mes de febrero al mes de julio de 2014</t>
  </si>
  <si>
    <t>Murcia Murcia &amp; Asociados, S.A. de C.V.</t>
  </si>
  <si>
    <t>Realizar Auditoría Financiera a la Gestión 2013 de FOPROLYD</t>
  </si>
  <si>
    <t>MARZO</t>
  </si>
  <si>
    <t>Del 02 de junio al 26 de agosto de 2014</t>
  </si>
  <si>
    <t xml:space="preserve">Escritura Pública N°3, Libro 7° </t>
  </si>
  <si>
    <t>José Edgardo Hernández Pineda</t>
  </si>
  <si>
    <t>Proveer de insumos de higiene para el cuido del medio ambiente y salud de los Beneficiarios, empleados y jefaturas de FOPROLYD</t>
  </si>
  <si>
    <t>Del 03 de febrero al 31 de julio de 2014</t>
  </si>
  <si>
    <t>María Guillermina Aguilar Jovel</t>
  </si>
  <si>
    <t>María Susana Mejía de Canales</t>
  </si>
  <si>
    <t xml:space="preserve">Walter Alexander Arteaga Hernández </t>
  </si>
  <si>
    <t>Reconocer la labor realizada por el personal de FOPROLYD</t>
  </si>
  <si>
    <t>Del 17 al 22 de enero de 2014</t>
  </si>
  <si>
    <t>María Isabel Erazo Castaneda</t>
  </si>
  <si>
    <t>Proveer los insumos necesarios para eventos realizados con personal de FOPROLYD</t>
  </si>
  <si>
    <t>Del 21 al 22 de enero de 2014</t>
  </si>
  <si>
    <t>Comercializadora Interamericana, S.A. de C.V.</t>
  </si>
  <si>
    <t>RV INDUSTRIAS, S.A. DE C.V.</t>
  </si>
  <si>
    <t>Del 27 de enero al 31 de diciembre de 2014</t>
  </si>
  <si>
    <t>Comunicaciones IBW El Salvador, S.A. de C.V.</t>
  </si>
  <si>
    <t>Proveer la tecnología necesaria para el logro de los fines de FOPROLYD</t>
  </si>
  <si>
    <t>Del 07 de marzo de 2014 al 07 de marzo de 2015</t>
  </si>
  <si>
    <t>Pan Eduviges, S.A. de C.V.</t>
  </si>
  <si>
    <t>Brindar una atención integral a los Beneficiarios de FOPROLYD</t>
  </si>
  <si>
    <t>Del 20 de mayo al 31 de diciembre de 2014 o hasta agotarse los montos adjudicados</t>
  </si>
  <si>
    <t>Contrato de Suministro N° 19/2014</t>
  </si>
  <si>
    <t>Villalobos, S.A. de C.V.</t>
  </si>
  <si>
    <t>Del 05 mayo al 31 de diciembre de 2014 o hasta agotarse los montos adjudicados</t>
  </si>
  <si>
    <t>Contrato de Suministro N° 17/2014</t>
  </si>
  <si>
    <t>Ernestina Castro, S.A. de C.V.</t>
  </si>
  <si>
    <t>Contrato de Suministro N° 18/2014</t>
  </si>
  <si>
    <t>Mantener en buen estado los equipos de seguridad de FOPROLYD</t>
  </si>
  <si>
    <t>Del 25 de febrero al 31 de diciembre de 2014</t>
  </si>
  <si>
    <t>Real Inversiones, Ltda. de C.V.</t>
  </si>
  <si>
    <t>Mantener en buen estado los sistemas de suministro de agua de FOPROLYD</t>
  </si>
  <si>
    <t>Del 03 de marzo al 31 de diciembre de 2014</t>
  </si>
  <si>
    <t xml:space="preserve">Informar al público sobre los procesos de adquisición y contratación de FOPROLYD </t>
  </si>
  <si>
    <t>Del 30 al 31 de enero de 2014</t>
  </si>
  <si>
    <t>Salvamedica, S.A. de C.V</t>
  </si>
  <si>
    <t>Proveer de material médico quirúrgico para el tratamiento de Beneficiarios de FOPROLYD</t>
  </si>
  <si>
    <t>Del 20 de febrero al 28 de marzo de 2014</t>
  </si>
  <si>
    <t>Servicios Técnicos Médicos, S.A. de C.V. (S.T. MEDIC, S.A. DE C.V.)</t>
  </si>
  <si>
    <t>Del 20 de febrero al 14 de marzo de 2014</t>
  </si>
  <si>
    <t>Innovaciones Medicas, S.A. de C.V.</t>
  </si>
  <si>
    <t>Del 20 al 30 de mayo de 2014</t>
  </si>
  <si>
    <t>D´EMPAQUE, S.A. DE C.V.</t>
  </si>
  <si>
    <t>Proveer de los implementos necesarios para el ordenamiento de los archivos de FOPROLYD</t>
  </si>
  <si>
    <t>Del 18 de marzo  al 08 de abril de 2014</t>
  </si>
  <si>
    <t>El Lancero, S.A de C.V.</t>
  </si>
  <si>
    <t>Proveer del equipo necesario al personal de vigilancia de FOPROLYD</t>
  </si>
  <si>
    <t>Del 11 de febrero al 08 de abril de 2014</t>
  </si>
  <si>
    <t>Proveer de equipo ergonómico para el desarrollo de las actividades de FOPROLYD</t>
  </si>
  <si>
    <t>Del 13 al 20 de febrero de 2014</t>
  </si>
  <si>
    <t>Félix Adán Rivas Umaña</t>
  </si>
  <si>
    <t>Proveer de los medios necesarios en apoyo a la reinserción productiva de Beneficiarios de FOPROLYD</t>
  </si>
  <si>
    <t>Del 03 de marzo al 08 de marzo de 2014</t>
  </si>
  <si>
    <t>Central América Safety Company de El Salvador, S.A, de C,V,</t>
  </si>
  <si>
    <t>Proveer de los implementos necesarios para el resguardo y seguridad de los beneficiarios y personal de FOPROLYD</t>
  </si>
  <si>
    <t>Del 07 al 18 de marzo de 2014</t>
  </si>
  <si>
    <t>Proveedores de Insumos Diversos, S.A. de C.V.</t>
  </si>
  <si>
    <t>Del 07 al 11 de marzo de 2014</t>
  </si>
  <si>
    <t>Oxigeno y Gases de El Salvador, S.A. de C.V.</t>
  </si>
  <si>
    <t>Del 07 de marzo al 04 de abril de 2014</t>
  </si>
  <si>
    <t>Electrolab Medic, S.A. de C.V.</t>
  </si>
  <si>
    <t>Del 07 de marzo al 12 de mayo de 2014</t>
  </si>
  <si>
    <t>Roberto Arturo Rodríguez Días</t>
  </si>
  <si>
    <t xml:space="preserve">Proveer de implementos necesarios para facilitar la ubicación de cada una de las áreas de la Institución </t>
  </si>
  <si>
    <t>Del 03 marzo al 05 de abril de 2014</t>
  </si>
  <si>
    <t>Del 03 marzo al 29 de abril de 2014, según Acuerdo de Junta Directiva N° 191.03.2014 se autorizo prorroga</t>
  </si>
  <si>
    <t>José Gil Majano</t>
  </si>
  <si>
    <t>Proveer de material de capacitación para el personal de FOPROLYD</t>
  </si>
  <si>
    <t>Del 23 de febrero al 31 de marzo 2014</t>
  </si>
  <si>
    <t>Del 11 al 12 de febrero de 2014</t>
  </si>
  <si>
    <t>Mario Eugenio Guevara Martínez</t>
  </si>
  <si>
    <t>Proveer los materiales necesarios para la atención especializada de los Beneficiarios  de FOPROLYD</t>
  </si>
  <si>
    <t>Del 25 de febrero al 11 de abril de 2014</t>
  </si>
  <si>
    <t>Iván Evaristo Oliver O´Dowd</t>
  </si>
  <si>
    <t>Del 27 de febrero al 28 de marzo de 2014</t>
  </si>
  <si>
    <t>Rosa María Mancia de Reyes</t>
  </si>
  <si>
    <t>Proveer mantenimiento al equipo de movilización de los Beneficiarios de FOPROLYD</t>
  </si>
  <si>
    <t>Del mes de abril al mes de diciembre, o hasta agotarse los montos adjudicados.</t>
  </si>
  <si>
    <t>Almacenes Vidri, S.A. de C.V.</t>
  </si>
  <si>
    <t>Proveer herramientas necesarios para el mantenimiento de las instalaciones de  FOPROLYD</t>
  </si>
  <si>
    <t>Del 26 de febrero al 03 de marzo de 2014</t>
  </si>
  <si>
    <t>7056-7057</t>
  </si>
  <si>
    <t>Del 10 de marzo al 31 de diciembre de 2014 ó hasta agotarse el monto adjudicado</t>
  </si>
  <si>
    <t>Salvador Antonio Méndez Najarro</t>
  </si>
  <si>
    <t>Alex Wilfredo Minero</t>
  </si>
  <si>
    <t>Informar con transparencia  comunicados de FOPROLYD.</t>
  </si>
  <si>
    <t>Del 20 al 21 de febrero de 2014</t>
  </si>
  <si>
    <t>Del 21 al 24 de febrero de 2014</t>
  </si>
  <si>
    <t>Proveer de insumos de limpieza para el cuido del medio ambiente y salud de los Beneficiarios, empleados y jefaturas de FOPROLYD</t>
  </si>
  <si>
    <t>Del 11 de marzo al 31 de julio de 2014</t>
  </si>
  <si>
    <t>Proveer los recursos necesarios para el funcionamiento de FOPROLYD</t>
  </si>
  <si>
    <t>Del 10 de marzo al 30 de julio de 2014</t>
  </si>
  <si>
    <t>Ricoh El Salvador, S.A. de C.V.</t>
  </si>
  <si>
    <t>Del 10 al 12 de marzo de 2014</t>
  </si>
  <si>
    <t>DPG, S.A. de C.V.</t>
  </si>
  <si>
    <t>Del 10 de marzo al 31 de julio de 2014</t>
  </si>
  <si>
    <t>Screencherk El Salvador, S.A. de C.V.</t>
  </si>
  <si>
    <t>Construmarket, S.A. de C.V.</t>
  </si>
  <si>
    <t>Del 18 de marzo al 03 de abril de 2014</t>
  </si>
  <si>
    <t>Dimega, S.A. de C.V.</t>
  </si>
  <si>
    <t>Del 18 de marzo al 08 de abril de 2014</t>
  </si>
  <si>
    <t>Grupo Renderos, S.A. de C.V.</t>
  </si>
  <si>
    <t>Del 03 al 20 de marzo de 2014</t>
  </si>
  <si>
    <t>Proveer de equipo de comunicación a FOPROLYD</t>
  </si>
  <si>
    <t>Del 19 de abril de 2014 al 19 de abril de 2015</t>
  </si>
  <si>
    <t>PRORR 2013</t>
  </si>
  <si>
    <t>Del 14 de septiembre de 2014 al 13 de enero de 2015. (PROCESO DE LIBRE GESTIÓN N° 144/2013)</t>
  </si>
  <si>
    <t>056/2014</t>
  </si>
  <si>
    <t>Cálculadoras y Teclados, S.A. de C.V.</t>
  </si>
  <si>
    <t>Proveer el equipo necesario para el funcionamiento de FOPROLYD</t>
  </si>
  <si>
    <t>Del 14 de marzo  al 01 de abril de 2014</t>
  </si>
  <si>
    <t>Mantener informados a nivel nacional a los Beneficiarios de FOPROLYD</t>
  </si>
  <si>
    <t>Del 27 de marzo al 05 de abril de 2014</t>
  </si>
  <si>
    <t>Y.S.L.N. LA ROMANTICA, S.A. DE C.V.</t>
  </si>
  <si>
    <t>Asociación Agape de El Salvador</t>
  </si>
  <si>
    <t>Emisoras Unidas, S.A. de C.V.</t>
  </si>
  <si>
    <t>Radio Industria M y M, S.A. de C.V.</t>
  </si>
  <si>
    <t>Stereo Noventa y Cuatro Punto Uno, F.M., S.A. de C.V.</t>
  </si>
  <si>
    <t>Radio Cadena  YSKL, S,A, de C.V.</t>
  </si>
  <si>
    <t>Proveer la papelería necesaria para la prestación de servicios a Beneficiarios de FOPROLYD</t>
  </si>
  <si>
    <t>Del 18 de marzo al 05 de abril de 2014</t>
  </si>
  <si>
    <t>Proveer de información a nivel nacional, a los Beneficiarios de FOPROLYD</t>
  </si>
  <si>
    <t>Del 25 de marzo al 31 de diciembre de 2014</t>
  </si>
  <si>
    <t>ABRIL</t>
  </si>
  <si>
    <t>Del 24 de abril al 07 de mayo de 2014</t>
  </si>
  <si>
    <t>Contrato de Suministro N° 21/2014</t>
  </si>
  <si>
    <t>Del 24 de abril al 09 de mayo de 2014</t>
  </si>
  <si>
    <t>Contrato de Suministro N° 22/2014</t>
  </si>
  <si>
    <t>Proveer de material identificativo a FOPROLYD</t>
  </si>
  <si>
    <t>Del 27 de marzo al 09 de abril de 2014</t>
  </si>
  <si>
    <t>Roxana Minervine Muñoz</t>
  </si>
  <si>
    <t>Proveer de servicios médicos odontológicos completos a Beneficiarios de FOPROLYD</t>
  </si>
  <si>
    <t>Del 28 de marzo al 14 de mayo de 2014</t>
  </si>
  <si>
    <t>Consuelo Coto de Cordero</t>
  </si>
  <si>
    <t>Del 28 de marzo al 06 de junio de 2014</t>
  </si>
  <si>
    <t>Roberto José Frot Larrañaga</t>
  </si>
  <si>
    <t>Del 28 de marzo al  07 de abril de 2014</t>
  </si>
  <si>
    <t>Del 28 de marzo al 03 de abril de 2014</t>
  </si>
  <si>
    <t xml:space="preserve">Del 07 de abril al 08 de mayo de 2014 </t>
  </si>
  <si>
    <t>Informar  a Beneficiarios Pensionados, que deben de hacer constar al fondo que se encuentran con vida en el mes de Abril</t>
  </si>
  <si>
    <t>Del 27 de marzo al 01 de abril de 2014</t>
  </si>
  <si>
    <t>Lidia Martínez de Marroquín</t>
  </si>
  <si>
    <t>Proveer de Medicamentos para el bienestar de los Beneficiarios de FOPROLYD</t>
  </si>
  <si>
    <t>MAYO</t>
  </si>
  <si>
    <t>Del 13 al 22 de junio de 2014</t>
  </si>
  <si>
    <t>Del 22 de mayo al 01 de junio de 2014</t>
  </si>
  <si>
    <t>Contrato de Suministro N° 26/2014</t>
  </si>
  <si>
    <t>Centro Farmacéutico de La Fuerza Armada (CEFAFA)</t>
  </si>
  <si>
    <t>Del 22 de mayo al 06 de junio de 2014</t>
  </si>
  <si>
    <t>7126-7127</t>
  </si>
  <si>
    <t>Farmacia San Nicolás, S.A. de C.V.</t>
  </si>
  <si>
    <t xml:space="preserve">José Amadeo Alfaro </t>
  </si>
  <si>
    <t>Proveer al personal con vestimenta institucional</t>
  </si>
  <si>
    <t>30 días Calendarios a partir de la fecha en que finalice con la toma de medidas al personal,  se concede prorroga del 28 de agosto al 01 de septiembre de 2014, según acuerdo de Junta Directiva N° 490.08.2014</t>
  </si>
  <si>
    <t>Contrato de Suministro N°  29/2014</t>
  </si>
  <si>
    <t>Industrias Monerva, S.A. de C.V.</t>
  </si>
  <si>
    <t>30 días Calendarios a partir de la fecha en que finalice con la toma de medidas al personal, Del 20 de junio al 18 de agosto de 2014</t>
  </si>
  <si>
    <t>Contrato de Suministro N° 30/2014</t>
  </si>
  <si>
    <t>Hermelinda Del Carmen Valdivieso Ochoa</t>
  </si>
  <si>
    <t>35 días Calendarios a partir de la fecha en que finalice con la toma de medidas al personal, Del 28 de julio al 01 de septiembre de 2014</t>
  </si>
  <si>
    <t>Contrato de Suministro N° 31/2014</t>
  </si>
  <si>
    <t>Suministras con Insumos Médicos a los Beneficiarios</t>
  </si>
  <si>
    <t>Del 09 de abril al 22 de mayo de 2014</t>
  </si>
  <si>
    <t>Arsegui de El Salvador, S.A. de C.V.</t>
  </si>
  <si>
    <t>Mantener en buen estado los equipos de primeros auxilios de FOPROLYD</t>
  </si>
  <si>
    <t>Del 10 de abril al 23 de mayo de 2014</t>
  </si>
  <si>
    <t>Del 04 al 07 de abril de 2014</t>
  </si>
  <si>
    <t>Mantener en buen estado la infraestructura de FOPROLYD</t>
  </si>
  <si>
    <t>Del 06 de mayo al 31 diciembre de 2014</t>
  </si>
  <si>
    <t>Del 29 de abril al 02 de mayo de 2014</t>
  </si>
  <si>
    <t>7113-7114</t>
  </si>
  <si>
    <t>Reconocer la labor realizada por los miembros salientes de FOPROLYD</t>
  </si>
  <si>
    <t>Del 22 al 25 de abril de 2014</t>
  </si>
  <si>
    <t>Del 24 de abril al 08 de mayo de 2014</t>
  </si>
  <si>
    <t>Del 24 al 25 de abril de 2014</t>
  </si>
  <si>
    <t>Mantener en buen estado el equipo informático de FOPROLYD</t>
  </si>
  <si>
    <t>Del 06 de mayo al 05 de junio de 2014</t>
  </si>
  <si>
    <t>Mantener en buen estado la Infraestructura de FOPROLYD</t>
  </si>
  <si>
    <t>Del 07 de mayo al 31 de diciembre de 2014</t>
  </si>
  <si>
    <t>Del 06 de mayo al 31 de diciembre de 2014</t>
  </si>
  <si>
    <t>Del 07 al 12 de mayo de 2014</t>
  </si>
  <si>
    <t>Starline Internacional, S.A. de C.V.</t>
  </si>
  <si>
    <t>Proporcional a la población Institucional con el suministro de Agua Purificada</t>
  </si>
  <si>
    <t>Del 07 al 19 de julio de 2014</t>
  </si>
  <si>
    <t>Contrato de Suministro N° 33/2014</t>
  </si>
  <si>
    <t>Servicios Alimenticios, C. y R., S.A. de C.V.</t>
  </si>
  <si>
    <t>Proveer los insumos necesarios para eventos realizados con los Beneficiarios de FOPROLYD</t>
  </si>
  <si>
    <t>Del 16 al 28 de mayo de 2014</t>
  </si>
  <si>
    <t>Jorge Antonio Abarca Corado</t>
  </si>
  <si>
    <t>Proporcionar información sobre el desempeño de la institución</t>
  </si>
  <si>
    <t>Del 20 al 26 de mayo de 2014</t>
  </si>
  <si>
    <t>Sociedad de Empresarios del Transporte Colectivo de Sonsonate, S.A. de C.V.</t>
  </si>
  <si>
    <t>Proveer los medios de transporte necesarios  a los Beneficiarios de FOPROLYD</t>
  </si>
  <si>
    <t>Del 03 de junio al 10 de octubre de 2014</t>
  </si>
  <si>
    <t>7131-7132-7133</t>
  </si>
  <si>
    <t>Servicios Diversos para El Desarrollo Local de El Salvador. S.A. de C.V.</t>
  </si>
  <si>
    <t>Centro Audiológico Médico, S.A. de C.V.</t>
  </si>
  <si>
    <t>Proveer de Suministros necesarios para la atención especializada de los Beneficiarios de FOPROLYD</t>
  </si>
  <si>
    <t>Del 07 de julio al 31 de diciembre de 2014 o hasta agotarse los montos adjudicados</t>
  </si>
  <si>
    <t>Contrato de Suministro N° 32/2014</t>
  </si>
  <si>
    <t>Promotora de la Organización de Discapacitados de El Salvador (PODES)</t>
  </si>
  <si>
    <t>Del 12 de junio al 11 septiembre de 2014</t>
  </si>
  <si>
    <t>Del 13 de junio al 23 de julio de 2014</t>
  </si>
  <si>
    <t>Proveer de los materiales necesarios para la movilización de los Beneficiarios de FOPROLYD</t>
  </si>
  <si>
    <t>Del 19 de junio al 31 de diciembre de 2014</t>
  </si>
  <si>
    <t>Clínica Candray, S.A. de C.V.</t>
  </si>
  <si>
    <t>Del 19 de junio al 12 de septiembre de 2014</t>
  </si>
  <si>
    <t>Del 13 al 16 de junio de 2014</t>
  </si>
  <si>
    <t>Red Empresarial, S.A. de C.V.</t>
  </si>
  <si>
    <t>Del 25 al 30 de junio de 2014</t>
  </si>
  <si>
    <t>Del 25 de junio al 05 de julio de 2014</t>
  </si>
  <si>
    <t>Del 25 de junio al 04 de julio de 2014</t>
  </si>
  <si>
    <t>Del 23 de junio al 03 de julio de 2014</t>
  </si>
  <si>
    <t>Enrique Antonio Córdova Flores</t>
  </si>
  <si>
    <t>Del 27 de junio al 04 de julio de 2014</t>
  </si>
  <si>
    <t>Del 20 al 23 de junio de 2014</t>
  </si>
  <si>
    <t>MJ Remodelaciones, S.A. de C.V</t>
  </si>
  <si>
    <t>Del 07 al 28 de julio de 2014</t>
  </si>
  <si>
    <t>Jaret Naun Moran Sorto</t>
  </si>
  <si>
    <t>Mantener en buen estado el equipo de FOPROLYD</t>
  </si>
  <si>
    <t>Del 10 al 17 de julio de 2014</t>
  </si>
  <si>
    <t>El Salvador Network, S.A.</t>
  </si>
  <si>
    <t>Del 22 de julio al 12 de agosto de 2014</t>
  </si>
  <si>
    <t>003/2014</t>
  </si>
  <si>
    <t>Del 16 de julio al 21 de agosto de 2014</t>
  </si>
  <si>
    <t>001/2014</t>
  </si>
  <si>
    <t>Del 16 al 31 de julio de 2014</t>
  </si>
  <si>
    <t>002/2014</t>
  </si>
  <si>
    <t>Mantener en Buen Estados los Equipos Informáticos</t>
  </si>
  <si>
    <t>Del 31 de julio al 26 de agosto de 2014</t>
  </si>
  <si>
    <t>006/2014</t>
  </si>
  <si>
    <t>Del 31 de julio al 09 de septiembre de 2014, se concedió prorroga según Acuerdo de Junta Directiva N° 491.08.2014</t>
  </si>
  <si>
    <t>011/2014</t>
  </si>
  <si>
    <t>Valdés Data Center, S.A. de C.V.</t>
  </si>
  <si>
    <t>Del 31 de julio al 03 de septiembre de 2014</t>
  </si>
  <si>
    <t>009/2014</t>
  </si>
  <si>
    <t>Del 23 al 30 de julio de 2014</t>
  </si>
  <si>
    <t>004/2014</t>
  </si>
  <si>
    <t>Claudia Mirna Posada Soto</t>
  </si>
  <si>
    <t>Suministrar Equipo de Planta para la Institución.</t>
  </si>
  <si>
    <t>AGOSTO</t>
  </si>
  <si>
    <t>Del 14 de agosto al 28 de agosto de 2014</t>
  </si>
  <si>
    <t>019/2014</t>
  </si>
  <si>
    <t>Jorge Eraldo Osorio Martínez</t>
  </si>
  <si>
    <t>Del 14 de agosto al 05 de septiembre de 2014</t>
  </si>
  <si>
    <t>020/2014</t>
  </si>
  <si>
    <t>Del 29 de julio al 22 de agosto de 2014</t>
  </si>
  <si>
    <t>005/2014</t>
  </si>
  <si>
    <t>Carlos Enrique Herrera Villalobos</t>
  </si>
  <si>
    <t>Del mes de septiembre al mes de diciembre o hasta agotarse el monto adjudicado</t>
  </si>
  <si>
    <t>022/2014</t>
  </si>
  <si>
    <t>Consultores Asociados Proveedores de Bienes y Servicios, S.A. de C.V.</t>
  </si>
  <si>
    <t>Del 28 de agosto al 01 de noviembre de 2014, se concede prorroga según Acuerdo de Junta Directiva N° 565.10.2014</t>
  </si>
  <si>
    <t>026/2014</t>
  </si>
  <si>
    <t>Del 26 de noviembre de 2014 al 26 de noviembre de 2015</t>
  </si>
  <si>
    <t>021/2014</t>
  </si>
  <si>
    <t>Proveer de los utensilios necesarios para la atención de los beneficiarios en FOPROLYD</t>
  </si>
  <si>
    <t>Del 27 de agosto al 10 de septiembre de 2014</t>
  </si>
  <si>
    <t>025/2014</t>
  </si>
  <si>
    <t>Del 29 de agosto al 08 de septiembre de 2014</t>
  </si>
  <si>
    <t>024/2014</t>
  </si>
  <si>
    <t>Del 17 de septiembre al 08 de octubre de 2014</t>
  </si>
  <si>
    <t>023/2014</t>
  </si>
  <si>
    <t>Del 05 al 22 de septiembre  de 2014</t>
  </si>
  <si>
    <t>027/2014</t>
  </si>
  <si>
    <t>Del 03 de septiembre al 01 de octubre de 2014</t>
  </si>
  <si>
    <t>028/2014</t>
  </si>
  <si>
    <t>Vasmar, S.A. de C.V.</t>
  </si>
  <si>
    <t>Adquirir el suministro y reparación de lentes para beneficiarios de FOPROLYD</t>
  </si>
  <si>
    <t xml:space="preserve">OCTUBRE </t>
  </si>
  <si>
    <t>Del 20 de octubre al 31 de diciembre de 2014 ó hasta agotarse el monto adjudicado.</t>
  </si>
  <si>
    <t>Contrato de Suministro N° 35/2014</t>
  </si>
  <si>
    <t>Servicios Diversos Candray, S.A. de C.V.</t>
  </si>
  <si>
    <t>Contrato de Suministro N° 36/2014</t>
  </si>
  <si>
    <t>Erick Canizalez Gutiérrez</t>
  </si>
  <si>
    <t>Capacitar a la Comisiones de Seguridad de FOPROLYD</t>
  </si>
  <si>
    <t>Del 17 de septiembre al 31 de diciembre de 2014</t>
  </si>
  <si>
    <t>052/2014</t>
  </si>
  <si>
    <t>Proveer de Insumos para el cuidado de los Beneficiarios de FOPROLYD</t>
  </si>
  <si>
    <t>Del 13 de octubre al 31 de diciembre de 2014 o hasta agotarse el monto adjudicado</t>
  </si>
  <si>
    <t>Contrato de Suministro N° 34/2014</t>
  </si>
  <si>
    <t>Del 18 al 30 de septiembre de 2014</t>
  </si>
  <si>
    <t>051/2014</t>
  </si>
  <si>
    <t>Del 17 de septiembre al 13 de octubre de 2014</t>
  </si>
  <si>
    <t>053/2014</t>
  </si>
  <si>
    <t>Suministrar Equipo Informático a las Oficinas de FOPROLYD</t>
  </si>
  <si>
    <t>Del 12 al 25 de septiembre de 2014</t>
  </si>
  <si>
    <t>046/2014</t>
  </si>
  <si>
    <t>Banco Agrícola, S.A. de C.V.</t>
  </si>
  <si>
    <t>Suministrar Cheque paga realizar pagos a Beneficios Económicos de FOPROLYD</t>
  </si>
  <si>
    <t>Del 08 al 31 de octubre de 2014</t>
  </si>
  <si>
    <t>058/2014</t>
  </si>
  <si>
    <t>Luis Eduardo Vaquero Andrade</t>
  </si>
  <si>
    <t>Del 22 de septiembre al 22 de octubre de 2014</t>
  </si>
  <si>
    <t>055/2014</t>
  </si>
  <si>
    <t>Computel, S.A. de C.V.</t>
  </si>
  <si>
    <t>Del 01 de octubre al 31 de diciembre de 2014</t>
  </si>
  <si>
    <t>057/2014</t>
  </si>
  <si>
    <t>Impresora El Sistema, S.A. de C.V.</t>
  </si>
  <si>
    <t>5 días hábiles después de emitir la orden de inicio y aprobado el diseño.</t>
  </si>
  <si>
    <t>059/2014</t>
  </si>
  <si>
    <t>Construcciones y Decoraciones, S.A. de C.V.</t>
  </si>
  <si>
    <t>Proveer de servicio de adecuaciones para terreno de FOPROLYD</t>
  </si>
  <si>
    <t>El plazo es de 35 días calendarios a partir de recibir la orden de inicio</t>
  </si>
  <si>
    <t>077/2014</t>
  </si>
  <si>
    <t>NOVIEMBRE</t>
  </si>
  <si>
    <t>Acuerdo de Junta Directiva N° 663.11.2014  de fecha 19 de noviembre de 2014</t>
  </si>
  <si>
    <t>Incremento a la Orden N 77/2014</t>
  </si>
  <si>
    <t>Dar una mejor atención mediante el servicio de exámenes complementarios a los beneficiarios y solicitantes de FOPROLYD</t>
  </si>
  <si>
    <t>Del 22 de octubre al 31 de diciembre de 2014 ó hasta agotarse el monto adjudicado.</t>
  </si>
  <si>
    <t>072/2014</t>
  </si>
  <si>
    <t>El plazo es de 1 día, la entrega de informes médicos semanalmente no excediendo de 10 días laborales.</t>
  </si>
  <si>
    <t>073/2014</t>
  </si>
  <si>
    <t>Del 17 al 23 de octubre de 2014</t>
  </si>
  <si>
    <t>063/2014</t>
  </si>
  <si>
    <t>GYS, SUMINISTROS, S.A. DE C.V.</t>
  </si>
  <si>
    <t>Del 17 de octubre al 06 de noviembre de 2014</t>
  </si>
  <si>
    <t>062/2014</t>
  </si>
  <si>
    <t xml:space="preserve">Librería y Papelería El Nuevo Siglo S.A. de C.V. </t>
  </si>
  <si>
    <t>Del 23 al 31 de octubre de 2014</t>
  </si>
  <si>
    <t>076/2014</t>
  </si>
  <si>
    <t xml:space="preserve">Noé Alberto Guillen </t>
  </si>
  <si>
    <t>Del 27 al 29 de octubre de 2014</t>
  </si>
  <si>
    <t>075/2014</t>
  </si>
  <si>
    <t>Del 29 de octubre al 04 de noviembre de 2014</t>
  </si>
  <si>
    <t>074/2014</t>
  </si>
  <si>
    <t xml:space="preserve">Proveer insumos para consumo de los Beneficiarios y Personal de  FOPROLYD </t>
  </si>
  <si>
    <t>Del 20 al 27 de octubre de 2014</t>
  </si>
  <si>
    <t>068/2014</t>
  </si>
  <si>
    <t>Distribuciones de Calidad, S.A. de C.V.</t>
  </si>
  <si>
    <t>Del 17 al 24 de octubre de 2014</t>
  </si>
  <si>
    <t>066/2014</t>
  </si>
  <si>
    <t>Del 17 de octubre al 08 de noviembre de 2014</t>
  </si>
  <si>
    <t>067/2014</t>
  </si>
  <si>
    <t>064/2014</t>
  </si>
  <si>
    <t>Del 14 al 15 de octubre de 2014</t>
  </si>
  <si>
    <t>060/2014</t>
  </si>
  <si>
    <t>Dar a conocer las mas sentidas condolencias y unirnos al dolor de la familia.</t>
  </si>
  <si>
    <t>Del 16 al 17 de octubre de 2014</t>
  </si>
  <si>
    <t>061/2014</t>
  </si>
  <si>
    <t>Proporcionar el servicio de tratamiento odontológico a Beneficiarios de FOPROLYD.</t>
  </si>
  <si>
    <t>La entrega es de un mes a partir del 28/10/2014</t>
  </si>
  <si>
    <t>078/2014</t>
  </si>
  <si>
    <t>Adquirir el suministro y reparación de Otoamplifonos y set de baterias para los beneficiarios de FOPROLYD.</t>
  </si>
  <si>
    <t>Del 31 de octubre al 31 de diciembre de 2014 ó hasta agotarse el monto contratado.</t>
  </si>
  <si>
    <t>079/2014</t>
  </si>
  <si>
    <t>Contratar el servicio de publicación escrita de esquela de condolencias.</t>
  </si>
  <si>
    <t>Del 20 al 21 de octubre de 2014</t>
  </si>
  <si>
    <t>069/2014</t>
  </si>
  <si>
    <t>Desarrollo de Soluciones Integrales, S.A. de C.V.</t>
  </si>
  <si>
    <t>Mantener en buen estado los equipos telefónicos de FOPROLYD</t>
  </si>
  <si>
    <t>Del 12 de noviembre al 31 de diciembre de 2014</t>
  </si>
  <si>
    <t>083/2014</t>
  </si>
  <si>
    <t>Del 05 al 06 de noviembre de 2014</t>
  </si>
  <si>
    <t>082/2014</t>
  </si>
  <si>
    <t>Del 18 al 22 de noviembre de 2014</t>
  </si>
  <si>
    <t>085/2014</t>
  </si>
  <si>
    <t>Fredy Noe Granados Rivera</t>
  </si>
  <si>
    <t>Proveer de Herramientos para el Laboratorio de Prótesis de FOPROLYD</t>
  </si>
  <si>
    <t>Del 24 de noviembre al 12 de diciembre de 2014</t>
  </si>
  <si>
    <t>088/2014</t>
  </si>
  <si>
    <t>Elevadores de Centroamerica, S.A. de C.V.</t>
  </si>
  <si>
    <t>Capacitar al Personal sobre Rescates de Seguridad de FOPROLYD</t>
  </si>
  <si>
    <t>El tiempo de realización es a partir de la solicitud del Administrador del Documento Contractual.</t>
  </si>
  <si>
    <t>087/2014</t>
  </si>
  <si>
    <t>Silvia Dinora Hernández Sanchez</t>
  </si>
  <si>
    <t>Contar con el Servicio de Impresión de Stickers, Tarjetas de presentación y elaboración de sellos</t>
  </si>
  <si>
    <t>Del 26 de noviembre al 01 de diciembre de 2014</t>
  </si>
  <si>
    <t>091/2014</t>
  </si>
  <si>
    <t>090/2014</t>
  </si>
  <si>
    <t>Proveer de Suministro de Aparatos de Ayuda Mecánica y Auxiliar a Beneficiarios de FOPROLYD</t>
  </si>
  <si>
    <t>DICIEMBRE</t>
  </si>
  <si>
    <t>Del 02 al 11 de diciembre de 2014</t>
  </si>
  <si>
    <t>096/2014</t>
  </si>
  <si>
    <t>Del 02 al 16 de diciembre de 2014</t>
  </si>
  <si>
    <t>097/2014</t>
  </si>
  <si>
    <t>098/2014</t>
  </si>
  <si>
    <t>Proveer de suministros de Insumos Médicos para Beneficiarios</t>
  </si>
  <si>
    <t>Del 06 al 16 de diciembre de 2014</t>
  </si>
  <si>
    <t>099/2014</t>
  </si>
  <si>
    <t>Suministro L.R., S.A. de C.V.</t>
  </si>
  <si>
    <t>Del 06 al 15 de diciembre de 2014</t>
  </si>
  <si>
    <t>100/2014</t>
  </si>
  <si>
    <t>Mundo Médico Químico, S.A. de C.V.</t>
  </si>
  <si>
    <t>Del 05 al 12 de diciembre de 2014</t>
  </si>
  <si>
    <t>101/2014</t>
  </si>
  <si>
    <t>Proveer Equipo e Insumos de Fisioterapia al personal de FOPROLYD</t>
  </si>
  <si>
    <t>Del 28 de noviembre al 08 de diciembre de 2014</t>
  </si>
  <si>
    <t>092/2014</t>
  </si>
  <si>
    <t>Del 29 de noviembre 18 de diciembre de 2014</t>
  </si>
  <si>
    <t>093/2014</t>
  </si>
  <si>
    <t>Del 01 al 20 de diciembre de 2014</t>
  </si>
  <si>
    <t>094/2014</t>
  </si>
  <si>
    <t>Lanco El Salvador, S.A. de C.V.</t>
  </si>
  <si>
    <t xml:space="preserve">Dar Manteniemientos a las Oficinas Centrales de FOPROLYD </t>
  </si>
  <si>
    <t>Del 26 al 29 de noviembre de 2014</t>
  </si>
  <si>
    <t>089/2014</t>
  </si>
  <si>
    <t>Proveer de Suministros necesarios para la atención especializada de Beneficiario Marcos Emilio Cornejo</t>
  </si>
  <si>
    <t>Del 01 al 02 de diciembre de 2014</t>
  </si>
  <si>
    <t>095/2014</t>
  </si>
  <si>
    <t>María Antonia Henríquez Sibrián</t>
  </si>
  <si>
    <t>Proveer de Suministros de Alimentos para la Jornada de Capacitación al Personal de FOPROLYD.</t>
  </si>
  <si>
    <t>Del 15 al 19 de diciembre de 2014</t>
  </si>
  <si>
    <t>104/2014</t>
  </si>
  <si>
    <t>19 de diciembre de 2014</t>
  </si>
  <si>
    <t>110/2014</t>
  </si>
  <si>
    <t>Mega Futuro, S.A. de C.V.</t>
  </si>
  <si>
    <t>Proveer de Suministro Electrico para FOPROLYD</t>
  </si>
  <si>
    <t>Del 19 al 20 diciembre de 2014</t>
  </si>
  <si>
    <t>106/2014</t>
  </si>
  <si>
    <t>Proveer de Mobiliario de Oficina para FOPROLYD</t>
  </si>
  <si>
    <t>Del 22 de diciembre de 2014 al 05 de enero de 2015</t>
  </si>
  <si>
    <t>107/2014</t>
  </si>
  <si>
    <t>Jesús Abraham López Torres</t>
  </si>
  <si>
    <t>108/2014</t>
  </si>
  <si>
    <t>D'Office, S.A. de C.V</t>
  </si>
  <si>
    <t>Del 22 de diciembre de 2014 al 07 de enero de 2015</t>
  </si>
  <si>
    <t>109/2014</t>
  </si>
  <si>
    <t>Del 17 al 18 de diciembre  de 2014</t>
  </si>
  <si>
    <t>105/2014</t>
  </si>
  <si>
    <t>CONV.</t>
  </si>
  <si>
    <t>Ministerio de la Defensa Nacional</t>
  </si>
  <si>
    <t>Contratar el suministro de calzado y prendas de vestir para empleados de seguridad de FOPROLYD</t>
  </si>
  <si>
    <t>Contrato de Suministro del Convenio</t>
  </si>
  <si>
    <t>OCTUBRE</t>
  </si>
  <si>
    <t>PROCESO</t>
  </si>
  <si>
    <t>RESGISTRO DE CONTRATISTA:  AÑO 2014</t>
  </si>
  <si>
    <t>LG 01/2014</t>
  </si>
  <si>
    <t>LG 02/2014</t>
  </si>
  <si>
    <t>LG 03/2014</t>
  </si>
  <si>
    <t>LG 04/2014</t>
  </si>
  <si>
    <t>LG 05/2014</t>
  </si>
  <si>
    <t>LG 06/2014</t>
  </si>
  <si>
    <t>LG 07/2014</t>
  </si>
  <si>
    <t>LG 08/2014</t>
  </si>
  <si>
    <t>LG 10/2014</t>
  </si>
  <si>
    <t>LG 11/2014</t>
  </si>
  <si>
    <t>LG 12/2014</t>
  </si>
  <si>
    <t>LG 13/2014</t>
  </si>
  <si>
    <t>LG 14/2014</t>
  </si>
  <si>
    <t>LG 15/2014</t>
  </si>
  <si>
    <t>LG 16/2014</t>
  </si>
  <si>
    <t>LG 17/2014</t>
  </si>
  <si>
    <t>LG 18/2014</t>
  </si>
  <si>
    <t>LG 19/2014</t>
  </si>
  <si>
    <t>LG 20/2014</t>
  </si>
  <si>
    <t>LG 21/2014</t>
  </si>
  <si>
    <t>LG 22/2014</t>
  </si>
  <si>
    <t>LG 23/2014</t>
  </si>
  <si>
    <t>LG 24/2014</t>
  </si>
  <si>
    <t>LG 25/2014</t>
  </si>
  <si>
    <t>LG 26/2014</t>
  </si>
  <si>
    <t>LG 27/2014</t>
  </si>
  <si>
    <t>LG 28/2014</t>
  </si>
  <si>
    <t>LG 29/2014</t>
  </si>
  <si>
    <t>LG 30/2014</t>
  </si>
  <si>
    <t>LG 31/2014</t>
  </si>
  <si>
    <t>LG 32/2014</t>
  </si>
  <si>
    <t>LG 33/2014</t>
  </si>
  <si>
    <t>LG 34/2014</t>
  </si>
  <si>
    <t>LG 35/2014</t>
  </si>
  <si>
    <t>LG 36/2014</t>
  </si>
  <si>
    <t>LG 37/2014</t>
  </si>
  <si>
    <t>LG 38/2014</t>
  </si>
  <si>
    <t>LG 39/2014</t>
  </si>
  <si>
    <t>LG 40/2014</t>
  </si>
  <si>
    <t>LG 41/2014</t>
  </si>
  <si>
    <t>LG 42/2014</t>
  </si>
  <si>
    <t>LG 43/2014</t>
  </si>
  <si>
    <t>LG 44/2014</t>
  </si>
  <si>
    <t>LG 45/2014</t>
  </si>
  <si>
    <t>LG 46/2014</t>
  </si>
  <si>
    <t>LG 47/2014</t>
  </si>
  <si>
    <t>LG 48/2014</t>
  </si>
  <si>
    <t>LG 49/2014</t>
  </si>
  <si>
    <t>LG 50/2014</t>
  </si>
  <si>
    <t>LG 51/2014</t>
  </si>
  <si>
    <t>LG 52/2014</t>
  </si>
  <si>
    <t>LG 53/2014</t>
  </si>
  <si>
    <t>LG 54/2014</t>
  </si>
  <si>
    <t>LG 55/2014</t>
  </si>
  <si>
    <t>LG 56/2014</t>
  </si>
  <si>
    <t>LG 57/2014</t>
  </si>
  <si>
    <t>LG 58/2014</t>
  </si>
  <si>
    <t>LG 59/2014</t>
  </si>
  <si>
    <t>LG 60/2014</t>
  </si>
  <si>
    <t>LG 61/2014</t>
  </si>
  <si>
    <t>LG 62/2014</t>
  </si>
  <si>
    <t>LG 63/2014</t>
  </si>
  <si>
    <t>LG 64/2014</t>
  </si>
  <si>
    <t>LG 65/2014</t>
  </si>
  <si>
    <t>LG 66/2014</t>
  </si>
  <si>
    <t>LG 67/2014</t>
  </si>
  <si>
    <t>LG 68/2014</t>
  </si>
  <si>
    <t>LG 69/2014</t>
  </si>
  <si>
    <t>LG 70/2014</t>
  </si>
  <si>
    <t>LG 71/2014</t>
  </si>
  <si>
    <t>LG 72/2014</t>
  </si>
  <si>
    <t>LG 73/2014</t>
  </si>
  <si>
    <t>LG 74/2014</t>
  </si>
  <si>
    <t>LG 75/2014</t>
  </si>
  <si>
    <t>LG 76/2014</t>
  </si>
  <si>
    <t>LG 77/2014</t>
  </si>
  <si>
    <t>LG 78/2014</t>
  </si>
  <si>
    <t>LG 79/2014</t>
  </si>
  <si>
    <t>LG 80/2014</t>
  </si>
  <si>
    <t>LG 81/2014</t>
  </si>
  <si>
    <t>LG 82/2014</t>
  </si>
  <si>
    <t>LG 83/2014</t>
  </si>
  <si>
    <t>LG 84/2014</t>
  </si>
  <si>
    <t>LG 85/2014</t>
  </si>
  <si>
    <t>LG 86/2014</t>
  </si>
  <si>
    <t>LG 87/2014</t>
  </si>
  <si>
    <t>LG 88/2014</t>
  </si>
  <si>
    <t>LG 89/2014</t>
  </si>
  <si>
    <t>LG 90/2014</t>
  </si>
  <si>
    <t>LG 91/2014</t>
  </si>
  <si>
    <t>LG 92/2014</t>
  </si>
  <si>
    <t>LG 93/2014</t>
  </si>
  <si>
    <t>LG 94/2014</t>
  </si>
  <si>
    <t>LG 95/2014</t>
  </si>
  <si>
    <t>LG 96/2014</t>
  </si>
  <si>
    <t>LG 97/2014</t>
  </si>
  <si>
    <t>LG 98/2014</t>
  </si>
  <si>
    <t>LG 99/2014</t>
  </si>
  <si>
    <t>LG 100/2014</t>
  </si>
  <si>
    <t>LG 101/2014</t>
  </si>
  <si>
    <t>LG 102/2014</t>
  </si>
  <si>
    <t>LG 103/2014</t>
  </si>
  <si>
    <t>LG 104/2014</t>
  </si>
  <si>
    <t>LG 105/2014</t>
  </si>
  <si>
    <t>LG 106/2014</t>
  </si>
  <si>
    <t>LG 107/2014</t>
  </si>
  <si>
    <t>LG 108/2014</t>
  </si>
  <si>
    <t>LG 109/2014</t>
  </si>
  <si>
    <t>LG 110/2014</t>
  </si>
  <si>
    <t>LG 111/2014</t>
  </si>
  <si>
    <t>LG 112/2014</t>
  </si>
  <si>
    <t>LG 113/2014</t>
  </si>
  <si>
    <t>LG 114/2014</t>
  </si>
  <si>
    <t>LG 115/2014</t>
  </si>
  <si>
    <t>LG 116/2014</t>
  </si>
  <si>
    <t>LG 117/2014</t>
  </si>
  <si>
    <t>LG 118/2014</t>
  </si>
  <si>
    <t>LG 119/2014</t>
  </si>
  <si>
    <t>LG 120/2014</t>
  </si>
  <si>
    <t>LG 121/2014</t>
  </si>
  <si>
    <t>LG 122/2014</t>
  </si>
  <si>
    <t>LG 123/2014</t>
  </si>
  <si>
    <t>LG 124/2014</t>
  </si>
  <si>
    <t>LG 125/2014</t>
  </si>
  <si>
    <t>LG 126/2014</t>
  </si>
  <si>
    <t>LG 127/2014</t>
  </si>
  <si>
    <t>LG 128/2014</t>
  </si>
  <si>
    <t>LG 129/2014</t>
  </si>
  <si>
    <t>LG 130/2014</t>
  </si>
  <si>
    <t>LG 131/2014</t>
  </si>
  <si>
    <t>LG 132/2014</t>
  </si>
  <si>
    <t>LG 133/2014</t>
  </si>
  <si>
    <t>LG 134/2014</t>
  </si>
  <si>
    <t>LG 135/2014</t>
  </si>
  <si>
    <t>LG 136/2014</t>
  </si>
  <si>
    <t>LG 137/2014</t>
  </si>
  <si>
    <t>LG 138/2014</t>
  </si>
  <si>
    <t>LG 139/2014</t>
  </si>
  <si>
    <t>LG 140/2014</t>
  </si>
  <si>
    <t>LG 141/2014</t>
  </si>
  <si>
    <t>LG 142/2014</t>
  </si>
  <si>
    <t>LG 143/2014</t>
  </si>
  <si>
    <t xml:space="preserve">La entrega del producto contratado, estará sujeto a la disponibilidad del mismo. </t>
  </si>
  <si>
    <t>LP 01/2014</t>
  </si>
  <si>
    <t xml:space="preserve">Seguros del Pacifico, S.A. de C.V. </t>
  </si>
  <si>
    <t>Asegurar los bienes y personal de FOPROLYD</t>
  </si>
  <si>
    <t>Del  31 de enero de 2014 al 31 de enero de 2015</t>
  </si>
  <si>
    <t>Contrato de Servicios N° 01/2014</t>
  </si>
  <si>
    <t>LP 02/2014</t>
  </si>
  <si>
    <t>Servicio Automotriz Unidos, S.A. de C.V.</t>
  </si>
  <si>
    <t>Proveer los recursos necesarios para el traslado de insumos, personal médico y de Beneficiarios de FOPROLYD.</t>
  </si>
  <si>
    <t>Del 27 de enero al 31 de diciembre de 2014 o hasta agotarse los montos adjudicados</t>
  </si>
  <si>
    <t>Contrato de Servicios N° 02/2014</t>
  </si>
  <si>
    <t>Del 29 de octubre al 31 de diciembre de 2014 o hasta agotarse los montos adjudicados</t>
  </si>
  <si>
    <t>LP 04/2014</t>
  </si>
  <si>
    <t>Proveer medicamentos e insumos médicos a Beneficiarios de FOPROLYD</t>
  </si>
  <si>
    <t>Del 03 de febrero al 31 de diciembre de 2014 o hasta agotarse el monto adjudicado</t>
  </si>
  <si>
    <t>Contrato de Suministro N° 04/2014</t>
  </si>
  <si>
    <t>LP 05/2014</t>
  </si>
  <si>
    <t>Proveer insumos médicos para efectuar curaciones a Beneficiarios de FOPROLYD</t>
  </si>
  <si>
    <t>Del 13 de febrero al 13 de abril de 2014, se concedió prorroga</t>
  </si>
  <si>
    <t>Contrato de Suministro N° 07/2014</t>
  </si>
  <si>
    <t>LP 06/2014</t>
  </si>
  <si>
    <t xml:space="preserve">José Leonel Monterrosa </t>
  </si>
  <si>
    <t>Proveer material de movilización a los Beneficiarios de FOPROLYD</t>
  </si>
  <si>
    <t>Del 20 de febrero al 31 de diciembre o hasta agotar el monto adjudicado</t>
  </si>
  <si>
    <t>Contrato de Suministro N° 10/2014</t>
  </si>
  <si>
    <t>Carlos Ernesto Elías Avalos</t>
  </si>
  <si>
    <t>Del 24 de febrero al 31 de diciembre o hasta agotar el monto adjudicado</t>
  </si>
  <si>
    <t>Contrato de Suministro N° 11/2014</t>
  </si>
  <si>
    <t>LP 07/2014</t>
  </si>
  <si>
    <t>Electrolab Medic, S.A, de C.V.</t>
  </si>
  <si>
    <t>Proveer equipo de movilización a los Beneficiarios de FOPROLYD</t>
  </si>
  <si>
    <t>Del 24 de febrero al 27 de mayo de 2014</t>
  </si>
  <si>
    <t>Contrato de Suministro N° 12/2014</t>
  </si>
  <si>
    <t>Del 25 de febrero al 14 de julio de 2014, se concedió prorroga según Acuerdo de Junta Directiva N° 192.03.2014</t>
  </si>
  <si>
    <t>Contrato de Suministro N° 13/2014</t>
  </si>
  <si>
    <t>Del 25 de febrero al 30 de junio de 2014, se concedió prorroga según Acuerdo de Junta Directiva N° 235.04.2014</t>
  </si>
  <si>
    <t>Contrato de Suministro N° 14/2014</t>
  </si>
  <si>
    <t>LP 09/2014</t>
  </si>
  <si>
    <t>Proveer los materiales necesarios para la reparación de aparatos de movilización de los Beneficiarios de FOPROLYD</t>
  </si>
  <si>
    <t>Del 31 de marzo al 10 de noviembre de 2014</t>
  </si>
  <si>
    <t>CONTRATO DE SUMINISTRO N° 15/2014</t>
  </si>
  <si>
    <t>LP 10/2014</t>
  </si>
  <si>
    <t>Comercializadora de Productos Derivados de Petróleo y Otros, S.A. de C.V. (COPRODEPO)</t>
  </si>
  <si>
    <t>Del 03 al 10 de abril de 2014</t>
  </si>
  <si>
    <t>Contrato de Suministro N° 16/2014</t>
  </si>
  <si>
    <t>LP 11/2014</t>
  </si>
  <si>
    <t>Del 08 de mayo al 23 de julio de 2014, se concedió prorroga</t>
  </si>
  <si>
    <t>Contrato de Suministro N° 25/2014</t>
  </si>
  <si>
    <t>CD 01/2014</t>
  </si>
  <si>
    <t>Del 10 de junio al 30 de septiembre de 2014</t>
  </si>
  <si>
    <t>Contrato de Suministro N° 24/2014</t>
  </si>
  <si>
    <t>Del 10 de junio al 09 de septiembre de 2014</t>
  </si>
  <si>
    <t>Contrato de Suministro N° 23/2014</t>
  </si>
  <si>
    <t>Del 10 de junio al 10 de septiembre de 2014</t>
  </si>
  <si>
    <t>Contrato de Suministro N° 20/2014</t>
  </si>
  <si>
    <t>CD 02/2014</t>
  </si>
  <si>
    <t>Kan Sai Ingeniería Clínica, S.A. de C.V.</t>
  </si>
  <si>
    <t>Del 10 de junio al 10 de agosto de 2014, se concedió prorroga según Acuerdo de Junta Directiva N° 427.07.2014</t>
  </si>
  <si>
    <t>Contrato de Suministro N° 27/2014</t>
  </si>
  <si>
    <t>Del 13 junio al 12 de agosto de 2014</t>
  </si>
  <si>
    <t>Contrato de Suministro N° 28/2014</t>
  </si>
  <si>
    <t>Multa por mora por el incumplimiento al Contrato de Suministro N° 13/2014 , Según Acuerdos de Junta Directiva N° 516.09.2014 de fecha 10 de septiembre de 2014 y 568.10.2014 de fecha 08 de octubre de 2014</t>
  </si>
  <si>
    <t>Aplicación de multa por incumplimiento en el plazo de entrega del suministro objeto del contrato N° 25/2014 según Acuerdo de junta Directiva N° 550.10.2014 de fecha 01 de octubre de 2014</t>
  </si>
  <si>
    <t>Aplicación de multa por mora por incumplimiento en el contrato Nº 20/2014 según acuerdo de junta directiva Nº 536.09.2014 de fecha 24 de septiembre  y 639.11.2014 de fecha 05 de noviembre de 2014.</t>
  </si>
  <si>
    <t xml:space="preserve"> MEQUINSAL, S.A. DE C.V. </t>
  </si>
  <si>
    <t>FONDO DE PROTECCION DE LISIADOS Y DISCAPACITADOS A CONSECUENCIA DEL CONFLICTO ARMADO</t>
  </si>
  <si>
    <t>REGISTRO DE CONTRATISTAS: AÑO 2015</t>
  </si>
  <si>
    <t>Nº</t>
  </si>
  <si>
    <t>PA1</t>
  </si>
  <si>
    <t>Del 01 de Enero al 31 de Diciembre de 2015</t>
  </si>
  <si>
    <t>Prorroga y Modificación del Contrato de Arrendamiento N° 01/2012</t>
  </si>
  <si>
    <t>PA2</t>
  </si>
  <si>
    <t>Prorroga y Modificación del Contrato de Arrendamiento N° 02/2012</t>
  </si>
  <si>
    <t>PA3</t>
  </si>
  <si>
    <t>Prorroga y Modificación del Contrato de Arrendamiento N° 05/2012</t>
  </si>
  <si>
    <t>LG 01/2015</t>
  </si>
  <si>
    <t>Millicon Cable El Salvador, S.A. de C.V.</t>
  </si>
  <si>
    <t>Proveer de equipo de comunicación a FOPROLYD, por medio de enlace de Datos entre la Oficina Central y Regionales.</t>
  </si>
  <si>
    <t>A partir de la instalación del servicio hasta el 31 de diciembre de 2015</t>
  </si>
  <si>
    <t>117/2015</t>
  </si>
  <si>
    <t>LG 02/2015</t>
  </si>
  <si>
    <t>Elevadores de Centroamérica, S.A. de C.V.</t>
  </si>
  <si>
    <t>Mantener en Buen Estado el Asensor de FOPROLYD</t>
  </si>
  <si>
    <t>115/2015</t>
  </si>
  <si>
    <t>INC. LG N° 02/2015</t>
  </si>
  <si>
    <t>Del 02 al 31 de Diciembre de 2015</t>
  </si>
  <si>
    <t>429/2015</t>
  </si>
  <si>
    <t>PRO LP 01/2014</t>
  </si>
  <si>
    <t>Del 31 de enero de 2015 al 31 de enero de 2016</t>
  </si>
  <si>
    <t>Prorroga y Modificación del Contrato de Servicios N° 01/2014</t>
  </si>
  <si>
    <t>PRO LP 02/2014</t>
  </si>
  <si>
    <t>Del 01 de enero al 31 de marzo de 2015</t>
  </si>
  <si>
    <t>Prorroga y Modificación del Contrato de Servicios N° 02/2014</t>
  </si>
  <si>
    <t>Del 01 de enero al 31 de mayo de 2015</t>
  </si>
  <si>
    <t>Modificación del Contrato de Servicios N° 02/2014</t>
  </si>
  <si>
    <t>LG 03/2015</t>
  </si>
  <si>
    <t>Del 20 de enero  al 31 de diciembre de 2015 o hasta agotarse el monto adjudicado.</t>
  </si>
  <si>
    <t>Contrato de Servicio N° 01/2015</t>
  </si>
  <si>
    <t>LG 04/2015</t>
  </si>
  <si>
    <t>Del 6 de enero al 31 de diciembre de 2015</t>
  </si>
  <si>
    <t>111/2015</t>
  </si>
  <si>
    <t>112/2015</t>
  </si>
  <si>
    <t>114/2015</t>
  </si>
  <si>
    <t>113/2015</t>
  </si>
  <si>
    <t>LG 05/2015</t>
  </si>
  <si>
    <t>M.A.R y Asociados, S.A. de C.V.</t>
  </si>
  <si>
    <t>Proveer de alojamiento a Beneficiarios y solicitantes en la regional de FOPROLYD en San Miguel.</t>
  </si>
  <si>
    <t>Del 22 de enero al 31 de diciembre de 2015</t>
  </si>
  <si>
    <t>122/2015</t>
  </si>
  <si>
    <t>LG 06/2015</t>
  </si>
  <si>
    <t>Del 27 de febrero al 31 de diciembre de 2015 o hasta agotarse el monto adjudicado</t>
  </si>
  <si>
    <t>Contrato de Suministro N° 03/2015</t>
  </si>
  <si>
    <t>Contrato de Suministro N° 04/2015</t>
  </si>
  <si>
    <t>LG 07/2015</t>
  </si>
  <si>
    <t>Del 29 de enero al 31 de diciembre o hasta agotarse los montos adjudicados</t>
  </si>
  <si>
    <t>126/2015</t>
  </si>
  <si>
    <t>LG 08/2015</t>
  </si>
  <si>
    <t>Contrataciones Empresariales, S.A. de C.V.</t>
  </si>
  <si>
    <t>125/2015</t>
  </si>
  <si>
    <t>LG 09/2015</t>
  </si>
  <si>
    <t>Del 13 al 23 de enero de 2015</t>
  </si>
  <si>
    <t>116/2015</t>
  </si>
  <si>
    <t>LG 10/2015</t>
  </si>
  <si>
    <t>Del 10 de febrero al 31 de diciembre de 2015</t>
  </si>
  <si>
    <t>138/2015</t>
  </si>
  <si>
    <t>Fondo de Activ. Espec. De Medios de Comunicación y Reproducción de la Fuerza Armada</t>
  </si>
  <si>
    <t>Del 30 de enero al 31 de diciembre de 2015</t>
  </si>
  <si>
    <t>129/2015</t>
  </si>
  <si>
    <t>LG 11/2015</t>
  </si>
  <si>
    <t>Del 16 al 19 de enero de 2015</t>
  </si>
  <si>
    <t>118/2015</t>
  </si>
  <si>
    <t>119/2015</t>
  </si>
  <si>
    <t>LG 12/2015</t>
  </si>
  <si>
    <t>Hoteles y Desarrollos Turísticos, S.A. de C.V.</t>
  </si>
  <si>
    <t>Del 04 de marzo al 31 de diciembre de 2015 o hasta agotarse el monto adjudicado</t>
  </si>
  <si>
    <t>Contrato de Suministro N° 02/2015</t>
  </si>
  <si>
    <t>LG 13/2015</t>
  </si>
  <si>
    <t>Del 21 de febrero de 2015 al 21 de febrero de 2016</t>
  </si>
  <si>
    <t>127/2015</t>
  </si>
  <si>
    <t>LG 14/2015</t>
  </si>
  <si>
    <t>De Febrero a Junio de 2015</t>
  </si>
  <si>
    <t>130/2015</t>
  </si>
  <si>
    <t>Del 04 al 16 de febrero de 2015</t>
  </si>
  <si>
    <t>131/2015</t>
  </si>
  <si>
    <t>Inversiones Geko, S.A. de C.V.</t>
  </si>
  <si>
    <t>132/2015</t>
  </si>
  <si>
    <t>LG 15/2015</t>
  </si>
  <si>
    <t>Del 28 de enero al 06 de febrero de 2015</t>
  </si>
  <si>
    <t>123/2015</t>
  </si>
  <si>
    <t>Del 28 de enero al 10 de febrero, y los ítems 2,4 y 5 entregas parciales en febrero y julio entregas del 50%.</t>
  </si>
  <si>
    <t>124/2015</t>
  </si>
  <si>
    <t>LG 16/2015</t>
  </si>
  <si>
    <t>Del 06 al 19 de febrero para el ítems 6 y ítems 13 serán en</t>
  </si>
  <si>
    <t>133/2015</t>
  </si>
  <si>
    <t>Distribuidora AXBEN, S.A. de C.V.</t>
  </si>
  <si>
    <t>Del 09 al 16 de febrero de 2015</t>
  </si>
  <si>
    <t>134/2015</t>
  </si>
  <si>
    <t>Del 09 al 13 de febrero de 2015</t>
  </si>
  <si>
    <t>135/2015</t>
  </si>
  <si>
    <t>Del 09 al 18 de febrero de 2015</t>
  </si>
  <si>
    <t>136/2015</t>
  </si>
  <si>
    <t>LG 17/2015</t>
  </si>
  <si>
    <t>Del 22 al 26 de enero de 2015</t>
  </si>
  <si>
    <t>121/2015</t>
  </si>
  <si>
    <t>120/2015</t>
  </si>
  <si>
    <t>LG 18/2015</t>
  </si>
  <si>
    <t>Contrato de Servicio N° 05/2015</t>
  </si>
  <si>
    <t>LG 19/2015</t>
  </si>
  <si>
    <t>Mantener en buen estado los equipos de Oficina de FOPROLYD</t>
  </si>
  <si>
    <t>Del 26 de febrero al 31 de diciembre de 2015 o hasta agotarse el monto adjudicado</t>
  </si>
  <si>
    <t>Contrato de Servicios N° 06/2015</t>
  </si>
  <si>
    <t>LG 20/2015</t>
  </si>
  <si>
    <t>Del 30 de enero al 02 de febrero de 2015</t>
  </si>
  <si>
    <t>128/2015</t>
  </si>
  <si>
    <t>LG 21/2015</t>
  </si>
  <si>
    <t>Del 12 al 23 de febrero de 2015</t>
  </si>
  <si>
    <t>137/2015</t>
  </si>
  <si>
    <t>LG 22/2015</t>
  </si>
  <si>
    <t>Screencheck El Salvador, S.A. de C.V.</t>
  </si>
  <si>
    <t>Proveer de Equipo de Control del Tiempo para empleados de FOPROLYD</t>
  </si>
  <si>
    <t>Del 24 de febrero al 30 de marzo de 2015</t>
  </si>
  <si>
    <t>144/2015</t>
  </si>
  <si>
    <t>LG 23/2015</t>
  </si>
  <si>
    <t>Corina Magaly Aguilar de Guillen</t>
  </si>
  <si>
    <t>Del 06 de marzo al 31 de diciembre de 2015 o hasta agotarse el monto adjudicado</t>
  </si>
  <si>
    <t>149/2015</t>
  </si>
  <si>
    <t>LG 24/2015</t>
  </si>
  <si>
    <t>OD El Salvador Limitada de Capital Variable (OFFICE DEPOT)</t>
  </si>
  <si>
    <t>Proveer de herramientas para el personal de FOPROLYD, para el desarrollo de las actividades en beneficio de los Beneficiarios.</t>
  </si>
  <si>
    <t>Del 23 al 23 de febrero de 2015</t>
  </si>
  <si>
    <t>141/2015</t>
  </si>
  <si>
    <t>LG 25/2015</t>
  </si>
  <si>
    <t>Ingeniería Eléctrica y Civil, S.A. de C.V.</t>
  </si>
  <si>
    <t>A partir del 23 de febrero al 31 de diciembre de 2015</t>
  </si>
  <si>
    <t>145/2015</t>
  </si>
  <si>
    <t>LG 26/2015</t>
  </si>
  <si>
    <t>Del 13 al 16 de febrero de 2015</t>
  </si>
  <si>
    <t>139/2015</t>
  </si>
  <si>
    <t>140/2015</t>
  </si>
  <si>
    <t>LG 27/2015</t>
  </si>
  <si>
    <t>Jaret Naun Morán Sorto</t>
  </si>
  <si>
    <t>Proveer de Software Informático de Seguridad y Desarrollo de Sistema para FOPROLYD</t>
  </si>
  <si>
    <t>Del 20 al 26 de febrero de 2015</t>
  </si>
  <si>
    <t>143/2015</t>
  </si>
  <si>
    <t>Del 20 al 24 de febrero de 2015</t>
  </si>
  <si>
    <t>142/2015</t>
  </si>
  <si>
    <t>LG 28/2015</t>
  </si>
  <si>
    <t>Clínicas de Rayos X Brito Mejía Peña, S.A. de C.V.</t>
  </si>
  <si>
    <t>Del 03 de marzo al 31 de diciembre o hasta agotarse el monto adjudicado</t>
  </si>
  <si>
    <t>146/2015</t>
  </si>
  <si>
    <t>Mendoza Alvarado, S.A. de C.V.</t>
  </si>
  <si>
    <t>147/2015</t>
  </si>
  <si>
    <t>LG 29/2015</t>
  </si>
  <si>
    <t>193/2015</t>
  </si>
  <si>
    <t>194/2015</t>
  </si>
  <si>
    <t>195/2015</t>
  </si>
  <si>
    <t>Renato Antonio Barrios Arias</t>
  </si>
  <si>
    <t>226/2015</t>
  </si>
  <si>
    <t xml:space="preserve">Albayeros Álvarez, S.A. De C.V.             </t>
  </si>
  <si>
    <t>227/2015</t>
  </si>
  <si>
    <t>196/2015</t>
  </si>
  <si>
    <t>197/2015</t>
  </si>
  <si>
    <t>198/2015</t>
  </si>
  <si>
    <t>199/2015</t>
  </si>
  <si>
    <t xml:space="preserve">José Mauricio Berríos Hernández                 </t>
  </si>
  <si>
    <t>200/2015</t>
  </si>
  <si>
    <t>201/2015</t>
  </si>
  <si>
    <t>202/2015</t>
  </si>
  <si>
    <t xml:space="preserve">Edgar Arturo Perdomo Flores                   </t>
  </si>
  <si>
    <t>203/2015</t>
  </si>
  <si>
    <t xml:space="preserve">Salvador Antonio Méndez Najarro              </t>
  </si>
  <si>
    <t>228/2015</t>
  </si>
  <si>
    <t>Rudolf Érico Lazo Castaneda</t>
  </si>
  <si>
    <t>229/2015</t>
  </si>
  <si>
    <t>Federico Rafael López Beltrán</t>
  </si>
  <si>
    <t>204/2015</t>
  </si>
  <si>
    <t>205/2015</t>
  </si>
  <si>
    <t xml:space="preserve">Edwin Amílcar Arias Mendoza                      </t>
  </si>
  <si>
    <t>230/2015</t>
  </si>
  <si>
    <t>Mario José Fonseca Castillo</t>
  </si>
  <si>
    <t>231/2015</t>
  </si>
  <si>
    <t xml:space="preserve">Víctor Omar Guerrero Rivera                               </t>
  </si>
  <si>
    <t>212/2015</t>
  </si>
  <si>
    <t>206/2015</t>
  </si>
  <si>
    <t>207/2015</t>
  </si>
  <si>
    <t xml:space="preserve">Carlos Enrique Herrera Villalobos          </t>
  </si>
  <si>
    <t>232/2015</t>
  </si>
  <si>
    <t>Marta Evelyn Mena Márquez</t>
  </si>
  <si>
    <t>235/2015</t>
  </si>
  <si>
    <t>208/2015</t>
  </si>
  <si>
    <t xml:space="preserve">Otto Jaime Montoya Tobar                            </t>
  </si>
  <si>
    <t>209/2015</t>
  </si>
  <si>
    <t xml:space="preserve">Ana Del Carmen Torres                                 </t>
  </si>
  <si>
    <t>210/2015</t>
  </si>
  <si>
    <t xml:space="preserve">Jesús Oswaldo Gutiérrez Henríquez                  </t>
  </si>
  <si>
    <t>211/2015</t>
  </si>
  <si>
    <t>213/2015</t>
  </si>
  <si>
    <t>214/2015</t>
  </si>
  <si>
    <t>Walter James Moran Marticorena</t>
  </si>
  <si>
    <t>233/2015</t>
  </si>
  <si>
    <t xml:space="preserve">Oscar Aníbal Ibáñez Angulo                           </t>
  </si>
  <si>
    <t>215/2015</t>
  </si>
  <si>
    <t>216/2015</t>
  </si>
  <si>
    <t>217/2015</t>
  </si>
  <si>
    <t>218/2015</t>
  </si>
  <si>
    <t>219/2015</t>
  </si>
  <si>
    <t>220/2015</t>
  </si>
  <si>
    <t>Mayra Ligia Gallardo Alvarado</t>
  </si>
  <si>
    <t>234/2015</t>
  </si>
  <si>
    <t>221/2015</t>
  </si>
  <si>
    <t>222/2015</t>
  </si>
  <si>
    <t>Uriesa, S.A. De  C.V.</t>
  </si>
  <si>
    <t>223/2015</t>
  </si>
  <si>
    <t xml:space="preserve">José Francisco Flores Navarrete                 </t>
  </si>
  <si>
    <t>224/2015</t>
  </si>
  <si>
    <t>225/2015</t>
  </si>
  <si>
    <t>INC. LG N° 29/2015</t>
  </si>
  <si>
    <t>INCREMENTO 334/2015</t>
  </si>
  <si>
    <t>PROR. LG N° 29/2015</t>
  </si>
  <si>
    <t>PRORROGA 344/2015</t>
  </si>
  <si>
    <t xml:space="preserve">NOVIEMBRE </t>
  </si>
  <si>
    <t>PRORROGA 410/2015</t>
  </si>
  <si>
    <t>PRORROGA 425/2015</t>
  </si>
  <si>
    <t>PRORROGA 428/2015</t>
  </si>
  <si>
    <t>PROR. LG N° 29/2020</t>
  </si>
  <si>
    <t>PRORROGA 430/2015</t>
  </si>
  <si>
    <t>LG 30/2015</t>
  </si>
  <si>
    <t xml:space="preserve">Proveer de Material Didáctico a Beneficiarios de </t>
  </si>
  <si>
    <t>Del 13 al 19 de marzo de 2015</t>
  </si>
  <si>
    <t>158/2015</t>
  </si>
  <si>
    <t>159/2015</t>
  </si>
  <si>
    <t>Muebles y Pizarrones Sandra, S.A. de C.V.</t>
  </si>
  <si>
    <t>Del 16 al 25 de marzo de 2015</t>
  </si>
  <si>
    <t>160/2015</t>
  </si>
  <si>
    <t>Rolando Mauricio González</t>
  </si>
  <si>
    <t>Del 25 de marzo al 08 de abril de 2015</t>
  </si>
  <si>
    <t>161/2015</t>
  </si>
  <si>
    <t>Del 25 de abril al 07 de abril de 2015</t>
  </si>
  <si>
    <t>184/2015</t>
  </si>
  <si>
    <t>LG 31/2015</t>
  </si>
  <si>
    <t>Electrolab Medic, S,A. de C.V.</t>
  </si>
  <si>
    <t>Proveer del Equipo de movilización para Beneficiarios de FOPROLYD</t>
  </si>
  <si>
    <t>Del 11 de marzo al 12 de junio de 2015</t>
  </si>
  <si>
    <t>165/2015</t>
  </si>
  <si>
    <t>LG 32/2015</t>
  </si>
  <si>
    <t>Proveer de Calzado Ortopédico para Beneficiarios de FOPROLYD</t>
  </si>
  <si>
    <t>De Marzo a Diciembre de 2015 ó hasta agotarse el monto adjudicado</t>
  </si>
  <si>
    <t>157/2015</t>
  </si>
  <si>
    <t>José Leonel Monterrosa Carranza</t>
  </si>
  <si>
    <t>156/2015</t>
  </si>
  <si>
    <t>LG 33/2015</t>
  </si>
  <si>
    <t>Farmacias Uno, S.A. de C.V.</t>
  </si>
  <si>
    <t>Del 09 al 16 de marzo de 2015</t>
  </si>
  <si>
    <t>155/2015</t>
  </si>
  <si>
    <t>LG 34/2015</t>
  </si>
  <si>
    <t>162/2015</t>
  </si>
  <si>
    <t>Alberto Antonio Flores Molina</t>
  </si>
  <si>
    <t>163/2015</t>
  </si>
  <si>
    <t>164/2015</t>
  </si>
  <si>
    <t>LG 35/2015</t>
  </si>
  <si>
    <t>168/2015</t>
  </si>
  <si>
    <t>167/2015</t>
  </si>
  <si>
    <t>Centro Audiológico Medico, S.A. de C.V.</t>
  </si>
  <si>
    <t>166/2015</t>
  </si>
  <si>
    <t>LG 36/2015</t>
  </si>
  <si>
    <t>Instituto de Ciencias Neurológicas, S.A. de C.V.</t>
  </si>
  <si>
    <t>Dar una mejor atención mediante el servicio de exámenes de gabinete en las diferentes especialidades a los beneficiarios y solicitantes de FOPROLYD</t>
  </si>
  <si>
    <t>152/2015</t>
  </si>
  <si>
    <t>153/2015</t>
  </si>
  <si>
    <t>Ana Patricia Perla y Perla Fuentes</t>
  </si>
  <si>
    <t>Orden Revocada según Acuerdo de Junta Directiva N° 701.12.2015 de fecha 02 de diciembre de 2015</t>
  </si>
  <si>
    <t>154/2015</t>
  </si>
  <si>
    <t>LG 37/2015</t>
  </si>
  <si>
    <t>Del 13 de marzo al 31 de diciembre de 2015 o hasta agotarse el monto adjudicado.</t>
  </si>
  <si>
    <t>172/2015</t>
  </si>
  <si>
    <t>171/2015</t>
  </si>
  <si>
    <t>Inversiones Médicas Neurológicas, S.A. de C.V</t>
  </si>
  <si>
    <t>173/2015</t>
  </si>
  <si>
    <t>LG 38/2015</t>
  </si>
  <si>
    <t>Comunicaciones IBW El Salvador, S.A. de C.V,</t>
  </si>
  <si>
    <t>Del 08 de marzo al 31 de diciembre de 2015</t>
  </si>
  <si>
    <t>148/2015</t>
  </si>
  <si>
    <t>LG 39/2015</t>
  </si>
  <si>
    <t>5 días hábiles después de emitir orden de inicio y aprobado arte</t>
  </si>
  <si>
    <t>170/2015</t>
  </si>
  <si>
    <t>Grupo C.Z., S.A. de C.V.</t>
  </si>
  <si>
    <t>169/2015</t>
  </si>
  <si>
    <t>LG 40/2015</t>
  </si>
  <si>
    <t>Radio Industrial M y M, S.A. de C.V.</t>
  </si>
  <si>
    <t>Del 01 al 05 de abril de 2015, ambas fechas inclusive.</t>
  </si>
  <si>
    <t>181/2015</t>
  </si>
  <si>
    <t>Promotora de Comunicaciones, S.A. de C.V.</t>
  </si>
  <si>
    <t>180/2015</t>
  </si>
  <si>
    <t>178/2015</t>
  </si>
  <si>
    <t>183/2015</t>
  </si>
  <si>
    <t>Y.S.L.R LA Romántica, S.A. de C.V.</t>
  </si>
  <si>
    <t>177/2015</t>
  </si>
  <si>
    <t>182/2015</t>
  </si>
  <si>
    <t>Grupo Visión, S.A. de C.V,</t>
  </si>
  <si>
    <t>175/2015</t>
  </si>
  <si>
    <t>179/2015</t>
  </si>
  <si>
    <t>Y.S.L.R La Monumental, S.A, de C,V.</t>
  </si>
  <si>
    <t>176/2015</t>
  </si>
  <si>
    <t>LG 41/2015</t>
  </si>
  <si>
    <t>General Security (El Salvador), S.A. de C.V.</t>
  </si>
  <si>
    <t>Mantener en Buen Estado el sistema de red contra incendio de FOPROLYD</t>
  </si>
  <si>
    <t>Del 25 de marzo al 31 de diciembre de 2015 o hasta agotarse el monto adjudicado</t>
  </si>
  <si>
    <t>190/2015</t>
  </si>
  <si>
    <t>LG 42/2015</t>
  </si>
  <si>
    <t>ORDEN REVOCADO POR ACUERDO DE JUNTA DIRECTIVA N° 175.03.2015</t>
  </si>
  <si>
    <t>LG 43/2015</t>
  </si>
  <si>
    <t>Del 06 al 09 de marzo de 2015</t>
  </si>
  <si>
    <t>150/2015</t>
  </si>
  <si>
    <t>151/2015</t>
  </si>
  <si>
    <t>LG 44/2015</t>
  </si>
  <si>
    <t>Industrias Facela, S.A. de C.V.</t>
  </si>
  <si>
    <t>Del 22 de abril al 31 de julio de 2015</t>
  </si>
  <si>
    <t>245/2015</t>
  </si>
  <si>
    <t>Business Center, S,A, de C.V.</t>
  </si>
  <si>
    <t>Del 24 al 30 de abril de 2015</t>
  </si>
  <si>
    <t>246/2015</t>
  </si>
  <si>
    <t>Librería y Papelería El Nuevo Siglo, S.A. de C.V.</t>
  </si>
  <si>
    <t>Del 22 al 05 de abril de 2015</t>
  </si>
  <si>
    <t>248/2015</t>
  </si>
  <si>
    <t>Clemente Rivas Amaya</t>
  </si>
  <si>
    <t>Del 23 al 24 de abril de 2015</t>
  </si>
  <si>
    <t>249/2015</t>
  </si>
  <si>
    <t>PAPELCO, S,A, de C,V,</t>
  </si>
  <si>
    <t>250/2015</t>
  </si>
  <si>
    <t>Múltiples Negocios, S,A. de C.V.</t>
  </si>
  <si>
    <t>Del 22 al 28 de abril de 2015</t>
  </si>
  <si>
    <t>251/2015</t>
  </si>
  <si>
    <t>252/2015</t>
  </si>
  <si>
    <t>Del 22 de abril al 05 de mayo de 2015</t>
  </si>
  <si>
    <t>253/2015</t>
  </si>
  <si>
    <t>Dataprint de El Salvador, S.A. de C.V.</t>
  </si>
  <si>
    <t>Del 22 al 24 de abril de 2015</t>
  </si>
  <si>
    <t>254/2015</t>
  </si>
  <si>
    <t>Del 23 al 27 de abril de 2015</t>
  </si>
  <si>
    <t>255/2015</t>
  </si>
  <si>
    <t>LG 45/2015</t>
  </si>
  <si>
    <t>Del 09 al 18 de abril de 2015</t>
  </si>
  <si>
    <t>237/2015</t>
  </si>
  <si>
    <t>Servicios Técnicos Médicos, S.A. de C.V.</t>
  </si>
  <si>
    <t>Del 09 al 23 de abril de 2015</t>
  </si>
  <si>
    <t>238/2015</t>
  </si>
  <si>
    <t>Del 09 al 20 de abril de 2015</t>
  </si>
  <si>
    <t>239/2015</t>
  </si>
  <si>
    <t>Infra de El Salvador, S.A. de C.V.</t>
  </si>
  <si>
    <t>Del 09 al 29 de abril de 2015</t>
  </si>
  <si>
    <t>236/2015</t>
  </si>
  <si>
    <t>LG 46/2015</t>
  </si>
  <si>
    <t>Del 25 de marzo al 08 de mayo de 2015</t>
  </si>
  <si>
    <t>191/2015</t>
  </si>
  <si>
    <t>LG 47/2015</t>
  </si>
  <si>
    <t>Proveer de Materiales Médicos e Instrumentales de Laboratorio para la instalación de la Clínica Empresarial de l ISSS</t>
  </si>
  <si>
    <t>Del 08 de mayo al 28 de octubre de 2015</t>
  </si>
  <si>
    <t>264/2015</t>
  </si>
  <si>
    <t>Del 05 al 09 de mayo de 2015</t>
  </si>
  <si>
    <t>268/2015</t>
  </si>
  <si>
    <t>Viduc, S.A. de C.V.</t>
  </si>
  <si>
    <t>Del 30 de abril al 04 de mayo de 2015</t>
  </si>
  <si>
    <t>269/2015</t>
  </si>
  <si>
    <t>Del 06 al 12 de mayo de 2015</t>
  </si>
  <si>
    <t>265/2015</t>
  </si>
  <si>
    <t>Hospimedic, S.A. de C.V.</t>
  </si>
  <si>
    <t>Del 07 al 13 de mayo de 2015</t>
  </si>
  <si>
    <t>266/2015</t>
  </si>
  <si>
    <t>Del 05 al 14 de mayo de 2015</t>
  </si>
  <si>
    <t>267/2015</t>
  </si>
  <si>
    <t>LG 48/2015</t>
  </si>
  <si>
    <t>Del 06 de mayo al 31 de diciembre de 2015 o hasta agotarse los montos adjudicados</t>
  </si>
  <si>
    <t>Contrato de Suministro N° 12/2015</t>
  </si>
  <si>
    <t>LG 49/2015</t>
  </si>
  <si>
    <t>DPG, S.A. de C.V</t>
  </si>
  <si>
    <t>Del 09 de abril al 30 de junio de 2015</t>
  </si>
  <si>
    <t>242/2015</t>
  </si>
  <si>
    <t xml:space="preserve">GYS, S.A. de C.V </t>
  </si>
  <si>
    <t>Del 15 de abril al 30 de junio de 2015</t>
  </si>
  <si>
    <t>244/2015</t>
  </si>
  <si>
    <t>Del 14 de abril al 30 de junio de 2015</t>
  </si>
  <si>
    <t>241/2015</t>
  </si>
  <si>
    <t>LG 50/2015</t>
  </si>
  <si>
    <t>Proveer de suministros de oficinas para el desempeño del llenado de Hoja de Vida a Beneficiarios de FOPROLYD</t>
  </si>
  <si>
    <t>Del 23 al 26 de marzo de 2015</t>
  </si>
  <si>
    <t>186/2015</t>
  </si>
  <si>
    <t>LG 51/2015</t>
  </si>
  <si>
    <t>3 días hábiles después de aprobado el arte final</t>
  </si>
  <si>
    <t>187/2015</t>
  </si>
  <si>
    <t>LG 52/2015</t>
  </si>
  <si>
    <t>Proveer de Herramientas para levantamiento de datos Censal de Discapacidad realizado por la Institución</t>
  </si>
  <si>
    <t>Del 23 de marzo al 30 de abril de 2015</t>
  </si>
  <si>
    <t>185/2015</t>
  </si>
  <si>
    <t>LG 53/2015</t>
  </si>
  <si>
    <t>Del 24 de marzo al 01 de abril de 2015</t>
  </si>
  <si>
    <t>189/2015</t>
  </si>
  <si>
    <t>188/2015</t>
  </si>
  <si>
    <t>LG 54/2015</t>
  </si>
  <si>
    <t>Ramírez &amp; López ingenieros, S.A. de C.V.</t>
  </si>
  <si>
    <t>Mantener en buen estado la Clínica Empresarial de FOPROLYD</t>
  </si>
  <si>
    <t>Del 20 de abril al 30 de mayo de 2015</t>
  </si>
  <si>
    <t>256/2015</t>
  </si>
  <si>
    <t>LG 55/2015</t>
  </si>
  <si>
    <t>Multiservicios Ay M, S.A. de C.V.</t>
  </si>
  <si>
    <t>Mantener en buen estado el equipo de transporte de la  institución</t>
  </si>
  <si>
    <t>De Mayo a Diciembre de 2015</t>
  </si>
  <si>
    <t>263/2015</t>
  </si>
  <si>
    <t>LG 56/2015</t>
  </si>
  <si>
    <t>Del 23 de abril al 31 de diciembre o hasta agotar el monto adjudicado.</t>
  </si>
  <si>
    <t>Contrato de Servicio N° 11/2015</t>
  </si>
  <si>
    <t>LG 57/2015</t>
  </si>
  <si>
    <t>Proveer de Suministros de herramientas y equipo de seguridad ocupacional para técnicos protesista para el laboratorio de prótesis de FOPROLYD.</t>
  </si>
  <si>
    <t>Del 18 al 21 de mayo de 2015</t>
  </si>
  <si>
    <t>277/2015</t>
  </si>
  <si>
    <t>Albertina Luz Velasco de Pérez</t>
  </si>
  <si>
    <t>Del 18 al 25 de mayo de 2015</t>
  </si>
  <si>
    <t>276/2015</t>
  </si>
  <si>
    <t>José Miguel Álvarez Hernández</t>
  </si>
  <si>
    <t>Del 18 de mayo al 08 de junio de 2015</t>
  </si>
  <si>
    <t>275/2015</t>
  </si>
  <si>
    <t>LG 58/2015</t>
  </si>
  <si>
    <t>Elías &amp; Asociados</t>
  </si>
  <si>
    <t>Realizar Auditoría Financiera a la Gestión 2014 de FOPROLYD</t>
  </si>
  <si>
    <t xml:space="preserve">JUNIO </t>
  </si>
  <si>
    <t>Cuando se extienda la orden de inicio</t>
  </si>
  <si>
    <t>Escritura Pública N° 2, Folio 8</t>
  </si>
  <si>
    <t>LG 59/2015</t>
  </si>
  <si>
    <t>Productos y Servicios Ortopédicos, S.A. de C.V</t>
  </si>
  <si>
    <t>Del 12 de junio al 12 de agosto de 2015</t>
  </si>
  <si>
    <t>Contrato de Suministro N° 22/2015</t>
  </si>
  <si>
    <t xml:space="preserve">Carlos Ernesto Elías Avalos </t>
  </si>
  <si>
    <t>Del 18 de junio al 18 de julio de 2015</t>
  </si>
  <si>
    <t>Contrato de Suministro N° 23/2015</t>
  </si>
  <si>
    <t>Del 18 de junio al 18 de septiembre de 2015</t>
  </si>
  <si>
    <t>Contrato de Suministro N° 21/2015</t>
  </si>
  <si>
    <t>LG 60/2015</t>
  </si>
  <si>
    <t>Del 08 al 09 de abril de 2015</t>
  </si>
  <si>
    <t>240/2015</t>
  </si>
  <si>
    <t>LG 61/2015</t>
  </si>
  <si>
    <t>Del 10 al 13 de abril de 2015</t>
  </si>
  <si>
    <t>243/2015</t>
  </si>
  <si>
    <t>LG 62/2015</t>
  </si>
  <si>
    <t>Pinturas Sur de El Salvador, S.A</t>
  </si>
  <si>
    <t xml:space="preserve">Proveer insumos para el buen mantenimiento de las instalaciones de FOPROLYD </t>
  </si>
  <si>
    <t>Del 28 de abril al 06 de mayo de 2015</t>
  </si>
  <si>
    <t>259/2015</t>
  </si>
  <si>
    <t>LG 63/2015</t>
  </si>
  <si>
    <t>Centro Comercial Ferretero, S.A. de C.V.</t>
  </si>
  <si>
    <t xml:space="preserve">Proveer de la herramientas necesarias para el desarrollo de las Actividades de FOPROLYD </t>
  </si>
  <si>
    <t>Del 28 de abril al 12 de mayo de 2015</t>
  </si>
  <si>
    <t>257/2015</t>
  </si>
  <si>
    <t>LG 64/2015</t>
  </si>
  <si>
    <t>Proveer de formularios para quedan para uso Institucional</t>
  </si>
  <si>
    <t>5 días hábiles después de aprobado el arte final</t>
  </si>
  <si>
    <t>260/2015</t>
  </si>
  <si>
    <t>PROR. LG N° 51/2014</t>
  </si>
  <si>
    <t>Del 20 de abril de 2015 al 19 de abril de 2016</t>
  </si>
  <si>
    <t>247/2015</t>
  </si>
  <si>
    <t>LG 65/2015</t>
  </si>
  <si>
    <t>Servicios Diversos Candray , S.A. de C.V.</t>
  </si>
  <si>
    <t>Es a partir de la fecha en que la administradora del contrato emita por escrito la orden de inicio hasta el 31 de diciembre de 2015, o hasta agotarse el monto adjudicado.</t>
  </si>
  <si>
    <t>Contrato de Suministro N° 24/2015</t>
  </si>
  <si>
    <t>LG 66/2015</t>
  </si>
  <si>
    <t>Servicios Médicos Globales, S.A. de C.V.</t>
  </si>
  <si>
    <t xml:space="preserve">Proveer materiales quirúrgicos para realizar procedimientos a beneficiarios </t>
  </si>
  <si>
    <t>Del 28 al 30 de abril de 2015</t>
  </si>
  <si>
    <t>258/2015</t>
  </si>
  <si>
    <t>LG 67/2015</t>
  </si>
  <si>
    <t>Estructuras Metálicas y Construcciones, S.A. de C.V.</t>
  </si>
  <si>
    <t>Del 20 al 22 mayo de 2015</t>
  </si>
  <si>
    <t>273/2015</t>
  </si>
  <si>
    <t>Del 19 al 26 de mayo de 2015</t>
  </si>
  <si>
    <t>274/2015</t>
  </si>
  <si>
    <t>LG 68/2015</t>
  </si>
  <si>
    <t>Hilda Alicia Vásquez de Serrano</t>
  </si>
  <si>
    <t xml:space="preserve">Proveer de combustible para la flota de vehículos de FOPROLYD </t>
  </si>
  <si>
    <t>Del 25 de junio al 01 de julio de 2015</t>
  </si>
  <si>
    <t>Contrato de Suministro N° 26/2015</t>
  </si>
  <si>
    <t>LG 69/2015</t>
  </si>
  <si>
    <t>N&amp;B Sistems, S.A. de C.V.</t>
  </si>
  <si>
    <t>Mantener en Buen estado las instalaciones de la Subestación Eléctrica.</t>
  </si>
  <si>
    <t>Del 12 de mayo al 31 de diciembre de 2015</t>
  </si>
  <si>
    <t>271/2015</t>
  </si>
  <si>
    <t>LG 70/2015</t>
  </si>
  <si>
    <t>Del 29 de mayo al 04 de junio de 2015</t>
  </si>
  <si>
    <t>287/2015</t>
  </si>
  <si>
    <t>Del 29 de mayo al 10 de junio de 2015</t>
  </si>
  <si>
    <t>288/2015</t>
  </si>
  <si>
    <t>Del 28 de mayo al 04 de junio de 2015</t>
  </si>
  <si>
    <t>289/2015</t>
  </si>
  <si>
    <t>Impresos Múltiples, S.A. de C.V.</t>
  </si>
  <si>
    <t>Del 28 de mayo al 10 de junio de 2015</t>
  </si>
  <si>
    <t>290/2015</t>
  </si>
  <si>
    <t>Tom Alberto Hernández Chávez</t>
  </si>
  <si>
    <t>Del 28 de mayo al 08 de junio de 2015</t>
  </si>
  <si>
    <t>291/2015</t>
  </si>
  <si>
    <t>LG 71/2015</t>
  </si>
  <si>
    <t>Juan Carlos García García</t>
  </si>
  <si>
    <t>Mantener en Buen Estado los equipos de seguridad de la Institución.</t>
  </si>
  <si>
    <t>272/2015</t>
  </si>
  <si>
    <t>LG 72/2015</t>
  </si>
  <si>
    <t>Industrias Monerva, S.A. de C.V,</t>
  </si>
  <si>
    <t>Proveer de vestimentas al personal de FOPROLYD</t>
  </si>
  <si>
    <t>Del 17 de julio al 30 de agosto de 2015</t>
  </si>
  <si>
    <t>Contrato de Suministro N° 28/2015</t>
  </si>
  <si>
    <t>HASGAL, S.A. DE C.V.</t>
  </si>
  <si>
    <t>Contrato de Suministro N° 29/2015</t>
  </si>
  <si>
    <t>Hermelinda del Carmen Valdivieso Ochoa</t>
  </si>
  <si>
    <t>Contrato de Suministro N° 30/2015</t>
  </si>
  <si>
    <t>Uniformes Gabriela, S,A. de C.V.</t>
  </si>
  <si>
    <t>Contrato de Suministro N° 31/2015</t>
  </si>
  <si>
    <t>María Carmen Guillen</t>
  </si>
  <si>
    <t>Contrato de Suministro N° 32/2015</t>
  </si>
  <si>
    <t>LG 73/2015</t>
  </si>
  <si>
    <t>Compañía Salvadoreña de Seguridad, S.A. de C.V</t>
  </si>
  <si>
    <t>Del 26 de mayo al 26 de julio de 2015</t>
  </si>
  <si>
    <t>280/2015</t>
  </si>
  <si>
    <t>El Lancero, S.A.</t>
  </si>
  <si>
    <t>Del 26 al 27 de mayo de 2015</t>
  </si>
  <si>
    <t>281/2015</t>
  </si>
  <si>
    <t>Seguridad Electrónica de El Salvador, S.A. de C.V.</t>
  </si>
  <si>
    <t>282/2015</t>
  </si>
  <si>
    <t>LG 74/2015</t>
  </si>
  <si>
    <t>262/2015</t>
  </si>
  <si>
    <t>261/2015</t>
  </si>
  <si>
    <t>LG 75/2015</t>
  </si>
  <si>
    <t>GRUPO SISECOR, S.A. DE C.V.</t>
  </si>
  <si>
    <t>Del 20 de mayo al 31 de diciembre de 2015</t>
  </si>
  <si>
    <t>278/2015</t>
  </si>
  <si>
    <t>LG 76/2015</t>
  </si>
  <si>
    <t>Imprenta la Tarjeta, S.A. de C.V.</t>
  </si>
  <si>
    <t>Proveer de Materiales Didácticos para Arteterapia para Actividades de Educación a Beneficiarios de FOPROLYD.</t>
  </si>
  <si>
    <t>Del 06 al 11 de junio de 2015</t>
  </si>
  <si>
    <t>297/2015</t>
  </si>
  <si>
    <t>Del 04 al 10 de junio de 2015</t>
  </si>
  <si>
    <t>295/2015</t>
  </si>
  <si>
    <t>Del 05 al 11 de junio de 2015</t>
  </si>
  <si>
    <t>296/2015</t>
  </si>
  <si>
    <t>Del 08 al 17 de junio de 2015</t>
  </si>
  <si>
    <t>298/2015</t>
  </si>
  <si>
    <t>LG 77/2015</t>
  </si>
  <si>
    <t>Del 05 al 06 de mayo de 2015</t>
  </si>
  <si>
    <t>270/2015</t>
  </si>
  <si>
    <t>LG 78/2015</t>
  </si>
  <si>
    <t>Del 09 de junio al 31 de diciembre de 2015 o hasta agotarse el monto adjudicado</t>
  </si>
  <si>
    <t>299/2015</t>
  </si>
  <si>
    <t>LG 79/2015</t>
  </si>
  <si>
    <t>Proveer de suministro de prótesis a nuestros beneficiarios de FOPROLYD</t>
  </si>
  <si>
    <t>Del 25 al 29 de mayo de 2015</t>
  </si>
  <si>
    <t>283/2015</t>
  </si>
  <si>
    <t>LG 80/2015</t>
  </si>
  <si>
    <t>Mantener en Buen estado los equipos de la Institución.</t>
  </si>
  <si>
    <t>Del 03 de junio al 09 de julio de 2015</t>
  </si>
  <si>
    <t>294/2015</t>
  </si>
  <si>
    <t>LG 81/2015</t>
  </si>
  <si>
    <t>Starline International, S.A. de C.V.</t>
  </si>
  <si>
    <t xml:space="preserve">Mantener en buen estado los equipos de FOPROLYD </t>
  </si>
  <si>
    <t>Del junio a diciembre de 2015 o hasta agotarse el monto adjudicado.</t>
  </si>
  <si>
    <t>300/2015</t>
  </si>
  <si>
    <t>LG 82/2015</t>
  </si>
  <si>
    <t>Del plazo es a partir de la fecha que la administradora de contrato emita por escrito la orden de inicio hasta el  31 de diciembre de 2015, o hasta agotarse el monto adjudicado.</t>
  </si>
  <si>
    <t>Contrato de Servicios N° 26/2015</t>
  </si>
  <si>
    <t>LG 83/2015</t>
  </si>
  <si>
    <t>Del 09 al 29 de julio de 2015</t>
  </si>
  <si>
    <t>309/2015</t>
  </si>
  <si>
    <t>Food Equipement Solution, S.A. de C.V.</t>
  </si>
  <si>
    <t>Del 10 al 16 de julio de 2015</t>
  </si>
  <si>
    <t>310/2015</t>
  </si>
  <si>
    <t>José Roberto Ortiz</t>
  </si>
  <si>
    <t>Del 17 de julio al 17 de agosto de 2015</t>
  </si>
  <si>
    <t>311/2015</t>
  </si>
  <si>
    <t>Productos y Servicios Ortopédicos, S.A. de C.V.</t>
  </si>
  <si>
    <t>Del 31 de julio al 13 de septiembre de 2015</t>
  </si>
  <si>
    <t>Contrato de Suministro N° 33/2015</t>
  </si>
  <si>
    <t>LG 84/2015</t>
  </si>
  <si>
    <t>Del 21 al 22 de mayo de 2015</t>
  </si>
  <si>
    <t>279/2015</t>
  </si>
  <si>
    <t>LG 85/2015</t>
  </si>
  <si>
    <t>285/2015</t>
  </si>
  <si>
    <t>286/2015</t>
  </si>
  <si>
    <t>LG 86/2015</t>
  </si>
  <si>
    <t>Grupo Carson, S.A. de C.V.</t>
  </si>
  <si>
    <t xml:space="preserve">Proveer de materiales quirúrgicos para los beneficiarios de FOPROLYD </t>
  </si>
  <si>
    <t>Del 12 al 15 de junio de 2015</t>
  </si>
  <si>
    <t>302/2015</t>
  </si>
  <si>
    <t>LG 87/2015</t>
  </si>
  <si>
    <t>Del 02 al 03 de junio de 2015</t>
  </si>
  <si>
    <t>292/2015</t>
  </si>
  <si>
    <t>293/2015</t>
  </si>
  <si>
    <t>LG 88/2015</t>
  </si>
  <si>
    <t>A partir de la fecha de la emisión de la orden de inicio por parte del administrador de contrato hasta el 31 de diciembre de 2015 o hasta agotarse el monto adjudicado.</t>
  </si>
  <si>
    <t>Contrato de Servicio N° 27/2015</t>
  </si>
  <si>
    <t>LG 89/2015</t>
  </si>
  <si>
    <t>303/2015</t>
  </si>
  <si>
    <t>LG 90/2015</t>
  </si>
  <si>
    <t>Mantener en buen estado los equipos de la Institución.</t>
  </si>
  <si>
    <t>7 días a partir de la emisión de la orden de inicio en coordinación con el administrador de la orden.</t>
  </si>
  <si>
    <t>308/2015</t>
  </si>
  <si>
    <t>LG 91/2015</t>
  </si>
  <si>
    <t>Del 01 de julio al 15 de agosto de 2015</t>
  </si>
  <si>
    <t>306/2015</t>
  </si>
  <si>
    <t>305/2015</t>
  </si>
  <si>
    <t>LG 92/2015</t>
  </si>
  <si>
    <t>301/2015</t>
  </si>
  <si>
    <t>LG 93/2015</t>
  </si>
  <si>
    <t xml:space="preserve">Proveer de maquinaria para elaboración de calzado ortopédico al Laboratorio de FOPROLYD </t>
  </si>
  <si>
    <t>Del 19 al 25 de agosto de 2015</t>
  </si>
  <si>
    <t>Contrato de Suministro N° 40/2015</t>
  </si>
  <si>
    <t>Mequinsal, S.A. de C.V.</t>
  </si>
  <si>
    <t>Del 21 agosto al 04 de octubre de 2015</t>
  </si>
  <si>
    <t>Contrato de Suministro N° 39/2015</t>
  </si>
  <si>
    <t>LG 94/2015</t>
  </si>
  <si>
    <t>Servicios Diversos para el Desarrollo Local de El Salvador, S.A. de C.V.</t>
  </si>
  <si>
    <t>De Julio a Diciembre de 2015</t>
  </si>
  <si>
    <t>314/2015</t>
  </si>
  <si>
    <t>315/2015</t>
  </si>
  <si>
    <t>David Orlando Salguero Hernández</t>
  </si>
  <si>
    <t>316/2015</t>
  </si>
  <si>
    <t>INC. LG N° 94/2015</t>
  </si>
  <si>
    <t>Del 29 de septiembre al 28 de noviembre de 2015</t>
  </si>
  <si>
    <t>INCREMENTO 377/2015</t>
  </si>
  <si>
    <t>LG 95/2015</t>
  </si>
  <si>
    <t xml:space="preserve">Del 26 al 29 de junio de 2015 </t>
  </si>
  <si>
    <t>304/205</t>
  </si>
  <si>
    <t>LG 96/2015</t>
  </si>
  <si>
    <t>Del 01 al 02 de julio de 2015</t>
  </si>
  <si>
    <t>307/2015</t>
  </si>
  <si>
    <t>LG 97/2015</t>
  </si>
  <si>
    <t>Contratar el servicio de valuó de mobiliario de la Institución.</t>
  </si>
  <si>
    <t>5 días hábiles después de que el administrador remita documentación solicitada por el adjudicatario.</t>
  </si>
  <si>
    <t>312/2015</t>
  </si>
  <si>
    <t>LG 98/2015</t>
  </si>
  <si>
    <t>Del  27 de julio al 31 de diciembre de 2015 o hasta agotarse el monto adjudicado.</t>
  </si>
  <si>
    <t>Contrato de Servicio N° 34/2015</t>
  </si>
  <si>
    <t>LG 99/2015</t>
  </si>
  <si>
    <t>Proveer de Mobiliario para el Laboratorio de Prótesis y clínica empresarial</t>
  </si>
  <si>
    <t>Del 31 de julio al 07 de septiembre de 2015</t>
  </si>
  <si>
    <t>331/2015</t>
  </si>
  <si>
    <t>Del 31 de julio al 02 de septiembre de 2015</t>
  </si>
  <si>
    <t>330/2015</t>
  </si>
  <si>
    <t>Kuo Hua, S.A. de C.V.</t>
  </si>
  <si>
    <t>Del 10 de agosto al 24 de septiembre de 2015</t>
  </si>
  <si>
    <t>329/2015</t>
  </si>
  <si>
    <t>D'Office, S.A. de C.V.</t>
  </si>
  <si>
    <t>Del 10 al 24 de agosto de 2015</t>
  </si>
  <si>
    <t>328/2015</t>
  </si>
  <si>
    <t>LG 100/2015</t>
  </si>
  <si>
    <t>Servicio de adecuaciones para las áreas de clínica empresarial de FOPROLYD</t>
  </si>
  <si>
    <t>Del 16 al 30 de julio de 2015</t>
  </si>
  <si>
    <t>313/2015</t>
  </si>
  <si>
    <t>LG 101/2015</t>
  </si>
  <si>
    <t>Proveer de aparatos e insumos de fisioterapia, terapia ocupacional, equipo medico para diversas áreas de FOPROLYD</t>
  </si>
  <si>
    <t>Del 07 al 22 de septiembre de 2015</t>
  </si>
  <si>
    <t>358/2015</t>
  </si>
  <si>
    <t>Del 07 al 18 de septiembre de 2015</t>
  </si>
  <si>
    <t xml:space="preserve"> 354/2015</t>
  </si>
  <si>
    <t>355/2015</t>
  </si>
  <si>
    <t>Del 07 de septiembre al 06 de diciembre de 2015</t>
  </si>
  <si>
    <t xml:space="preserve"> 352/2015</t>
  </si>
  <si>
    <t>353/2015</t>
  </si>
  <si>
    <t>Del 07 al 16 de septiembre de 2015</t>
  </si>
  <si>
    <t xml:space="preserve"> 350/2015</t>
  </si>
  <si>
    <t>351/2015</t>
  </si>
  <si>
    <t>Del 07 al 25 de septiembre de 2015</t>
  </si>
  <si>
    <t>356/2015</t>
  </si>
  <si>
    <t>Consultores Asociados Proveedores de Bienes y Servicios, S.A. de C.V. (COPROSER, S.A. DE C.V.)</t>
  </si>
  <si>
    <t>Del 07 de septiembre al 20 de octubre de 2015</t>
  </si>
  <si>
    <t>357/2015</t>
  </si>
  <si>
    <t>LG 102/2015</t>
  </si>
  <si>
    <t>Mauricio Antonio Iraheta Parada</t>
  </si>
  <si>
    <t>Proveer de repuestos y accesorios informáticos para diferentes actividades y soporte técnico de FOPROLYD</t>
  </si>
  <si>
    <t>Del 27 al 29 de julio de 2015</t>
  </si>
  <si>
    <t>318/2015</t>
  </si>
  <si>
    <t>Del 24 al 30 de julio de 2015</t>
  </si>
  <si>
    <t>320/2015</t>
  </si>
  <si>
    <t>Del 27 de julio al 20 de agosto de 2015</t>
  </si>
  <si>
    <t>319/2015</t>
  </si>
  <si>
    <t>LG 103/2015</t>
  </si>
  <si>
    <t>Universidad Centroamericana José Simeón</t>
  </si>
  <si>
    <t>Del 20 al 31 de julio de 2015</t>
  </si>
  <si>
    <t>317/2015</t>
  </si>
  <si>
    <t>LG 104/2015</t>
  </si>
  <si>
    <t>Lonas Decorativas, S.A. de C.V.</t>
  </si>
  <si>
    <t>Proveer de suministros desmontables para las actividades operativas en la atención de beneficiarios de FOPROLYD</t>
  </si>
  <si>
    <t>20 días a partir de la aprobación del montaje de artes</t>
  </si>
  <si>
    <t>323/2015</t>
  </si>
  <si>
    <t>LG 105/2015</t>
  </si>
  <si>
    <t xml:space="preserve">Mantener en buen estados el equipo de la planta telefónica </t>
  </si>
  <si>
    <t>Del 27 de julio al 31 de diciembre de 2015 ó hasta agotarse el monto adjudicado</t>
  </si>
  <si>
    <t>322/2015</t>
  </si>
  <si>
    <t>LG 106/2015</t>
  </si>
  <si>
    <t>Civil Development, S.A. de C.V.</t>
  </si>
  <si>
    <t>25 días calendarios a partir de recibir orden de inicio de parte del Administrador de orden de compra.</t>
  </si>
  <si>
    <t>332/2015</t>
  </si>
  <si>
    <t>LG 107/2015</t>
  </si>
  <si>
    <t>Proveer de accesorios para el mantenimiento del Edificio de FOPROLYD</t>
  </si>
  <si>
    <t>30 días a hábiles a partir de la orden de inicio en coordinación con el Administrador de la Orden</t>
  </si>
  <si>
    <t>333/2015</t>
  </si>
  <si>
    <t>LG 108/2015</t>
  </si>
  <si>
    <t>Innovación Digital, S.A. de C.V.</t>
  </si>
  <si>
    <t>Del 13 al 31 de agosto de 2015</t>
  </si>
  <si>
    <t>335/2015</t>
  </si>
  <si>
    <t>LG 109/2015</t>
  </si>
  <si>
    <t xml:space="preserve">Proveer de insumos informativos para el desarrollo de las actividades operativas de FOPROLYD </t>
  </si>
  <si>
    <t>Del 07 al 13 de agosto de 2015</t>
  </si>
  <si>
    <t>326/2015</t>
  </si>
  <si>
    <t>LG 110/2015</t>
  </si>
  <si>
    <t>Previa coordinación con el administrador de orden de compra</t>
  </si>
  <si>
    <t>327/2015</t>
  </si>
  <si>
    <t>LG 111/2015</t>
  </si>
  <si>
    <t>Del 24 al 25 de julio de 2015</t>
  </si>
  <si>
    <t>321/2015</t>
  </si>
  <si>
    <t>LG 112/2015</t>
  </si>
  <si>
    <t>Suministrar materiales, herramientas e insumos de ferretería para uso institucional y mantenimiento a FOPROLYD</t>
  </si>
  <si>
    <t>Del 09 al 18 de septiembre de 2015</t>
  </si>
  <si>
    <t>362/2015</t>
  </si>
  <si>
    <t>Del 14 de septiembre  al 05 de octubre de 2015</t>
  </si>
  <si>
    <t>361/2015</t>
  </si>
  <si>
    <t>Del 14 al 21 de septiembre de 2015</t>
  </si>
  <si>
    <t>360/2015</t>
  </si>
  <si>
    <t>LG 113/2015</t>
  </si>
  <si>
    <t xml:space="preserve">Proveer de documentos Informativos para orientar el uso adecuado de prótesis y ortesis </t>
  </si>
  <si>
    <t>Del 17 al 31 de agosto de 2015</t>
  </si>
  <si>
    <t>336/2015</t>
  </si>
  <si>
    <t>LG 114/2015</t>
  </si>
  <si>
    <t>Del 30 al 31 de julio de 2015</t>
  </si>
  <si>
    <t>324/2015</t>
  </si>
  <si>
    <t>325/2015</t>
  </si>
  <si>
    <t>LG 115/2015</t>
  </si>
  <si>
    <t>Proveer del servicio de reparación de sillas de ruedas para beneficiarios de FOPROLYD</t>
  </si>
  <si>
    <t>A partir de la orden de inicio hasta diciembre de 2015 o hasta agotarse el monto adjudicado.</t>
  </si>
  <si>
    <t>343/2015</t>
  </si>
  <si>
    <t>LG 116/2015</t>
  </si>
  <si>
    <t>Ángel Galindo Salazar y Compañía</t>
  </si>
  <si>
    <t>Proveer de Alimentos para evento de rendición de cuentas de FOPROLYD</t>
  </si>
  <si>
    <t>Del 21 al 31 de agosto de 2015</t>
  </si>
  <si>
    <t>337/2015</t>
  </si>
  <si>
    <t>LG 117/2015</t>
  </si>
  <si>
    <t>Proveer el suministro de mobiliario e insumo para feria de exposiciones de productos y servicios de beneficiarios de FOPROLYD</t>
  </si>
  <si>
    <t>Del 27 de agosto al 03 de septiembre de 2015</t>
  </si>
  <si>
    <t>338/2015</t>
  </si>
  <si>
    <t>Del 25 de agosto al 01 de septiembre de 2015</t>
  </si>
  <si>
    <t>339/2015</t>
  </si>
  <si>
    <t>Del 26 al 28 de agosto de 2015</t>
  </si>
  <si>
    <t>340/2015</t>
  </si>
  <si>
    <t>El Rótulos, S.A. de C.V.</t>
  </si>
  <si>
    <t>Del 25 al 31 de agosto de 2015</t>
  </si>
  <si>
    <t>341/2015</t>
  </si>
  <si>
    <t>Del 24 al 31 de agosto de 2015</t>
  </si>
  <si>
    <t>342/2015</t>
  </si>
  <si>
    <t>LG 118/2015</t>
  </si>
  <si>
    <t>Dar el servicio de adecuación en área de informática de FOPROLYD</t>
  </si>
  <si>
    <t>El inicio de la obra será de cinco días después de recibir orden de inicio por parte del Admón.</t>
  </si>
  <si>
    <t>349/2015</t>
  </si>
  <si>
    <t>13 días a partir de la Orden de inicio emitida por el Administrador de la Orden.</t>
  </si>
  <si>
    <t>348/2015</t>
  </si>
  <si>
    <t>Un máximo de 30 días hábiles después de emitir la orden de inicio de conformidad a su oferta.</t>
  </si>
  <si>
    <t>347/2015</t>
  </si>
  <si>
    <t>LG 119/2015</t>
  </si>
  <si>
    <t>Guadalupe Elizabeth Rivas Vásquez</t>
  </si>
  <si>
    <t>Contratar el servicio de registro y almacenamiento de datos en el sistema de costos, de prestaciones de bienes y servicios otorgados a beneficiarios de FOPROLYD</t>
  </si>
  <si>
    <t xml:space="preserve">SEPTIEMBRE </t>
  </si>
  <si>
    <t>A partir de la orden de inicio hasta diciembre de 2015.</t>
  </si>
  <si>
    <t>381/2015</t>
  </si>
  <si>
    <t>Nadia Jennifer Quintero Fajardo</t>
  </si>
  <si>
    <t>382/2015</t>
  </si>
  <si>
    <t>Nelly Elizabeth Schente Colato</t>
  </si>
  <si>
    <t>383/2015</t>
  </si>
  <si>
    <t>Mayra Alejandra Ochoa Jacinto</t>
  </si>
  <si>
    <t>384/2015</t>
  </si>
  <si>
    <t>LG 120/2015</t>
  </si>
  <si>
    <t>Proveer de suministro de fotografías impresas en full color para FOPROLYD</t>
  </si>
  <si>
    <t>Del 27 al 31 de agosto de 2015</t>
  </si>
  <si>
    <t>Acuerdo de Junta Directiva N° 471.08.2015</t>
  </si>
  <si>
    <t>LG 121/2015</t>
  </si>
  <si>
    <t>Servicios Diversos para El Desarrollo Local de El Salvador, S.A. de C.V.</t>
  </si>
  <si>
    <t xml:space="preserve">Dar el servicio de transporte para beneficiarios de FOPROLYD participantes en capacitaciones </t>
  </si>
  <si>
    <t>De septiembre a diciembre de 2015</t>
  </si>
  <si>
    <t>346/2015</t>
  </si>
  <si>
    <t>Corporación MM, S.A. de C.V.</t>
  </si>
  <si>
    <t>345/2015</t>
  </si>
  <si>
    <t>LG 122/2015</t>
  </si>
  <si>
    <t>Proveer el suministro de software de sistema operativo de servidores, gabinetes y elementos de rack para reordenamiento de servidores de FOPROLYD</t>
  </si>
  <si>
    <t>Del 23 de septiembre al 21 de octubre de 2015</t>
  </si>
  <si>
    <t>363/2015</t>
  </si>
  <si>
    <t>LG 123/2015</t>
  </si>
  <si>
    <t xml:space="preserve">Líneas de Transporte Consolidado, S.A. de C.V. (LTC S.A de C.V.) </t>
  </si>
  <si>
    <t>Proveer de   componentes para la elaboración y reparación de prótesis especiales para beneficiarios de FOPROLYD</t>
  </si>
  <si>
    <t>Del 23 de septiembre al 07 de noviembre de 2015</t>
  </si>
  <si>
    <t>364/2015</t>
  </si>
  <si>
    <t>Del 23 de septiembre al 06 de noviembre de 2015</t>
  </si>
  <si>
    <t>365/2015</t>
  </si>
  <si>
    <t>LG 124/2015</t>
  </si>
  <si>
    <t>Transporte Hernández Rodríguez, S.A. de C.V.</t>
  </si>
  <si>
    <t xml:space="preserve">Proveer del servicio y recolección, tratamiento de los desechos bioinfecciosos generados por la clínica empresarial de FOPROLYD </t>
  </si>
  <si>
    <t>De septiembre a diciembre de 2015 ó hasta agotarse el monto adjudicado.</t>
  </si>
  <si>
    <t>367/2015</t>
  </si>
  <si>
    <t>LG 125/2015</t>
  </si>
  <si>
    <t>Del 04 al 07 de septiembre de 2015</t>
  </si>
  <si>
    <t>359/2015</t>
  </si>
  <si>
    <t>LG 126/2015</t>
  </si>
  <si>
    <t xml:space="preserve">Proveer del servicio de obras civiles y mecánicas para la ampliación de acceso al parqueo de FOPROLY </t>
  </si>
  <si>
    <t xml:space="preserve">30 días calendarios a partir de la emisión de la orden de inicio por el Administrador </t>
  </si>
  <si>
    <t>370/2015</t>
  </si>
  <si>
    <t>INC. LG N° 126/2015</t>
  </si>
  <si>
    <t>Incremento a la Orden de Compra N° 370/2015 , según Acuerdo de junta Directiva N° 618.10.2015 de fecha 21 de octubre de 2015</t>
  </si>
  <si>
    <t>Acuerdo de Junta Directiva N° 618.10.2015</t>
  </si>
  <si>
    <t>LG 127/2015</t>
  </si>
  <si>
    <t xml:space="preserve">Proveer insumos informáticos para FOPROLYD </t>
  </si>
  <si>
    <t>Del 29 de septiembre al 19 de octubre de 2015</t>
  </si>
  <si>
    <t>371/2015</t>
  </si>
  <si>
    <t>Artenio Baltazar Erazo</t>
  </si>
  <si>
    <t>Del 29 de septiembre al 5 de octubre de 2015</t>
  </si>
  <si>
    <t>374/2015</t>
  </si>
  <si>
    <t>LG 128/2015</t>
  </si>
  <si>
    <t>TOPCOM, S.A. de C.V.</t>
  </si>
  <si>
    <t>Proveer del suministro de café y azúcar para uso institucional de FOPROLYD, durante el año 2015</t>
  </si>
  <si>
    <t>Del 21 al 27 de octubre de 2015</t>
  </si>
  <si>
    <t>394/2015</t>
  </si>
  <si>
    <t>Del 21 al 30 de octubre de 2015</t>
  </si>
  <si>
    <t>390/2015</t>
  </si>
  <si>
    <t>LG 129/2015</t>
  </si>
  <si>
    <t>Proveer del suministro de productos químicos, papel y cartón y materiales de oficina para FOPROLYD</t>
  </si>
  <si>
    <t>Del 01 al 14 de octubre de 2015</t>
  </si>
  <si>
    <t>376/2015</t>
  </si>
  <si>
    <t>375/2015</t>
  </si>
  <si>
    <t>LG 130/2015</t>
  </si>
  <si>
    <t>UNDI, S.A. DE C.V.</t>
  </si>
  <si>
    <t xml:space="preserve">Proveer el suministro de dos carros de servicio de alimentos y dos muebles metálicos para resguardo de armas para FOPROLYD </t>
  </si>
  <si>
    <t>Del 28 al 30 de septiembre de 2015</t>
  </si>
  <si>
    <t>372/2015</t>
  </si>
  <si>
    <t>Del 30 de septiembre al 06 de octubre de 2015</t>
  </si>
  <si>
    <t>373/2015</t>
  </si>
  <si>
    <t>LG 131/2015</t>
  </si>
  <si>
    <t>Asociación Institución Salesiana</t>
  </si>
  <si>
    <t>Proveer el Servicio de impresión offset de 7,000 boletines externos de FOPROLYD</t>
  </si>
  <si>
    <t>A partir de la aprobación del arte hasta el mes de diciembre de 2015</t>
  </si>
  <si>
    <t>385/2015</t>
  </si>
  <si>
    <t>LG 132/2015</t>
  </si>
  <si>
    <t xml:space="preserve">Proveer de suministro de material quirúrgico para beneficiario de FOPROLYD </t>
  </si>
  <si>
    <t>Del 24 al 25 de septiembre de 2015</t>
  </si>
  <si>
    <t>369/2015</t>
  </si>
  <si>
    <t>LG 133/2015</t>
  </si>
  <si>
    <t>Proveer del suministro de materiales didácticos y de arte terapia para actividades de educación a beneficiarios de FOPROLYD</t>
  </si>
  <si>
    <t>Del 28 octubre al 04 de noviembre de 2015</t>
  </si>
  <si>
    <t>395/2015</t>
  </si>
  <si>
    <t>396/2015</t>
  </si>
  <si>
    <t>Aranda, S.A. de C.V.</t>
  </si>
  <si>
    <t>Del 28 al 30 de octubre de 2015</t>
  </si>
  <si>
    <t>397/2015</t>
  </si>
  <si>
    <t>Del 28  de octubre al 09 de noviembre de 2015</t>
  </si>
  <si>
    <t>398/2015</t>
  </si>
  <si>
    <t>Del 03 al 12 de noviembre de 2015</t>
  </si>
  <si>
    <t>400/2015</t>
  </si>
  <si>
    <t>Del 30 de octubre al 10 de noviembre de 2015</t>
  </si>
  <si>
    <t>401/2015</t>
  </si>
  <si>
    <t>LG 134/2015</t>
  </si>
  <si>
    <t>Rosales Galindo y Compañía</t>
  </si>
  <si>
    <t xml:space="preserve">Proveer de alimentos para la jornada de capacitación dirigida a todo el personal de FOPROLYD  sobre la temática de "Incidencia de los principios y valores éticos en el cumplimiento del deber en las instituciones públicas" impartida por la Comisión de Ética Gubernamental de FOPROLY </t>
  </si>
  <si>
    <t>Del 23 al 25 de septiembre de 2015</t>
  </si>
  <si>
    <t>368/2015</t>
  </si>
  <si>
    <t>LG 135/2015</t>
  </si>
  <si>
    <t>Proveer de materiales y componentes para la elaboración y reparación de prótesis, ortesis y calzado ortopédico para beneficiarios de FOPROLYD</t>
  </si>
  <si>
    <t>Del 01 al 21 de octubre de 2015</t>
  </si>
  <si>
    <t>378/2015</t>
  </si>
  <si>
    <t>Del 01 al 03 de octubre de 2015</t>
  </si>
  <si>
    <t>379/2015</t>
  </si>
  <si>
    <t>Del 01 de octubre al 14 de noviembre de 2015</t>
  </si>
  <si>
    <t>380/2015</t>
  </si>
  <si>
    <t>LG 136/2015</t>
  </si>
  <si>
    <t>Del 22 al 23 de septiembre de 2015</t>
  </si>
  <si>
    <t>366/2015</t>
  </si>
  <si>
    <t>LG 137/2015</t>
  </si>
  <si>
    <t>Brindar el servicio de impresión de documentos que se utilizaran en el programa de apoyo a la reinserción laboral y productiva de beneficiarios de FOPROLYD.</t>
  </si>
  <si>
    <t>392/2015</t>
  </si>
  <si>
    <t>Imprenta y Offset Reydi, S.A. de C.V.</t>
  </si>
  <si>
    <t>8 días hábiles después de aprobado arte final</t>
  </si>
  <si>
    <t>393/2015</t>
  </si>
  <si>
    <t>391/2015</t>
  </si>
  <si>
    <t>LG 138/2015</t>
  </si>
  <si>
    <t>Productores Avelar Portillo, S.A. de C.V.</t>
  </si>
  <si>
    <t>Brindar el servicio de reparación de puertas de vidrio de FOPROLYD</t>
  </si>
  <si>
    <t>Del 10 al 16 de noviembre de 2015</t>
  </si>
  <si>
    <t>403/2015</t>
  </si>
  <si>
    <t>LG 139/2015</t>
  </si>
  <si>
    <t>MJ Remodelaciones, S.A. de C.V.</t>
  </si>
  <si>
    <t>Brindar el servicio de adecuaciones en área de servicio sanitario de la sala de reuniones de FOPROLYD</t>
  </si>
  <si>
    <t>388/2015</t>
  </si>
  <si>
    <t>LG 140/2015</t>
  </si>
  <si>
    <t>Del 14 al 15 de octubre de 2015</t>
  </si>
  <si>
    <t>389/2015</t>
  </si>
  <si>
    <t>LG 141/2015</t>
  </si>
  <si>
    <t>Proveer el suministro de bastones canadienses para beneficiarios de FOPROLYD que pertenecen a la selección de futbol de amputados de El Salvador</t>
  </si>
  <si>
    <t>Del 29 de octubre al 05 de noviembre de 2015</t>
  </si>
  <si>
    <t>399/2015</t>
  </si>
  <si>
    <t>LG 142/2015</t>
  </si>
  <si>
    <t>Del 24 de noviembre al 31 de diciembre de 2015 ó hasta agotarse el monto adjudicado</t>
  </si>
  <si>
    <t>Contrato de Suministro N° 43/2015</t>
  </si>
  <si>
    <t>LG 143/2015</t>
  </si>
  <si>
    <t>Proveer del suministro de pintura para uso Institucional</t>
  </si>
  <si>
    <t>Del 06 al 11 de noviembre de 2015</t>
  </si>
  <si>
    <t>402/2015</t>
  </si>
  <si>
    <t>LG 144/2015</t>
  </si>
  <si>
    <t>Proveer el suministro de Calzado para personal de seguridad de FOPROLYD</t>
  </si>
  <si>
    <t>Del 12 al 23 de noviembre de 2015</t>
  </si>
  <si>
    <t>405/2015</t>
  </si>
  <si>
    <t>LG 145/2015</t>
  </si>
  <si>
    <t>Calculadoras y Teclados, S.A. de C.V.</t>
  </si>
  <si>
    <t xml:space="preserve">Suministrar a la Institución Microondas </t>
  </si>
  <si>
    <t>Del 11 al 18 de noviembre de 2015</t>
  </si>
  <si>
    <t>404/2015</t>
  </si>
  <si>
    <t>LG 146/2015</t>
  </si>
  <si>
    <t>Proveer del suministro de un monitor para la oficina de comunicaciones de FOPROLYD</t>
  </si>
  <si>
    <t>406/2015</t>
  </si>
  <si>
    <t>LG 147/2015</t>
  </si>
  <si>
    <t>Proveer del suministro de chalecos de protección para FOPROLYD</t>
  </si>
  <si>
    <t xml:space="preserve">De inmediato </t>
  </si>
  <si>
    <t>407/2015</t>
  </si>
  <si>
    <t>LG 148/2015</t>
  </si>
  <si>
    <t>Anna´s Travel Service, S.A. de C.V.</t>
  </si>
  <si>
    <t>Del 16 de noviembre al 03 de diciembre de 2015</t>
  </si>
  <si>
    <t>408/2015</t>
  </si>
  <si>
    <t>LG 149/2015</t>
  </si>
  <si>
    <t>Regina Aracely Padilla Flores</t>
  </si>
  <si>
    <t xml:space="preserve">Proveer del servicio de elaboración de prótesis dental para beneficiarios de FOPROLYD </t>
  </si>
  <si>
    <t>Del 26 de noviembre al 31 de diciembre de 2015</t>
  </si>
  <si>
    <t>417/2015</t>
  </si>
  <si>
    <t>LG 150/2015</t>
  </si>
  <si>
    <t xml:space="preserve">Proveer el suministro de insumos médicos para clínica empresarial de FOPROLYD </t>
  </si>
  <si>
    <t>Del 27 al 30 de noviembre de 2015</t>
  </si>
  <si>
    <t>421/2015</t>
  </si>
  <si>
    <t>Distribuidora de Insumos para la Salud, S.A. de C.V.</t>
  </si>
  <si>
    <t>Del 30 de noviembre al 11 de diciembre de 2015</t>
  </si>
  <si>
    <t>422/2015</t>
  </si>
  <si>
    <t>Del 30 de noviembre al 09 de diciembre de 2015</t>
  </si>
  <si>
    <t>423/2015</t>
  </si>
  <si>
    <t>Del 30 de noviembre al 02 de diciembre de 2015</t>
  </si>
  <si>
    <t>424/2015</t>
  </si>
  <si>
    <t>LG 151/2015</t>
  </si>
  <si>
    <t>Del 24 de noviembre al 14 de diciembre de 2015</t>
  </si>
  <si>
    <t>413/2015</t>
  </si>
  <si>
    <t>LG 152/2015</t>
  </si>
  <si>
    <t>Magno Aldemar González Vásquez</t>
  </si>
  <si>
    <t>Del 27 de noviembre al 03 de diciembre de 2015</t>
  </si>
  <si>
    <t>416/2015</t>
  </si>
  <si>
    <t>Del 27 de noviembre al 08 de diciembre de 2015</t>
  </si>
  <si>
    <t>415/2015</t>
  </si>
  <si>
    <t>LG 153/2015</t>
  </si>
  <si>
    <t>Proveer del suministro de papelería y artículos de oficina para FOPROLYD.</t>
  </si>
  <si>
    <t>418/2015</t>
  </si>
  <si>
    <t>Del 01 al 14 de diciembre de 2015</t>
  </si>
  <si>
    <t>419/2015</t>
  </si>
  <si>
    <t>420/2015</t>
  </si>
  <si>
    <t>LG 154/2015</t>
  </si>
  <si>
    <t>D'QUISA, S.A. DE C.V.</t>
  </si>
  <si>
    <t>Proveer del suministro de insumos informáticos para uso institucional</t>
  </si>
  <si>
    <t>Del 07 de diciembre de 2015 al 13 de enero de 2016</t>
  </si>
  <si>
    <t>426/2015</t>
  </si>
  <si>
    <t>Del 04 al 23 de diciembre de 2015</t>
  </si>
  <si>
    <t>427/2015</t>
  </si>
  <si>
    <t>LG 155/2015</t>
  </si>
  <si>
    <t>Del 19 al 20 de noviembre de 2015</t>
  </si>
  <si>
    <t>412/2015</t>
  </si>
  <si>
    <t>411/2015</t>
  </si>
  <si>
    <t>LG 156/2015</t>
  </si>
  <si>
    <t>Proveer del suministro de un biombo para la clínica empresarial de FOPROLYD</t>
  </si>
  <si>
    <t>Del 25 al 30 de noviembre de 2015</t>
  </si>
  <si>
    <t>414/2015</t>
  </si>
  <si>
    <t>LG 157/2015</t>
  </si>
  <si>
    <t>Formulario Standard, S.A. de C.V.</t>
  </si>
  <si>
    <t>Proveer de suministro de comprobantes de retención para el departamento de tesorería institucional de FOPROLYD</t>
  </si>
  <si>
    <t>Del 23 de diciembre de 2015 al 15 de enero de 2016</t>
  </si>
  <si>
    <t>431/2015</t>
  </si>
  <si>
    <t>PRO LG N° 101/2014</t>
  </si>
  <si>
    <t>Del 27 de noviembre de 2015 al 31 de enero de 2016</t>
  </si>
  <si>
    <t>409/2015</t>
  </si>
  <si>
    <t>LP 02/2015</t>
  </si>
  <si>
    <t>Del 23 de abril al 23 de junio de 2015</t>
  </si>
  <si>
    <t>Del 26 de abril al 25 de mayo de 2015</t>
  </si>
  <si>
    <t>Contrato de Suministro N° 09/2015</t>
  </si>
  <si>
    <t>Del 29 de abril al 29 de junio de 2005</t>
  </si>
  <si>
    <t>Contrato de Suministro N° 10/2015</t>
  </si>
  <si>
    <t>LP 03/2015</t>
  </si>
  <si>
    <t>Suplidores Diversos, S.A. de C.V.</t>
  </si>
  <si>
    <t xml:space="preserve">Proveer de Insumos Médicos para Beneficiarios de FOPROLYD </t>
  </si>
  <si>
    <t>Del 20 de mayo al 02 de junio de 2015</t>
  </si>
  <si>
    <t>Contrato de Suministro N° 13/2015</t>
  </si>
  <si>
    <t>Dipromequi, S.A. de C.V.</t>
  </si>
  <si>
    <t>Del 15 al 29 de mayo de 2015</t>
  </si>
  <si>
    <t>Contrato de Suministro N° 14/2015</t>
  </si>
  <si>
    <t>Del 15 de mayo al 28 de junio de 2015</t>
  </si>
  <si>
    <t>Contrato de Suministro N° 15/2015</t>
  </si>
  <si>
    <t>LP 04/2015</t>
  </si>
  <si>
    <t>Declarado Desierto por Primera Vez</t>
  </si>
  <si>
    <t>--------</t>
  </si>
  <si>
    <t>---------</t>
  </si>
  <si>
    <t>LP 05/2015</t>
  </si>
  <si>
    <t>Del 03 de junio al 07 de agosto de 2015</t>
  </si>
  <si>
    <t>Contrato de Suministro N° 16/2015</t>
  </si>
  <si>
    <t>Del 02 de junio al 01 de agosto de 2015</t>
  </si>
  <si>
    <t>Contrato de Suministro N° 17/2015</t>
  </si>
  <si>
    <t>Del 01 de junio al 01 de julio de 2015</t>
  </si>
  <si>
    <t>Contrato de Suministro N° 18/2015</t>
  </si>
  <si>
    <t>Del 04 de junio al 03 de agosto de 2015</t>
  </si>
  <si>
    <t>Contrato de Suministro N° 19/2015</t>
  </si>
  <si>
    <t>LP 06/2015</t>
  </si>
  <si>
    <t>Contrato de Suministro N° 25/2015</t>
  </si>
  <si>
    <t>LP 07/2015</t>
  </si>
  <si>
    <t xml:space="preserve">Proveer de equipo informático y de reproducción de documentos para uso institucional de FOPROLYD </t>
  </si>
  <si>
    <t>Del 30 de julio al 24 de agosto de 2015</t>
  </si>
  <si>
    <t>Contrato de Suministro N° 35/2015</t>
  </si>
  <si>
    <t>SEGACORP, S. A. DE C.V.</t>
  </si>
  <si>
    <t>Del 11 de agosto al 11 de septiembre de 2015</t>
  </si>
  <si>
    <t>Contrato de Suministro N° 36/2015</t>
  </si>
  <si>
    <t xml:space="preserve">DATA &amp; GRAPHICS, S. A. DE C.V. </t>
  </si>
  <si>
    <t>Del 07 de agosto al 07 de septiembre de 2015</t>
  </si>
  <si>
    <t>Contrato de Suministro N° 37/2015</t>
  </si>
  <si>
    <t>LP 08/2015</t>
  </si>
  <si>
    <t>Proveer de Vehículos Automotores para FOPROLYD</t>
  </si>
  <si>
    <t>Del 31 de julio al 17 de agosto de 2015</t>
  </si>
  <si>
    <t>Contrato de Suministro N° 38/2015</t>
  </si>
  <si>
    <t>LP 09/2015</t>
  </si>
  <si>
    <t>Del 24 de septiembre al 23 de noviembre de 2015</t>
  </si>
  <si>
    <t>Contrato de Suministro N° 41/2015</t>
  </si>
  <si>
    <t>Contrato de Suministro N° 42/2015</t>
  </si>
  <si>
    <t>CD 01/2015</t>
  </si>
  <si>
    <t>Multiservicios A y M, S.A. de C.V.</t>
  </si>
  <si>
    <t>Contrato de Servicio N° 20/2015</t>
  </si>
  <si>
    <t xml:space="preserve">Se hiso efectiva la  Garantía de mantenimiento de oferta por entrega tardía de la Garantía de  Cumplimiento del Contrato de Suministro No. 10/2015. </t>
  </si>
  <si>
    <t>Por resolución de fecha 15 de julio de 2015, se dio por establecida y canselada la multa US$ 25.17 de la orden de compra Nº 73/2014.</t>
  </si>
  <si>
    <t>Por resolución de fecha 15 de julio de 2015, se dio por establecida y canselada la multa US$ 25.17 de la orden de compra Nº 32/2014.</t>
  </si>
  <si>
    <t>Por resolución de fecha 07 de septiembre de 2015, se dio por establecida y cancelada la multa US$ 251.70. del Contrato de Suministro No. 13/2015. y Actualmente se encuentra en proceso de imposición de multa por entrega tardía de los suministros.</t>
  </si>
  <si>
    <t>A partir de la orden de incido que le emita el administrador de contrato hasta el treinta y uno de diciembre de dos mil quince, o hasta agotarse el monto adjudicado.</t>
  </si>
  <si>
    <t>Del  01 de junio al 31 de diciembre de 2015 o hasta agotarse el monto adjudicado</t>
  </si>
  <si>
    <t>Proveer de Bebidas a los asistentes a las actividades diversas con beneficiarios de FOPROLYD, así como para atención de beneficiarios en las oficinas de FOPROLYD</t>
  </si>
  <si>
    <t>Por resolución de fecha 29 de abril de 2015, se dio por establecida y cancelada la multa US$ 25.17 de la orden de compra Nº 143/2015.</t>
  </si>
  <si>
    <t>De abril al 31 de diciembre al 2015 o hasta agotarse el monto adjudicado</t>
  </si>
  <si>
    <t>Juan Bautista Caballero Sabrían</t>
  </si>
  <si>
    <t>INCREMENTO. Del 10 de agosto al 31 de diciembre de 2015  o hasta agotarse el monto adjudicado.</t>
  </si>
  <si>
    <t>PRORROGA. Del 28 de agosto al 31 de diciembre de 2015 o hasta agotarse el monto adjudicado.</t>
  </si>
  <si>
    <t>PRORROGA. De diciembre de 2015 o hasta agotarse el monto adjudicado.</t>
  </si>
  <si>
    <t>De Marzo a Diciembre de 2015 o hasta agotarse el monto adjudicado</t>
  </si>
  <si>
    <t>Del 29 de octubre al 03 de diciembre de 2015</t>
  </si>
  <si>
    <t>Lorenza Del Carmen Nolasco de Méndez</t>
  </si>
  <si>
    <t>5 días hábiles después de aprobado arte final</t>
  </si>
  <si>
    <t>5 días después de aprobado el arte final</t>
  </si>
  <si>
    <t>5 días hábiles después de recibir Orden de Inicio por parte del Administrador de la Orden de Compra</t>
  </si>
  <si>
    <t>Walter Mauricio Gil Rodríguez</t>
  </si>
  <si>
    <t>De 16 al 30 de noviembre de 2015</t>
  </si>
  <si>
    <t xml:space="preserve">Proveer del suministro de un boleto aéreo para FOPROLYD </t>
  </si>
  <si>
    <t xml:space="preserve">Proveer de mueble metálico para la clínica empresarial de FOPROLYD </t>
  </si>
  <si>
    <t>Contrato de Suministro N° 07/2015</t>
  </si>
  <si>
    <t>Contrato de Suministro N° 08/2015</t>
  </si>
  <si>
    <t>Patricia del Carmen García de Cornejo</t>
  </si>
  <si>
    <t>Del 01 de enero al 31 de diciembre de 2016</t>
  </si>
  <si>
    <t>PRO- CONT-ARREN- N° 01-2012</t>
  </si>
  <si>
    <t>PRO- CONT-ARREN- N° 02-2012</t>
  </si>
  <si>
    <t>PRO- CONT-ARREN- N° 05-2012</t>
  </si>
  <si>
    <t>Seguros del Pacífico, S.A</t>
  </si>
  <si>
    <t xml:space="preserve">Proveer del servicio de seguro de bienes y de personas para FOPROLYD </t>
  </si>
  <si>
    <t>De enero a diciembre de 2016</t>
  </si>
  <si>
    <t>Contrato de Servicio N° 01/2016</t>
  </si>
  <si>
    <t>Proveer el servicio de contratación de suscripción anual en cuatro periódicos de prensa escrita de circulación nacional</t>
  </si>
  <si>
    <t>434/2016</t>
  </si>
  <si>
    <t>433/2016</t>
  </si>
  <si>
    <t>432/2016</t>
  </si>
  <si>
    <t>Considero como buena la repuesta oportuna del proveedor.</t>
  </si>
  <si>
    <t>Colatino de R.L.</t>
  </si>
  <si>
    <t>435/2016</t>
  </si>
  <si>
    <t>Active It Corp, S.A. de C.V.</t>
  </si>
  <si>
    <t xml:space="preserve">Proveer de suministro de un software antivirus para FOPROLYD </t>
  </si>
  <si>
    <t>436/2016</t>
  </si>
  <si>
    <t>Porhigiene, S.A. de C.V.</t>
  </si>
  <si>
    <t>Proveer el servicios de mantenimiento de desodorización de baños y aromatización de las instalaciones de FOPROLYD durante el año 2016</t>
  </si>
  <si>
    <t>Del 29 de enero al 31 de diciembre de 2016 ó hasta agotarse los montos adjudicados.</t>
  </si>
  <si>
    <t>Contrato de Servicio N° 02/2016</t>
  </si>
  <si>
    <t>Elevator Group, S.A. de C.V.</t>
  </si>
  <si>
    <t>De enero a diciembre de 2016 ó hasta agotarse el monto adjudicado</t>
  </si>
  <si>
    <t>437/2016</t>
  </si>
  <si>
    <t xml:space="preserve">Proveer del servicio de mantenimiento preventivo y correctivo de aires acondicionados de FOPROLYD </t>
  </si>
  <si>
    <t>Contrato de Servicio N° 03/2016</t>
  </si>
  <si>
    <t>Proveer del servicio de un enlace o túnel de datos (dedicado) entre FOPROLYD con las oficinas del Ministerio de Hacienda (Tres Torres).</t>
  </si>
  <si>
    <t>Del 01 de febrero de 2016 al 01 de febrero de 2017</t>
  </si>
  <si>
    <t>438/2016</t>
  </si>
  <si>
    <t xml:space="preserve">Proveer el servicio elaboración de calzado ortopédico para beneficiarios de FOPROLYD </t>
  </si>
  <si>
    <t>Del 18 de enero al 18 de abril de 2016 o hasta agotarse el monto adjudicado</t>
  </si>
  <si>
    <t>440/2016</t>
  </si>
  <si>
    <t>441/2016</t>
  </si>
  <si>
    <t>PRO LG08/2016</t>
  </si>
  <si>
    <t xml:space="preserve">Prorroga del el servicio elaboración de calzado ortopédico para beneficiarios de FOPROLYD </t>
  </si>
  <si>
    <t>Del 09 de marzo al 09 de junio de 2016 o hasta agotarse el monto adjudicado</t>
  </si>
  <si>
    <t>495/2016</t>
  </si>
  <si>
    <t>497/2016</t>
  </si>
  <si>
    <t>Equipos y Suministros, S.A. de C.V.</t>
  </si>
  <si>
    <t xml:space="preserve">Proveer del servicio de mantenimiento preventivo y correctivo de fotocopiadoras de FOPROLYD </t>
  </si>
  <si>
    <t>Del 05 de febrero al 31 de diciembre de 2016 ó hasta agotarse el monto adjudicado.</t>
  </si>
  <si>
    <t>Contrato de Servicios N° 04/2016</t>
  </si>
  <si>
    <t>Millicom Cable El Salvador, S.A. de C.V.</t>
  </si>
  <si>
    <t>Proveer del servicio de enlace o túnel de datos entre las regionales y la oficina central de FOPROLYD</t>
  </si>
  <si>
    <t>12 meses a partir de su instalación y puesta en marcha</t>
  </si>
  <si>
    <t>442/2016</t>
  </si>
  <si>
    <t>Proveer el Suministro de Insumos Médicos para personas Beneficiarias de FOPROLYD durante el año 2016</t>
  </si>
  <si>
    <t>Máximo 10 días hábiles a partir del día siguiente de recibir Orden de Compra</t>
  </si>
  <si>
    <t>468/2016</t>
  </si>
  <si>
    <t>Máximo 44 días hábiles a partir del día siguiente de recibir Orden de Compra</t>
  </si>
  <si>
    <t>469/2016</t>
  </si>
  <si>
    <t>Máximo 21 días hábiles a partir del día siguiente de recibir Orden de Compra</t>
  </si>
  <si>
    <t>470/2016</t>
  </si>
  <si>
    <t>5 días hábiles a partir del día siguiente de recibir Orden de Compra</t>
  </si>
  <si>
    <t>471/2016</t>
  </si>
  <si>
    <t>TOROGOZ, S.A. de C.V.</t>
  </si>
  <si>
    <t xml:space="preserve">Contratar el suministro de reconocimientos para miembros destacados de FOPROLYD </t>
  </si>
  <si>
    <t>Del 15 al 21 de enero de 2016</t>
  </si>
  <si>
    <t>439/2016</t>
  </si>
  <si>
    <t xml:space="preserve">Contratar el servicio de telefonía móvil para FOPROLYD </t>
  </si>
  <si>
    <t>12 meses a partir del 22 de febrero de 2016</t>
  </si>
  <si>
    <t>462/2016</t>
  </si>
  <si>
    <t>Edwin Josué Salguero Calderón</t>
  </si>
  <si>
    <t>Del 09 de febrero al 31 de diciembre de 2016 ó hasta agotarse el monto adjudicado.</t>
  </si>
  <si>
    <t>461/2016</t>
  </si>
  <si>
    <t>Delibanquetes, S.A. de C.V.</t>
  </si>
  <si>
    <t>Contratar el suministro de alimento preparados para atención a los asistentes en los eventos con beneficiario de FOPROLYD</t>
  </si>
  <si>
    <t>De febrero a diciembre de 2016 ó hasta agotarse el monto contrato</t>
  </si>
  <si>
    <t>Contrato de Suministro N° 05/2016</t>
  </si>
  <si>
    <t>APROSSI, S.A. DE C.V.</t>
  </si>
  <si>
    <t>Proveer del servicio de capacitación para miembros de comité de salud y seguridad ocupacional de FOPROLYD</t>
  </si>
  <si>
    <t>Del 16 al 29 de febrero de 2016</t>
  </si>
  <si>
    <t>464/2016</t>
  </si>
  <si>
    <t>Arrendadora Latinoamericana, S.A. de C.V.</t>
  </si>
  <si>
    <t xml:space="preserve">proveer del servicio de Transporte para Participantes en Capacitaciones, para la atención de Beneficiarios de FOPROLYD </t>
  </si>
  <si>
    <t>445/2016</t>
  </si>
  <si>
    <t>Servicio Diversos para el Desarrollo Local de El Salvador, S.A. de C.V.</t>
  </si>
  <si>
    <t>446/2016</t>
  </si>
  <si>
    <t>447/2016</t>
  </si>
  <si>
    <t>Producto Médico-Farmacéutico, S.A. de C.V. (Farmacia San Benito)</t>
  </si>
  <si>
    <t>Proveer del suministro de medicamentos e insumos médicos para botiquín institucional de FOPROLYD</t>
  </si>
  <si>
    <t>Del 04 al 10 de febrero de 206</t>
  </si>
  <si>
    <t>459/2016</t>
  </si>
  <si>
    <t>Del 04 al 24 de febrero de 2016</t>
  </si>
  <si>
    <t>458/2016</t>
  </si>
  <si>
    <t>Se considera Bueno por la Disponibilidad del producto</t>
  </si>
  <si>
    <t>Suministro de Insumos Médicos y Limpieza, S.A. de C.V.</t>
  </si>
  <si>
    <t>Proveer del suministro de café y azúcar para FOPROLYD</t>
  </si>
  <si>
    <t>5 días hábiles, 50% en febrero y 50% en junio en coordinación con el Administrador.</t>
  </si>
  <si>
    <t>455/2016</t>
  </si>
  <si>
    <t>Inmobiliaria El Cafetalito, S.A. de C.V.</t>
  </si>
  <si>
    <t>50% en febrero y 50% en junio en coordinación con el Administrador.</t>
  </si>
  <si>
    <t>457/2016</t>
  </si>
  <si>
    <t>8 días hábiles después de recibida orden de compra, en coordinación con el Administrador.</t>
  </si>
  <si>
    <t>456/2016</t>
  </si>
  <si>
    <t>José Edgard Hernández Pineda</t>
  </si>
  <si>
    <t xml:space="preserve">Contratar el suministro de productos de higiene y desechables para FOPROLYD </t>
  </si>
  <si>
    <t>Del 26 de enero al 01 de febrero  de 2016</t>
  </si>
  <si>
    <t>443/2016</t>
  </si>
  <si>
    <t>Se harán 2 entregas : febrero el 50% y julio 50% , en coordinación con el administrador.</t>
  </si>
  <si>
    <t>444/2016</t>
  </si>
  <si>
    <t>Proveer del servicio de impresión de documentos</t>
  </si>
  <si>
    <t>5 días después de aprobado el arte final, para cada entrega en coordinación con el Administrador.</t>
  </si>
  <si>
    <t>449/2016</t>
  </si>
  <si>
    <t>Impresora El Sistema S.A. de C.V.</t>
  </si>
  <si>
    <t>6 días después de aprobado el arte final, para cada entrega en coordinación con el Administrador.</t>
  </si>
  <si>
    <t>450/2016</t>
  </si>
  <si>
    <t>Proveer del suministro de materiales impreso para actividades de salud mental y fisioterapia para promoción de la salud con personas beneficiarias de FOPROLYD, durante 2016</t>
  </si>
  <si>
    <t>453/2016</t>
  </si>
  <si>
    <t>Aregui de El Salvador, S.A. de C.V.</t>
  </si>
  <si>
    <t>452/2016</t>
  </si>
  <si>
    <t>454/2016</t>
  </si>
  <si>
    <t>Hoteles y Desarrollos, S.A. de C.V.</t>
  </si>
  <si>
    <t>Contratar los servicios de recepción y alimentos para personas</t>
  </si>
  <si>
    <t>Del 29 de enero al 15 de marzo de 2016</t>
  </si>
  <si>
    <t>448/2016</t>
  </si>
  <si>
    <t>Proveer del Suministro de materiales didácticos para actividades con personas beneficiarias y sus cuidadores atendidos bajo el programa de salud mental de FOPROLYD</t>
  </si>
  <si>
    <t>Del 09 al 14 de marzo de 2016</t>
  </si>
  <si>
    <t>487/2016</t>
  </si>
  <si>
    <t xml:space="preserve">Del 08 al 31 de marzo de 2016 </t>
  </si>
  <si>
    <t>488/2016</t>
  </si>
  <si>
    <t>Winzer Corporación de Productos y Servicios, S.A. de C.V.</t>
  </si>
  <si>
    <t>Del 09 al 15 de marzo de 2016</t>
  </si>
  <si>
    <t>489/2016</t>
  </si>
  <si>
    <t>Multiservicios A&amp;M, S.A. de C.V.</t>
  </si>
  <si>
    <t>Contratar los servicios de mantenimiento preventivo y correctivo para motocicleta propiedad de FOPROLYD</t>
  </si>
  <si>
    <t>De febrero a diciembre de 2016</t>
  </si>
  <si>
    <t>451/2016</t>
  </si>
  <si>
    <t>Innovaciones Médicas, S.A. de C.V.</t>
  </si>
  <si>
    <t xml:space="preserve">Contratar el Suministro de materiales quirúrgicos para beneficiarios de FOPROLYD </t>
  </si>
  <si>
    <t>La entrega se realizará en el Hospital Militar Central al solicitarlo para cirugía.</t>
  </si>
  <si>
    <t>460/2016</t>
  </si>
  <si>
    <t>Taller DIDEA, S.A. de C,V.</t>
  </si>
  <si>
    <t xml:space="preserve">Proveer del mantenimiento correctivo para los vehículos de FOPROLYD </t>
  </si>
  <si>
    <t>Del 11 al 19 de febrero de 2016</t>
  </si>
  <si>
    <t>463/2016</t>
  </si>
  <si>
    <t>Proveer del suministro, diagnostico, reparación y set de baterías de Otoamplifonos para personas beneficiarias de FOPROLYD para el año 2016</t>
  </si>
  <si>
    <t>Del 29 de marzo al 31 de diciembre de 2016 o hasta agotarse el monto adjudicado</t>
  </si>
  <si>
    <t>Contrato de Suministro N° 07/2016</t>
  </si>
  <si>
    <t xml:space="preserve">Proveer de Otoamplífonos especiales para beneficiarios de FOPROLYD </t>
  </si>
  <si>
    <t>Del 16 al 18 de febrero de 2016</t>
  </si>
  <si>
    <t>466/2016</t>
  </si>
  <si>
    <t xml:space="preserve">Proveer del suministro de bebidas envasadas para asistentes en actividades diversas con beneficiarios  de FOPROLYD </t>
  </si>
  <si>
    <t>Del 04  de julio al 31 de diciembre de 2016  ó hasta agotarse el monto adjudicado.</t>
  </si>
  <si>
    <t>465/2016</t>
  </si>
  <si>
    <t>A partir de la fecha de la emisión de la orden de inicio por parte del administrador de contrato hasta el 31 de diciembre de 2016 o hasta agotarse el monto adjudicado.</t>
  </si>
  <si>
    <t>Contrato de Servicio N° 08/2016</t>
  </si>
  <si>
    <t xml:space="preserve">Productos y Servicios Ortopédicos, S.A. de C.V. </t>
  </si>
  <si>
    <t xml:space="preserve">Proveer el suministro de componentes para elaboración y reparación de prótesis especiales para beneficiarios de FOPROLYD </t>
  </si>
  <si>
    <t>Del 07 de marzo al 25 de abril de 2016</t>
  </si>
  <si>
    <t>484/2016</t>
  </si>
  <si>
    <t>Línea de Transporte Consolidado, S.A. de C.V. (LTC, S.A de C.V.)</t>
  </si>
  <si>
    <t>Del 07 de marzo al 20 de abril de 2016</t>
  </si>
  <si>
    <t>482/2016</t>
  </si>
  <si>
    <t>483/2016</t>
  </si>
  <si>
    <t>Calculadoras y Teclados, S.A. de C.V</t>
  </si>
  <si>
    <t>Proveer del suministro de un contómetro para el departamento de tesorería de FOPROLYD.</t>
  </si>
  <si>
    <t>Del 16 al 22 de febrero de 2016</t>
  </si>
  <si>
    <t>467/2016</t>
  </si>
  <si>
    <t xml:space="preserve">Contratar el servicio de telefonía fija de enlace "E1" para FOPROLYD </t>
  </si>
  <si>
    <t>Del 20 de abril de 2016 al 19 de abril de 2017</t>
  </si>
  <si>
    <t>474/2016</t>
  </si>
  <si>
    <t>Proquinsa, S.A. de C.V.</t>
  </si>
  <si>
    <t>Proveer del suministro de productos químicos y productos de limpieza para FOPROLYD</t>
  </si>
  <si>
    <t>De Marzo a Junio de 2016</t>
  </si>
  <si>
    <t>479/2016</t>
  </si>
  <si>
    <t>Surtidora Ferretera Salvadoreña, S.A. de C.V.</t>
  </si>
  <si>
    <t>Del 07 al 16 de marzo de 2016</t>
  </si>
  <si>
    <t>481/2016</t>
  </si>
  <si>
    <t>Distribuidora Axben, S.A. de C.V.</t>
  </si>
  <si>
    <t>Del 04 al 10 de marzo de 2016</t>
  </si>
  <si>
    <t>476/2016</t>
  </si>
  <si>
    <t>DataPrint de El Salvador, S.A. de C.V.</t>
  </si>
  <si>
    <t>480/2016</t>
  </si>
  <si>
    <t>478/2016</t>
  </si>
  <si>
    <t>Del 03 al 09 de marzo de 2016</t>
  </si>
  <si>
    <t>477/2016</t>
  </si>
  <si>
    <t xml:space="preserve">Proveer del suministro de materiales </t>
  </si>
  <si>
    <t>Del 10 al 21 de marzo de 2016</t>
  </si>
  <si>
    <t>494/2016</t>
  </si>
  <si>
    <t>Del 14 al 25 de marzo de 2016</t>
  </si>
  <si>
    <t>493/2016</t>
  </si>
  <si>
    <t>Del 10 de marzo al 10 de abril de 2016</t>
  </si>
  <si>
    <t>492/2016</t>
  </si>
  <si>
    <t>Del 10 al 16 de marzo de 2016</t>
  </si>
  <si>
    <t>490/2016</t>
  </si>
  <si>
    <t xml:space="preserve">Proveer del Suministro de ángulos para la Unidad de gestión de documentos y archivos de FOPROLYD </t>
  </si>
  <si>
    <t>Del 29 de febrero al 15 de marzo de 2016</t>
  </si>
  <si>
    <t>473/2016</t>
  </si>
  <si>
    <t>Contratar el servicio de Internet Institucional para la Oficina Central de FOPROLYD</t>
  </si>
  <si>
    <t>Del 09 de marzo de 2016 al 09 de marzo de 2017</t>
  </si>
  <si>
    <t>485/2016</t>
  </si>
  <si>
    <t xml:space="preserve">Proveer del suministro de sillas plásticas y cortinas tipo persiana para ser utilizadas en la oficina regional de Chalatenango de FOPROLYD </t>
  </si>
  <si>
    <t>Del 10 al 31 de marzo de 2016</t>
  </si>
  <si>
    <t>496/2016</t>
  </si>
  <si>
    <t>Fredy Noé Granados Rivera</t>
  </si>
  <si>
    <t>491/2016</t>
  </si>
  <si>
    <t xml:space="preserve">Business Technologies, S.A. de C.V. </t>
  </si>
  <si>
    <t xml:space="preserve">Contratar el servicio de mantenimiento preventivo y correctivo de portón corredizo con su motor eléctrico </t>
  </si>
  <si>
    <t>A partir del 10 de marzo a diciembre de 2016</t>
  </si>
  <si>
    <t>498/2016</t>
  </si>
  <si>
    <t xml:space="preserve">Contratar el servicio de mantenimiento preventivo y correctivo de la planta de emergencia eléctrica de FOPROLYD </t>
  </si>
  <si>
    <t>Del 01 de marzo al 31 de diciembre de 2016 ó hasta agotarse el monto adjudicado</t>
  </si>
  <si>
    <t>475/2016</t>
  </si>
  <si>
    <t xml:space="preserve">Suministrar placa fotograbada, para el Acto de Inauguración de la clínica Médica Empresarial de FOPROLYD </t>
  </si>
  <si>
    <t>Del 25 al 29 de febrero de 2016</t>
  </si>
  <si>
    <t>472/2016</t>
  </si>
  <si>
    <t>ACOACEIG DE R.L.</t>
  </si>
  <si>
    <t xml:space="preserve">Proveer del suministro de papelería y artículos de oficina para FOPROLYD </t>
  </si>
  <si>
    <t>Del 06 al 11 de abril de 2016</t>
  </si>
  <si>
    <t>516/2016</t>
  </si>
  <si>
    <t>Del 08 al 14 de abril de 2016</t>
  </si>
  <si>
    <t>517/2016</t>
  </si>
  <si>
    <t>Del 07 al 20 de abril de 2016</t>
  </si>
  <si>
    <t>518/2016</t>
  </si>
  <si>
    <t>Del 06 al 12 de abril de 2016</t>
  </si>
  <si>
    <t>519/2016</t>
  </si>
  <si>
    <t>MULTIPLES NEGOCIOS, S.A. DE C.V.</t>
  </si>
  <si>
    <t>Del 07 al 11 de abril de 2016</t>
  </si>
  <si>
    <t>520/2016</t>
  </si>
  <si>
    <t>Del 06 al 07 de abril de 2016</t>
  </si>
  <si>
    <t>521/2016</t>
  </si>
  <si>
    <t>LIBRERIA Y PAPELERIA EL NUEVO SIGLO S.A. DE C.V.</t>
  </si>
  <si>
    <t>522/2016</t>
  </si>
  <si>
    <t>Del 11 al 29 de abril de 2016</t>
  </si>
  <si>
    <t>523/2016</t>
  </si>
  <si>
    <t xml:space="preserve">Proveer del suministro de aparatos de ayuda mecánica y auxiliar para personas beneficiarias de FOPROLYD </t>
  </si>
  <si>
    <t>Del 29 de marzo al 17 de junio de 2016</t>
  </si>
  <si>
    <t>510/2016</t>
  </si>
  <si>
    <t>Del 30 de marzo al 24 de junio de 2016</t>
  </si>
  <si>
    <t>509/2016</t>
  </si>
  <si>
    <t xml:space="preserve">Del 31 de marzo al 04 de mayo de 2016 </t>
  </si>
  <si>
    <t>508/2016</t>
  </si>
  <si>
    <t>AFE INTERNACIONAL, S.A. DE C.V.</t>
  </si>
  <si>
    <t>Contratar el servicio de consultoría para realizar auditoría financiera al periodo de enero a diciembre de 2015</t>
  </si>
  <si>
    <t>Del 01 de mayo al 31 diciembre de 2016 ó hasta agotarse el monto adjudicado</t>
  </si>
  <si>
    <t>Testimonio de Escritura Pública</t>
  </si>
  <si>
    <t>Roxana Minervine Melara</t>
  </si>
  <si>
    <t>Contratar el servicio de elaboración de prótesis dental para personas beneficiarias de FOPROLYD</t>
  </si>
  <si>
    <t>Del 14 de marzo al 19 de abril de 2016</t>
  </si>
  <si>
    <t>500/2016</t>
  </si>
  <si>
    <t>Contratar los servicio de Impresión de 5,000 formularios de constancias de vida 12,000 páginas de papel bond tamaño carta</t>
  </si>
  <si>
    <t>Del 14 al 18 de marzo de 2016</t>
  </si>
  <si>
    <t>499/2016</t>
  </si>
  <si>
    <t>Contratar el servicio de publicación escrita en periódico de circulación nacional, aviso de resultados</t>
  </si>
  <si>
    <t>Publicación el 07 de marzo de 2016</t>
  </si>
  <si>
    <t>486/2016</t>
  </si>
  <si>
    <t>Fondo de Actividades Esp. De Medios de Comunic. Y Reprodu. De la Fuerza Armada</t>
  </si>
  <si>
    <t>Contratar el servicio de transmisión de 150 cuñas radiales de 1 minuto cada una durante el periodo del 1 al 05 de abril de 2016, ambas fechas inclusive.</t>
  </si>
  <si>
    <t>Del 01 al 05 de abril de 2016 en coordinación con el Administrador de la Orden de Compra.</t>
  </si>
  <si>
    <t>502/2016</t>
  </si>
  <si>
    <t>Radio Stereo, S.A. de C.V.</t>
  </si>
  <si>
    <t>504/2016</t>
  </si>
  <si>
    <t>Asoc. De Radios y Programas Participativas de el Salvador</t>
  </si>
  <si>
    <t>505/2016</t>
  </si>
  <si>
    <t>Radiodifusoras Asociadas, S.A. de C.V.</t>
  </si>
  <si>
    <t>503/2016</t>
  </si>
  <si>
    <t>Radio Cadena Y.S.K.L, S.A.</t>
  </si>
  <si>
    <t>501/2016</t>
  </si>
  <si>
    <t>Fondo de Actividades Esp. De Medios de Comunicó. Y Reprodu. De la Fuerza Armada</t>
  </si>
  <si>
    <t>Contratar el servicio de Producción y Transmisión del Programa de Radio Institucional "FOPROLYD EN ACCION", para el año 2016</t>
  </si>
  <si>
    <t>Del 29 de marzo al 31 de diciembre o hasta agotarse el monto adjudicado</t>
  </si>
  <si>
    <t>511/2016</t>
  </si>
  <si>
    <t>Proveer el suministro de sondas tipo Nelaton para beneficiarios de FOPROLYD</t>
  </si>
  <si>
    <t>Del 31 de marzo al 09 de abril de 2016</t>
  </si>
  <si>
    <t>512/2016</t>
  </si>
  <si>
    <t>Servicios de Ingeniería Tecnología, S.A. de C.V.</t>
  </si>
  <si>
    <t>Contratar el servicio de mantenimiento preventivo para equipo informático de FOPROLYD</t>
  </si>
  <si>
    <t>Del 21 de abril al 31 de diciembre de 2016 o hasta agotarse el monto adjudicado</t>
  </si>
  <si>
    <t>Contrato de Servicio N° 09/2016</t>
  </si>
  <si>
    <t>Del 18 de abril al 18 de mayo de 2016</t>
  </si>
  <si>
    <t>531/2016</t>
  </si>
  <si>
    <t>532/2016</t>
  </si>
  <si>
    <t xml:space="preserve">Contratar el servicio de mantenimiento preventivo y correctivo del sistema de circuito cerrado de televisión de  FOPROLYD </t>
  </si>
  <si>
    <t>Del 29 de marzo al 31 de diciembre de 2016</t>
  </si>
  <si>
    <t>513/2016</t>
  </si>
  <si>
    <t>Contratar el servicio de mantenimiento preventivo y correctivo de los sistemas de bombeo de dos cisternas y el sistema de agua potable de la red contra incendio de FOPROLYD año 2016</t>
  </si>
  <si>
    <t>Del 04 de abril al 31 de diciembre de 2016 o hasta agotarse el monto adjudicado</t>
  </si>
  <si>
    <t>515/2016</t>
  </si>
  <si>
    <t xml:space="preserve">Contratar el servicio de mantenimiento preventivo y correctivo del sistema de alarma de detección de incendio de intrusión y cerca electrificada de FOPROLYD </t>
  </si>
  <si>
    <t>Del 31 de marzo al 31 de diciembre de 2016 o hasta agotarse el monto adjudicado</t>
  </si>
  <si>
    <t>514/2016</t>
  </si>
  <si>
    <t>Contratar el servicio de publicación en periódicos de mayor circulación nacional, para efectos de comunicar a beneficiarios pensionados que deben presentarse al fondo hacer constar que se encuentran con vida, para el 01 de abril de 2016</t>
  </si>
  <si>
    <t>Publicación el 01 de abril de 2016</t>
  </si>
  <si>
    <t>507/2016</t>
  </si>
  <si>
    <t>506/2016</t>
  </si>
  <si>
    <t xml:space="preserve">Proveer del suministro de insumos informáticos para FOPROLYD </t>
  </si>
  <si>
    <t>Del 13 al 19 de abril de 2016</t>
  </si>
  <si>
    <t>530/2016</t>
  </si>
  <si>
    <t>Del 12 al 13 de abril de 2016</t>
  </si>
  <si>
    <t>529/2016</t>
  </si>
  <si>
    <t>Del 12 al 25 de abril de 2016</t>
  </si>
  <si>
    <t>528/2016</t>
  </si>
  <si>
    <t>Del 12 al 14 de abril de 2016</t>
  </si>
  <si>
    <t>527/2016</t>
  </si>
  <si>
    <t>Proveer del suministro de rótulos y accesorios para la señalización de diferentes áreas de FOPROLYD</t>
  </si>
  <si>
    <t>Del 08 al 21 de abril de 2016</t>
  </si>
  <si>
    <t>524/2016</t>
  </si>
  <si>
    <t>Del 08 al 19 de abril de 2016</t>
  </si>
  <si>
    <t>525/2016</t>
  </si>
  <si>
    <t xml:space="preserve">Proveer del suministro de herramientas, repuestos y accesorios para maquinaria del laboratorio de prótesis de FOPROLYD </t>
  </si>
  <si>
    <t>Del 04 de mayo al 04 de junio de 2016</t>
  </si>
  <si>
    <t>536/2016</t>
  </si>
  <si>
    <t>Del 27 de abril al 18 de mayo de 2016</t>
  </si>
  <si>
    <t>538/2016</t>
  </si>
  <si>
    <t>Del 27 de abril al 26 de mayo de 2016</t>
  </si>
  <si>
    <t>537/2016</t>
  </si>
  <si>
    <t>Del 28 de abril al 18 de mayo de 2016</t>
  </si>
  <si>
    <t>533/2016</t>
  </si>
  <si>
    <t>Del 28 de abril al 06 de mayo de 2016</t>
  </si>
  <si>
    <t>535/2016</t>
  </si>
  <si>
    <t xml:space="preserve">Contratar los servicios de fumigación para los diferentes inmuebles de FOPROLYD </t>
  </si>
  <si>
    <t>Contrato de Servicio N° 10/2016</t>
  </si>
  <si>
    <t xml:space="preserve">Hermelinda del Carmen Valdivieso Ochoa </t>
  </si>
  <si>
    <t>Proveer del suministro de uniformes para el personal de FOPROLYD y de calzado para el personal de seguridad, para el año 2016.</t>
  </si>
  <si>
    <t>30 días calendarios posteriores a la realización del tallaje y a la emisión de la orden de inicio</t>
  </si>
  <si>
    <t>546/2016</t>
  </si>
  <si>
    <t>545/2016</t>
  </si>
  <si>
    <t>Contrato de Suministro N° 14/2016</t>
  </si>
  <si>
    <t>Uniformes Gabriela, S.A. de C.V.</t>
  </si>
  <si>
    <t>Contrato de Suministro N° 13/2016</t>
  </si>
  <si>
    <t>Hasgal, S.A. de C.V.</t>
  </si>
  <si>
    <t>544/2016</t>
  </si>
  <si>
    <t>INC. LG 62/2016</t>
  </si>
  <si>
    <t>Acuerdo de Junta Directiva N° 431.07.2016 de fecha 20 de julio de 2016</t>
  </si>
  <si>
    <t>Acuerdo de Junta Directiva N° 431.07.2016</t>
  </si>
  <si>
    <t xml:space="preserve">Contratar el servicio de publicación escrita para pronunciar acuerdo de Junta Directiva </t>
  </si>
  <si>
    <t>Del 08 al 09 de abril de 2016</t>
  </si>
  <si>
    <t>526/2016</t>
  </si>
  <si>
    <t>Contratar el servicio de adecuaciones para la regional de FOPROLYD de San Miguel</t>
  </si>
  <si>
    <t>541/2016</t>
  </si>
  <si>
    <t>Sistemas Publicitarios, S.A. de C.V.</t>
  </si>
  <si>
    <t>Proveer del suministro e instalación de luminarias led para las instalaciones de FOPROLYD</t>
  </si>
  <si>
    <t>Contrato de Suministro N° 11/2016</t>
  </si>
  <si>
    <t>Panadería El Rosario, S.A. de C.V.</t>
  </si>
  <si>
    <t>Proveer del suministro de pan dulce y pan salado para la atención de FOPROLYD</t>
  </si>
  <si>
    <t>A partir de recibir orden de inicio por parte del Administrador de Contrato</t>
  </si>
  <si>
    <t>Contrato de Suministro N° 12/2016</t>
  </si>
  <si>
    <t>Contratar el servicio de mantenimiento preventivo y correctivo de deshumidificadores, cortina de aire, climatizador evaporativo axial  y extractores de aire de FOPROLYD.</t>
  </si>
  <si>
    <t>A partir de mayo de 2016 hasta el 31 de diciembre de 2016 ó hasta agotarse el monto adjudicado.</t>
  </si>
  <si>
    <t>539/2016</t>
  </si>
  <si>
    <t>Contratar el servicio de impresión  de memorias de labores de FOPROLYD para el año 2015</t>
  </si>
  <si>
    <t>Del 28 de abril al 04 de mayo de 2016</t>
  </si>
  <si>
    <t>540/2016</t>
  </si>
  <si>
    <t>534/2016</t>
  </si>
  <si>
    <t>Grupo Sisecor, S.A. de C.V.</t>
  </si>
  <si>
    <t>Del 29 de abril al 31 de diciembre de 2016 ó hasta agotarse el monto adjudicado.</t>
  </si>
  <si>
    <t>542/2016</t>
  </si>
  <si>
    <t>Contratar el servicio de mantenimiento preventivo y correctivo de extintores</t>
  </si>
  <si>
    <t xml:space="preserve">De mayo a diciembre de 2016 ó hasta agotarse el monto adjudicado </t>
  </si>
  <si>
    <t>543/2016</t>
  </si>
  <si>
    <t>Del 25 de mayo al 31 de diciembre ó hasta agotarse el monto adjudicado</t>
  </si>
  <si>
    <t>547/2016</t>
  </si>
  <si>
    <t>Proveer del suministro de lentes correctores, de contacto, oscuros y reparación de lentes correctores para personas beneficiarias de FOPROLYD</t>
  </si>
  <si>
    <t>Del 24 de junio al 31 de diciembre de 2016 o hasta agotarse el monto adjudicado</t>
  </si>
  <si>
    <t>Contrato de Servicios N° 19/2016</t>
  </si>
  <si>
    <t>Proveer del suministro de mobiliario y equipo para diferentes unidades de FOPROLYD</t>
  </si>
  <si>
    <t>Del 20 de junio al 04 de agosto de 2016</t>
  </si>
  <si>
    <t>565/2016</t>
  </si>
  <si>
    <t>564/2016</t>
  </si>
  <si>
    <t>Del 21 de junio al 04 de julio de 2016</t>
  </si>
  <si>
    <t>563/2016</t>
  </si>
  <si>
    <t>Del 20 al 24 de junio de 2016</t>
  </si>
  <si>
    <t>562/2016</t>
  </si>
  <si>
    <t>Del 20 de junio al 04 de julio de 2016</t>
  </si>
  <si>
    <t>561/2016</t>
  </si>
  <si>
    <t>560/2016</t>
  </si>
  <si>
    <t>Roberto David Jiménez Posada</t>
  </si>
  <si>
    <t>Del 04 de julio al 22 de agosto de 2016</t>
  </si>
  <si>
    <t>Contrato de Suministro N° 16/2016</t>
  </si>
  <si>
    <t>Inter Visión, S.A. de C.V.</t>
  </si>
  <si>
    <t>Del 05 de julio de 19 de agosto de 2016</t>
  </si>
  <si>
    <t>Contrato de Suministro N° 18/2016</t>
  </si>
  <si>
    <t>Kuo Hua, S.A. de C,V,</t>
  </si>
  <si>
    <t>Del 04 al 27 de julio de 2016</t>
  </si>
  <si>
    <t>Contrato de Suministro N° 15/2016</t>
  </si>
  <si>
    <t>Offimet, S.A. de C.V.</t>
  </si>
  <si>
    <t>Del 01 al 22 de julio de 2016</t>
  </si>
  <si>
    <t>Contrato de Suministro N° 17/2016</t>
  </si>
  <si>
    <t>Del 07 al 28 de junio de 2016</t>
  </si>
  <si>
    <t>552/2016</t>
  </si>
  <si>
    <t>553/2016</t>
  </si>
  <si>
    <t>554/2016</t>
  </si>
  <si>
    <t>Del 07 de junio al 13 de julio de 2016</t>
  </si>
  <si>
    <t>555/2016</t>
  </si>
  <si>
    <t>Proveer del suministro de Equipo de Aire Acondicionado para oficinas de FOPROLYD</t>
  </si>
  <si>
    <t>Del 14 de junio al 19 de junio de 2016</t>
  </si>
  <si>
    <t>556/2016</t>
  </si>
  <si>
    <t>Proveer del suministro de componentes para elaboración y reparación de prótesis especiales para beneficiarios</t>
  </si>
  <si>
    <t>Del 06 de junio al 11 de julio de 2016</t>
  </si>
  <si>
    <t>548/2016</t>
  </si>
  <si>
    <t>5 días hábiles después de haber aprobado el arte</t>
  </si>
  <si>
    <t>551/2016</t>
  </si>
  <si>
    <t>Contrato de Servicio N° 20/2016</t>
  </si>
  <si>
    <t>Omar Enrique Ramírez Beltrán</t>
  </si>
  <si>
    <t xml:space="preserve">Contratar el servicio de mantenimiento preventivo y correctivo de la planta telefónica de FOPROLYD </t>
  </si>
  <si>
    <t>De junio a diciembre de 2016 o hasta agotarse el monto adjudicado.</t>
  </si>
  <si>
    <t>559/2016</t>
  </si>
  <si>
    <t>Del 03 al 06 de junio de 2016</t>
  </si>
  <si>
    <t>550/2016</t>
  </si>
  <si>
    <t>549/2016</t>
  </si>
  <si>
    <t>Del 13 de junio al 30 de julio de 2016</t>
  </si>
  <si>
    <t>557/2016</t>
  </si>
  <si>
    <t>558/2016</t>
  </si>
  <si>
    <t>Esmeralda Sbetlana Marroquín Martínez</t>
  </si>
  <si>
    <t>Contratar el servicio de capacitación para empleados de FOPROLYD</t>
  </si>
  <si>
    <t>Del 15 de junio al 31 de diciembre de 2016 o hasta agotarse el monto adjudicado</t>
  </si>
  <si>
    <t>566/2016</t>
  </si>
  <si>
    <t>Soc. de Empresarios del Transporte Colectivo de Sonsonate, S.A. de C.V.</t>
  </si>
  <si>
    <t xml:space="preserve">Contratar el servicio de arrendamiento de transporte para personas beneficiarias y cuidadores participantes en talleres de desarrollo personal </t>
  </si>
  <si>
    <t>De Julio a Noviembre de 2016</t>
  </si>
  <si>
    <t>569/2016</t>
  </si>
  <si>
    <t>El plazo es de 21 días hábiles en coordinación con el administrador</t>
  </si>
  <si>
    <t>568/2016</t>
  </si>
  <si>
    <t>Proveer del suministro de insumos médicos para la clínica empresarial de FOPROLYD</t>
  </si>
  <si>
    <t>Del 24 al 28 de junio de 2016</t>
  </si>
  <si>
    <t>567/2016</t>
  </si>
  <si>
    <t>Contratar los servicios de mantenimiento correctivo para los vehículos D144, D145 y D146 de FOPROLYD</t>
  </si>
  <si>
    <t>3 días hábiles en coordinación con el Administrador del Documento Contractual</t>
  </si>
  <si>
    <t>570/2016</t>
  </si>
  <si>
    <t>CONVENIO</t>
  </si>
  <si>
    <t xml:space="preserve">Fondo de Actividades Especiales del Comando de Apoyo Logístico de la Fuerza Armada </t>
  </si>
  <si>
    <t>Proveer el suministro de calzado para personal de seguridad de la institución</t>
  </si>
  <si>
    <t>La entrega del producto contratado estará sujeto a la disponibilidad del mismo. En caso de finalizarse la toma de tallas y en ese momento se tenga en existencia lo solicitado, se procederá a hacer la entrega inmediata. Queda convenido que el tiempo de entrega nunca excederá de treinta días calendarios</t>
  </si>
  <si>
    <t>CONVENIO CONTRAO DE SUMINISTRO DE CALZADO</t>
  </si>
  <si>
    <t>Proveer el suministro de recursos informativos, sellos, acrílicos y papelería, para la implementación del manual de identidad visual institucional de FOPROLYD</t>
  </si>
  <si>
    <t>6 días hábiles después de aprobación de arte final en coordinación con el Administrador</t>
  </si>
  <si>
    <t>571/2016</t>
  </si>
  <si>
    <t>8 días después de aprobado arte final</t>
  </si>
  <si>
    <t>572/2016</t>
  </si>
  <si>
    <t>573/2016</t>
  </si>
  <si>
    <t>Proveer del suministro de materiales de oficina para capacitaciones</t>
  </si>
  <si>
    <t>Del 08 al 14 de julio de 2016</t>
  </si>
  <si>
    <t>574/2016</t>
  </si>
  <si>
    <t>Del 08 al 21 de julio de 2016</t>
  </si>
  <si>
    <t>575/2016</t>
  </si>
  <si>
    <t xml:space="preserve">Contratar el suministro de cajas de reesguardo de documentos </t>
  </si>
  <si>
    <t>8 días hábiles después de aprobado arte</t>
  </si>
  <si>
    <t>576/2016</t>
  </si>
  <si>
    <t>Proveer de aparatos de ayuda mecánica a personas beneficiarias de FOPROLYD</t>
  </si>
  <si>
    <t>Del 25 al 28 de julio de 2016</t>
  </si>
  <si>
    <t>581/2016</t>
  </si>
  <si>
    <t>Del 20 al 22 de julio de 2016</t>
  </si>
  <si>
    <t>578/2016</t>
  </si>
  <si>
    <t>ELECTRONICA, 2001, S.A. DE C.V.</t>
  </si>
  <si>
    <t>Proveer de suministro de mobiliario para la regional de San Miguel</t>
  </si>
  <si>
    <t>Del 25 al 29 de julio de 2016</t>
  </si>
  <si>
    <t>580/2016</t>
  </si>
  <si>
    <t xml:space="preserve">Proveer el suministro de materiales quirúrgico </t>
  </si>
  <si>
    <t>A partir de 20 de julio en coordinación con el administrador del contrato</t>
  </si>
  <si>
    <t>579/2016</t>
  </si>
  <si>
    <t>Del 15 al 18 de julio de 2016</t>
  </si>
  <si>
    <t>577/2016</t>
  </si>
  <si>
    <t>Contrato de Suministro N° 21/2016</t>
  </si>
  <si>
    <t>Del 15 al 22 de julio de 2016</t>
  </si>
  <si>
    <t>Contrato de Servicio N° 06/2016</t>
  </si>
  <si>
    <t>A partir de la Orden de Inicio por parte de los administradores hasta el 31 de diciembre de 2016 o hasta agotarse el monto adjudicado.</t>
  </si>
  <si>
    <t xml:space="preserve">Proveer del suministro de prótesis de rodilla izquierda para realizar procedimiento quirúrgico a beneficiario de FOPROLYD </t>
  </si>
  <si>
    <t>Contratar el servicio de procedimiento quirúrgico para persona beneficiaria de FOPROLYD</t>
  </si>
  <si>
    <t>Constructora Chávez Ramos, S.A. de C.V.</t>
  </si>
  <si>
    <t>14 días calendarios a partir de la emisión de la Orden de Inicio en Coordinación con el Administrador</t>
  </si>
  <si>
    <t>A partir de recibir programación enviada por escrito por el administrador del contrato. Pudiéndose prorrogarse dicho contrato.</t>
  </si>
  <si>
    <t xml:space="preserve">Contratar el servicio de mantenimiento preventivo y correctivo del sistema de control de acceso en puertas de FOPROLYD </t>
  </si>
  <si>
    <t>Contratar el servicio de mantenimiento preventivo y correctivo de la subestación eléctrica de FOPROLYD</t>
  </si>
  <si>
    <t>Jeivi Beatriz Huezo de Del Cid</t>
  </si>
  <si>
    <t xml:space="preserve">Contratar el servicio de obras civiles y eléctricas para la construcción de cuatro bodega en las instalaciones de FOPROLYD </t>
  </si>
  <si>
    <t>30 Días calendarios a partir de la emisión de la orden de inicio</t>
  </si>
  <si>
    <t>6590-6596</t>
  </si>
  <si>
    <t>CORRESPONDIENTES AL AÑO 2016</t>
  </si>
  <si>
    <t>CODIGO</t>
  </si>
  <si>
    <t xml:space="preserve"> PA1</t>
  </si>
  <si>
    <t xml:space="preserve"> PA2</t>
  </si>
  <si>
    <t>LG N° 01/2016</t>
  </si>
  <si>
    <t>LG N° 02/2016</t>
  </si>
  <si>
    <t>LG N° 03/2016</t>
  </si>
  <si>
    <t>Del 24 de enero de 2016 al 24 de enero de 2016</t>
  </si>
  <si>
    <t>LG N° 04/2016</t>
  </si>
  <si>
    <t>LG N° 05/2016</t>
  </si>
  <si>
    <t>LG N° 06/2016</t>
  </si>
  <si>
    <t>Del 03 de febrero al 31 de diciembre de 2016 o hasta agotarse el monto adjudicado.</t>
  </si>
  <si>
    <t>INC. LG 06/2016</t>
  </si>
  <si>
    <t>Del 18 de agosto al 31 de diciembre de 2016</t>
  </si>
  <si>
    <t>Acuerdo de Junta Directiva N° 478.08.2016 de fecha 18 de agosto de 2016</t>
  </si>
  <si>
    <t>LG N° 07/2016</t>
  </si>
  <si>
    <t>LG N° 08/2016</t>
  </si>
  <si>
    <t>LG N° 09/2016</t>
  </si>
  <si>
    <t>LG N° 10/2016</t>
  </si>
  <si>
    <t>LG N° 11/2016</t>
  </si>
  <si>
    <t>LG N° 12/2016</t>
  </si>
  <si>
    <t>LG N° 13/2016</t>
  </si>
  <si>
    <t>LG N° 14/2016</t>
  </si>
  <si>
    <t>Proveer el Servicio de alojamiento y solicitantes de FOPROLYD que viajan desde Chalatengo a San Salvador y viceversa.</t>
  </si>
  <si>
    <t>LG N° 15/2016</t>
  </si>
  <si>
    <t>INC. LG N° 15/2016</t>
  </si>
  <si>
    <t>Del 10 de noviembre de 2016 al 31 de enero de 2016</t>
  </si>
  <si>
    <t>Acuerdo de Junta Directiva N° 641.11.2016</t>
  </si>
  <si>
    <t>LG N° 16/2016</t>
  </si>
  <si>
    <t>LG N° 17/2016</t>
  </si>
  <si>
    <t xml:space="preserve">De Enero a Marzo de 2016 </t>
  </si>
  <si>
    <t>LG N° 18/2016</t>
  </si>
  <si>
    <t>LG N° 19/2016</t>
  </si>
  <si>
    <t>LG N° 20/2016</t>
  </si>
  <si>
    <t>LG N° 21/2016</t>
  </si>
  <si>
    <t>LG N° 22/2016</t>
  </si>
  <si>
    <t>LG N° 23/2016</t>
  </si>
  <si>
    <t>LG N° 24/2016</t>
  </si>
  <si>
    <t>LG N° 25/2016</t>
  </si>
  <si>
    <t>LG N° 26/2016</t>
  </si>
  <si>
    <t>LG N° 27/2016</t>
  </si>
  <si>
    <t>LG N° 28/2016</t>
  </si>
  <si>
    <t>LG N° 29/2016</t>
  </si>
  <si>
    <t>LG N° 30/2016</t>
  </si>
  <si>
    <t>LG N° 31/2016</t>
  </si>
  <si>
    <t>LG N° 32/2016</t>
  </si>
  <si>
    <t>LG N° 33/2016</t>
  </si>
  <si>
    <t>LG N° 34/2016</t>
  </si>
  <si>
    <t>LG N° 35/2016</t>
  </si>
  <si>
    <t>Por resolución de fecha 19 de agosto de 2016, se dio por establecida y cancelada la multa US$ 25.17, (Recibo Nº 06136 de fecha 04 de julio de 2016), según Acuerdo de Junta Directiva N° 225.04.2016 de fecha 14 de abril de 2016</t>
  </si>
  <si>
    <t>Por resolución de fecha 25 de mayo de 2016, se dio por establecida y cancelada la multa US$ 25.17 de la  Orden de Compra de Bienes y Servicios No. 481/2016, según acuerdo N°194.03.2016 de fecha 31 de marzo de 2016, y  acuerdo N° 297.05.2016 de fecha 19 de mayo de 2016 se aprobó la resolución final al proceso sancionatorio de multa.</t>
  </si>
  <si>
    <t>LG N° 36/2016</t>
  </si>
  <si>
    <t>LG N° 37/2016</t>
  </si>
  <si>
    <t>LG N° 38/2016</t>
  </si>
  <si>
    <t>LG N° 39/2016</t>
  </si>
  <si>
    <t>LG N° 40/2016</t>
  </si>
  <si>
    <t>LG N° 41/2016</t>
  </si>
  <si>
    <t>LG N° 42/2016</t>
  </si>
  <si>
    <t>LG N° 43/2016</t>
  </si>
  <si>
    <t>LG N° 44/2016</t>
  </si>
  <si>
    <t>Por resolución de fecha 23 de septiembre de 2016, se dio por establecida y cancelada la multa US$ 25.17 de la Orden de Compras de Bienes y Servicios Nº 509 de fecha 29 de marzo de 2016, derivado del proceso LG 44/2016.</t>
  </si>
  <si>
    <t>LG N° 45/2016</t>
  </si>
  <si>
    <t>LG N° 46/2016</t>
  </si>
  <si>
    <t>LG N° 47/2016</t>
  </si>
  <si>
    <t>LG N° 48/2016</t>
  </si>
  <si>
    <t>LG N° 49/2016</t>
  </si>
  <si>
    <t>LG N° 50/2016</t>
  </si>
  <si>
    <t>LG N° 51/2016</t>
  </si>
  <si>
    <t>LG N° 52/2016</t>
  </si>
  <si>
    <t>LG N° 53/2016</t>
  </si>
  <si>
    <t>LG N° 54/2016</t>
  </si>
  <si>
    <t>LG N° 55/2016</t>
  </si>
  <si>
    <t>LG N° 56/2016</t>
  </si>
  <si>
    <t>LG N° 57/2016</t>
  </si>
  <si>
    <t>LG N° 58/2016</t>
  </si>
  <si>
    <t>LG N° 59/2016</t>
  </si>
  <si>
    <t>LG N° 60/2016</t>
  </si>
  <si>
    <t>LG N° 61/2016</t>
  </si>
  <si>
    <t>LG N° 62/2016</t>
  </si>
  <si>
    <t>LG N° 63/2016</t>
  </si>
  <si>
    <t>LG N° 64/2016</t>
  </si>
  <si>
    <t>LG N° 65/2016</t>
  </si>
  <si>
    <t>LG N° 66/2016</t>
  </si>
  <si>
    <t>LG N° 67/2016</t>
  </si>
  <si>
    <t>LG N° 68/2016</t>
  </si>
  <si>
    <t>LG N° 69/2016</t>
  </si>
  <si>
    <t>LG N° 70/2016</t>
  </si>
  <si>
    <t>LG N° 71/2016</t>
  </si>
  <si>
    <t>LG N° 72/2016</t>
  </si>
  <si>
    <t>LG N° 73/2016</t>
  </si>
  <si>
    <t>LG N° 74/2016</t>
  </si>
  <si>
    <t>LG N° 75/2016</t>
  </si>
  <si>
    <t>LG N° 76/2016</t>
  </si>
  <si>
    <t>LG N° 77/2016</t>
  </si>
  <si>
    <t>LG N° 78/2016</t>
  </si>
  <si>
    <t>Contrar el servicio de impresión para documentos de respaldo del programa de apoyo a la Reinserción Laboral.</t>
  </si>
  <si>
    <t>LG N° 79/2016</t>
  </si>
  <si>
    <t>LG N° 80/2016</t>
  </si>
  <si>
    <t>LG N° 81/2016</t>
  </si>
  <si>
    <t>LG N° 82/2016</t>
  </si>
  <si>
    <t>LG N° 83/2016</t>
  </si>
  <si>
    <t>LG N° 84/2016</t>
  </si>
  <si>
    <t>LG N° 85/2016</t>
  </si>
  <si>
    <t>LG N° 86/2016</t>
  </si>
  <si>
    <t>Contratar el servicio de elaboraboración de prótesis dental para una persona beneficiaria de FOPROLYD</t>
  </si>
  <si>
    <t>LG N° 87/2016</t>
  </si>
  <si>
    <t>LG N° 88/2016</t>
  </si>
  <si>
    <t>LG N° 89/2016</t>
  </si>
  <si>
    <t>LG N° 90/2016</t>
  </si>
  <si>
    <t>LG N° 91/2016</t>
  </si>
  <si>
    <t xml:space="preserve">PROCESO CERRADO </t>
  </si>
  <si>
    <t>PROCESO CERRADO</t>
  </si>
  <si>
    <t>Del 29 de junio al 22 de agosto de 2016</t>
  </si>
  <si>
    <t>LG N° 92/2016</t>
  </si>
  <si>
    <t xml:space="preserve">Proveer el suministro de software, equipo informático y de reproducción de documentos para uso institucional de FOPROLYD </t>
  </si>
  <si>
    <t>Del 31 de agosto al 01 de octubre de 2016</t>
  </si>
  <si>
    <t>Contrato de Suministro N° 23/2016</t>
  </si>
  <si>
    <t>Stb Computer, S.A. de C.V.</t>
  </si>
  <si>
    <t>Del 22 de agosto al 22 de septiembre de 2016</t>
  </si>
  <si>
    <t>592/2016</t>
  </si>
  <si>
    <t>Del 22 al 31 de agosto de 2016</t>
  </si>
  <si>
    <t>593/2016</t>
  </si>
  <si>
    <t>594/2016</t>
  </si>
  <si>
    <t>Jaime Rolando Pérez Galdámez</t>
  </si>
  <si>
    <t>595/2016</t>
  </si>
  <si>
    <t>SEGACORP, S.A. de C.V.</t>
  </si>
  <si>
    <t>Del 30 de agosto al 30 de septiembre de 2016</t>
  </si>
  <si>
    <t>Contrato de Suministro N° 22/2016</t>
  </si>
  <si>
    <t>LG N° 93/2016</t>
  </si>
  <si>
    <t>LG N° 94/2016</t>
  </si>
  <si>
    <t>Yesenia de la Cruz Rivera de Alfaro</t>
  </si>
  <si>
    <t xml:space="preserve">Contratar el servicio de registro y almacenamiento de datos en el sistema de costos de prestaciones de bienes y servicios </t>
  </si>
  <si>
    <t>587/2016</t>
  </si>
  <si>
    <t>588/2016</t>
  </si>
  <si>
    <t>589/2016</t>
  </si>
  <si>
    <t>590/2016</t>
  </si>
  <si>
    <t>LG N° 95/2016</t>
  </si>
  <si>
    <t>LG N° 96/2016</t>
  </si>
  <si>
    <t>Carlos Pastrana Palomo</t>
  </si>
  <si>
    <t>60 días calendarios después de emitir orden de inicio</t>
  </si>
  <si>
    <t>Contrato de Consultoría N° 25/2016</t>
  </si>
  <si>
    <t>LG N° 97/2016</t>
  </si>
  <si>
    <t>Proveer el suministro  de carretilla para transportar documentos para el área de archivos</t>
  </si>
  <si>
    <t>LG N° 98/2016</t>
  </si>
  <si>
    <t>LG N° 99/2016</t>
  </si>
  <si>
    <t>LG N° 100/2016</t>
  </si>
  <si>
    <t>Contratar el servicio de elaboración y mantenimiento de prótesis oculares para personas beneficiarias de FOPROLYD</t>
  </si>
  <si>
    <t>Contrato de Servicios N° 24/2016</t>
  </si>
  <si>
    <t>LG N° 101/2016</t>
  </si>
  <si>
    <t>LG N° 102/2016</t>
  </si>
  <si>
    <t xml:space="preserve">Contratar el servicio de alimentos para rendición de cuentas de FOPROLYD </t>
  </si>
  <si>
    <t>18/0//2016</t>
  </si>
  <si>
    <t>Del 18 de agosto al 30 de septiembre de 2016</t>
  </si>
  <si>
    <t>591/2016</t>
  </si>
  <si>
    <t>LG N° 103/2016</t>
  </si>
  <si>
    <t>Universidad Centroamericana José Simeón Cañas</t>
  </si>
  <si>
    <t>Contratar el servicio de diseño para informe de rendición de cuentas</t>
  </si>
  <si>
    <t>Del 11 al 17 de agosto de 2016</t>
  </si>
  <si>
    <t>583/2016</t>
  </si>
  <si>
    <t>LG N° 104/2016</t>
  </si>
  <si>
    <t xml:space="preserve">Proveer el suministro de municiones e implementos de equipamiento para el personal de seguridad de FOPROLYD </t>
  </si>
  <si>
    <t>Del 15 de agosto al 19 de septiembre de 2016</t>
  </si>
  <si>
    <t>584/2016</t>
  </si>
  <si>
    <t>Compañía Salvadoreña de Seguridad, S.A. de C.V.</t>
  </si>
  <si>
    <t>Del 15 al 31 de agosto de 2016</t>
  </si>
  <si>
    <t>585/2016</t>
  </si>
  <si>
    <t>Rivera Hoover y Asociados, S.A. de C.V.</t>
  </si>
  <si>
    <t>Del 15 al 19 de agosto de 2016</t>
  </si>
  <si>
    <t>586/2016</t>
  </si>
  <si>
    <t>LG N° 105/2016</t>
  </si>
  <si>
    <t>Contratar el servicio de tratamiento odontológico de prótesis dental</t>
  </si>
  <si>
    <t>21 días hábiles en coordinación con el administrador del documento contractual.</t>
  </si>
  <si>
    <t>582/2016</t>
  </si>
  <si>
    <t>LG N° 106/2016</t>
  </si>
  <si>
    <t xml:space="preserve">Proveer del suministro de cintas para el respaldo de datos de FOPROLYD </t>
  </si>
  <si>
    <t>Del 29 de agosto al 02 de septiembre de 2016</t>
  </si>
  <si>
    <t>597/2016</t>
  </si>
  <si>
    <t>LG N° 107/2016</t>
  </si>
  <si>
    <t>Del 29 de agosto al 26 de noviembre de 2016</t>
  </si>
  <si>
    <t>596/2016</t>
  </si>
  <si>
    <t>LG N° 108/2016</t>
  </si>
  <si>
    <t xml:space="preserve">Contratar el servicio de arrendamiento de transporte para personas beneficiarias de FOPROLYD  </t>
  </si>
  <si>
    <t>De septiembre a octubre de 2016</t>
  </si>
  <si>
    <t>598/2016</t>
  </si>
  <si>
    <t>Importaciones Pleitez, S.A. de C.V.</t>
  </si>
  <si>
    <t>599/2016</t>
  </si>
  <si>
    <t>600/2016</t>
  </si>
  <si>
    <t>LG N° 109/2016</t>
  </si>
  <si>
    <t>Proveer del suministro de materiales para la elaboración y reparación de protesis,ortesis y calzado ortopédico para beneficiarios de FOPROLYD</t>
  </si>
  <si>
    <t>Del 12 de septiembre al 17 de octubre de 2016</t>
  </si>
  <si>
    <t>605/2016</t>
  </si>
  <si>
    <t>LG N° 110/2016</t>
  </si>
  <si>
    <t>Del 09 al 29 de septiembre de 2016</t>
  </si>
  <si>
    <t>601/2016</t>
  </si>
  <si>
    <t>Del 09 al 20 de septiembre de 2016</t>
  </si>
  <si>
    <t>602/2016</t>
  </si>
  <si>
    <t>603/2016</t>
  </si>
  <si>
    <t>LG N° 111/2016</t>
  </si>
  <si>
    <t xml:space="preserve">Contratar el servicio de impresión  para  FOPROLYD </t>
  </si>
  <si>
    <t>607/2016</t>
  </si>
  <si>
    <t>imagen Grafica El Salvador, S.A. de C.V.</t>
  </si>
  <si>
    <t>606/2016</t>
  </si>
  <si>
    <t>LG N° 112/2016</t>
  </si>
  <si>
    <t>Del 01 al 31 de octubre de 2016</t>
  </si>
  <si>
    <t>612/2016</t>
  </si>
  <si>
    <t>IPESA de El Salvador, S.A. de C.V.</t>
  </si>
  <si>
    <t>Del 01 de 10 de octubre de 2016</t>
  </si>
  <si>
    <t>613/2016</t>
  </si>
  <si>
    <t>614/2016</t>
  </si>
  <si>
    <t>LG N° 113/2016</t>
  </si>
  <si>
    <t>Del 19 de septiembre al 03 de octubre de 2016</t>
  </si>
  <si>
    <t>608/2016</t>
  </si>
  <si>
    <t>LG N° 114/2016</t>
  </si>
  <si>
    <t>633/2016</t>
  </si>
  <si>
    <t>LG N° 115/2016</t>
  </si>
  <si>
    <t>Avance y Desempeño, S.A. de C.V.</t>
  </si>
  <si>
    <t>Contratar los servicios de Capacitación para Personal de FOPROLYD</t>
  </si>
  <si>
    <t>Después de recibida la orden en coordinación con el Administrador del Documentos.</t>
  </si>
  <si>
    <t>625/2016</t>
  </si>
  <si>
    <t>Satelite Software, S.A. de C.V.</t>
  </si>
  <si>
    <t>626/2016</t>
  </si>
  <si>
    <t>Yesenia Evelyn Rodríguez Guerra</t>
  </si>
  <si>
    <t>627/2016</t>
  </si>
  <si>
    <t>Kristall de El Salvador</t>
  </si>
  <si>
    <t>628/2016</t>
  </si>
  <si>
    <t>LG N° 116/2016</t>
  </si>
  <si>
    <t>Roxana Deysi Servellon de Hernández</t>
  </si>
  <si>
    <t>Proveer del suministro de uniforme para el personal de FOPROLYD</t>
  </si>
  <si>
    <t>15 días hábiles después de la toma de medidas</t>
  </si>
  <si>
    <t>609/2016</t>
  </si>
  <si>
    <t>LG N° 117/2016</t>
  </si>
  <si>
    <t>Del 08 al 12 de septiembre de 2016</t>
  </si>
  <si>
    <t>604/2016</t>
  </si>
  <si>
    <t>LG N° 118/2016</t>
  </si>
  <si>
    <t>Inversiones El Quijote, S.A. de C.V.</t>
  </si>
  <si>
    <t>15 días hábiles después de aprobada la muestra</t>
  </si>
  <si>
    <t>611/2016</t>
  </si>
  <si>
    <t>LG N° 119/2016</t>
  </si>
  <si>
    <t>CIERRE DE PROCESO</t>
  </si>
  <si>
    <t>LG N° 120/2016</t>
  </si>
  <si>
    <t xml:space="preserve">Contratar el servicio de reparaciones de sillas de ruedas para personas beneficiarias de FOPROLYD </t>
  </si>
  <si>
    <t>A partir del 23 de septiembre al 31 de diciembre de 2016 ó hasta agotarse el monto adjudicado.</t>
  </si>
  <si>
    <t>610/2016</t>
  </si>
  <si>
    <t>LG N° 121/2016</t>
  </si>
  <si>
    <t>Liliana Yamileth Alvarenga Rodríguez</t>
  </si>
  <si>
    <t xml:space="preserve">Proveer del suministro de insumo médico para personas beneficiarias </t>
  </si>
  <si>
    <t>Del 10 al 28 de octubre de 2016</t>
  </si>
  <si>
    <t>618/2016</t>
  </si>
  <si>
    <t>Del 10 al 14 de octubre de 2016</t>
  </si>
  <si>
    <t>617/2016</t>
  </si>
  <si>
    <t>LG N° 122/2016</t>
  </si>
  <si>
    <t>OIDO CENTER, S.A. DE C.V.</t>
  </si>
  <si>
    <t>Proveer del suministro de baterías para Otoamplifonos para personas beneficiarias</t>
  </si>
  <si>
    <t>A requerimiento del solicitante o hasta agotarse el monto adjudicado en coordinación con el Administrador.</t>
  </si>
  <si>
    <t>615/2016</t>
  </si>
  <si>
    <t>LG N° 123/2016</t>
  </si>
  <si>
    <t>EXTINGUIDO POR MUTUO ACUERDO N° 592.10.2016 de fecha 13 de octubre de 2016</t>
  </si>
  <si>
    <t>Se realizara previo coordinación con el administrador de los documentos contractuales</t>
  </si>
  <si>
    <t>616/2016</t>
  </si>
  <si>
    <t>LG N° 124/2016</t>
  </si>
  <si>
    <t>Proveer el suministro de silla de rueda especial para una persona beneficiaria de FOPROLYD</t>
  </si>
  <si>
    <t>Del 12  al 17 de octubre de 2016</t>
  </si>
  <si>
    <t>622/2016</t>
  </si>
  <si>
    <t>LG N° 125/2016</t>
  </si>
  <si>
    <t xml:space="preserve">Proveer del suministro de materiales para la elaboración y reparación de prótesis, ortesis y calzado ortopédico para beneficiarios de FOPROLYD </t>
  </si>
  <si>
    <t>15 días calendarios a partir del 11 de octubre de 2016</t>
  </si>
  <si>
    <t>621/2016</t>
  </si>
  <si>
    <t>8 días hábiles a partir del 11 de octubre de 2016</t>
  </si>
  <si>
    <t>620/2016</t>
  </si>
  <si>
    <t>30 días hábiles a partir del 11 de octubre de 2016</t>
  </si>
  <si>
    <t>619/2016</t>
  </si>
  <si>
    <t>LG N° 126/2016</t>
  </si>
  <si>
    <t>Rudy Edgardo Gómez Contreras</t>
  </si>
  <si>
    <t>15 días calendarios a partir del 12 de octubre de 2016</t>
  </si>
  <si>
    <t>623/2016</t>
  </si>
  <si>
    <t>15 días hábiles a partir del 12 de octubre de 2016</t>
  </si>
  <si>
    <t>624/2016</t>
  </si>
  <si>
    <t>LG N° 127/2016</t>
  </si>
  <si>
    <t>Proveer del suministro de una fotocopiadora multifuncional para FOPROLYD</t>
  </si>
  <si>
    <t>Del 18 al 26 de octubre de 2016</t>
  </si>
  <si>
    <t>631/2016</t>
  </si>
  <si>
    <t>LG N° 128/2016</t>
  </si>
  <si>
    <t>Del 01 al 30 de noviembre de 2016</t>
  </si>
  <si>
    <t>630/2016</t>
  </si>
  <si>
    <t>LG N° 129/2016</t>
  </si>
  <si>
    <t>Del 13 de octubre al 21 de noviembre de 2016</t>
  </si>
  <si>
    <t>629/2016</t>
  </si>
  <si>
    <t>LG N° 130/2016</t>
  </si>
  <si>
    <t>Marta Elizabeth Durán de García</t>
  </si>
  <si>
    <t>Contratar los servicios de procedimiento quirúrgico para realizar operación</t>
  </si>
  <si>
    <t>632/2016</t>
  </si>
  <si>
    <t>LG N° 131/2016</t>
  </si>
  <si>
    <t>Asociación de Trabajadores y Trabajadoras Sociales de El Salvador</t>
  </si>
  <si>
    <t>30 de noviembre y 1, 2 y 3 de diciembre en Coordinación con el Administrador de la Orden.</t>
  </si>
  <si>
    <t>634/2016</t>
  </si>
  <si>
    <t>LG N° 132/2016</t>
  </si>
  <si>
    <t>Ulises Edgardo Mendoza Delgado</t>
  </si>
  <si>
    <t>Proveer el suministro e instalación de un transformador convertidor de voltaje para máquina de coser suelas</t>
  </si>
  <si>
    <t>4 semanas después de entregada Orden de Compra en coordinación con el Administrador.</t>
  </si>
  <si>
    <t>636/2016</t>
  </si>
  <si>
    <t>LG N° 133/2016</t>
  </si>
  <si>
    <t>Proveer el suministro de papelería y artículos de oficina</t>
  </si>
  <si>
    <t>Del 14 al 18 de noviembre de 2016</t>
  </si>
  <si>
    <t>637/2016</t>
  </si>
  <si>
    <t>Del 15 al 21 de noviembre de 2016</t>
  </si>
  <si>
    <t>641/2016</t>
  </si>
  <si>
    <t>640/2016</t>
  </si>
  <si>
    <t>Del 15 al 30 de noviembre de 2016</t>
  </si>
  <si>
    <t>639/2016</t>
  </si>
  <si>
    <t>638/2016</t>
  </si>
  <si>
    <t>LG N° 134/2016</t>
  </si>
  <si>
    <t xml:space="preserve">Proveer el suministro de productos químicos para FOPROLYD </t>
  </si>
  <si>
    <t>Del 16 al 23 de noviembre de 2016</t>
  </si>
  <si>
    <t>642/2016</t>
  </si>
  <si>
    <t>LG N° 135/2016</t>
  </si>
  <si>
    <t>Proveer el suministro de productos de higiene y desechables para FOPROLYD</t>
  </si>
  <si>
    <t>Del 10 al 16 de noviembre de 2016</t>
  </si>
  <si>
    <t>635/2016</t>
  </si>
  <si>
    <t>LG N° 136/2016</t>
  </si>
  <si>
    <t xml:space="preserve">5 días hábiles después de recibir orden de compra </t>
  </si>
  <si>
    <t>646/2016</t>
  </si>
  <si>
    <t>Inversiones 360, S.A. de C.V.</t>
  </si>
  <si>
    <t>647/2016</t>
  </si>
  <si>
    <t>LG N° 137/2016</t>
  </si>
  <si>
    <t>Inversiones Las Brasas, S.A. de C.V.</t>
  </si>
  <si>
    <t>20 días hábiles después de entregada la Orden de Compra en coordinación con el Administrador.</t>
  </si>
  <si>
    <t>644/2016</t>
  </si>
  <si>
    <t>Jocelyn Melanie Flores Lizama</t>
  </si>
  <si>
    <t>21 días hábiles después de entregada la Orden de Compra en coordinación con el Administrador.</t>
  </si>
  <si>
    <t>643/2016</t>
  </si>
  <si>
    <t>LG N° 138/2016</t>
  </si>
  <si>
    <t>Inversiones Peñate Portillo, S.A. de C.V.</t>
  </si>
  <si>
    <t>Proveer del suministro de alimentos para jornada de capacitación para personal y miembros de junta y comité de FOPROLYD</t>
  </si>
  <si>
    <t>Entrega del suministro el 01 de diciembre de 2016</t>
  </si>
  <si>
    <t>645/2016</t>
  </si>
  <si>
    <t>LG N° 139/2016</t>
  </si>
  <si>
    <t>3 semanas después de cita inicial en coordinación con el administrador del documento contractual</t>
  </si>
  <si>
    <t>650/2016</t>
  </si>
  <si>
    <t>LG N° 140/2016</t>
  </si>
  <si>
    <t>Proveer del suministro de una silla de ruedas</t>
  </si>
  <si>
    <t>8 días hábiles después de entregada la orden de compra</t>
  </si>
  <si>
    <t>648/2016</t>
  </si>
  <si>
    <t>LG N° 141/2016</t>
  </si>
  <si>
    <t xml:space="preserve">Proveer del suministro de formularios de quedan para FOPROLYD </t>
  </si>
  <si>
    <t>649/2016</t>
  </si>
  <si>
    <t>LG N° 142/2016</t>
  </si>
  <si>
    <t xml:space="preserve">DICIEMBRE </t>
  </si>
  <si>
    <t>651/2016</t>
  </si>
  <si>
    <t>LG N° 143/2016</t>
  </si>
  <si>
    <t>Proveer del suministro de un lector biométrico para el edificio de FOPROLYD</t>
  </si>
  <si>
    <t>Del 19 de diciembre de 2016 al 17 de enero de 2017</t>
  </si>
  <si>
    <t>652/2016</t>
  </si>
  <si>
    <t>LP N° 01/2016</t>
  </si>
  <si>
    <t>LP N° 02/2016</t>
  </si>
  <si>
    <t xml:space="preserve"> </t>
  </si>
  <si>
    <t>Por resolución final de fecha 25 de noviembre de 2016, se impuso multa por mora de US$ 25.93, por el incumplimiento en la entrega del suministro contratado en la Orden de Compra de Bienes y Servicios Nº 546 de fecha 16 de mayo de 2016, derivado del proceso de LG 62/2016, (Multa cancelada según Recibo de Ingreso Nº 06355 de recha 08 de diciembre de 2016).</t>
  </si>
  <si>
    <t>Resolucion final del proceso sancionatorio de multa emitido en fecha 04 de mayo de 2016. Según Acuerdo de Junta Directiva 255.04.2016 de fecha 28 de abril de 2016, Cancelación de multa: Recibo de ingreso N° 06049 de fecha 11 de mayo de 2016, por la cantidad de US$ 25.17, de la Orden de Compra Nº 406/2015 "LG 146/2015"</t>
  </si>
  <si>
    <t>Resolución Final del proceso sancionatorio de multa por un valor de US$ 457.17, según Acuerdo de Junta Directiva N° 213.04.2016 de fecha 07 de abril de 2016, según Contrato de Suministro Nº 23/2015.</t>
  </si>
  <si>
    <t>Actualmente se encuentra en proceso de imposición de multa por entrega tardía de los suministro según Contrato de Suministro Nº 21/2015, del proceso de LG 59/2016, Acuerdo de Junta Directiva de N° 702.12.2015 de fecha 02 de diciembre de 2015. Aprobación de resolución final al proceso sancionatorio de multa por entrega extemporánea imponiendo  la multa de US$ 458.93, Acuerdo de Junta Directiva N° 212.04.2016 de fecha 07 de abril de 2016. Primer informe sobre multa no cancelada de fecha 02 de mayo de 2016 según memorandun DT 35/2016. Segundo informe sobre multa no cancelada de fecha 27 de octubre de 2016, según memorandun DT 48/2016</t>
  </si>
  <si>
    <t>Resolución final del proceso sancionatorio de multa emitida en fecha 14 de abril de 2016. Según Acuerdo de Junta Directiva N° 211.04.2016 de fecha 07 de abril de 2016. Cancelación de Multa: Recibo de Ingreso N° 06005 de fecha 18 de abril de 2016, por un valor de US$ 1,407.03, según Contrato de Suminitro Nº 17/2015</t>
  </si>
  <si>
    <t>Resolución Final del proceso sancionatorio de multa emitida en fecha 14 de abril de 2016. Acuerdo de Junta Directiva N° 210.04.2016 de fecha 07 de abril de 2016. Pago de Multa: Recibo de Ingreso N° 06023 por medio del cual cancela la cantidad de US$ 1,476.69. según Contrato de Suministro 37/2015.</t>
  </si>
  <si>
    <t>Resolución final del proceso sancionatorio de multa de fecha 27 de enero de 2016, Acuerdo de Junta Directiva N° 57.01.2016 de fecha 03 de enero de 2016. Cancelación de multa: Comprabante N° 055436-1 por el valor de US$ 55.52, valor descontado de facturas pendientes, Orden de Compra Nº 363/2015</t>
  </si>
  <si>
    <t>Resolución final del proceso sancionatorio de multa de fecha 27 de enero de 2016. Según Acuerdo de Junta Directiva N° 58.01.2016. Cancelaci8ón de multa: Recibo de Ingreso N° 100539554 por el valor de US$ 25.17, monto descontado por facturas pendientes de pago, según Orden de Compra de Bienes y Servicios Nº 358 de fecha 04 de septiembre de 2015.</t>
  </si>
  <si>
    <t>Resolución Final de proceso sancionatorio de multa de fecha 27 de enero de 2016. Acuerdo de Junta Directiva N° 54.01.2016 de fecha 21 de enero de 2016. Cancelación de multa: Recibo de Ingreso N° 05899 por el valor de US$ 3,359.34, Contrato de Suministro Nº 15/2015</t>
  </si>
  <si>
    <t>Resolución Final de proceso sancionatorio de multa emitida el día 27 de enero de 2016.  Cancelación de Multa: Recibo de Ingreso N° 05831, por la cantidad de US$ 271.70. Contrato de Suministro Nº 16/2015</t>
  </si>
  <si>
    <t>Por resolución de fecha 15 de julio de 2015, se dio por establecida y cancelada la multa US$ 25.17 de la orden de compra Nº 79/2014.</t>
  </si>
  <si>
    <t>MODALIDAD DE CONTRATACIÓN: LIBRE GESTIÓN Y LICITACIONES PUBLICAS</t>
  </si>
  <si>
    <t>Por resolución de fecha 06 de octubre de 2016, se estableció el pago de US$ 733.09 en concepto de multa por mora, por el cumplimiento en la entrega del suministro contratado en el marco de la Orden de Compra de Bienes y Servicios Nº 436 de fecha 07 de enero de 2016, (LG 03/2016), según memorándum de la Unidad Jurídica UJ/620/2016 de fecha 20 de octubre de 2016 informa que la empresa tiene hasta el 28 de octubre para cancelar dicha multa. (En memorándum DT 103/2016 de fecha 28 de octubre de 2016 informa el Departamento de Tesorería que la empresa hasta la fecha NO ha cancelado la multa).</t>
  </si>
  <si>
    <t>Por resolución de fecha 08 de octubre de 2016, se dio por establecida y cancelada la multa por entrega tardía de los suministros US$ 237.78 de la Orden de Compra de Bienes  Servicios 469 de fecha 22 de febrero de 2016, derivada del proceso LG 11/2016.</t>
  </si>
  <si>
    <t>Proveer del suministro de materiales para la elaboración y reparación de prótesis, ortesis y calzado ortopédico para beneficiarios de FOPROLYD</t>
  </si>
  <si>
    <t xml:space="preserve">Proveer del suministro e instalación de filtros, lámparas y sanitización de oasis para FOPROLYD </t>
  </si>
  <si>
    <t xml:space="preserve">Contrar con el suministro de repuestos y accesorios informáticos para las diferentes Unidades de Gestión </t>
  </si>
  <si>
    <t>A partir de la orden de inicio, hasta diciembre de 2016</t>
  </si>
  <si>
    <t>Mario Oswaldo Guzmán Flores</t>
  </si>
  <si>
    <t>Ángel Antonio Rivas Figueroa</t>
  </si>
  <si>
    <t xml:space="preserve">Contratar el servicio de formulación de carpeta técnica para el diseño de un edificio de oficinas en un sector del parqueo de FOPROLYD </t>
  </si>
  <si>
    <t>Contratar el servicio de elaboración de calzado ortopédico para beneficiarios de FOPROLYD</t>
  </si>
  <si>
    <t>10 días hábiles después de aprobada la muestra</t>
  </si>
  <si>
    <t>3 días hábiles después de aprobada muestra real</t>
  </si>
  <si>
    <t xml:space="preserve">Contratar el servicio de adecuaciones y reparaciones de obras civiles para la seguridad en las instalaciones de FOPROLYD </t>
  </si>
  <si>
    <t>Proveer del suministro de placas de reconocimiento para diferentes Comités de FOPROLYD</t>
  </si>
  <si>
    <t xml:space="preserve">Contratar el servicio de impresión de instrumentos y documentos de respaldo para el programa de apoyo ala reinserción laboral y productiva de personas beneficiarias de FOPROLYD </t>
  </si>
  <si>
    <t>Proveer del suministro de rótulos para completar la señalización de las diferentes áreas de (No hay sugerencias) y sus oficinas regionales</t>
  </si>
  <si>
    <t>Luis Manuel Castellón Zelaya</t>
  </si>
  <si>
    <t>Contratar el servicio de mantenimiento preventivo y correctivo de maquinaria y equipo del laboratorio de prótesis</t>
  </si>
  <si>
    <t>La cita previa devaluatoria y la cirugía se coordinara con la Administradora de la Orden de Compra.</t>
  </si>
  <si>
    <t>Contratar el servicio de capacitación en la temática  de: Trabajo Social  y la Terapia de Familia.</t>
  </si>
  <si>
    <t xml:space="preserve">Proveer del suministro de repuestos informáticos para las diferentes unidades </t>
  </si>
  <si>
    <t>Proveer del suministro de aspiradoras, cepilladora eléctrica, cafeteras y lavatrastos.</t>
  </si>
  <si>
    <t>Carlos Alberto Acosta Lozano</t>
  </si>
  <si>
    <t>Del 01 de enero al 31 de diciembre de 2017</t>
  </si>
  <si>
    <t>LG N° 01/2017</t>
  </si>
  <si>
    <t>Del 12 de enero al 31 de diciembre de 2017</t>
  </si>
  <si>
    <t>Contrato de Servicio N° 01/2017</t>
  </si>
  <si>
    <t>LG N° 02/2017</t>
  </si>
  <si>
    <t>Seguros del Pacifico, S.A. de C.V.</t>
  </si>
  <si>
    <t>Contrato de Servicio N° 04/2017</t>
  </si>
  <si>
    <t>LG N° 03/2017</t>
  </si>
  <si>
    <t>PASTRANA, S.A. de C.V.</t>
  </si>
  <si>
    <t>Proveer del servicio de exámenes de gabinete en la especialidad de radiología para personas beneficiarias y solicitantes de FOPROLYD, a realizarse durante el año 2017</t>
  </si>
  <si>
    <t>De enero a diciembre de 2017 ó hasta agotarse el monto adjudicado</t>
  </si>
  <si>
    <t>Contrato de Servicio N° 07/2017</t>
  </si>
  <si>
    <t>Ever Omar Calderón Orellana</t>
  </si>
  <si>
    <t>Contrato de Servicio N° 08/2017</t>
  </si>
  <si>
    <t>LG N° 04/2017</t>
  </si>
  <si>
    <t>Edwin Mauricio Martínez Bermúdez</t>
  </si>
  <si>
    <t>Proveer del servicio de exámenes de gabinete en la especialidad de electrofisiología para personas beneficiarias y solicitantes de FOPROLYD, a realizarse durante el año 2017</t>
  </si>
  <si>
    <t>659/2017</t>
  </si>
  <si>
    <t>660/2017</t>
  </si>
  <si>
    <t>LG N° 05/2017</t>
  </si>
  <si>
    <t>Reina Guadalupe Ericka López Torres</t>
  </si>
  <si>
    <t>Proveer del servicio de exámenes de gabinete en la especialidad de neurología para personas beneficiarias y solicitantes de FOPROLYD, a realizarse durante el año 2017</t>
  </si>
  <si>
    <t>664/2017</t>
  </si>
  <si>
    <t>663/2017</t>
  </si>
  <si>
    <t>Inversiones Medicas Necrológicas, S.A. de C.V.</t>
  </si>
  <si>
    <t>665/2017</t>
  </si>
  <si>
    <t>LG N° 06/2017</t>
  </si>
  <si>
    <t>Del 22 de enero de 2017 al 21 de enero de 2018</t>
  </si>
  <si>
    <t>655/2017</t>
  </si>
  <si>
    <t>Del 09 de enero de 2017 al 08 de enero de 2018</t>
  </si>
  <si>
    <t>656/2017</t>
  </si>
  <si>
    <t>De enero a Diciembre de 2017</t>
  </si>
  <si>
    <t>653/2017</t>
  </si>
  <si>
    <t>654/2017</t>
  </si>
  <si>
    <t>LG N° 07/2017</t>
  </si>
  <si>
    <t>Walter Leonardo Salinas Figueroa</t>
  </si>
  <si>
    <t>Proveer del servicio de exámenes de gabinete en la especialidad de otorrinolaringología para personas beneficiarias y solicitantes de FOPROLYD, a realizarse durante el año 2017</t>
  </si>
  <si>
    <t>De febrero a Diciembre de 2017 ó hasta agotarse el monto Adjudicado.</t>
  </si>
  <si>
    <t>668/2017</t>
  </si>
  <si>
    <t>Alex Wilfredo Minero Ortiz</t>
  </si>
  <si>
    <t>667/2017</t>
  </si>
  <si>
    <t>Edgar Arturo Perdomo Flores</t>
  </si>
  <si>
    <t>669/2017</t>
  </si>
  <si>
    <t>LG N° 08/2017</t>
  </si>
  <si>
    <t>Proveer del servicio de exámenes de gabinete en la especialidad de neumología para personas beneficiarias y solicitantes de FOPROLYD, a realizarse durante el año 2017</t>
  </si>
  <si>
    <t>658/2017</t>
  </si>
  <si>
    <t>657/2017</t>
  </si>
  <si>
    <t>LG N° 09/2017</t>
  </si>
  <si>
    <t>Fondo de Actividades Especiales de la Radio Cadena</t>
  </si>
  <si>
    <t>Proveer del servicios de producción y transmisión del programa de radio institucional, "FOPROLYD EN ACCIÓN", para el año 2017</t>
  </si>
  <si>
    <t>Contrato de Servicio N° 03/2017</t>
  </si>
  <si>
    <t>LG N° 10/2017</t>
  </si>
  <si>
    <t>Proveer del servicios de un enlace o túnel de datos (Dedicado), entre FOPROLYD con las oficinas del Ministerio de Hacienda (Tres Torres)</t>
  </si>
  <si>
    <t>Contrato de Servicio N° 02/2017</t>
  </si>
  <si>
    <t>LG N° 11/2017</t>
  </si>
  <si>
    <t>Contrata el suministro de un dispositivo de seguridad perimetral para red informática de la oficina central</t>
  </si>
  <si>
    <t>Del 30 de enero al 20 de febrero de 2017</t>
  </si>
  <si>
    <t>666/2017</t>
  </si>
  <si>
    <t>LG N° 12/2017</t>
  </si>
  <si>
    <t>R Z, S.A. DE C.V.</t>
  </si>
  <si>
    <t xml:space="preserve">Proveer del suministro de café y azúcar para FOPROLYD </t>
  </si>
  <si>
    <t>Del 10 al 21 de febrero de 2017</t>
  </si>
  <si>
    <t>673/2017</t>
  </si>
  <si>
    <t>Del 09 al 22 de febrero de 2017</t>
  </si>
  <si>
    <t>672/2017</t>
  </si>
  <si>
    <t>Del 08 al 14 de febrero de 2017</t>
  </si>
  <si>
    <t>671/2017</t>
  </si>
  <si>
    <t>LG N° 13/2017</t>
  </si>
  <si>
    <t>Del 02 al 08 de febrero de 2017</t>
  </si>
  <si>
    <t>661/2017</t>
  </si>
  <si>
    <t>662/2017</t>
  </si>
  <si>
    <t>LG N° 14/2017</t>
  </si>
  <si>
    <t>Contratar el suministro de bebidas envasadas para asistentes en actividades diversas con beneficiarios, así como para su atención en las oficinas de FOPROLYD</t>
  </si>
  <si>
    <t>A partir de emitir orden de inicio a diciembre de 2017 ó hasta agotarse el monto adjudicado</t>
  </si>
  <si>
    <t>670/2017</t>
  </si>
  <si>
    <t>LG N° 15/2017</t>
  </si>
  <si>
    <t>Valencia Solórzano, S.A. de C.V. (VALESOLO, S.A. DE C.V.)</t>
  </si>
  <si>
    <t>Proveer de servicio de alojamiento a Beneficiarios para que puedan ser participes de las actividades de FOPROLYD</t>
  </si>
  <si>
    <t>Contrato de Servicio N° 10/2017</t>
  </si>
  <si>
    <t>LG N° 17/2017</t>
  </si>
  <si>
    <t>DATA &amp; GRAPHICS, S.A. de C.V.</t>
  </si>
  <si>
    <t>Proveer del servicios de mantenimiento preventivo y correctivo de fotocopiadoras de FOPROLYD para el año 2017</t>
  </si>
  <si>
    <t>Contrato de Servicio N° 11/2017</t>
  </si>
  <si>
    <t>LG N° 18/2017</t>
  </si>
  <si>
    <t>Proveer del servicios de mantenimiento preventivo y correctivo de aires acondicionados de FOPROLYD para el año 2017</t>
  </si>
  <si>
    <t>Contrato de Servicio N° 12/2017</t>
  </si>
  <si>
    <t>LG N° 19/2017</t>
  </si>
  <si>
    <t>Talento Humano, S.A. de C.V.</t>
  </si>
  <si>
    <t>Proveer del servicio de pruebas psicométrica para aspirantes a plazas permanentes de FOPROLYD, a realizarse durante el año 2017</t>
  </si>
  <si>
    <t>Del 21 de febrero al 31 de diciembre de 2017 ó hasta agotarse el monto adjudicado.</t>
  </si>
  <si>
    <t>674/2017</t>
  </si>
  <si>
    <t>LG N° 20/2017</t>
  </si>
  <si>
    <t>LG N° 21/2017</t>
  </si>
  <si>
    <t xml:space="preserve">Proveer del servicio de seguro de personas para FOPROLYD </t>
  </si>
  <si>
    <t>Contrato de Servicio N° 05/2017</t>
  </si>
  <si>
    <t>LG N° 22/2017</t>
  </si>
  <si>
    <t xml:space="preserve">Contratar el suministro de Pan Dulce y Salado para ser entregado a beneficiarios, solicitantes o cuidadores asistentes a actividades diversas, así como para su atención en las oficinas de FOPROLYD. </t>
  </si>
  <si>
    <t>A partir de la orden de inicio hasta a  Diciembre de 2017 ó hasta agotarse el monto Adjudicado.</t>
  </si>
  <si>
    <t>Contrato de Suministro N° 13/2017</t>
  </si>
  <si>
    <t>LG N° 23/2017</t>
  </si>
  <si>
    <t>Proveer del servicios de mantenimiento preventivo y correctivo del ascensor de FOPROLYD</t>
  </si>
  <si>
    <t>Contrato de Servicio N° 06/2017</t>
  </si>
  <si>
    <t>LG N° 24/2017</t>
  </si>
  <si>
    <t>José Leonel Monterrosa</t>
  </si>
  <si>
    <t>Contratar el suministro de elaboración de 250 pares de calzado ortopédico para beneficiarios de FOPROLYD</t>
  </si>
  <si>
    <t>675/2017</t>
  </si>
  <si>
    <t>LG N° 25/2017</t>
  </si>
  <si>
    <t>Centro Comercial Ferretero, S.A de C.V.</t>
  </si>
  <si>
    <t>8 días hábiles después del 03 de marzo de 2017</t>
  </si>
  <si>
    <t>685/2017</t>
  </si>
  <si>
    <t>Las entregas serán 50% en marzo y 50% en junio (5 días en coordinación con el administrador)</t>
  </si>
  <si>
    <t>686/2017</t>
  </si>
  <si>
    <t>Las entregas serán no mayor a 72 horas en coordinación con el administrador</t>
  </si>
  <si>
    <t>687/2017</t>
  </si>
  <si>
    <t xml:space="preserve">1 a 15 días hábiles en coordinación con el administrador </t>
  </si>
  <si>
    <t>688/2017</t>
  </si>
  <si>
    <t>10 días hábiles después de recibir orden de compra</t>
  </si>
  <si>
    <t>689/2017</t>
  </si>
  <si>
    <t>LG N° 26/2017</t>
  </si>
  <si>
    <t>MURCIA &amp; MURCIA, S.A. DE C.V.</t>
  </si>
  <si>
    <t>Contratar el servicio de consultoría para realizar auditoría financiera al periodo de enero a diciembre de 2016</t>
  </si>
  <si>
    <t>LG N° 27/2017</t>
  </si>
  <si>
    <t>M.A.R. y Asociados, S.A. de C.V.</t>
  </si>
  <si>
    <t>678/2017</t>
  </si>
  <si>
    <t>LG N° 29/2017</t>
  </si>
  <si>
    <t>Roxana Minervini Melara</t>
  </si>
  <si>
    <t xml:space="preserve">Proveer del servicio de tratamiento odontológico para personas beneficiarias de FOPROLYD </t>
  </si>
  <si>
    <t>Tres semanas a partir de la autorización para iniciar el tratamiento dental, en coordinación con el Administrador de la Orden.</t>
  </si>
  <si>
    <t>676/2017</t>
  </si>
  <si>
    <t>LG N° 30/2017</t>
  </si>
  <si>
    <t>Contratar el suministro de insumos informáticos para FOPROLYD</t>
  </si>
  <si>
    <t>5 días hábiles después de recibir orden de compra</t>
  </si>
  <si>
    <t>682/2017</t>
  </si>
  <si>
    <t>Business Center, S.A. de C.V.</t>
  </si>
  <si>
    <t>15 días hábiles a partir del 28 de febrero de 2017</t>
  </si>
  <si>
    <t>684/2017</t>
  </si>
  <si>
    <t>Productive Business Solutions El Salvador, S.A. de C.V.</t>
  </si>
  <si>
    <t>683/2017</t>
  </si>
  <si>
    <t>LG N° 31/2017</t>
  </si>
  <si>
    <t>Escucha (Panamá) S.A., Sucursal El Salvador</t>
  </si>
  <si>
    <t>Proveer del Servicio de telefonía móvil para FOPROLYD durante el año 2017</t>
  </si>
  <si>
    <t>12 meses a partir que se haya efectuado la portabilidad e iniciado el servicio.</t>
  </si>
  <si>
    <t>677/2017</t>
  </si>
  <si>
    <t>LG N° 32/2017</t>
  </si>
  <si>
    <t>HASGAL, S.A. de C.V.</t>
  </si>
  <si>
    <t xml:space="preserve">Suministrar uniformes para personal de FOPROLYD </t>
  </si>
  <si>
    <t>30 días calendarios después de haber finalizado el tallaje</t>
  </si>
  <si>
    <t>717/2017</t>
  </si>
  <si>
    <t>718/2017</t>
  </si>
  <si>
    <t>Roxana Deysi Servellón de Hernández</t>
  </si>
  <si>
    <t>LG N° 34/2017</t>
  </si>
  <si>
    <t>15 días hábiles, un día después del 22 de febrero de 2017</t>
  </si>
  <si>
    <t>679/2017</t>
  </si>
  <si>
    <t>LG N° 35/2017</t>
  </si>
  <si>
    <t>Proveer el servicios de mantenimiento de desodorización de baños y aromatización de las instalaciones de FOPROLYD durante el año 2017</t>
  </si>
  <si>
    <t xml:space="preserve">De marzo a diciembre de 2017 </t>
  </si>
  <si>
    <t>691/2017</t>
  </si>
  <si>
    <t>LG N° 36/2017</t>
  </si>
  <si>
    <t>Proveer del servicio de fumigación para los diferentes inmuebles de FOPROLYD  para el año 2017</t>
  </si>
  <si>
    <t xml:space="preserve">De marzo a diciembre de 2017 ó hasta agotarse el monto adjudicado en coordinación con el administrador </t>
  </si>
  <si>
    <t>690/2017</t>
  </si>
  <si>
    <t>LG N° 37/2017</t>
  </si>
  <si>
    <t xml:space="preserve">EL SALVADOR NETWORK, S.A. </t>
  </si>
  <si>
    <t>Proveer el servicio de internet para oficina central de FOPROLYD</t>
  </si>
  <si>
    <t>12 meses a partir de su instalación y funcionamiento.</t>
  </si>
  <si>
    <t>696/2017</t>
  </si>
  <si>
    <t>LG N° 38/2017</t>
  </si>
  <si>
    <t>FARMIX, S.A. de C.V.</t>
  </si>
  <si>
    <t>12 días después de recibir orden de compra.</t>
  </si>
  <si>
    <t>710/2017</t>
  </si>
  <si>
    <t>FARMACIAS UNO, S.A. de C.V.</t>
  </si>
  <si>
    <t>De 7 a 15 días hábiles después de recibir orden de compras. 27 de marzo de 2017</t>
  </si>
  <si>
    <t>711/2017</t>
  </si>
  <si>
    <t>CENTRO FARMACEÚTICO DE LA FUERZA ARMADA</t>
  </si>
  <si>
    <t>1 a 10 días hábiles después de recibir orden de compras. 27 de marzo de 2017</t>
  </si>
  <si>
    <t>712/2017</t>
  </si>
  <si>
    <t>PRODUCTOS MÉDICO - FARMACEÚTICOS, S.A. de C.V.</t>
  </si>
  <si>
    <t>5 días hábiles después de recibir orden de compra. 27 de marzo de 2017</t>
  </si>
  <si>
    <t>713/2017</t>
  </si>
  <si>
    <t>GUARDADO, S.A. de C.V.</t>
  </si>
  <si>
    <t>714/2017</t>
  </si>
  <si>
    <t>LG N° 40/2017</t>
  </si>
  <si>
    <t>Contratar el suministro de Materiales para la Elaboración y Reparación de Prótesis, Ortesis y Calzado Ortopédico para Beneficiarios de FOPROLYD</t>
  </si>
  <si>
    <t>15 días hábiles después de recibir Orden de Compra, a partir del 20 de marzo de 2017</t>
  </si>
  <si>
    <t>700/2017</t>
  </si>
  <si>
    <t>60 días calendarios después de recibir Orden de Compra, a partir del 17 de marzo de 2017</t>
  </si>
  <si>
    <t>701/2017</t>
  </si>
  <si>
    <t>LG N° 41/2017</t>
  </si>
  <si>
    <t>Inversiones y Suministros Plateros  Carrera, S.A. de C.V.</t>
  </si>
  <si>
    <t xml:space="preserve">Contratar el suministro de materiales, equipos e insumos de seguridad ocupacional para el personal de FOPROLYD </t>
  </si>
  <si>
    <t>Inmediato un día después de 07 de marzo de 2017</t>
  </si>
  <si>
    <t>692/2017</t>
  </si>
  <si>
    <t>8 días hábiles después del 07 de marzo de 2017</t>
  </si>
  <si>
    <t>693/2017</t>
  </si>
  <si>
    <t>LG N° 42/2017</t>
  </si>
  <si>
    <t>Del 24 al 27 de febrero de 2017</t>
  </si>
  <si>
    <t>680/2017</t>
  </si>
  <si>
    <t>681/2017</t>
  </si>
  <si>
    <t>LG N° 44/2017</t>
  </si>
  <si>
    <t>35 días hábiles, a partir del 07 de marzo de 2017</t>
  </si>
  <si>
    <t>694/2017</t>
  </si>
  <si>
    <t>15 días hábiles a partir del 07 de marzo de 2017</t>
  </si>
  <si>
    <t>695/2017</t>
  </si>
  <si>
    <t>LG N° 45/2017</t>
  </si>
  <si>
    <t xml:space="preserve">Proveer del servicio de procedimiento quirúrgico para una persona beneficiaria de FOPROLYD </t>
  </si>
  <si>
    <t>En coordinación con el administrador</t>
  </si>
  <si>
    <t>697/2017</t>
  </si>
  <si>
    <t>LG N° 49/2017</t>
  </si>
  <si>
    <t>Suministrar de Cajas y Folders para Resguardar Documentos en el Área de Archivos Institucional</t>
  </si>
  <si>
    <t>10 días hábiles después de aprobado arte final</t>
  </si>
  <si>
    <t>708/2017</t>
  </si>
  <si>
    <t>Tom Alberto  Hernández Chávez</t>
  </si>
  <si>
    <t>15 días hábiles después de aprobado arte final.</t>
  </si>
  <si>
    <t>709/2017</t>
  </si>
  <si>
    <t>LG N° 50/2017</t>
  </si>
  <si>
    <t>TELECOMODA, S.A. de C.V.</t>
  </si>
  <si>
    <t>Del 20 de abril de 20147 al 19 de abril de 20148, en coordinación con los Administradores de orden</t>
  </si>
  <si>
    <t>699/2017</t>
  </si>
  <si>
    <t>LG N° 51/2017</t>
  </si>
  <si>
    <t xml:space="preserve">Proveer del servicio de tratamiento Odontológico y prótesis dental para dos personas Beneficiarias de FOPROLYD </t>
  </si>
  <si>
    <t>21 días hábiles a partir de la autorización para iniciar el tratamiento dental</t>
  </si>
  <si>
    <t>698/2017</t>
  </si>
  <si>
    <t>LG N° 52/2017</t>
  </si>
  <si>
    <t>Del 17 al 29 de marzo de 2017</t>
  </si>
  <si>
    <t>702/2017</t>
  </si>
  <si>
    <t>LG N° 53/2017</t>
  </si>
  <si>
    <t>Radio Cadena YSKL, S.A. de C.V.</t>
  </si>
  <si>
    <t>Del 27 al 31 de marzo de 2017</t>
  </si>
  <si>
    <t>703/2017</t>
  </si>
  <si>
    <t>Y.S.L.N. La Monumental, S.A. de C.V.</t>
  </si>
  <si>
    <t>704/2017</t>
  </si>
  <si>
    <t>Fondo De Activ. Espec. de Medios de Comunic. y Reprodu. de La Fuerza Armada</t>
  </si>
  <si>
    <t>705/2017</t>
  </si>
  <si>
    <t>Doble "F", S.A. de C.V.</t>
  </si>
  <si>
    <t>706/2017</t>
  </si>
  <si>
    <t>Asoc. Comunitaria Unida por El Agua y La Agricultura</t>
  </si>
  <si>
    <t>707/2017</t>
  </si>
  <si>
    <t>LG N° 56/2017</t>
  </si>
  <si>
    <t>Contratar el servicios de publicación escrita en dos periódicos de mayor circulación nacional, para efectos de comunicar a beneficiarios pensionados que deben presentarse al fondo hacer constar que se encuentran con vida, en el mes de abril de 2017</t>
  </si>
  <si>
    <t>Fecha de publicación el día 01 de abril de 2017</t>
  </si>
  <si>
    <t>716/2017</t>
  </si>
  <si>
    <t>715/2017</t>
  </si>
  <si>
    <t>Contrato de Suministro N° 14/2017</t>
  </si>
  <si>
    <t>TESTIMONIO DE ESCRITURA PUBLICA</t>
  </si>
  <si>
    <t>El plazo es a partir de las doce horas del día 31 de enero de 2017 al 31 de enero de 2018</t>
  </si>
  <si>
    <t>A partir de su instalación y puesta en marcha.</t>
  </si>
  <si>
    <t xml:space="preserve">Proveer del suministro de productos químicos para FOPROLYD </t>
  </si>
  <si>
    <t>Inmediato 5 paquetes de 500 tarjetas y 15 paquetes restantes en 45 días después de recibir orden.</t>
  </si>
  <si>
    <t>María Carmen Guillén</t>
  </si>
  <si>
    <t xml:space="preserve">Contratar el suministro de etiquetas de poliéster para FOPROLYD </t>
  </si>
  <si>
    <t>Suministrar de medicamentos para botiquín institucional de FOPROLYD</t>
  </si>
  <si>
    <t>Clínicas Candray, S.A. de C.V.</t>
  </si>
  <si>
    <t>Proveer del servicio de impresión de formularios de constancias de vida para personas beneficiarias de FOPROLYD</t>
  </si>
  <si>
    <t>Proveer del servicio de transmisión de cuñas radiales</t>
  </si>
  <si>
    <t>De acuerdo a evaluación realizada por la administradora, el servicio de la contratada no fue satifactorio, debido a que al momento de la repceción se detecto que el suministro no cumplia con el diseño requerido, lo que inplico hacer devolución y esperar que se subsanara las observaciones en los plazos determindos  en los terminos de referecias.</t>
  </si>
  <si>
    <t>Por resolución de fecha 07 de noviembre de 2016, se establecio el pago de US$ 25.17 en concepto de multa por mora, por el incumplimiento en la entrega de los suministros contratados en el marco de la Orden de Compras de Bienes y Servicios Nº 470 del 22 de febrero de 2016, (LG 11/2016) (Dicha multa a sido cancelada según recibo de ingreso Nº 06351 de fecha 08 de diciembre de 2016).</t>
  </si>
  <si>
    <t>Con conforme al articulo 93 literal b) Orden de compra se dejo sin efecto, según acuerdo Nº 721.12.2016  22/12/2016 .</t>
  </si>
  <si>
    <t>Por resolución de fecha 26 de mayo de 2015, se dio por establecida y cancelada la multa US$ 25.17 de la orden de compra Nº 117/2015,  de fecha 14 de enero de 2015. Acuerdo de Junta Directiva N° 119.03.2015 de fecha 04 de marzo de 2015.</t>
  </si>
  <si>
    <t>Proceso sin efecto</t>
  </si>
  <si>
    <t>Resindir Orden de compra y trasladar US$ 120.00 orden 334</t>
  </si>
  <si>
    <t xml:space="preserve">Monto liquidado según Acuerdo Nº 721.12.2016 de fecha  22/12/2016 </t>
  </si>
  <si>
    <t xml:space="preserve">Monto liquidado según Acuerdo Nº 701.12.2015 de fecha  02/12/2015 </t>
  </si>
  <si>
    <t>Según el Administrador de Contratos evalúa el desempeño de este proveedor como MALO, por la falta de profesionalismo, logística y coordinación.</t>
  </si>
  <si>
    <t>NO CUMPLIO CON EL HORARIO ESTABLECIDO SEGUN LOS TERMINOS DE  REFERENCIA,MARCACIÓN IRREGULAR EN LA ASISTENCIA SEGÚN LECTURA DEL BIOMÉTRICO.</t>
  </si>
  <si>
    <t>Compra inmediata según articulo 39 inciso tercero de la LACAP</t>
  </si>
  <si>
    <t xml:space="preserve">Monto liquidado según Acuerdo Nº 87.02.2017  de fecha 09/02/2017 </t>
  </si>
  <si>
    <t>Por resolución de fecha 23 de septiembre de 2016, se impuso el pago de US$ 25.17 en concepto de multa por mora por el incumplimiento a la Orden de Compra de Bienes y Servicios Nº 426/2015, derivada del proceso LG 154/2015 "Suministro de insumos informaticos para uso institucional de FOPROLYD. Multa pagada el día 10 de febrero de 2017 según recibo de ingreso Nº 06415.</t>
  </si>
  <si>
    <t>Declarado Desierto</t>
  </si>
  <si>
    <t>DESCRIPCIÓN DE BIENES Y SERVICIOS</t>
  </si>
  <si>
    <t>PERIÓDO REPORTADO</t>
  </si>
  <si>
    <t>FECHA DE EMISIÓN DEL DOCUMENTO</t>
  </si>
  <si>
    <t>Servicio de arrendamiento de inmuebles para oficina regional de FOPROLYD en San Miguel</t>
  </si>
  <si>
    <t>Servicio de arrendamiento de inmuebles para oficina regional de FOPROLYD en Chalatenango</t>
  </si>
  <si>
    <t>Servicio de arrendamiento de inmueble para establecimiento, almacenamiento y bodegaje para FOPROLYD</t>
  </si>
  <si>
    <t>Servicios de recolección mensual de desechos bioinfecciosos generados por la clínica empresarial de FOPROLYD</t>
  </si>
  <si>
    <t xml:space="preserve">Servicio de seguros de Bienes y de Personas para FOPROLYD </t>
  </si>
  <si>
    <t>Servicio de exámenes de gabinete en la especialidad de radiología para personas beneficiarias y solicitantes de FOPROLYD, a realizarse durante el año 2017</t>
  </si>
  <si>
    <t>Servicio de exámenes de gabinete en la especialidad de electrofisiología para personas beneficiarias y solicitantes de FOPROLYD, a realizarse durante el año 2017</t>
  </si>
  <si>
    <t>Servicio de exámenes de gabinete en la especialidad de neurología para personas beneficiarias y solicitantes de FOPROLYD, a realizarse durante el año 2017</t>
  </si>
  <si>
    <t>Contratación de suscripciones de un ejemplar en cuatro periódicos de circulación nacional de enero a diciembre de 2017.</t>
  </si>
  <si>
    <t>Servicio de exámenes de gabinete en la especialidad de otorrinolaringología para personas beneficiarias y solicitantes de FOPROLYD, a realizarse durante el año 2017</t>
  </si>
  <si>
    <t>Servicio de exámenes de gabinete en la especialidad de neumología para personas beneficiarias y solicitantes de FOPROLYD, a realizarse durante el año 2017</t>
  </si>
  <si>
    <t>Servicios de producción y transmisión del programa de radio institucional, "FOPROLYD EN ACCIÓN", para el año 2017</t>
  </si>
  <si>
    <t>Servicios de un enlace o túnel de datos (Dedicado), entre FOPROLYD con las oficinas del Ministerio de Hacienda (Tres Torres)</t>
  </si>
  <si>
    <t>Suministro de un dispositivo de seguridad perimetral (Firewall) para la red informática de la oficina central.</t>
  </si>
  <si>
    <t xml:space="preserve">Suministro de café y azúcar para FOPROLYD </t>
  </si>
  <si>
    <t xml:space="preserve">Suministro de productos de higiene y desechables para FOPROLYD </t>
  </si>
  <si>
    <t xml:space="preserve">Suministro de bebidas envasadas para asistentes en actividades diversas con beneficiarios, así como para su atención en las oficinas de FOPROLYD </t>
  </si>
  <si>
    <t xml:space="preserve">Servicio de alojamiento para beneficiarios y solicitantes que viajan del interior del país para realizar trámites diversos indicados por FOPROLYD </t>
  </si>
  <si>
    <t>LG N° 16/2017</t>
  </si>
  <si>
    <t>Servicios de Telefonía Móvil para FOPROLYD año 2017</t>
  </si>
  <si>
    <t>PROCESO SIN EFECTO</t>
  </si>
  <si>
    <t>Servicios de mantenimiento preventivo y correctivo de fotocopiadoras de FOPROLYD para el año 2017</t>
  </si>
  <si>
    <t>Servicios de mantenimiento preventivo y correctivo de aires acondicionados de FOPROLYD para el año 2017</t>
  </si>
  <si>
    <t>Servicio de pruebas psicométrica para aspirantes a plazas permanentes de FOPROLYD, a realizarse durante el año 2017</t>
  </si>
  <si>
    <t>Servicio de enlace o túnel de datos entre oficina de FOPROLYD con las  Oficinas regionales ubicadas en San  Miguel y San Miguel</t>
  </si>
  <si>
    <t>Servicio de seguros de personas para FOPROLYD año 2017</t>
  </si>
  <si>
    <t xml:space="preserve">Suministro de Pan Dulce y Salado para ser entregado a beneficiarios, solicitantes o cuidadores asistentes a actividades diversas, así como para su atención en las oficinas de FOPROLYD. </t>
  </si>
  <si>
    <t>Servicios de mantenimiento preventivo y correctivo del ascensor de FOPROLYD</t>
  </si>
  <si>
    <t>Suministro de elaboración de 250 pares de calzado ortopédico para beneficiarios de FOPROLYD</t>
  </si>
  <si>
    <t>Suministro de productos químicos para FOPROLYD</t>
  </si>
  <si>
    <t>Servicio de consultoría de una firma privada de auditoria para realizar la auditoria externa al periodo correspondiente del 1 de enero al 31 de diciembre del año 2016</t>
  </si>
  <si>
    <t xml:space="preserve">45 días calendarios a partir de recibir orden de inicio por parte del Administrador </t>
  </si>
  <si>
    <t xml:space="preserve">Servicio de alojamiento para beneficiarios y solicitantes que viajan desde el interior del país para realizar diversos trámites solicitados e indicados en la oficina regional de FOPROLYD en San Miguel </t>
  </si>
  <si>
    <t>LG N° 28/2017</t>
  </si>
  <si>
    <t>Servicios de mantenimiento preventivo y correctivo para la motocicleta año 2017 propiedad de FOPROLYD</t>
  </si>
  <si>
    <t xml:space="preserve">Servicio de tratamiento Odontológico para persona Beneficiaria de FOPROLYD </t>
  </si>
  <si>
    <t xml:space="preserve">Suministro de Insumos Informáticos para FOPROLY </t>
  </si>
  <si>
    <t>Servicio de Telefonía Móvil para FOPROLYD durante el año 2017</t>
  </si>
  <si>
    <t>Suministro de uniformes para el personal de FOPROLYD</t>
  </si>
  <si>
    <t>Contrato de Suministro N° 15/2017</t>
  </si>
  <si>
    <t>Contrato de Suministro N° 16/2017</t>
  </si>
  <si>
    <t>LG N° 33/2017</t>
  </si>
  <si>
    <t>Suministro de papelería y artículos de oficina para FOPROLYD</t>
  </si>
  <si>
    <t>Proveer del suministro de papelería y artículos de oficina para FOPROLYD</t>
  </si>
  <si>
    <t>15 días hábiles máximo después de recibida la orden de compra</t>
  </si>
  <si>
    <t>742/2017</t>
  </si>
  <si>
    <t>Papelco, S.A. de C.V.</t>
  </si>
  <si>
    <t>737/2017</t>
  </si>
  <si>
    <t>25 de abril al 03 de mayo de 2017 para el caso del ítem 3 el 50% en mayo y el 50% en julio de 2017</t>
  </si>
  <si>
    <t>732/2017</t>
  </si>
  <si>
    <t>25 de abril al 03 de mayo de 2017</t>
  </si>
  <si>
    <t>731/2017</t>
  </si>
  <si>
    <t>Múltiples  Negocios, S.A. de C.V.</t>
  </si>
  <si>
    <t>En el mes de mayo en coordinación con el administrador de la orden de compra</t>
  </si>
  <si>
    <t>733/2017</t>
  </si>
  <si>
    <t>26 de abril al 04 de mayo de 2017</t>
  </si>
  <si>
    <t>735/2017</t>
  </si>
  <si>
    <t>734/2017</t>
  </si>
  <si>
    <t xml:space="preserve">Suministro de Etiquetas de Poliéster para FOPROLYD </t>
  </si>
  <si>
    <t>Servicio de mantenimiento de desodorización de baños y aromatización de las instalaciones de FOPROLYD para el año 2017</t>
  </si>
  <si>
    <t>Suministro de medicamentos para botiquín institucional de FOPROLYD</t>
  </si>
  <si>
    <t>LG N° 39/2017</t>
  </si>
  <si>
    <t>Servicios de mantenimiento preventivo y correctivo de maquinaria y equipo del laboratorio de prótesis de FOPROLYD</t>
  </si>
  <si>
    <t>Sistemas Ecológicos, S,A. de C.V.</t>
  </si>
  <si>
    <t>Proveer del servicio de mantenimiento preventivo y correctivo de mantenimiento y equipo del laboratorio de prótesis de FOPROLYD</t>
  </si>
  <si>
    <t>A partir de la emisión de la orden de inicio por parte del Administrador de Contrato</t>
  </si>
  <si>
    <t>Contrato de Servicio N° 20/2017</t>
  </si>
  <si>
    <t>Suministro de Materiales para la Elaboración y Reparación de Prótesis, Ortesis y Calzado Ortopédico para Beneficiarios de FOPROLYD</t>
  </si>
  <si>
    <t xml:space="preserve">Suministro de materiales, equipos e insumos de seguridad ocupacional para el personal de FOPROLYD </t>
  </si>
  <si>
    <t>Servicio de publicación escrita, aviso de convocatoria de la Licitación N° 01/2017</t>
  </si>
  <si>
    <t>LG N° 43/2017</t>
  </si>
  <si>
    <t>Suministro y despacho de medicamentos para personas beneficiarias de FOPROLYD para ser proveídos durante el año 2017</t>
  </si>
  <si>
    <t>Proveer del suministro de medicamentos para personas beneficiarias de FOPROLYD para ser proveídos durante el año 2017</t>
  </si>
  <si>
    <t>Del 26 de mayo al 31 de diciembre de 2017 ó hasta agotarse el monto contratado</t>
  </si>
  <si>
    <t>Contrato de Suministro N° 21/2017</t>
  </si>
  <si>
    <t xml:space="preserve">Suministro de Insumos Informáticos para FOPROLYD </t>
  </si>
  <si>
    <t xml:space="preserve">Servicio de procedimiento quirúrgico para una persona beneficiaria de FOPROLYD </t>
  </si>
  <si>
    <t>LG N° 46/2017</t>
  </si>
  <si>
    <t>Suministro de insumos para el desarrollo de las capacitaciones de parcelas demostrativas, ensilaje y realizar prácticas de administración de medicamentos en especies animales.</t>
  </si>
  <si>
    <t>Carlos Mardoqueo Hernández Guardado</t>
  </si>
  <si>
    <t>Contratar el suministro de insumos para el desarrollo de las capacitaciones de parcelas demostrativas, ensilaje y realizar prácticas de administración de medicamentos en especies animales.</t>
  </si>
  <si>
    <t>726/2017</t>
  </si>
  <si>
    <t>José Maximiliano Ramos Vigil</t>
  </si>
  <si>
    <t>727/2017</t>
  </si>
  <si>
    <t>Walter Javier Leiva López</t>
  </si>
  <si>
    <t>728/2017</t>
  </si>
  <si>
    <t>Agroferreter La Semilla, S.A. de C.V.</t>
  </si>
  <si>
    <t>729/2017</t>
  </si>
  <si>
    <t>LG N° 47/2017</t>
  </si>
  <si>
    <t>Suministro, diagnóstico, reparación y set de baterías para Otoamplífonos para personas beneficiarias de FOPROLYD durante el año 2017</t>
  </si>
  <si>
    <t>Contratar el suministro, diagnóstico, reparación y set de baterías para Otoamplífonos para personas beneficiarias de FOPROLYD durante el año 2017</t>
  </si>
  <si>
    <t>Del 08 de mayo al 31 de diciembre de 2017 ó hasta agotarse el monto adjudicado.</t>
  </si>
  <si>
    <t>Contrato de Suministro N° 18/2017</t>
  </si>
  <si>
    <t>Centro Audiológico Médico, S.A, de C.V.</t>
  </si>
  <si>
    <t>Contrato de Suministro N° 19/2017</t>
  </si>
  <si>
    <t>LG N° 48/2017</t>
  </si>
  <si>
    <t>Suministro de materiales didácticos e impresos para actividades con personas beneficiarias y sus cuidadores, atendidas bajo en Programa de Salud Mental y en área de fisioterapia de FOPROLYD durante 2017.</t>
  </si>
  <si>
    <t>Proveer el suministro de materiales didácticos e impresos para actividades con personas beneficiarias y sus cuidadores, atendidas bajo en Programa de Salud Mental y en área de fisioterapia de FOPROLYD durante 2017.</t>
  </si>
  <si>
    <t>Del 20 al 27 de abril de 2017</t>
  </si>
  <si>
    <t>722/2017</t>
  </si>
  <si>
    <t>Pinturas Sur de El Salvador, S.A. de C.V.</t>
  </si>
  <si>
    <t>Del 19 al 24 de abril de 2017</t>
  </si>
  <si>
    <t>723/2017</t>
  </si>
  <si>
    <t>Del 21 de abril al 04 de mayo de 2017</t>
  </si>
  <si>
    <t>721/2017</t>
  </si>
  <si>
    <t>Suministro de cajas y folders para resguardar documentos en el área de Archivos Institucional</t>
  </si>
  <si>
    <t>Proveer del servicio de Telefonía Fija en Enlace E1 para FOPROLYD durante el año 2017</t>
  </si>
  <si>
    <t>Servicios de impresión de 10,0000 formularios de constancias de vida para personas beneficiarias pensionadas de FOPROLYD y de perforado fino de 20,0000 páginas de papel bond, tamaño carta.</t>
  </si>
  <si>
    <t>Servicio de transmisión de 150 cuñas radiales de 1 minuto cada una durante el período del 27 al 31 de marzo de 2017, para convocatoria de personas beneficiarias de FOPROLYD, para llenado de constancia de vida.</t>
  </si>
  <si>
    <t>LG N° 54/2017</t>
  </si>
  <si>
    <t>Suministro e instalación de filtros, lámpara y sanitización de oasis para FOPROLYD año 2017</t>
  </si>
  <si>
    <t>Proveer del suministro de filtros, lámparas y sanitización de oasis para FOPROLYD</t>
  </si>
  <si>
    <t>A partir de la fecha en que reciba la orden de compra hasta el 31 de diciembre de 2017 ó hasta agotarse el monto adjudicado.</t>
  </si>
  <si>
    <t>724/2017</t>
  </si>
  <si>
    <t>LG N° 55/2017</t>
  </si>
  <si>
    <t>Servicio de un perito valuador para el valúo de cinco vehículos propiedad de FOPROLYD</t>
  </si>
  <si>
    <t>Contratar el servicio de un perito valuador para el valúo de cinco vehículos propiedad de FOPROLYD</t>
  </si>
  <si>
    <t>5 Días hábiles después de recibir orden de inicio por parte del Administrador.</t>
  </si>
  <si>
    <t>719/2017</t>
  </si>
  <si>
    <t>Servicios de publicación escrita en dos periódicos de mayor circulación nacional, para efectos de comunicar a beneficiarios pensionados que deben presentarse al fondo hacer constar que se encuentran con vida, en el mes de abril de 2017</t>
  </si>
  <si>
    <t>CONVENIO 2017</t>
  </si>
  <si>
    <t>Fondo de Actividades Especiales del Comando de Apoyo Logística de la Fuerza Armada (FAE/CALFA)</t>
  </si>
  <si>
    <t xml:space="preserve">Contratar el suministro de calzado para el personal de seguridad de FOPROLYD </t>
  </si>
  <si>
    <t>Contrato de Suministro de Calzado 2017</t>
  </si>
  <si>
    <t>LG N° 57/2017</t>
  </si>
  <si>
    <t>Servicio de prótesis dental para una persona beneficiaria de FOPROLYD</t>
  </si>
  <si>
    <t>Contratar el servicio de prótesis dental para una persona beneficiaria de FOPROLYD</t>
  </si>
  <si>
    <t>720/2017</t>
  </si>
  <si>
    <t>LG N° 58/2017</t>
  </si>
  <si>
    <t>Servicios de mantenimiento preventivo y correctivo de los sistemas de bombeo de dos cisternas y el sistema de agua potable de la red contra incendio de FOPROLYD</t>
  </si>
  <si>
    <t>Contratar el servicios de mantenimiento preventivo y correctivo de los sistemas de bombeo de dos cisternas y el sistema de agua potable de la red contra incendio de FOPROLYD</t>
  </si>
  <si>
    <t>A partir del mes de abril a diciembre de 2017</t>
  </si>
  <si>
    <t>736/2017</t>
  </si>
  <si>
    <t>LG N° 59/2017</t>
  </si>
  <si>
    <t>Servicios de mantenimiento preventivo y correctivo de la planta de emergencia eléctrica de FOPROLYD</t>
  </si>
  <si>
    <t>Contratar el servicios de mantenimiento preventivo y correctivo de la planta de emergencia eléctrica de FOPROLYD</t>
  </si>
  <si>
    <t>725/2017</t>
  </si>
  <si>
    <t>LG N° 60/2017</t>
  </si>
  <si>
    <t>Suministro de chalecos multipropósitos para miembros de junta directiva, miembros de comité de gestión financiera y personal de FOPROLYD</t>
  </si>
  <si>
    <t>Proveer del suministro de chalecos multipropósitos para miembros de junta directiva, miembros de comité de gestión financiera y personal de FOPROLYD</t>
  </si>
  <si>
    <t xml:space="preserve">15 días después de la toma de medidas </t>
  </si>
  <si>
    <t>746/2017</t>
  </si>
  <si>
    <t>LG N° 61/2017</t>
  </si>
  <si>
    <t>Suministro de un rotulo institucional para ser utilizado en la oficina regional de Chalatenango FOPROLYD</t>
  </si>
  <si>
    <t>Roberto Arturo Rodríguez Díaz</t>
  </si>
  <si>
    <t xml:space="preserve">Proveer del suministro de un rotulo institucional </t>
  </si>
  <si>
    <t>6 días hábiles después de aprobado el arte</t>
  </si>
  <si>
    <t>738/2017</t>
  </si>
  <si>
    <t>LG N° 62/2017</t>
  </si>
  <si>
    <t>Servicio de mantenimiento preventivo y correctivo de portón de parqueo y motor eléctrico propiedad de FOPROLYD</t>
  </si>
  <si>
    <t>Business Technologies, S.A. de C.V.</t>
  </si>
  <si>
    <t>Contratar el servicio de mantenimiento preventivo y correctivo de portón de parqueo y motor eléctrico propiedad de FOPROLYD</t>
  </si>
  <si>
    <t>De abril a diciembre de 2017 ó hasta agotarse el monto adjudicado.</t>
  </si>
  <si>
    <t>730/2017</t>
  </si>
  <si>
    <t>LG N° 63/2017</t>
  </si>
  <si>
    <t>Servicio de impresión de memorias de labores de FOPROLYD correspondiente al año 2016</t>
  </si>
  <si>
    <t xml:space="preserve">Contratar el servicio de impresión de memorias de labores de FOPROLYD </t>
  </si>
  <si>
    <t>740/2017</t>
  </si>
  <si>
    <t>LG N° 64/2017</t>
  </si>
  <si>
    <t>Suministro de lentes correctores, lentes de contacto, lentes oscuros y reparaciones de lentes correctores para personas beneficiarias de FOPROLYD, a efectuarse durante el año 2017.</t>
  </si>
  <si>
    <t>Proveer del suministro de lentes correctores, lentes de contacto, lentes oscuros y reparaciones de lentes correctores para personas beneficiarias de FOPROLYD, a efectuarse durante el año 2017.</t>
  </si>
  <si>
    <t>Contrato de Servicio N° 23/2017</t>
  </si>
  <si>
    <t>LG N° 65/2017</t>
  </si>
  <si>
    <t xml:space="preserve">Servicio de arrendamiento de transporte para personas beneficiarias y cuidadores  participantes en talleres de desarrollo personal del programa de salud mental de FOPROLYD </t>
  </si>
  <si>
    <t xml:space="preserve">Contratar el servicio de arrendamiento de transporte para personas beneficiarias y cuidadores  participantes en talleres de desarrollo personal del programa de salud mental de FOPROLYD </t>
  </si>
  <si>
    <t>Del 06 al 30 de junio de 2017</t>
  </si>
  <si>
    <t>745/2017</t>
  </si>
  <si>
    <t>744/2017</t>
  </si>
  <si>
    <t>LG N° 66/2017</t>
  </si>
  <si>
    <t>Servicio de mantenimiento preventivo para equipo informático de FOPROLYD, ubicado en oficina central, anexa y regionales, sin sustitución de partes.</t>
  </si>
  <si>
    <t>Servicios de Ingeniería y Tecnología, S.A. de C.V</t>
  </si>
  <si>
    <t>Contratar el servicio de mantenimiento preventivo para equipo informático de FOPROLYD, ubicado en oficina central, anexa y regionales, sin sustitución de partes</t>
  </si>
  <si>
    <t xml:space="preserve">Del 16 de junio al 31 de diciembre de 2017 </t>
  </si>
  <si>
    <t>Contrato de Servicio N° 22/2017</t>
  </si>
  <si>
    <t>LG N° 67/2017</t>
  </si>
  <si>
    <t>Servicio de mantenimiento preventivo y correctivo del sistema de circuito cerrado de televisión (cámara de seguridad) de FOPROLYD, año 2017</t>
  </si>
  <si>
    <t>Contratar el servicio de mantenimiento preventivo y correctivo del sistema de circuito cerrado de televisión (cámara de seguridad) de FOPROLYD, año 2017</t>
  </si>
  <si>
    <t>Del  29 de mayo al 31 de diciembre de 2017 ó hasta agotarse el monto adjudicado.</t>
  </si>
  <si>
    <t>749/2017</t>
  </si>
  <si>
    <t>LG N° 68/2017</t>
  </si>
  <si>
    <t xml:space="preserve">Servicio de mantenimiento preventivo y correctivo del sistema de control de acceso en puertas de FOPROLYD </t>
  </si>
  <si>
    <t>A partir del mes de junio a diciembre de 2017</t>
  </si>
  <si>
    <t>743/2017</t>
  </si>
  <si>
    <t>LG N° 69/2017</t>
  </si>
  <si>
    <t xml:space="preserve">Servicio de mantenimiento preventivo y correctivo del sistema de alarma de detección de incendio de intrusión de FOPROLYD </t>
  </si>
  <si>
    <t xml:space="preserve">Contratar el servicio de mantenimiento preventivo y correctivo del sistema de alarma de detección de incendio de intrusión de FOPROLYD </t>
  </si>
  <si>
    <t>747/2017</t>
  </si>
  <si>
    <t>LG N° 70/2017</t>
  </si>
  <si>
    <t>Servicio de mantenimiento preventivo y correctivo para Extintores de FOPROLYD, para el año 2017</t>
  </si>
  <si>
    <t xml:space="preserve">Contratar el servicio de mantenimiento preventivo y correctivo para extintores de FOPROLYD </t>
  </si>
  <si>
    <t>Del 22 de mayo al 31 de diciembre de 2017 ó hasta agotarse el monto adjudicado.</t>
  </si>
  <si>
    <t>741/2017</t>
  </si>
  <si>
    <t>LG N° 72/2017</t>
  </si>
  <si>
    <t>Servicio de publicación escrita, aviso de resultado de la Licitación N° 01/2017</t>
  </si>
  <si>
    <t>Del 11 al 12 de mayo de 2017</t>
  </si>
  <si>
    <t>739/2017</t>
  </si>
  <si>
    <t>LG N° 73/2017</t>
  </si>
  <si>
    <t>Suministro de componentes para elaboración y reparación de prótesis especiales para beneficiarios de FOPROLYD</t>
  </si>
  <si>
    <t xml:space="preserve">Proveer del suministro de componentes para elaboración y reparación de prótesis especiales para beneficiarios de FOPROLYD </t>
  </si>
  <si>
    <t>15 días hábiles en coordinación con el administrador de la orden</t>
  </si>
  <si>
    <t>752/2017</t>
  </si>
  <si>
    <t>LG N° 74/2017</t>
  </si>
  <si>
    <t>Servicios de mantenimiento preventivo y correctivo de deshumidificadores, cortina de aire, climatizador evaporativo axial y extractores de aire de FOPROLYD año 2017</t>
  </si>
  <si>
    <t xml:space="preserve">Contratar el servicio de mantenimiento preventivo y correctivo de deshumidificadores, cortina de aire, climatizador evaporativo axial y extractores de aire de FOPROLYD </t>
  </si>
  <si>
    <t xml:space="preserve">A partir de la recepción de la presente orden hasta el 31 de diciembre de 2017 ó hasta agotarse el monto adjudicado </t>
  </si>
  <si>
    <t>750/2017</t>
  </si>
  <si>
    <t>LG N° 75/2017</t>
  </si>
  <si>
    <t>Suministro de cupones para canje de combustible diésel o gasolina para los vehículos de FOPROLYD año 2017</t>
  </si>
  <si>
    <t>Proveer del suministro de cupones para canje de combustible diésel o gasolina, para los vehículos propiedad de FOPROLYD.</t>
  </si>
  <si>
    <t>LG N° 76/2017</t>
  </si>
  <si>
    <t>Servicio de mantenimiento preventivo y correctivo de planta telefónica de FOPROLYD</t>
  </si>
  <si>
    <t>Contratar el servicio de mantenimiento preventivo y correctivo de planta telefónica de FOPROLYD</t>
  </si>
  <si>
    <t>A partir de la recepción de la presente orden hasta el 31 de diciembre de 2017 ó hasta agotarse el monto adjudicado.</t>
  </si>
  <si>
    <t>754/2017</t>
  </si>
  <si>
    <t>LG N° 77/2017</t>
  </si>
  <si>
    <t xml:space="preserve">Suministro de tóner para FOPROLYD </t>
  </si>
  <si>
    <t xml:space="preserve">Proveer del suministro de tóner para FOPROLYD </t>
  </si>
  <si>
    <t>Del 29 al 31 de mayo de 2017</t>
  </si>
  <si>
    <t>748/2017</t>
  </si>
  <si>
    <t>LG N° 78/2017</t>
  </si>
  <si>
    <t>Suministro de materiales tiflológicos (Artículos e insumos didácticos para el uso diario de personas ciegas y de baja visión) para personas beneficiarias de FOPROLYD en el año 2017.</t>
  </si>
  <si>
    <t>LG N° 79/2017</t>
  </si>
  <si>
    <t>Servicio de publicación aviso de subasta pública</t>
  </si>
  <si>
    <t>Del 06 al 07 de junio de 2017</t>
  </si>
  <si>
    <t>751/2017</t>
  </si>
  <si>
    <t>LG N° 80/2017</t>
  </si>
  <si>
    <t xml:space="preserve">Suministro de un dispositivo de Software para Correo Institucional para FOPROLYD </t>
  </si>
  <si>
    <t xml:space="preserve">Proveer del suministro de un dispositivo de software para corre institucional para FOPROLYD </t>
  </si>
  <si>
    <t>3 días calendarios en coordinación con el administrador de la orden</t>
  </si>
  <si>
    <t>753/2017</t>
  </si>
  <si>
    <t>LG N° 81/2017</t>
  </si>
  <si>
    <t>Servicio de reparaciones de sillas de ruedas para para personas beneficiarias de FOPROLYD, durante el año 2017</t>
  </si>
  <si>
    <t>Del 26 de junio al 31 de diciembre de 2017 ó hasta agotarse el monto adjudicado.</t>
  </si>
  <si>
    <t>757/2017</t>
  </si>
  <si>
    <t>LG N° 82/2017</t>
  </si>
  <si>
    <t>Servicios de mantenimiento preventivo y correctivo de la subestación eléctrica y tableros eléctricos de FOPROLYD año 2017</t>
  </si>
  <si>
    <t>Contratar el servicios de mantenimiento preventivo y correctivo de la subestación eléctrica y tableros eléctricos de FOPROLYD .</t>
  </si>
  <si>
    <t>Del 29 de junio al 31 de diciembre o hasta agotarse el monto adjudicado</t>
  </si>
  <si>
    <t>758/2017</t>
  </si>
  <si>
    <t>LG N° 83/2017</t>
  </si>
  <si>
    <t>Suministro de alcohol gel y dispensadores de alcohol gel para FOPROLYD</t>
  </si>
  <si>
    <t xml:space="preserve">Proveer del suministro de alcohol gel y dispensadores de alcohol gel para FOPROLYD </t>
  </si>
  <si>
    <t>5 a 10 días hábiles después de recibir orden de compra.</t>
  </si>
  <si>
    <t>755/2017</t>
  </si>
  <si>
    <t>Distribuidora Unida Industrial, S.A. de C.V.</t>
  </si>
  <si>
    <t xml:space="preserve">5 días hábiles después de recibir orden de compra. </t>
  </si>
  <si>
    <t>756/2017</t>
  </si>
  <si>
    <t>LP N° 01/2017</t>
  </si>
  <si>
    <t>Servicio de mantenimiento preventivo y correctivo para flota de vehículos propiedad de FOPROLYD, a realizarse durante el año 2017</t>
  </si>
  <si>
    <t>Contratar el servicio de mantenimiento preventivo y correctivo para flota de vehículos propiedad de FOPROLYD</t>
  </si>
  <si>
    <t>Del 26 de abril al 31 de diciembre de 2017 ó hasta agotarse el monto adjudicado</t>
  </si>
  <si>
    <t>Contrato de Servicio N° 17/2017</t>
  </si>
  <si>
    <t>MODALIDAD DE CONTRATACIÓN: LIBRE GESTIÓN Y LICITACIÓN PÚBLICA</t>
  </si>
  <si>
    <t>INCR LG N° 17/2017</t>
  </si>
  <si>
    <t>Contrato de Servicio N° 09/2017</t>
  </si>
  <si>
    <t>Proveer del servicio de alojamiento para beneficiarios y solicitantes que viajan desde el interior del país para realizar diversos trámites solicitados e indicados en la oficina regional de FOPROLYD en San Miguel durante el año 2017</t>
  </si>
  <si>
    <t>INCR LG N° 60/2017</t>
  </si>
  <si>
    <t>A partir de la emisión de la orden de inicio por parte del Administrador de Contrato al 31 de diciembre de 2017 ó hasta agotar el monto adjudicado</t>
  </si>
  <si>
    <t>LG N° 71/2017</t>
  </si>
  <si>
    <t>Servicio de capacitación para personal de FOPROLYD</t>
  </si>
  <si>
    <t>Línea de Transporte Consolidado, S.A. de C.V.</t>
  </si>
  <si>
    <t xml:space="preserve">A partir de la orden de inicio por parte del Administrador </t>
  </si>
  <si>
    <t>761/2017</t>
  </si>
  <si>
    <t>Del 05 al 11 de julio de 2017</t>
  </si>
  <si>
    <t>LG N° 84/2017</t>
  </si>
  <si>
    <t>Servicio de impresión de boletines externos para FOPROLYD</t>
  </si>
  <si>
    <t>Imagen Gráfica El Salvador, S.A. de C.V.</t>
  </si>
  <si>
    <t>Proveer del servicio de impresión de boletines externos para FOPROLYD</t>
  </si>
  <si>
    <t>Julio a Diciembre de 2017</t>
  </si>
  <si>
    <t>759/2017</t>
  </si>
  <si>
    <t>LG N° 85/2017</t>
  </si>
  <si>
    <t>Servicio de elaboración y mantenimiento de prótesis oculares para personas beneficiarias de FOPROLYD para el año 2017</t>
  </si>
  <si>
    <t xml:space="preserve">Proveer del servicio de elaboración y mantenimiento de prótesis oculares para personas beneficiarias de FOPROLYD </t>
  </si>
  <si>
    <t>Del 16 de agosto hasta el 31 de diciembre de 2017, o hasta agotarse el monto adjudicado</t>
  </si>
  <si>
    <t>Contrato de Servicio N° 26/2017</t>
  </si>
  <si>
    <t>LG N° 86/2017</t>
  </si>
  <si>
    <t>Suministro de insumos médicos y en fisioterapia para personas beneficiarias de FOPROLYD</t>
  </si>
  <si>
    <t>Ingles Cienfuegos Corporación, S.A. de C.V.</t>
  </si>
  <si>
    <t>Suministrar insumos médicos y de fisioterapia para personas beneficiarias de FOPROLYD</t>
  </si>
  <si>
    <t>767/2017</t>
  </si>
  <si>
    <t>768/2017</t>
  </si>
  <si>
    <t>25 días calendarios después de recibir orden de compra</t>
  </si>
  <si>
    <t>769/2017</t>
  </si>
  <si>
    <t>UNISERFA, S.A. DE C.V.</t>
  </si>
  <si>
    <t>770/2017</t>
  </si>
  <si>
    <t>15 días hábiles después de recibir Orden de Compra</t>
  </si>
  <si>
    <t>771/2017</t>
  </si>
  <si>
    <t>LG N° 87/2017</t>
  </si>
  <si>
    <t xml:space="preserve">Suministro de alimentos preparados para atención a los asistentes en los eventos con beneficiarios de FOPROLYD </t>
  </si>
  <si>
    <t>SALA DE TÉ Y RECEPCIONES LARROSA, S.A. DE C.V.</t>
  </si>
  <si>
    <t>A partir de la orden de inicio al 31 diciembre o hasta agotarse el monto adjudicado</t>
  </si>
  <si>
    <t>Contrato de Suministro N° 25/2017</t>
  </si>
  <si>
    <t>LG N° 88/2017</t>
  </si>
  <si>
    <t>Suministro de aparatos de ayuda mecánica y auxiliares diversos para personas beneficiarias de FOPROLYD</t>
  </si>
  <si>
    <t xml:space="preserve">Suministrar aparatos de ayuda mecánica y auxiliares diversos para personas beneficiarias de FOPROLYD </t>
  </si>
  <si>
    <t xml:space="preserve">45 días hábiles después de recibir copia del contrato legalizado </t>
  </si>
  <si>
    <t>Contrato de Suministro N° 27/2017</t>
  </si>
  <si>
    <t>LG N° 89/2017</t>
  </si>
  <si>
    <t xml:space="preserve">Servicio de tratamiento odontológico y prótesis dental para persona Beneficiaria de FOPROLYD </t>
  </si>
  <si>
    <t>762/2017</t>
  </si>
  <si>
    <t>LG N° 90/2017</t>
  </si>
  <si>
    <t>Servicio de impresión de los instrumentos (Documentación de Respaldo), que se utilizarán en el Programa de Apoyo a la Reinserción Laboral y Productiva de beneficiarios y beneficiarias de FOPROLYD</t>
  </si>
  <si>
    <t>782/2017</t>
  </si>
  <si>
    <t>5 días hábiles después de aprobado el arte</t>
  </si>
  <si>
    <t>781/2017</t>
  </si>
  <si>
    <t>LG N° 91/2017</t>
  </si>
  <si>
    <t>Servicio de publicación de esquela de condolencia en un periódico de circulación nacional</t>
  </si>
  <si>
    <t>Del 10 al 11 de julio de 2017</t>
  </si>
  <si>
    <t>760/2017</t>
  </si>
  <si>
    <t>LG N° 92/2017</t>
  </si>
  <si>
    <t>Suministro de comprobantes de retención para el departamento de Tesorería Institucional de FOPROLYD</t>
  </si>
  <si>
    <t>R.R. DONNELLEY DE EL SALVADOR S.A. DE C.V.</t>
  </si>
  <si>
    <t xml:space="preserve">Proveer del suministro de comprobantes de retención para el departamento de Tesorería Institucional de FOPROLYD </t>
  </si>
  <si>
    <t>764/2017</t>
  </si>
  <si>
    <t>LG N° 93/2017</t>
  </si>
  <si>
    <t>Suministro de insumos para el desarrollo de capacitaciones en el mantenimiento de parcelas demostrativas de pasto mejorado, a personas beneficiarias de FOPROLYD</t>
  </si>
  <si>
    <t>Luis Emilio Hernández Fuentes</t>
  </si>
  <si>
    <t>765/2017</t>
  </si>
  <si>
    <t>Agroservicio La Semilla, S.A. de C.V.</t>
  </si>
  <si>
    <t>766/2017</t>
  </si>
  <si>
    <t>LG N° 94/2017</t>
  </si>
  <si>
    <t>Servicios técnicos de limpieza, selección, depuración y clasificación de documentos contables y financieros de FOPROLYD</t>
  </si>
  <si>
    <t>Leydi Cristina Amaya de Hernández</t>
  </si>
  <si>
    <t>A partir del 04 de septiembre al 31 de diciembre de 2017, hasta cubrir las 400 horas requeridas</t>
  </si>
  <si>
    <t>773/2017</t>
  </si>
  <si>
    <t>774/2017</t>
  </si>
  <si>
    <t>Luis Armando Cartagena Rosa</t>
  </si>
  <si>
    <t>777/2017</t>
  </si>
  <si>
    <t>Jennifer Beatriz Mancia Sánchez</t>
  </si>
  <si>
    <t>775/2017</t>
  </si>
  <si>
    <t>Jaime Antonio Aguilar Rodríguez</t>
  </si>
  <si>
    <t>778/2017</t>
  </si>
  <si>
    <t>Salvador Armando Villalta Murga</t>
  </si>
  <si>
    <t>776/2017</t>
  </si>
  <si>
    <t>Noemí Sofía Marroquín González</t>
  </si>
  <si>
    <t>779/2017</t>
  </si>
  <si>
    <t>Zoila Guadalupe Interiano González</t>
  </si>
  <si>
    <t>780/2017</t>
  </si>
  <si>
    <t>LG N° 95/2017</t>
  </si>
  <si>
    <t>763/2017</t>
  </si>
  <si>
    <t>LG N° 96/2017</t>
  </si>
  <si>
    <t>suministro de espejo en el Área de Rehabilitación Física para personas beneficiarias de FOPROLYD, Edificio “Adela”</t>
  </si>
  <si>
    <t>LG N° 97/2017</t>
  </si>
  <si>
    <t>Suministro de una motocicleta para FOPROLYD año 2017</t>
  </si>
  <si>
    <t>Global Motors, S.A. de C.V.</t>
  </si>
  <si>
    <t xml:space="preserve">Contratar el suministro de una motocicleta </t>
  </si>
  <si>
    <t>15 días hábiles después de recibido contrato de compraventa y formularios de Sentracen.</t>
  </si>
  <si>
    <t>784/2017</t>
  </si>
  <si>
    <t>LG N° 98/2017</t>
  </si>
  <si>
    <t>Suministros de municiones e implementos de equipamiento para el personal de seguridad de FOPROLYD</t>
  </si>
  <si>
    <t xml:space="preserve">Contratar el suministro de municione e implementos de equipamiento para el personal de seguridad de FOPROLYD </t>
  </si>
  <si>
    <t>785/2017</t>
  </si>
  <si>
    <t>Grupo Asesor de Seguridad Integral, S.A. de C.V.</t>
  </si>
  <si>
    <t>786/2017</t>
  </si>
  <si>
    <t>LG N° 99/2017</t>
  </si>
  <si>
    <t>Suministro de insumos médicos y en fisioterapia para personas beneficiarias de FOPROLYD, para ser proveídos durante el año de 2017</t>
  </si>
  <si>
    <t>Castillo Lane Medical, S.A. de C.V.</t>
  </si>
  <si>
    <t>Contratar el suministro de insumos médicos y en fisioterapia para personas beneficiarias de FOPROLYD</t>
  </si>
  <si>
    <t>787/2017</t>
  </si>
  <si>
    <t>36 días calendarios después de recibida la Orden de Compra</t>
  </si>
  <si>
    <t>788/0017</t>
  </si>
  <si>
    <t>LG N° 101/2017</t>
  </si>
  <si>
    <t>Publicación el día 01 de septiembre de 2017</t>
  </si>
  <si>
    <t>783/2017</t>
  </si>
  <si>
    <t>LG N° 102/2017</t>
  </si>
  <si>
    <t xml:space="preserve">20 días hábiles después de tomada información técnica del beneficiario o sea brindada por FOPROLYD </t>
  </si>
  <si>
    <t>789/2017</t>
  </si>
  <si>
    <t>LG N° 103/2017</t>
  </si>
  <si>
    <t>Servicio de Capacitación para Miembros del Comité de Salud y Seguridad Ocupacional de FOPROLYD (COMISSOF)</t>
  </si>
  <si>
    <t>791/2017</t>
  </si>
  <si>
    <t>LG N° 104/2017</t>
  </si>
  <si>
    <t xml:space="preserve">Servicio de Elaboración e instalación de espejo en área de rehabilitación física para persona beneficiarias de FOPROLYD </t>
  </si>
  <si>
    <t>Vidrio Industrial, S.A. de C.V.</t>
  </si>
  <si>
    <t>792/2017</t>
  </si>
  <si>
    <t>LG N° 105/2017</t>
  </si>
  <si>
    <t xml:space="preserve">Servicio de Impresión del Informe de Rendición de Cuentas de FOPROLYD </t>
  </si>
  <si>
    <t>Ligia María Alfaro Cruz</t>
  </si>
  <si>
    <t>Contratar el servicio de impresión del informe de rendición de cuentas de FOPROLYD</t>
  </si>
  <si>
    <t>5 días hábiles después de aprobado las artes para entregar en coordinación con el administrador.</t>
  </si>
  <si>
    <t>793/2017</t>
  </si>
  <si>
    <t>LG N° 106/2017</t>
  </si>
  <si>
    <t xml:space="preserve">Servicio de alimentación, alquiler de faldones y forro para evento de rendición de cuenta de FOPROLYD </t>
  </si>
  <si>
    <t>Marta Elizabeth Benítez de Gutiérrez</t>
  </si>
  <si>
    <t>Lunes 20 de noviembre de 2017</t>
  </si>
  <si>
    <t>794/2017</t>
  </si>
  <si>
    <t>LG N° 107/2017</t>
  </si>
  <si>
    <t xml:space="preserve">Suministro de un mueble cambiador para niños y niñas en FOPROLYD  </t>
  </si>
  <si>
    <t>36 días calendarios posteriores a la recepción de orden de compra</t>
  </si>
  <si>
    <t>790/2017</t>
  </si>
  <si>
    <t>Con conforme al articulo 93 literal b) Orden de compra se dejo sin efecto, según acuerdo Nº 652.11.2017  16/11/2017 .</t>
  </si>
  <si>
    <t>LG N° 100/2017</t>
  </si>
  <si>
    <t>Contratar el suministro de aparatos de ayuda mecánica y auxiliar diversos para beneficiarios de FOPROLYD</t>
  </si>
  <si>
    <t xml:space="preserve">45 días hábiles </t>
  </si>
  <si>
    <t>Contrato de Suministro N° 28/2017</t>
  </si>
  <si>
    <t>INCR LG N° 106/2017</t>
  </si>
  <si>
    <t xml:space="preserve">Contratar el servicio de alimentación, alquiler de faldones y forro para evento de rendición de cuenta de FOPROLYD </t>
  </si>
  <si>
    <t>Acuerdo de Junta Directiva N° 614.10.2017</t>
  </si>
  <si>
    <t>Máxima 21 días a partir de la autorización para iniciar el tratamiento dental</t>
  </si>
  <si>
    <t>Contratar el servicio de publicación de esquela de condolencia en un periódico de circulación nacional</t>
  </si>
  <si>
    <t>Entrega inmediata entendiéndose no mayor a 15 días hábiles después de recibida Orden de compra.</t>
  </si>
  <si>
    <t>Por resolución final de fecha 18 de mayo de 2017, se impuso multa por mora de US$ 25.17 por entrega tardía de los suministro de la Orden de Compra Nº 574 de fecha 07 de julio de 2016 (LG 90/2016) Acuerdo Nº 525.09.2016 (fecha limite para cancelar 02 de junio de 2017) Sin haber sido cancelada.</t>
  </si>
  <si>
    <t>------</t>
  </si>
  <si>
    <t>-----</t>
  </si>
  <si>
    <t>Acuerdo de Junta Directiva N° 475.08.2017</t>
  </si>
  <si>
    <t>Proveer del servicio de enlace o túnel de datos entre oficina central de FOPROLYD con Oficina Anexa en San Salvador y Oficinas Regionales ubicadas en Chalatenango y San Miguel</t>
  </si>
  <si>
    <t>INCR LG N° 24/2017</t>
  </si>
  <si>
    <t>Acuerdo de Junta Directiva N° 485.08.2017 de fecha 17/08/2017</t>
  </si>
  <si>
    <t>El plazo de 30 días calendarios contados a partir del día siguiente de la fecha en que finalice la toma de medidas al personal y que se emita la orden de inicio por parte de la Administradora Del Contrato.</t>
  </si>
  <si>
    <t>Servicio de fumigación para los diferentes Inmuebles de FOPROLYD  para el año 2017</t>
  </si>
  <si>
    <t>Servicio de internet para oficina central de FOPROLYD</t>
  </si>
  <si>
    <t>Servicio de telefonía fija en enlace E1 para FOPROLYD durante el año 2017</t>
  </si>
  <si>
    <t xml:space="preserve">Servicio de tratamiento odontológico y prótesis dental para dos personas Beneficiarias de FOPROLYD </t>
  </si>
  <si>
    <t>Suministro de calzado para el personal de seguridad de FOPROLYD, correspondiente al año 2017</t>
  </si>
  <si>
    <t>772/2017</t>
  </si>
  <si>
    <t xml:space="preserve">Contratar el servicio de capacitación para personal de FOPROLYD </t>
  </si>
  <si>
    <t>Contratar el servicio de reparaciones de sillas de ruedas para personas beneficiarias de FOPROLYD, durante el año 2017</t>
  </si>
  <si>
    <t>Grupo de Servicios Aplicaciones y Desarrollos Tecnológicos, S.A. de C.V.</t>
  </si>
  <si>
    <t>45 calendarios días después de recibida la orden de compra</t>
  </si>
  <si>
    <t>60 días hábiles después de recibida la orden de compra</t>
  </si>
  <si>
    <t>Proveer del servicio de impresión de los instrumentos que se utilizarán en el programa de apoyo a la reinserción laboral y productiva de beneficiarios y beneficiarias de FOPROLYD</t>
  </si>
  <si>
    <t>22 días después de aprobado el arte por parte del administrador</t>
  </si>
  <si>
    <t>Proveer del suministro de insumos  para el desarrollo de capacitaciones en el mantenimiento de parcelas demostrativas de pasto mejorado.</t>
  </si>
  <si>
    <t xml:space="preserve">Proveer del servicio de ocho técnicos de limpieza, selección, depuración y clasificación de documentos contables y financieros de FOPROLYD </t>
  </si>
  <si>
    <t>Juárez &amp; Auffret Asesores de Empresas, S.A. de C.V.</t>
  </si>
  <si>
    <t>Contratar el servicio de capacitación para miembros de COMISSOF</t>
  </si>
  <si>
    <t xml:space="preserve">Contratar del servicio de elaboración e instalación de espejo en el área de rehabilitación física para persona beneficiarias de FOPROLYD </t>
  </si>
  <si>
    <t>5 días hábiles después de ordenado y de toma de medidas.</t>
  </si>
  <si>
    <t xml:space="preserve">Proveer del suministro de un mueble cambiadora ser utilizado en FOPROLYD </t>
  </si>
  <si>
    <t>MODALIDAD DE CONTRATACIÓN: LICITACIÓN PÚBLICA</t>
  </si>
  <si>
    <t>---</t>
  </si>
  <si>
    <t>La entrega del producto contratado se realizará un mes después de firmado  recibido el contrato en FAE/CALFA. E</t>
  </si>
  <si>
    <t>Por resolución final de fecha 04 de diciembre de 2017, se impuso multa por mora de US$124.24 cancelada según recibo de ingreso Nº 06932 de fecha 21 de diciembre de 2017.</t>
  </si>
  <si>
    <t>Multa cancelada según recibo de ingreso Nº 06513 de fecha 28 de abril de 2017, Orden de Compra Nº 652 de fecha 19 de diciembre de 2016 (LG 143/2016) Acuerdo Nº 238.04.2017 de fecha 20 de abril de 2017., por un monto de US$ 58.50.</t>
  </si>
  <si>
    <t>----</t>
  </si>
  <si>
    <t>Proceso en ejecución</t>
  </si>
  <si>
    <t>Procesos en ejecución</t>
  </si>
  <si>
    <t>Pago de multa por un monto de US$ 30.00, objeto de la Orden de Compra de Bienes y Servicios Nº 768/2017, derivado del proceso LG 86/2017, según Acuerdo Nº 723.12.2017.</t>
  </si>
  <si>
    <t>CORRESPONDIENTES AL PERIODO DE ENERO A SEPTIEMBRE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</si>
</sst>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_);[Red]\(&quot;$&quot;#,##0.00\)"/>
    <numFmt numFmtId="44" formatCode="_(&quot;$&quot;* #,##0.00_);_(&quot;$&quot;* \(#,##0.00\);_(&quot;$&quot;* &quot;-&quot;??_);_(@_)"/>
    <numFmt numFmtId="164" formatCode="_-[$$-1009]* #,##0.00_-;\-[$$-1009]* #,##0.00_-;_-[$$-1009]* &quot;-&quot;??_-;_-@_-"/>
    <numFmt numFmtId="165" formatCode="dd/mm/yy;@"/>
    <numFmt numFmtId="166" formatCode="_-[$$-440A]* #,##0.00_ ;_-[$$-440A]* \-#,##0.00\ ;_-[$$-440A]* &quot;-&quot;??_ ;_-@_ "/>
    <numFmt numFmtId="167" formatCode="_([$$-440A]* #,##0.00_);_([$$-440A]* \(#,##0.00\);_([$$-440A]* &quot;-&quot;??_);_(@_)"/>
    <numFmt numFmtId="168" formatCode="[$-F400]h:mm:ss\ AM/PM"/>
    <numFmt numFmtId="169" formatCode="&quot;$&quot;#,##0.00"/>
    <numFmt numFmtId="170" formatCode="_-* #,##0.00\ &quot;$&quot;_-;\-* #,##0.00\ &quot;$&quot;_-;_-* &quot;-&quot;??\ &quot;$&quot;_-;_-@_-"/>
  </numFmts>
  <fonts count="7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7.5"/>
      <color indexed="12"/>
      <name val="Arial"/>
      <family val="2"/>
    </font>
    <font>
      <sz val="8"/>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
      <sz val="11"/>
      <name val="Calibri"/>
      <family val="2"/>
      <scheme val="minor"/>
    </font>
    <font>
      <sz val="10"/>
      <name val="Calibri"/>
      <family val="2"/>
      <scheme val="minor"/>
    </font>
    <font>
      <sz val="12"/>
      <color theme="1"/>
      <name val="Calibri"/>
      <family val="2"/>
      <scheme val="minor"/>
    </font>
    <font>
      <sz val="12"/>
      <name val="Calibri"/>
      <family val="2"/>
      <scheme val="minor"/>
    </font>
    <font>
      <b/>
      <sz val="20"/>
      <color theme="1"/>
      <name val="Calibri"/>
      <family val="2"/>
      <scheme val="minor"/>
    </font>
    <font>
      <sz val="20"/>
      <color theme="1"/>
      <name val="Calibri"/>
      <family val="2"/>
      <scheme val="minor"/>
    </font>
    <font>
      <b/>
      <sz val="8"/>
      <name val="Calibri"/>
      <family val="2"/>
      <scheme val="minor"/>
    </font>
    <font>
      <b/>
      <sz val="12"/>
      <name val="Calibri"/>
      <family val="2"/>
      <scheme val="minor"/>
    </font>
    <font>
      <b/>
      <sz val="12"/>
      <color theme="1"/>
      <name val="Calibri"/>
      <family val="2"/>
      <scheme val="minor"/>
    </font>
    <font>
      <sz val="12"/>
      <color indexed="8"/>
      <name val="Calibri"/>
      <family val="2"/>
      <scheme val="minor"/>
    </font>
    <font>
      <sz val="12"/>
      <color rgb="FF000000"/>
      <name val="Calibri"/>
      <family val="2"/>
      <scheme val="minor"/>
    </font>
    <font>
      <sz val="10"/>
      <color theme="1"/>
      <name val="Calibri"/>
      <family val="2"/>
      <scheme val="minor"/>
    </font>
    <font>
      <b/>
      <sz val="10"/>
      <name val="Calibri"/>
      <family val="2"/>
      <scheme val="minor"/>
    </font>
    <font>
      <sz val="9"/>
      <color theme="1"/>
      <name val="Calibri"/>
      <family val="2"/>
      <scheme val="minor"/>
    </font>
    <font>
      <sz val="12"/>
      <color theme="2" tint="-0.89999084444715716"/>
      <name val="Calibri"/>
      <family val="2"/>
      <scheme val="minor"/>
    </font>
    <font>
      <sz val="20"/>
      <name val="Calibri"/>
      <family val="2"/>
      <scheme val="minor"/>
    </font>
    <font>
      <sz val="12"/>
      <color rgb="FF1D1B1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16"/>
      <color theme="1"/>
      <name val="Calibri"/>
      <family val="2"/>
      <scheme val="minor"/>
    </font>
    <font>
      <b/>
      <sz val="26"/>
      <color theme="1"/>
      <name val="Calibri"/>
      <family val="2"/>
      <scheme val="minor"/>
    </font>
    <font>
      <b/>
      <sz val="8"/>
      <color theme="1"/>
      <name val="Calibri"/>
      <family val="2"/>
      <scheme val="minor"/>
    </font>
    <font>
      <u/>
      <sz val="7.5"/>
      <color indexed="12"/>
      <name val="Calibri"/>
      <family val="2"/>
      <scheme val="minor"/>
    </font>
    <font>
      <b/>
      <sz val="7.5"/>
      <color theme="0"/>
      <name val="Calibri"/>
      <family val="2"/>
      <scheme val="minor"/>
    </font>
    <font>
      <b/>
      <sz val="8"/>
      <color theme="0"/>
      <name val="Calibri"/>
      <family val="2"/>
      <scheme val="minor"/>
    </font>
    <font>
      <b/>
      <sz val="10"/>
      <color theme="0"/>
      <name val="Calibri"/>
      <family val="2"/>
      <scheme val="minor"/>
    </font>
    <font>
      <b/>
      <sz val="7.5"/>
      <color theme="1"/>
      <name val="Calibri"/>
      <family val="2"/>
      <scheme val="minor"/>
    </font>
    <font>
      <sz val="8"/>
      <color rgb="FF1D1B10"/>
      <name val="Calibri"/>
      <family val="2"/>
      <scheme val="minor"/>
    </font>
    <font>
      <sz val="8"/>
      <color theme="2" tint="-0.89999084444715716"/>
      <name val="Calibri"/>
      <family val="2"/>
      <scheme val="minor"/>
    </font>
    <font>
      <sz val="7.5"/>
      <color theme="2" tint="-0.89999084444715716"/>
      <name val="Calibri"/>
      <family val="2"/>
      <scheme val="minor"/>
    </font>
    <font>
      <b/>
      <sz val="7.5"/>
      <color theme="2" tint="-0.89999084444715716"/>
      <name val="Calibri"/>
      <family val="2"/>
      <scheme val="minor"/>
    </font>
    <font>
      <b/>
      <sz val="14"/>
      <name val="Calibri"/>
      <family val="2"/>
      <scheme val="minor"/>
    </font>
    <font>
      <sz val="11"/>
      <color theme="1"/>
      <name val="Arial Narrow"/>
      <family val="2"/>
    </font>
    <font>
      <sz val="12"/>
      <color theme="1"/>
      <name val="Arial Narrow"/>
      <family val="2"/>
    </font>
    <font>
      <b/>
      <sz val="7.5"/>
      <color rgb="FFFF0000"/>
      <name val="Calibri"/>
      <family val="2"/>
      <scheme val="minor"/>
    </font>
    <font>
      <b/>
      <sz val="10"/>
      <color theme="0"/>
      <name val="Arial Narrow"/>
      <family val="2"/>
    </font>
    <font>
      <b/>
      <sz val="11"/>
      <name val="Arial Narrow"/>
      <family val="2"/>
    </font>
    <font>
      <sz val="11"/>
      <name val="Arial Narrow"/>
      <family val="2"/>
    </font>
    <font>
      <b/>
      <sz val="10"/>
      <color theme="1"/>
      <name val="Calibri"/>
      <family val="2"/>
      <scheme val="minor"/>
    </font>
    <font>
      <b/>
      <sz val="26"/>
      <name val="Calibri"/>
      <family val="2"/>
      <scheme val="minor"/>
    </font>
    <font>
      <b/>
      <sz val="24"/>
      <name val="Calibri"/>
      <family val="2"/>
      <scheme val="minor"/>
    </font>
    <font>
      <sz val="7.5"/>
      <color theme="1"/>
      <name val="Calibri"/>
      <family val="2"/>
      <scheme val="minor"/>
    </font>
    <font>
      <sz val="10"/>
      <name val="Arial"/>
      <family val="2"/>
    </font>
    <font>
      <b/>
      <sz val="16"/>
      <color rgb="FF0070C0"/>
      <name val="Calibri"/>
      <family val="2"/>
      <scheme val="minor"/>
    </font>
    <font>
      <b/>
      <sz val="8"/>
      <color rgb="FF0070C0"/>
      <name val="Calibri"/>
      <family val="2"/>
      <scheme val="minor"/>
    </font>
    <font>
      <sz val="7.5"/>
      <name val="Calibri"/>
      <family val="2"/>
      <scheme val="minor"/>
    </font>
    <font>
      <b/>
      <sz val="10"/>
      <color theme="9" tint="-0.499984740745262"/>
      <name val="Calibri"/>
      <family val="2"/>
      <scheme val="minor"/>
    </font>
    <font>
      <b/>
      <sz val="11"/>
      <color rgb="FF0070C0"/>
      <name val="Calibri"/>
      <family val="2"/>
      <scheme val="minor"/>
    </font>
    <font>
      <sz val="14"/>
      <name val="Calibri"/>
      <family val="2"/>
      <scheme val="minor"/>
    </font>
    <font>
      <sz val="7.5"/>
      <name val="Arial"/>
      <family val="2"/>
    </font>
    <font>
      <b/>
      <sz val="10"/>
      <name val="Arial"/>
      <family val="2"/>
    </font>
    <font>
      <b/>
      <sz val="11"/>
      <color theme="1"/>
      <name val="Arial Narrow"/>
      <family val="2"/>
    </font>
    <font>
      <b/>
      <sz val="8"/>
      <color rgb="FFFF0000"/>
      <name val="Calibri"/>
      <family val="2"/>
      <scheme val="minor"/>
    </font>
    <font>
      <sz val="10"/>
      <name val="Arial"/>
      <family val="2"/>
    </font>
    <font>
      <b/>
      <sz val="7.5"/>
      <name val="Calibri"/>
      <family val="2"/>
      <scheme val="minor"/>
    </font>
    <font>
      <sz val="10"/>
      <name val="Arial"/>
      <family val="2"/>
    </font>
    <font>
      <sz val="10"/>
      <name val="Arial"/>
      <family val="2"/>
    </font>
    <font>
      <sz val="7"/>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gradientFill type="path">
        <stop position="0">
          <color theme="0"/>
        </stop>
        <stop position="1">
          <color theme="4"/>
        </stop>
      </gradientFill>
    </fill>
    <fill>
      <patternFill patternType="solid">
        <fgColor theme="0"/>
        <bgColor rgb="FF000000"/>
      </patternFill>
    </fill>
    <fill>
      <patternFill patternType="solid">
        <fgColor theme="0"/>
        <bgColor auto="1"/>
      </patternFill>
    </fill>
    <fill>
      <patternFill patternType="solid">
        <fgColor theme="3" tint="-0.499984740745262"/>
        <bgColor indexed="65"/>
      </patternFill>
    </fill>
    <fill>
      <patternFill patternType="solid">
        <fgColor theme="3" tint="-0.499984740745262"/>
        <bgColor indexed="64"/>
      </patternFill>
    </fill>
    <fill>
      <patternFill patternType="solid">
        <fgColor rgb="FF0066CC"/>
        <bgColor indexed="64"/>
      </patternFill>
    </fill>
    <fill>
      <patternFill patternType="solid">
        <fgColor rgb="FF0033CC"/>
        <bgColor indexed="64"/>
      </patternFill>
    </fill>
    <fill>
      <patternFill patternType="solid">
        <fgColor theme="4" tint="0.39997558519241921"/>
        <bgColor indexed="64"/>
      </patternFill>
    </fill>
  </fills>
  <borders count="5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theme="0"/>
      </right>
      <top style="double">
        <color indexed="64"/>
      </top>
      <bottom style="thin">
        <color theme="0"/>
      </bottom>
      <diagonal/>
    </border>
    <border>
      <left style="thin">
        <color theme="0"/>
      </left>
      <right style="thin">
        <color theme="0"/>
      </right>
      <top style="double">
        <color indexed="64"/>
      </top>
      <bottom/>
      <diagonal/>
    </border>
    <border>
      <left style="thin">
        <color theme="0"/>
      </left>
      <right style="thin">
        <color theme="0"/>
      </right>
      <top style="double">
        <color indexed="64"/>
      </top>
      <bottom style="thin">
        <color theme="0"/>
      </bottom>
      <diagonal/>
    </border>
    <border>
      <left/>
      <right style="thin">
        <color theme="0"/>
      </right>
      <top style="double">
        <color indexed="64"/>
      </top>
      <bottom style="thin">
        <color theme="0"/>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style="double">
        <color indexed="64"/>
      </right>
      <top style="double">
        <color indexed="64"/>
      </top>
      <bottom/>
      <diagonal/>
    </border>
    <border>
      <left style="double">
        <color indexed="64"/>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theme="0"/>
      </top>
      <bottom style="double">
        <color indexed="64"/>
      </bottom>
      <diagonal/>
    </border>
    <border>
      <left style="thin">
        <color theme="0"/>
      </left>
      <right/>
      <top style="thin">
        <color theme="0"/>
      </top>
      <bottom style="double">
        <color indexed="64"/>
      </bottom>
      <diagonal/>
    </border>
    <border>
      <left style="thin">
        <color theme="0"/>
      </left>
      <right style="double">
        <color indexed="64"/>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s>
  <cellStyleXfs count="11">
    <xf numFmtId="0" fontId="0"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9" fontId="54" fillId="0" borderId="0" applyFont="0" applyFill="0" applyBorder="0" applyAlignment="0" applyProtection="0"/>
    <xf numFmtId="9" fontId="3" fillId="0" borderId="0" applyFont="0" applyFill="0" applyBorder="0" applyAlignment="0" applyProtection="0"/>
    <xf numFmtId="9" fontId="65" fillId="0" borderId="0" applyFont="0" applyFill="0" applyBorder="0" applyAlignment="0" applyProtection="0"/>
    <xf numFmtId="9" fontId="67" fillId="0" borderId="0" applyFont="0" applyFill="0" applyBorder="0" applyAlignment="0" applyProtection="0"/>
    <xf numFmtId="170" fontId="67" fillId="0" borderId="0" applyFont="0" applyFill="0" applyBorder="0" applyAlignment="0" applyProtection="0"/>
    <xf numFmtId="9" fontId="68" fillId="0" borderId="0" applyFont="0" applyFill="0" applyBorder="0" applyAlignment="0" applyProtection="0"/>
    <xf numFmtId="170" fontId="68" fillId="0" borderId="0" applyFont="0" applyFill="0" applyBorder="0" applyAlignment="0" applyProtection="0"/>
  </cellStyleXfs>
  <cellXfs count="694">
    <xf numFmtId="0" fontId="0" fillId="0" borderId="0" xfId="0"/>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166" fontId="6" fillId="0" borderId="0" xfId="0" applyNumberFormat="1" applyFont="1" applyFill="1" applyBorder="1" applyAlignment="1">
      <alignment horizontal="justify" vertical="center" wrapText="1"/>
    </xf>
    <xf numFmtId="166" fontId="6" fillId="3" borderId="0" xfId="0" applyNumberFormat="1" applyFont="1" applyFill="1" applyBorder="1" applyAlignment="1">
      <alignment horizontal="justify" vertical="center" wrapText="1"/>
    </xf>
    <xf numFmtId="0" fontId="9" fillId="3"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3" borderId="0" xfId="0" applyFont="1" applyFill="1" applyBorder="1" applyAlignment="1">
      <alignment horizontal="justify" vertical="center" wrapText="1"/>
    </xf>
    <xf numFmtId="166" fontId="9" fillId="3" borderId="0" xfId="0" applyNumberFormat="1" applyFont="1" applyFill="1" applyBorder="1" applyAlignment="1">
      <alignment horizontal="justify" vertical="center" wrapText="1"/>
    </xf>
    <xf numFmtId="0" fontId="9" fillId="4" borderId="0" xfId="0" applyFont="1" applyFill="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0" borderId="0" xfId="0" applyFont="1" applyFill="1" applyBorder="1" applyAlignment="1">
      <alignment horizontal="justify" vertical="center" wrapText="1"/>
    </xf>
    <xf numFmtId="0" fontId="13" fillId="3" borderId="0" xfId="0" applyFont="1" applyFill="1" applyAlignment="1">
      <alignment horizontal="center" vertical="center" wrapText="1"/>
    </xf>
    <xf numFmtId="0" fontId="13" fillId="3" borderId="0" xfId="0" applyFont="1" applyFill="1" applyAlignment="1">
      <alignment wrapText="1"/>
    </xf>
    <xf numFmtId="0" fontId="12" fillId="0"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2" fillId="3" borderId="2" xfId="0" applyFont="1" applyFill="1" applyBorder="1" applyAlignment="1">
      <alignment horizontal="justify" vertical="center" wrapText="1"/>
    </xf>
    <xf numFmtId="0" fontId="18" fillId="3" borderId="2" xfId="0" applyFont="1" applyFill="1" applyBorder="1" applyAlignment="1">
      <alignment horizontal="center" vertical="center" wrapText="1"/>
    </xf>
    <xf numFmtId="0" fontId="12" fillId="3" borderId="5" xfId="0" applyFont="1" applyFill="1" applyBorder="1" applyAlignment="1">
      <alignment horizontal="justify" vertical="center" wrapText="1"/>
    </xf>
    <xf numFmtId="0" fontId="13" fillId="3" borderId="2"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2" fillId="3" borderId="6" xfId="0"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2" fillId="3" borderId="11" xfId="0" applyFont="1" applyFill="1" applyBorder="1" applyAlignment="1">
      <alignment horizontal="justify" vertical="center" wrapText="1"/>
    </xf>
    <xf numFmtId="0" fontId="18" fillId="3" borderId="11" xfId="0" applyFont="1" applyFill="1" applyBorder="1" applyAlignment="1">
      <alignment horizontal="center" vertical="center" wrapText="1"/>
    </xf>
    <xf numFmtId="0" fontId="12" fillId="3" borderId="12" xfId="0" applyFont="1" applyFill="1" applyBorder="1" applyAlignment="1">
      <alignment horizontal="justify" vertical="center" wrapText="1"/>
    </xf>
    <xf numFmtId="0" fontId="13" fillId="0" borderId="1" xfId="0" applyFont="1" applyBorder="1" applyAlignment="1">
      <alignment vertical="center" wrapText="1"/>
    </xf>
    <xf numFmtId="164" fontId="19" fillId="2" borderId="2" xfId="0" applyNumberFormat="1" applyFont="1" applyFill="1" applyBorder="1" applyAlignment="1">
      <alignment horizontal="justify" vertical="center" wrapText="1"/>
    </xf>
    <xf numFmtId="0" fontId="20" fillId="4" borderId="2" xfId="0" applyFont="1" applyFill="1" applyBorder="1" applyAlignment="1">
      <alignment horizontal="center" vertical="center" wrapText="1"/>
    </xf>
    <xf numFmtId="0" fontId="13" fillId="0" borderId="2" xfId="0" applyFont="1" applyBorder="1" applyAlignment="1">
      <alignment vertical="center"/>
    </xf>
    <xf numFmtId="0" fontId="13" fillId="0" borderId="3" xfId="0" applyFont="1" applyBorder="1" applyAlignment="1">
      <alignment horizontal="center" vertical="center" wrapText="1"/>
    </xf>
    <xf numFmtId="0" fontId="20" fillId="4" borderId="1" xfId="0" applyFont="1" applyFill="1" applyBorder="1" applyAlignment="1">
      <alignment horizontal="justify" vertical="center" wrapText="1"/>
    </xf>
    <xf numFmtId="0" fontId="17" fillId="3" borderId="2" xfId="0" applyFont="1" applyFill="1" applyBorder="1" applyAlignment="1">
      <alignment horizontal="center" vertical="center" wrapText="1"/>
    </xf>
    <xf numFmtId="0" fontId="13" fillId="3" borderId="5" xfId="0" applyFont="1" applyFill="1" applyBorder="1" applyAlignment="1">
      <alignment horizontal="justify" vertical="center" wrapText="1"/>
    </xf>
    <xf numFmtId="0" fontId="13" fillId="3" borderId="0"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3" fillId="3" borderId="6" xfId="0" applyFont="1" applyFill="1" applyBorder="1" applyAlignment="1">
      <alignment horizontal="justify" vertical="center" wrapText="1"/>
    </xf>
    <xf numFmtId="0" fontId="19" fillId="3" borderId="2" xfId="0" applyFont="1" applyFill="1" applyBorder="1" applyAlignment="1">
      <alignment horizontal="justify" vertical="center" wrapText="1"/>
    </xf>
    <xf numFmtId="0" fontId="21" fillId="3"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2" fillId="0" borderId="5" xfId="0" applyFont="1" applyFill="1" applyBorder="1" applyAlignment="1">
      <alignment horizontal="justify" vertical="center" wrapText="1"/>
    </xf>
    <xf numFmtId="166" fontId="24" fillId="3" borderId="1" xfId="0"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0" fillId="3" borderId="0" xfId="0" applyFont="1" applyFill="1" applyAlignment="1">
      <alignment vertical="center" wrapText="1"/>
    </xf>
    <xf numFmtId="166" fontId="16" fillId="5" borderId="9" xfId="0" applyNumberFormat="1"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164" fontId="19" fillId="3" borderId="2" xfId="0" applyNumberFormat="1" applyFont="1" applyFill="1" applyBorder="1" applyAlignment="1">
      <alignment horizontal="center" vertical="center" wrapText="1"/>
    </xf>
    <xf numFmtId="0" fontId="14" fillId="3" borderId="0" xfId="0" applyFont="1" applyFill="1" applyBorder="1" applyAlignment="1">
      <alignment horizontal="center" vertical="center" wrapText="1"/>
    </xf>
    <xf numFmtId="0" fontId="13" fillId="3" borderId="2" xfId="0" applyFont="1" applyFill="1" applyBorder="1" applyAlignment="1">
      <alignment vertical="center" wrapText="1"/>
    </xf>
    <xf numFmtId="0" fontId="13" fillId="3" borderId="1" xfId="0" applyFont="1" applyFill="1" applyBorder="1" applyAlignment="1">
      <alignment vertical="center" wrapText="1"/>
    </xf>
    <xf numFmtId="0" fontId="13" fillId="0" borderId="4" xfId="0" applyFont="1" applyBorder="1" applyAlignment="1">
      <alignment horizontal="center" vertical="center" wrapText="1"/>
    </xf>
    <xf numFmtId="0" fontId="13" fillId="3" borderId="2" xfId="0" applyFont="1" applyFill="1" applyBorder="1" applyAlignment="1">
      <alignment horizontal="justify" vertical="center" wrapText="1"/>
    </xf>
    <xf numFmtId="0" fontId="12" fillId="3" borderId="0" xfId="0" applyFont="1" applyFill="1" applyBorder="1" applyAlignment="1">
      <alignment horizontal="justify" vertical="center" wrapText="1"/>
    </xf>
    <xf numFmtId="0" fontId="13" fillId="4" borderId="2" xfId="0" applyFont="1" applyFill="1" applyBorder="1" applyAlignment="1">
      <alignment horizontal="center" vertical="center" wrapText="1"/>
    </xf>
    <xf numFmtId="0" fontId="20" fillId="4" borderId="2" xfId="0" applyFont="1" applyFill="1" applyBorder="1" applyAlignment="1">
      <alignment horizontal="justify" vertical="center" wrapText="1"/>
    </xf>
    <xf numFmtId="0" fontId="6" fillId="3" borderId="0" xfId="0" applyFont="1" applyFill="1" applyBorder="1" applyAlignment="1">
      <alignment horizontal="justify" vertical="center" wrapText="1"/>
    </xf>
    <xf numFmtId="0" fontId="13" fillId="0" borderId="2" xfId="0" applyFont="1" applyBorder="1" applyAlignment="1">
      <alignment vertical="center" wrapText="1"/>
    </xf>
    <xf numFmtId="0" fontId="13" fillId="4" borderId="2" xfId="0" applyFont="1" applyFill="1" applyBorder="1" applyAlignment="1">
      <alignment horizontal="justify" vertical="center" wrapText="1"/>
    </xf>
    <xf numFmtId="0" fontId="13" fillId="3" borderId="4" xfId="0" applyFont="1" applyFill="1" applyBorder="1" applyAlignment="1">
      <alignment horizontal="center" vertical="center" wrapText="1"/>
    </xf>
    <xf numFmtId="0" fontId="20" fillId="3" borderId="2" xfId="0" applyFont="1" applyFill="1" applyBorder="1" applyAlignment="1">
      <alignment horizontal="justify" vertical="center" wrapText="1"/>
    </xf>
    <xf numFmtId="0" fontId="13" fillId="0" borderId="2" xfId="0" applyFont="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8" fillId="3" borderId="0" xfId="0" applyFont="1" applyFill="1" applyBorder="1" applyAlignment="1">
      <alignment horizontal="center" vertical="center" wrapText="1"/>
    </xf>
    <xf numFmtId="166" fontId="22" fillId="5" borderId="9" xfId="0" applyNumberFormat="1" applyFont="1" applyFill="1" applyBorder="1" applyAlignment="1">
      <alignment horizontal="center" vertical="center" wrapText="1"/>
    </xf>
    <xf numFmtId="166" fontId="24" fillId="3" borderId="2" xfId="0" applyNumberFormat="1" applyFont="1" applyFill="1" applyBorder="1" applyAlignment="1">
      <alignment horizontal="center" vertical="center"/>
    </xf>
    <xf numFmtId="44" fontId="13" fillId="3" borderId="2" xfId="0" applyNumberFormat="1" applyFont="1" applyFill="1" applyBorder="1" applyAlignment="1">
      <alignment horizontal="justify" vertical="center" wrapText="1"/>
    </xf>
    <xf numFmtId="0" fontId="13" fillId="3" borderId="2" xfId="0" applyNumberFormat="1" applyFont="1" applyFill="1" applyBorder="1" applyAlignment="1">
      <alignment horizontal="center" vertical="center" wrapText="1"/>
    </xf>
    <xf numFmtId="0" fontId="20" fillId="3" borderId="4" xfId="0" applyFont="1" applyFill="1" applyBorder="1" applyAlignment="1">
      <alignment horizontal="center" vertical="center" wrapText="1"/>
    </xf>
    <xf numFmtId="44" fontId="19" fillId="3" borderId="2" xfId="0" applyNumberFormat="1" applyFont="1" applyFill="1" applyBorder="1" applyAlignment="1">
      <alignment horizontal="justify" vertical="center" wrapText="1"/>
    </xf>
    <xf numFmtId="0" fontId="19" fillId="3" borderId="2" xfId="0" applyNumberFormat="1" applyFont="1" applyFill="1" applyBorder="1" applyAlignment="1">
      <alignment horizontal="center" vertical="center" wrapText="1"/>
    </xf>
    <xf numFmtId="44" fontId="13" fillId="3" borderId="1" xfId="0" applyNumberFormat="1" applyFont="1" applyFill="1" applyBorder="1" applyAlignment="1">
      <alignment horizontal="justify" vertical="center" wrapText="1"/>
    </xf>
    <xf numFmtId="0" fontId="13" fillId="3" borderId="1" xfId="0" applyNumberFormat="1" applyFont="1" applyFill="1" applyBorder="1" applyAlignment="1">
      <alignment horizontal="center" vertical="center" wrapText="1"/>
    </xf>
    <xf numFmtId="166" fontId="12" fillId="3" borderId="0" xfId="0" applyNumberFormat="1" applyFont="1" applyFill="1" applyBorder="1" applyAlignment="1">
      <alignment horizontal="justify" vertical="center" wrapText="1"/>
    </xf>
    <xf numFmtId="0" fontId="13" fillId="4" borderId="1" xfId="0" applyFont="1" applyFill="1" applyBorder="1" applyAlignment="1">
      <alignment horizontal="justify"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166" fontId="12" fillId="0" borderId="0" xfId="0" applyNumberFormat="1" applyFont="1" applyFill="1" applyBorder="1" applyAlignment="1">
      <alignment horizontal="justify" vertical="center" wrapText="1"/>
    </xf>
    <xf numFmtId="0" fontId="13" fillId="4" borderId="1" xfId="0" applyFont="1" applyFill="1" applyBorder="1" applyAlignment="1">
      <alignment horizontal="center" vertical="center" wrapText="1"/>
    </xf>
    <xf numFmtId="44" fontId="13" fillId="3" borderId="2" xfId="0" applyNumberFormat="1" applyFont="1" applyFill="1" applyBorder="1" applyAlignment="1">
      <alignment horizontal="center" vertical="center" wrapText="1"/>
    </xf>
    <xf numFmtId="0" fontId="13" fillId="6" borderId="2" xfId="0" applyFont="1" applyFill="1" applyBorder="1" applyAlignment="1">
      <alignment horizontal="justify" vertical="center" wrapText="1"/>
    </xf>
    <xf numFmtId="0" fontId="13" fillId="6"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25" fillId="3" borderId="0" xfId="0" applyFont="1" applyFill="1" applyBorder="1" applyAlignment="1">
      <alignment horizontal="justify" vertical="center" wrapText="1"/>
    </xf>
    <xf numFmtId="166" fontId="13" fillId="3" borderId="2" xfId="0" applyNumberFormat="1" applyFont="1" applyFill="1" applyBorder="1" applyAlignment="1">
      <alignment horizontal="center" vertical="center" wrapText="1"/>
    </xf>
    <xf numFmtId="166" fontId="13"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wrapText="1"/>
    </xf>
    <xf numFmtId="0" fontId="10" fillId="0" borderId="0" xfId="0" applyFont="1" applyAlignment="1">
      <alignment vertical="center" wrapText="1"/>
    </xf>
    <xf numFmtId="0" fontId="11" fillId="0" borderId="0" xfId="0" applyFont="1" applyAlignment="1">
      <alignment wrapText="1"/>
    </xf>
    <xf numFmtId="0" fontId="19" fillId="2" borderId="1" xfId="0" applyFont="1" applyFill="1" applyBorder="1" applyAlignment="1">
      <alignment horizontal="justify" vertical="center" wrapText="1"/>
    </xf>
    <xf numFmtId="164" fontId="19" fillId="0" borderId="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26" fillId="3" borderId="2" xfId="0" applyFont="1" applyFill="1" applyBorder="1" applyAlignment="1">
      <alignment horizontal="justify" vertical="center" wrapText="1"/>
    </xf>
    <xf numFmtId="166" fontId="24" fillId="3" borderId="2" xfId="0" applyNumberFormat="1" applyFont="1" applyFill="1" applyBorder="1" applyAlignment="1">
      <alignment horizontal="justify" vertical="center" wrapText="1"/>
    </xf>
    <xf numFmtId="14" fontId="13" fillId="3" borderId="2" xfId="0" applyNumberFormat="1" applyFont="1" applyFill="1" applyBorder="1" applyAlignment="1">
      <alignment horizontal="center" vertical="center" wrapText="1"/>
    </xf>
    <xf numFmtId="166" fontId="12" fillId="3" borderId="2" xfId="0" applyNumberFormat="1" applyFont="1" applyFill="1" applyBorder="1" applyAlignment="1">
      <alignment horizontal="justify" vertical="center" wrapText="1"/>
    </xf>
    <xf numFmtId="0" fontId="13" fillId="3" borderId="3" xfId="0" applyNumberFormat="1" applyFont="1" applyFill="1" applyBorder="1" applyAlignment="1">
      <alignment horizontal="center" vertical="center" wrapText="1"/>
    </xf>
    <xf numFmtId="0" fontId="13" fillId="3" borderId="1" xfId="0" applyNumberFormat="1" applyFont="1" applyFill="1" applyBorder="1" applyAlignment="1">
      <alignment horizontal="justify" vertical="center" wrapText="1"/>
    </xf>
    <xf numFmtId="166" fontId="12" fillId="3" borderId="1" xfId="0" applyNumberFormat="1" applyFont="1" applyFill="1" applyBorder="1" applyAlignment="1">
      <alignment horizontal="justify" vertical="center" wrapText="1"/>
    </xf>
    <xf numFmtId="14" fontId="13" fillId="3" borderId="1" xfId="0" applyNumberFormat="1" applyFont="1" applyFill="1" applyBorder="1" applyAlignment="1">
      <alignment horizontal="center" vertical="center" wrapText="1"/>
    </xf>
    <xf numFmtId="166" fontId="12" fillId="3" borderId="2" xfId="0" applyNumberFormat="1" applyFont="1" applyFill="1" applyBorder="1" applyAlignment="1">
      <alignment horizontal="center" vertical="center" wrapText="1"/>
    </xf>
    <xf numFmtId="166" fontId="12" fillId="3" borderId="1" xfId="0" applyNumberFormat="1" applyFont="1" applyFill="1" applyBorder="1" applyAlignment="1">
      <alignment horizontal="center" vertical="center" wrapText="1"/>
    </xf>
    <xf numFmtId="0" fontId="19" fillId="3" borderId="2" xfId="0" applyFont="1" applyFill="1" applyBorder="1" applyAlignment="1">
      <alignment horizontal="left" vertical="center" wrapText="1"/>
    </xf>
    <xf numFmtId="0" fontId="13" fillId="3" borderId="22" xfId="0" applyFont="1" applyFill="1" applyBorder="1" applyAlignment="1">
      <alignment horizontal="center" vertical="center" wrapText="1"/>
    </xf>
    <xf numFmtId="0" fontId="19" fillId="3" borderId="11" xfId="0" applyFont="1" applyFill="1" applyBorder="1" applyAlignment="1">
      <alignment horizontal="left" vertical="center" wrapText="1"/>
    </xf>
    <xf numFmtId="0" fontId="13" fillId="3" borderId="11" xfId="0" applyFont="1" applyFill="1" applyBorder="1" applyAlignment="1">
      <alignment horizontal="justify" vertical="center" wrapText="1"/>
    </xf>
    <xf numFmtId="14" fontId="13" fillId="3" borderId="11" xfId="0" applyNumberFormat="1" applyFont="1" applyFill="1" applyBorder="1" applyAlignment="1">
      <alignment horizontal="center" vertical="center" wrapText="1"/>
    </xf>
    <xf numFmtId="166" fontId="13" fillId="3" borderId="2" xfId="0" quotePrefix="1" applyNumberFormat="1" applyFont="1" applyFill="1" applyBorder="1" applyAlignment="1">
      <alignment horizontal="center" vertical="center" wrapText="1"/>
    </xf>
    <xf numFmtId="0" fontId="13" fillId="3" borderId="2" xfId="1" applyFont="1" applyFill="1" applyBorder="1" applyAlignment="1" applyProtection="1">
      <alignment horizontal="center" vertical="center" wrapText="1"/>
    </xf>
    <xf numFmtId="0" fontId="26" fillId="4" borderId="2" xfId="0" applyFont="1" applyFill="1" applyBorder="1" applyAlignment="1">
      <alignment horizontal="justify" vertical="center" wrapText="1"/>
    </xf>
    <xf numFmtId="166" fontId="18" fillId="3" borderId="2" xfId="1" applyNumberFormat="1" applyFont="1" applyFill="1" applyBorder="1" applyAlignment="1" applyProtection="1">
      <alignment horizontal="center" vertical="center" wrapText="1"/>
    </xf>
    <xf numFmtId="0" fontId="26" fillId="4" borderId="4" xfId="0" applyFont="1" applyFill="1" applyBorder="1" applyAlignment="1">
      <alignment horizontal="center" vertical="center" wrapText="1"/>
    </xf>
    <xf numFmtId="14" fontId="24" fillId="3"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justify" vertical="center"/>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 xfId="0" applyFont="1" applyFill="1" applyBorder="1" applyAlignment="1">
      <alignment horizontal="justify" vertical="center" wrapText="1"/>
    </xf>
    <xf numFmtId="14" fontId="24" fillId="3" borderId="1" xfId="0" applyNumberFormat="1" applyFont="1" applyFill="1" applyBorder="1" applyAlignment="1">
      <alignment horizontal="center" vertical="center" wrapText="1"/>
    </xf>
    <xf numFmtId="166" fontId="18" fillId="3" borderId="1" xfId="1" applyNumberFormat="1" applyFont="1" applyFill="1" applyBorder="1" applyAlignment="1" applyProtection="1">
      <alignment horizontal="center" vertical="center" wrapText="1"/>
    </xf>
    <xf numFmtId="167" fontId="13" fillId="3" borderId="2" xfId="2" quotePrefix="1" applyNumberFormat="1" applyFont="1" applyFill="1" applyBorder="1" applyAlignment="1">
      <alignment horizontal="center" vertical="center" wrapText="1"/>
    </xf>
    <xf numFmtId="167" fontId="13" fillId="3" borderId="1" xfId="2" quotePrefix="1"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0" fontId="26" fillId="4" borderId="0" xfId="0" applyFont="1" applyFill="1" applyBorder="1" applyAlignment="1">
      <alignment horizontal="justify" vertical="center" wrapText="1"/>
    </xf>
    <xf numFmtId="166" fontId="24" fillId="3" borderId="0" xfId="0" applyNumberFormat="1" applyFont="1" applyFill="1" applyBorder="1" applyAlignment="1">
      <alignment horizontal="center" vertical="center"/>
    </xf>
    <xf numFmtId="14" fontId="24" fillId="3" borderId="0" xfId="0" applyNumberFormat="1" applyFont="1" applyFill="1" applyBorder="1" applyAlignment="1">
      <alignment horizontal="center" vertical="center" wrapText="1"/>
    </xf>
    <xf numFmtId="166" fontId="18" fillId="3" borderId="0" xfId="1" applyNumberFormat="1" applyFont="1" applyFill="1" applyBorder="1" applyAlignment="1" applyProtection="1">
      <alignment horizontal="center" vertical="center" wrapText="1"/>
    </xf>
    <xf numFmtId="8" fontId="13" fillId="4" borderId="2" xfId="0" applyNumberFormat="1" applyFont="1" applyFill="1" applyBorder="1" applyAlignment="1">
      <alignment horizontal="center" vertical="center" wrapText="1"/>
    </xf>
    <xf numFmtId="8" fontId="20" fillId="4" borderId="2" xfId="0" applyNumberFormat="1" applyFont="1" applyFill="1" applyBorder="1" applyAlignment="1">
      <alignment horizontal="center" vertical="center" wrapText="1"/>
    </xf>
    <xf numFmtId="8" fontId="20" fillId="4" borderId="1" xfId="0" applyNumberFormat="1" applyFont="1" applyFill="1" applyBorder="1" applyAlignment="1">
      <alignment horizontal="center" vertical="center" wrapText="1"/>
    </xf>
    <xf numFmtId="166" fontId="13" fillId="3" borderId="2" xfId="1" applyNumberFormat="1" applyFont="1" applyFill="1" applyBorder="1" applyAlignment="1" applyProtection="1">
      <alignment horizontal="center" vertical="center" wrapText="1"/>
    </xf>
    <xf numFmtId="166" fontId="13" fillId="3" borderId="2" xfId="1" applyNumberFormat="1" applyFont="1" applyFill="1" applyBorder="1" applyAlignment="1" applyProtection="1">
      <alignment horizontal="center" vertical="center" wrapText="1" shrinkToFit="1"/>
    </xf>
    <xf numFmtId="0" fontId="13" fillId="3" borderId="2" xfId="1" applyNumberFormat="1" applyFont="1" applyFill="1" applyBorder="1" applyAlignment="1" applyProtection="1">
      <alignment horizontal="center" vertical="center" wrapText="1"/>
    </xf>
    <xf numFmtId="0" fontId="13" fillId="3" borderId="1" xfId="1" applyNumberFormat="1" applyFont="1" applyFill="1" applyBorder="1" applyAlignment="1" applyProtection="1">
      <alignment horizontal="center" vertical="center" wrapText="1"/>
    </xf>
    <xf numFmtId="0" fontId="13" fillId="3" borderId="0" xfId="1" applyNumberFormat="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14" fontId="26" fillId="4" borderId="2" xfId="0" applyNumberFormat="1" applyFont="1" applyFill="1" applyBorder="1" applyAlignment="1">
      <alignment horizontal="center" vertical="center" wrapText="1"/>
    </xf>
    <xf numFmtId="166" fontId="24" fillId="3" borderId="1" xfId="0" applyNumberFormat="1" applyFont="1" applyFill="1" applyBorder="1" applyAlignment="1">
      <alignment horizontal="justify" vertical="center" wrapText="1"/>
    </xf>
    <xf numFmtId="14" fontId="26" fillId="4" borderId="1" xfId="0" applyNumberFormat="1" applyFont="1" applyFill="1" applyBorder="1" applyAlignment="1">
      <alignment horizontal="center" vertical="center" wrapText="1"/>
    </xf>
    <xf numFmtId="167" fontId="13" fillId="3" borderId="2" xfId="2" quotePrefix="1" applyNumberFormat="1" applyFont="1" applyFill="1" applyBorder="1" applyAlignment="1">
      <alignment horizontal="justify" vertical="center" wrapText="1"/>
    </xf>
    <xf numFmtId="0" fontId="18" fillId="0" borderId="2" xfId="0" applyFont="1" applyFill="1" applyBorder="1" applyAlignment="1">
      <alignment horizontal="center" vertical="center" wrapText="1"/>
    </xf>
    <xf numFmtId="167" fontId="13" fillId="3" borderId="1" xfId="2" quotePrefix="1" applyNumberFormat="1" applyFont="1" applyFill="1" applyBorder="1" applyAlignment="1">
      <alignment horizontal="justify" vertical="center" wrapText="1"/>
    </xf>
    <xf numFmtId="0" fontId="18" fillId="0" borderId="1" xfId="0" applyFont="1" applyFill="1" applyBorder="1" applyAlignment="1">
      <alignment horizontal="center" vertical="center" wrapText="1"/>
    </xf>
    <xf numFmtId="164" fontId="19" fillId="3" borderId="2" xfId="0" applyNumberFormat="1" applyFont="1" applyFill="1" applyBorder="1" applyAlignment="1">
      <alignment horizontal="justify" vertical="center" wrapText="1"/>
    </xf>
    <xf numFmtId="164" fontId="19" fillId="3" borderId="1" xfId="0" applyNumberFormat="1" applyFont="1" applyFill="1" applyBorder="1" applyAlignment="1">
      <alignment horizontal="justify" vertical="center" wrapText="1"/>
    </xf>
    <xf numFmtId="14" fontId="13" fillId="4" borderId="2" xfId="0" applyNumberFormat="1" applyFont="1" applyFill="1" applyBorder="1" applyAlignment="1">
      <alignment horizontal="center" vertical="center" wrapText="1"/>
    </xf>
    <xf numFmtId="166" fontId="9" fillId="0" borderId="0" xfId="0" applyNumberFormat="1" applyFont="1" applyFill="1" applyBorder="1" applyAlignment="1">
      <alignment horizontal="justify" vertical="center" wrapText="1"/>
    </xf>
    <xf numFmtId="0" fontId="20" fillId="4" borderId="2" xfId="0" applyFont="1" applyFill="1" applyBorder="1" applyAlignment="1">
      <alignment vertical="center" wrapText="1"/>
    </xf>
    <xf numFmtId="14" fontId="20" fillId="4" borderId="2" xfId="0" applyNumberFormat="1" applyFont="1" applyFill="1" applyBorder="1" applyAlignment="1">
      <alignment horizontal="center" vertical="center" wrapText="1"/>
    </xf>
    <xf numFmtId="166" fontId="13" fillId="3" borderId="0" xfId="0" applyNumberFormat="1" applyFont="1" applyFill="1" applyBorder="1" applyAlignment="1">
      <alignment horizontal="justify" vertical="center" wrapText="1"/>
    </xf>
    <xf numFmtId="166" fontId="22" fillId="5" borderId="2" xfId="0" applyNumberFormat="1" applyFont="1" applyFill="1" applyBorder="1" applyAlignment="1">
      <alignment horizontal="center" vertical="center" wrapText="1"/>
    </xf>
    <xf numFmtId="0" fontId="21" fillId="3" borderId="5" xfId="0" applyFont="1" applyFill="1" applyBorder="1" applyAlignment="1">
      <alignment horizontal="justify" vertical="center" wrapText="1"/>
    </xf>
    <xf numFmtId="0" fontId="23" fillId="3" borderId="5"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2" xfId="0" applyFont="1" applyFill="1" applyBorder="1" applyAlignment="1">
      <alignment vertical="center" wrapText="1"/>
    </xf>
    <xf numFmtId="0" fontId="13" fillId="3" borderId="1" xfId="0" applyFont="1" applyFill="1" applyBorder="1" applyAlignment="1">
      <alignment vertical="center" wrapText="1"/>
    </xf>
    <xf numFmtId="164" fontId="19" fillId="3" borderId="2" xfId="0" applyNumberFormat="1" applyFont="1" applyFill="1" applyBorder="1" applyAlignment="1">
      <alignment horizontal="center" vertical="center" wrapText="1"/>
    </xf>
    <xf numFmtId="0" fontId="13" fillId="3" borderId="2" xfId="0" applyFont="1" applyFill="1" applyBorder="1" applyAlignment="1">
      <alignment horizontal="justify" vertical="center" wrapText="1"/>
    </xf>
    <xf numFmtId="166" fontId="22" fillId="5" borderId="9" xfId="0" applyNumberFormat="1"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13" fillId="0" borderId="2" xfId="0" applyFont="1" applyBorder="1" applyAlignment="1">
      <alignment horizontal="justify" vertical="center" wrapText="1"/>
    </xf>
    <xf numFmtId="164" fontId="19" fillId="3" borderId="11" xfId="0" applyNumberFormat="1" applyFont="1" applyFill="1" applyBorder="1" applyAlignment="1">
      <alignment horizontal="center" vertical="center" wrapText="1"/>
    </xf>
    <xf numFmtId="0" fontId="12" fillId="3" borderId="0" xfId="0" applyFont="1" applyFill="1" applyBorder="1" applyAlignment="1">
      <alignment horizontal="justify" vertical="center" wrapText="1"/>
    </xf>
    <xf numFmtId="0" fontId="13" fillId="0" borderId="11" xfId="0" applyFont="1" applyBorder="1" applyAlignment="1">
      <alignment horizontal="center" vertical="center" wrapText="1"/>
    </xf>
    <xf numFmtId="0" fontId="13" fillId="4" borderId="2" xfId="0" applyFont="1" applyFill="1" applyBorder="1" applyAlignment="1">
      <alignment horizontal="center" vertical="center" wrapText="1"/>
    </xf>
    <xf numFmtId="0" fontId="13" fillId="0" borderId="1" xfId="0" applyFont="1" applyBorder="1" applyAlignment="1">
      <alignment horizontal="justify" vertical="center" wrapText="1"/>
    </xf>
    <xf numFmtId="0" fontId="20" fillId="4" borderId="2" xfId="0" applyFont="1" applyFill="1" applyBorder="1" applyAlignment="1">
      <alignment horizontal="justify" vertical="center" wrapText="1"/>
    </xf>
    <xf numFmtId="0" fontId="6" fillId="3" borderId="0" xfId="0" applyFont="1" applyFill="1" applyBorder="1" applyAlignment="1">
      <alignment horizontal="justify" vertical="center" wrapText="1"/>
    </xf>
    <xf numFmtId="0" fontId="13" fillId="0" borderId="2" xfId="0" applyFont="1" applyBorder="1" applyAlignment="1">
      <alignment horizontal="center" vertical="center" wrapText="1"/>
    </xf>
    <xf numFmtId="0" fontId="13" fillId="4" borderId="2" xfId="0" applyFont="1" applyFill="1" applyBorder="1" applyAlignment="1">
      <alignment horizontal="justify"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2" xfId="0" applyFont="1" applyFill="1" applyBorder="1" applyAlignment="1">
      <alignment horizontal="center" vertical="center" wrapText="1"/>
    </xf>
    <xf numFmtId="164" fontId="13" fillId="3" borderId="2" xfId="0"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3" fillId="4" borderId="1" xfId="0" applyFont="1" applyFill="1" applyBorder="1" applyAlignment="1">
      <alignment horizontal="justify" vertical="center" wrapText="1"/>
    </xf>
    <xf numFmtId="14" fontId="13" fillId="3" borderId="2" xfId="0" applyNumberFormat="1" applyFont="1" applyFill="1" applyBorder="1" applyAlignment="1">
      <alignment horizontal="center" vertical="center" wrapText="1"/>
    </xf>
    <xf numFmtId="0" fontId="13" fillId="3" borderId="4" xfId="0" applyNumberFormat="1" applyFont="1" applyFill="1" applyBorder="1" applyAlignment="1">
      <alignment horizontal="center" vertical="center" wrapText="1"/>
    </xf>
    <xf numFmtId="0" fontId="13" fillId="3" borderId="2" xfId="0" applyNumberFormat="1" applyFont="1" applyFill="1" applyBorder="1" applyAlignment="1">
      <alignment horizontal="justify" vertical="center" wrapText="1"/>
    </xf>
    <xf numFmtId="0" fontId="20" fillId="4" borderId="1" xfId="0" applyFont="1" applyFill="1" applyBorder="1" applyAlignment="1">
      <alignment horizontal="justify" vertical="center" wrapText="1"/>
    </xf>
    <xf numFmtId="0" fontId="12" fillId="3" borderId="28" xfId="0" applyFont="1" applyFill="1" applyBorder="1" applyAlignment="1">
      <alignment horizontal="justify" vertical="center" wrapText="1"/>
    </xf>
    <xf numFmtId="166" fontId="22" fillId="5" borderId="29" xfId="0" applyNumberFormat="1" applyFont="1" applyFill="1" applyBorder="1" applyAlignment="1">
      <alignment horizontal="center" vertical="center" wrapText="1"/>
    </xf>
    <xf numFmtId="0" fontId="13" fillId="7" borderId="2" xfId="0" applyFont="1" applyFill="1" applyBorder="1" applyAlignment="1">
      <alignment horizontal="justify" vertical="center" wrapText="1"/>
    </xf>
    <xf numFmtId="164" fontId="19" fillId="2" borderId="1" xfId="0" applyNumberFormat="1" applyFont="1" applyFill="1" applyBorder="1" applyAlignment="1">
      <alignment horizontal="justify" vertical="center" wrapText="1"/>
    </xf>
    <xf numFmtId="0" fontId="12" fillId="3" borderId="30" xfId="0" applyFont="1" applyFill="1" applyBorder="1" applyAlignment="1">
      <alignment horizontal="justify" vertical="center" wrapText="1"/>
    </xf>
    <xf numFmtId="0" fontId="19" fillId="3" borderId="1" xfId="0" applyFont="1" applyFill="1" applyBorder="1" applyAlignment="1">
      <alignment horizontal="left" vertical="center" wrapText="1"/>
    </xf>
    <xf numFmtId="0" fontId="6" fillId="3" borderId="0" xfId="0" applyFont="1" applyFill="1" applyBorder="1" applyAlignment="1">
      <alignment horizontal="justify" vertical="center" wrapText="1"/>
    </xf>
    <xf numFmtId="0" fontId="6" fillId="3" borderId="0" xfId="0" applyFont="1" applyFill="1" applyBorder="1" applyAlignment="1">
      <alignment horizontal="center" vertical="center" wrapText="1"/>
    </xf>
    <xf numFmtId="0" fontId="6" fillId="3" borderId="0" xfId="0" applyFont="1" applyFill="1" applyBorder="1"/>
    <xf numFmtId="0" fontId="6" fillId="3" borderId="0" xfId="0" applyFont="1" applyFill="1" applyBorder="1" applyAlignment="1">
      <alignment horizontal="center" vertical="center"/>
    </xf>
    <xf numFmtId="0" fontId="29" fillId="3" borderId="0" xfId="0" applyFont="1" applyFill="1" applyBorder="1" applyAlignment="1">
      <alignment horizontal="center" vertical="center" wrapText="1"/>
    </xf>
    <xf numFmtId="0" fontId="31" fillId="3" borderId="0" xfId="0" applyFont="1" applyFill="1" applyBorder="1" applyAlignment="1">
      <alignment horizontal="justify" vertical="center" wrapText="1"/>
    </xf>
    <xf numFmtId="0" fontId="31" fillId="3" borderId="0" xfId="0" applyFont="1" applyFill="1" applyBorder="1" applyAlignment="1">
      <alignment horizontal="center" vertical="center" wrapText="1"/>
    </xf>
    <xf numFmtId="14" fontId="6" fillId="3" borderId="0" xfId="0" applyNumberFormat="1" applyFont="1" applyFill="1" applyBorder="1" applyAlignment="1">
      <alignment horizontal="center" vertical="center"/>
    </xf>
    <xf numFmtId="0" fontId="6" fillId="3" borderId="0" xfId="0" applyNumberFormat="1" applyFont="1" applyFill="1" applyBorder="1" applyAlignment="1">
      <alignment horizontal="center" vertical="center"/>
    </xf>
    <xf numFmtId="14" fontId="6" fillId="3" borderId="0" xfId="0" applyNumberFormat="1" applyFont="1" applyFill="1" applyBorder="1" applyAlignment="1">
      <alignment horizontal="center"/>
    </xf>
    <xf numFmtId="0" fontId="34" fillId="0" borderId="0" xfId="1" applyFont="1" applyAlignment="1" applyProtection="1">
      <alignment horizontal="center" vertical="center"/>
    </xf>
    <xf numFmtId="0" fontId="6" fillId="3" borderId="0" xfId="0" applyFont="1" applyFill="1" applyBorder="1" applyAlignment="1">
      <alignment horizontal="center"/>
    </xf>
    <xf numFmtId="0" fontId="38" fillId="0" borderId="0" xfId="0" applyFont="1" applyFill="1" applyBorder="1"/>
    <xf numFmtId="166" fontId="40" fillId="3" borderId="2" xfId="0" applyNumberFormat="1" applyFont="1" applyFill="1" applyBorder="1" applyAlignment="1">
      <alignment horizontal="center" vertical="center"/>
    </xf>
    <xf numFmtId="0" fontId="8" fillId="0" borderId="2" xfId="0" applyFont="1" applyBorder="1" applyAlignment="1">
      <alignment vertical="center" wrapText="1"/>
    </xf>
    <xf numFmtId="0" fontId="8" fillId="3" borderId="2" xfId="0" applyFont="1" applyFill="1" applyBorder="1" applyAlignment="1">
      <alignment vertical="center" wrapText="1"/>
    </xf>
    <xf numFmtId="0" fontId="39" fillId="3"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2" fillId="3" borderId="0" xfId="0" applyFont="1" applyFill="1" applyBorder="1"/>
    <xf numFmtId="166" fontId="6" fillId="3" borderId="0" xfId="0" applyNumberFormat="1" applyFont="1" applyFill="1" applyBorder="1" applyAlignment="1">
      <alignment horizontal="center" vertical="center"/>
    </xf>
    <xf numFmtId="0" fontId="33" fillId="3" borderId="0" xfId="0" applyFont="1" applyFill="1" applyBorder="1"/>
    <xf numFmtId="0" fontId="6" fillId="0" borderId="0" xfId="0" applyFont="1" applyFill="1" applyBorder="1"/>
    <xf numFmtId="0" fontId="6" fillId="0" borderId="0" xfId="0" applyFont="1" applyFill="1" applyBorder="1" applyAlignment="1">
      <alignment horizontal="center" vertical="center"/>
    </xf>
    <xf numFmtId="0" fontId="33" fillId="3" borderId="0" xfId="0" applyFont="1" applyFill="1" applyBorder="1" applyAlignment="1">
      <alignment horizontal="center"/>
    </xf>
    <xf numFmtId="166" fontId="6" fillId="3" borderId="0" xfId="0" applyNumberFormat="1" applyFont="1" applyFill="1" applyBorder="1" applyAlignment="1">
      <alignment horizontal="center"/>
    </xf>
    <xf numFmtId="0" fontId="33" fillId="0" borderId="0" xfId="0" applyFont="1" applyFill="1" applyBorder="1" applyAlignment="1">
      <alignment horizontal="center"/>
    </xf>
    <xf numFmtId="166" fontId="6" fillId="0" borderId="0" xfId="0" applyNumberFormat="1" applyFont="1" applyFill="1" applyBorder="1" applyAlignment="1">
      <alignment horizontal="center"/>
    </xf>
    <xf numFmtId="166"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0" fontId="6" fillId="3" borderId="2" xfId="0" applyFont="1" applyFill="1" applyBorder="1" applyAlignment="1">
      <alignment horizontal="center" vertical="center"/>
    </xf>
    <xf numFmtId="0" fontId="27" fillId="9" borderId="2" xfId="0" applyFont="1" applyFill="1" applyBorder="1" applyAlignment="1">
      <alignment horizontal="center" vertical="center" wrapText="1"/>
    </xf>
    <xf numFmtId="0" fontId="28" fillId="3" borderId="2" xfId="0" applyFont="1" applyFill="1" applyBorder="1" applyAlignment="1">
      <alignment horizontal="center" vertical="center"/>
    </xf>
    <xf numFmtId="0" fontId="4" fillId="3" borderId="2" xfId="1" applyNumberFormat="1" applyFont="1" applyFill="1" applyBorder="1" applyAlignment="1" applyProtection="1">
      <alignment horizontal="center" vertical="center" wrapText="1" shrinkToFit="1"/>
    </xf>
    <xf numFmtId="14" fontId="41" fillId="3" borderId="5" xfId="0" applyNumberFormat="1" applyFont="1" applyFill="1" applyBorder="1" applyAlignment="1">
      <alignment horizontal="justify" vertical="center" wrapText="1"/>
    </xf>
    <xf numFmtId="14" fontId="41" fillId="3" borderId="2" xfId="0" applyNumberFormat="1" applyFont="1" applyFill="1" applyBorder="1" applyAlignment="1">
      <alignment vertical="center" wrapText="1"/>
    </xf>
    <xf numFmtId="14" fontId="9" fillId="3" borderId="2" xfId="1" applyNumberFormat="1" applyFont="1" applyFill="1" applyBorder="1" applyAlignment="1" applyProtection="1">
      <alignment horizontal="center" vertical="center" wrapText="1"/>
    </xf>
    <xf numFmtId="0" fontId="9" fillId="3" borderId="2" xfId="1" applyNumberFormat="1" applyFont="1" applyFill="1" applyBorder="1" applyAlignment="1" applyProtection="1">
      <alignment horizontal="center" vertical="center" wrapText="1" shrinkToFit="1"/>
    </xf>
    <xf numFmtId="167" fontId="9" fillId="3" borderId="2" xfId="2" quotePrefix="1" applyNumberFormat="1"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9" fillId="3" borderId="2" xfId="0" applyNumberFormat="1" applyFont="1" applyFill="1" applyBorder="1" applyAlignment="1">
      <alignment horizontal="justify" vertical="center" wrapText="1"/>
    </xf>
    <xf numFmtId="167" fontId="9" fillId="3" borderId="1" xfId="2" quotePrefix="1"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justify" vertical="center" wrapText="1"/>
    </xf>
    <xf numFmtId="0" fontId="9" fillId="3" borderId="1" xfId="1" applyNumberFormat="1" applyFont="1" applyFill="1" applyBorder="1" applyAlignment="1" applyProtection="1">
      <alignment horizontal="center" vertical="center" wrapText="1"/>
    </xf>
    <xf numFmtId="0" fontId="28" fillId="3" borderId="2" xfId="0" applyFont="1" applyFill="1" applyBorder="1"/>
    <xf numFmtId="0" fontId="6" fillId="3" borderId="2" xfId="0" applyFont="1" applyFill="1" applyBorder="1"/>
    <xf numFmtId="0" fontId="9" fillId="3" borderId="0" xfId="0" applyFont="1" applyFill="1" applyBorder="1" applyAlignment="1">
      <alignment horizontal="center"/>
    </xf>
    <xf numFmtId="14" fontId="40" fillId="3" borderId="2" xfId="0" applyNumberFormat="1" applyFont="1" applyFill="1" applyBorder="1" applyAlignment="1">
      <alignment horizontal="justify" vertical="center" wrapText="1"/>
    </xf>
    <xf numFmtId="169" fontId="2" fillId="3" borderId="5" xfId="0" applyNumberFormat="1" applyFont="1" applyFill="1" applyBorder="1" applyAlignment="1">
      <alignment horizontal="center" vertic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33" fillId="3" borderId="5" xfId="0" applyFont="1" applyFill="1" applyBorder="1" applyAlignment="1">
      <alignment horizontal="center" vertical="center"/>
    </xf>
    <xf numFmtId="14" fontId="9" fillId="3" borderId="2" xfId="0" applyNumberFormat="1" applyFont="1" applyFill="1" applyBorder="1" applyAlignment="1">
      <alignment horizontal="center" vertical="center" wrapText="1"/>
    </xf>
    <xf numFmtId="0" fontId="39" fillId="3" borderId="2" xfId="0" applyFont="1" applyFill="1" applyBorder="1" applyAlignment="1">
      <alignment horizontal="justify" vertical="center" wrapText="1"/>
    </xf>
    <xf numFmtId="14" fontId="40" fillId="3" borderId="2" xfId="0" applyNumberFormat="1" applyFont="1" applyFill="1" applyBorder="1" applyAlignment="1">
      <alignment horizontal="center" vertical="center" wrapText="1"/>
    </xf>
    <xf numFmtId="0" fontId="9" fillId="3" borderId="2" xfId="0" applyFont="1" applyFill="1" applyBorder="1" applyAlignment="1">
      <alignment horizontal="justify" vertical="center" wrapText="1"/>
    </xf>
    <xf numFmtId="0" fontId="9" fillId="3" borderId="2" xfId="1" applyNumberFormat="1" applyFont="1" applyFill="1" applyBorder="1" applyAlignment="1" applyProtection="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4" fontId="41" fillId="3" borderId="2" xfId="0" applyNumberFormat="1" applyFont="1" applyFill="1" applyBorder="1" applyAlignment="1">
      <alignment horizontal="justify" vertical="center" wrapText="1"/>
    </xf>
    <xf numFmtId="0" fontId="39" fillId="3" borderId="2" xfId="0" applyFont="1" applyFill="1" applyBorder="1" applyAlignment="1">
      <alignment horizontal="left" vertical="center" wrapText="1"/>
    </xf>
    <xf numFmtId="14" fontId="42" fillId="3" borderId="5" xfId="0" applyNumberFormat="1" applyFont="1" applyFill="1" applyBorder="1" applyAlignment="1">
      <alignment horizontal="justify" vertical="center" wrapText="1"/>
    </xf>
    <xf numFmtId="0" fontId="8" fillId="0" borderId="2" xfId="0" quotePrefix="1" applyFont="1" applyBorder="1" applyAlignment="1">
      <alignment horizontal="center" vertical="center" wrapText="1"/>
    </xf>
    <xf numFmtId="0" fontId="40" fillId="3" borderId="4" xfId="0" applyNumberFormat="1" applyFont="1" applyFill="1" applyBorder="1" applyAlignment="1">
      <alignment vertical="center" wrapText="1"/>
    </xf>
    <xf numFmtId="0" fontId="40" fillId="3" borderId="4" xfId="0" applyNumberFormat="1" applyFont="1" applyFill="1" applyBorder="1" applyAlignment="1">
      <alignment vertical="center" textRotation="90" wrapText="1"/>
    </xf>
    <xf numFmtId="0" fontId="9" fillId="3" borderId="4" xfId="0" applyFont="1" applyFill="1" applyBorder="1" applyAlignment="1">
      <alignment vertical="center" wrapText="1"/>
    </xf>
    <xf numFmtId="0" fontId="6" fillId="3" borderId="0" xfId="3" applyFont="1" applyFill="1" applyBorder="1"/>
    <xf numFmtId="0" fontId="6" fillId="3" borderId="0" xfId="3" applyFont="1" applyFill="1" applyBorder="1" applyAlignment="1">
      <alignment horizontal="center" vertical="center"/>
    </xf>
    <xf numFmtId="0" fontId="33" fillId="3" borderId="0" xfId="3" applyFont="1" applyFill="1" applyBorder="1" applyAlignment="1">
      <alignment horizontal="center" vertical="center" wrapText="1"/>
    </xf>
    <xf numFmtId="0" fontId="6" fillId="3" borderId="0" xfId="3" applyFont="1" applyFill="1" applyBorder="1" applyAlignment="1">
      <alignment horizontal="center" vertical="center" wrapText="1"/>
    </xf>
    <xf numFmtId="0" fontId="43" fillId="3" borderId="0" xfId="3" applyFont="1" applyFill="1"/>
    <xf numFmtId="0" fontId="16" fillId="3" borderId="0" xfId="3" applyFont="1" applyFill="1"/>
    <xf numFmtId="0" fontId="6" fillId="0" borderId="0" xfId="3" applyFont="1" applyFill="1" applyBorder="1"/>
    <xf numFmtId="0" fontId="16" fillId="3" borderId="0" xfId="3" applyFont="1" applyFill="1" applyAlignment="1">
      <alignment horizontal="center" vertical="center" wrapText="1"/>
    </xf>
    <xf numFmtId="0" fontId="6" fillId="3" borderId="0" xfId="3" applyFont="1" applyFill="1" applyBorder="1" applyAlignment="1">
      <alignment horizontal="justify" vertical="center" wrapText="1"/>
    </xf>
    <xf numFmtId="0" fontId="33" fillId="3" borderId="0" xfId="3" applyFont="1" applyFill="1" applyBorder="1"/>
    <xf numFmtId="0" fontId="33" fillId="3" borderId="0" xfId="3" applyFont="1" applyFill="1" applyBorder="1" applyAlignment="1">
      <alignment horizontal="center"/>
    </xf>
    <xf numFmtId="0" fontId="6" fillId="0" borderId="0" xfId="3" applyFont="1" applyFill="1" applyBorder="1" applyAlignment="1">
      <alignment horizontal="center" vertical="center"/>
    </xf>
    <xf numFmtId="166" fontId="6" fillId="3" borderId="0" xfId="3" applyNumberFormat="1" applyFont="1" applyFill="1" applyBorder="1" applyAlignment="1">
      <alignment horizontal="center" vertical="center"/>
    </xf>
    <xf numFmtId="166" fontId="6" fillId="3" borderId="0" xfId="3" applyNumberFormat="1" applyFont="1" applyFill="1" applyBorder="1" applyAlignment="1">
      <alignment horizontal="center"/>
    </xf>
    <xf numFmtId="0" fontId="33" fillId="0" borderId="0" xfId="3" applyFont="1" applyFill="1" applyBorder="1" applyAlignment="1">
      <alignment horizontal="center"/>
    </xf>
    <xf numFmtId="0" fontId="6" fillId="0" borderId="0" xfId="3" applyFont="1" applyFill="1" applyBorder="1" applyAlignment="1">
      <alignment horizontal="justify" vertical="center" wrapText="1"/>
    </xf>
    <xf numFmtId="166" fontId="6" fillId="0" borderId="0" xfId="3" applyNumberFormat="1" applyFont="1" applyFill="1" applyBorder="1" applyAlignment="1">
      <alignment horizontal="center"/>
    </xf>
    <xf numFmtId="166" fontId="6" fillId="0" borderId="0" xfId="3" applyNumberFormat="1" applyFont="1" applyFill="1" applyBorder="1" applyAlignment="1">
      <alignment horizontal="center" vertical="center"/>
    </xf>
    <xf numFmtId="0" fontId="44" fillId="3" borderId="4" xfId="3" applyNumberFormat="1" applyFont="1" applyFill="1" applyBorder="1" applyAlignment="1">
      <alignment horizontal="center" vertical="center" wrapText="1"/>
    </xf>
    <xf numFmtId="0" fontId="44" fillId="3" borderId="2" xfId="3" applyFont="1" applyFill="1" applyBorder="1" applyAlignment="1">
      <alignment horizontal="justify" vertical="center" wrapText="1"/>
    </xf>
    <xf numFmtId="166" fontId="44" fillId="3" borderId="2" xfId="3" applyNumberFormat="1" applyFont="1" applyFill="1" applyBorder="1" applyAlignment="1">
      <alignment horizontal="center" vertical="center"/>
    </xf>
    <xf numFmtId="14" fontId="44" fillId="3" borderId="2" xfId="3" applyNumberFormat="1" applyFont="1" applyFill="1" applyBorder="1" applyAlignment="1">
      <alignment horizontal="center" vertical="center" wrapText="1"/>
    </xf>
    <xf numFmtId="14" fontId="44" fillId="3" borderId="2" xfId="3" applyNumberFormat="1" applyFont="1" applyFill="1" applyBorder="1" applyAlignment="1">
      <alignment horizontal="justify" vertical="center" wrapText="1"/>
    </xf>
    <xf numFmtId="0" fontId="44" fillId="0" borderId="2" xfId="3" applyFont="1" applyBorder="1" applyAlignment="1">
      <alignment horizontal="center" vertical="center" wrapText="1"/>
    </xf>
    <xf numFmtId="0" fontId="44" fillId="0" borderId="2" xfId="3" applyFont="1" applyBorder="1" applyAlignment="1">
      <alignment vertical="center" wrapText="1"/>
    </xf>
    <xf numFmtId="0" fontId="44" fillId="3" borderId="2" xfId="3" applyFont="1" applyFill="1" applyBorder="1" applyAlignment="1">
      <alignment horizontal="center" vertical="center" wrapText="1"/>
    </xf>
    <xf numFmtId="0" fontId="44" fillId="3" borderId="5" xfId="3" applyFont="1" applyFill="1" applyBorder="1" applyAlignment="1">
      <alignment horizontal="center" vertical="center" wrapText="1"/>
    </xf>
    <xf numFmtId="0" fontId="44" fillId="0" borderId="2" xfId="1" applyFont="1" applyBorder="1" applyAlignment="1" applyProtection="1">
      <alignment horizontal="center" vertical="center" wrapText="1"/>
    </xf>
    <xf numFmtId="0" fontId="44" fillId="3" borderId="2" xfId="3" applyFont="1" applyFill="1" applyBorder="1" applyAlignment="1">
      <alignment vertical="center" wrapText="1"/>
    </xf>
    <xf numFmtId="0" fontId="44" fillId="3" borderId="5" xfId="3" applyFont="1" applyFill="1" applyBorder="1" applyAlignment="1">
      <alignment vertical="center" wrapText="1"/>
    </xf>
    <xf numFmtId="0" fontId="44" fillId="3" borderId="4" xfId="3" applyFont="1" applyFill="1" applyBorder="1" applyAlignment="1">
      <alignment horizontal="center" vertical="center" wrapText="1"/>
    </xf>
    <xf numFmtId="167" fontId="44" fillId="3" borderId="2" xfId="2" quotePrefix="1" applyNumberFormat="1" applyFont="1" applyFill="1" applyBorder="1" applyAlignment="1">
      <alignment horizontal="center" vertical="center" wrapText="1"/>
    </xf>
    <xf numFmtId="0" fontId="44" fillId="3" borderId="2" xfId="3" applyNumberFormat="1" applyFont="1" applyFill="1" applyBorder="1" applyAlignment="1">
      <alignment horizontal="center" vertical="center" wrapText="1"/>
    </xf>
    <xf numFmtId="0" fontId="44" fillId="3" borderId="2" xfId="3" applyNumberFormat="1" applyFont="1" applyFill="1" applyBorder="1" applyAlignment="1">
      <alignment horizontal="justify" vertical="center" wrapText="1"/>
    </xf>
    <xf numFmtId="0" fontId="44" fillId="3" borderId="2" xfId="1" applyNumberFormat="1" applyFont="1" applyFill="1" applyBorder="1" applyAlignment="1" applyProtection="1">
      <alignment horizontal="center" vertical="center" wrapText="1"/>
    </xf>
    <xf numFmtId="0" fontId="45" fillId="0" borderId="0" xfId="3" applyFont="1" applyFill="1" applyBorder="1"/>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44" fillId="3" borderId="5" xfId="3" applyFont="1" applyFill="1" applyBorder="1" applyAlignment="1">
      <alignment horizontal="justify" vertical="center" wrapText="1"/>
    </xf>
    <xf numFmtId="14" fontId="46" fillId="3" borderId="5" xfId="0" applyNumberFormat="1" applyFont="1" applyFill="1" applyBorder="1" applyAlignment="1">
      <alignment horizontal="justify" vertical="center" wrapText="1"/>
    </xf>
    <xf numFmtId="0" fontId="44" fillId="3" borderId="2" xfId="1" applyNumberFormat="1" applyFont="1" applyFill="1" applyBorder="1" applyAlignment="1" applyProtection="1">
      <alignment horizontal="center" vertical="center" wrapText="1" shrinkToFit="1"/>
    </xf>
    <xf numFmtId="0" fontId="6" fillId="3" borderId="2" xfId="3" applyFont="1" applyFill="1" applyBorder="1"/>
    <xf numFmtId="14" fontId="44" fillId="3" borderId="2" xfId="3" applyNumberFormat="1" applyFont="1" applyFill="1" applyBorder="1" applyAlignment="1">
      <alignment horizontal="left" vertical="center" wrapText="1"/>
    </xf>
    <xf numFmtId="14" fontId="44" fillId="3" borderId="2" xfId="3" quotePrefix="1" applyNumberFormat="1" applyFont="1" applyFill="1" applyBorder="1" applyAlignment="1">
      <alignment horizontal="center" vertical="center" wrapText="1"/>
    </xf>
    <xf numFmtId="0" fontId="44" fillId="3" borderId="3" xfId="3" applyFont="1" applyFill="1" applyBorder="1" applyAlignment="1">
      <alignment horizontal="center" vertical="center" wrapText="1"/>
    </xf>
    <xf numFmtId="0" fontId="44" fillId="3" borderId="1" xfId="3" applyFont="1" applyFill="1" applyBorder="1" applyAlignment="1">
      <alignment horizontal="justify" vertical="center" wrapText="1"/>
    </xf>
    <xf numFmtId="167" fontId="44" fillId="3" borderId="1" xfId="2" quotePrefix="1" applyNumberFormat="1" applyFont="1" applyFill="1" applyBorder="1" applyAlignment="1">
      <alignment horizontal="center" vertical="center" wrapText="1"/>
    </xf>
    <xf numFmtId="0" fontId="44" fillId="3" borderId="1" xfId="3" applyNumberFormat="1" applyFont="1" applyFill="1" applyBorder="1" applyAlignment="1">
      <alignment horizontal="center" vertical="center" wrapText="1"/>
    </xf>
    <xf numFmtId="14" fontId="44" fillId="3" borderId="1" xfId="3" applyNumberFormat="1" applyFont="1" applyFill="1" applyBorder="1" applyAlignment="1">
      <alignment horizontal="center" vertical="center" wrapText="1"/>
    </xf>
    <xf numFmtId="0" fontId="44" fillId="3" borderId="1" xfId="3" applyNumberFormat="1" applyFont="1" applyFill="1" applyBorder="1" applyAlignment="1">
      <alignment horizontal="justify" vertical="center" wrapText="1"/>
    </xf>
    <xf numFmtId="0" fontId="44" fillId="3" borderId="1" xfId="1" applyNumberFormat="1" applyFont="1" applyFill="1" applyBorder="1" applyAlignment="1" applyProtection="1">
      <alignment horizontal="center" vertical="center" wrapText="1"/>
    </xf>
    <xf numFmtId="0" fontId="44" fillId="3" borderId="6" xfId="3" applyFont="1" applyFill="1" applyBorder="1" applyAlignment="1">
      <alignment horizontal="center" vertical="center" wrapText="1"/>
    </xf>
    <xf numFmtId="0" fontId="47" fillId="10" borderId="2" xfId="3"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 xfId="0" applyFont="1" applyFill="1" applyBorder="1" applyAlignment="1">
      <alignment horizontal="center" vertical="center"/>
    </xf>
    <xf numFmtId="0" fontId="7" fillId="3" borderId="2" xfId="0" applyFont="1" applyFill="1" applyBorder="1" applyAlignment="1">
      <alignment horizontal="center"/>
    </xf>
    <xf numFmtId="0" fontId="7" fillId="3" borderId="2" xfId="0" applyFont="1" applyFill="1" applyBorder="1" applyAlignment="1">
      <alignment horizontal="center" vertical="center"/>
    </xf>
    <xf numFmtId="0" fontId="49" fillId="3" borderId="5" xfId="3" applyFont="1" applyFill="1" applyBorder="1" applyAlignment="1">
      <alignment vertical="center" wrapText="1"/>
    </xf>
    <xf numFmtId="0" fontId="49" fillId="3" borderId="5" xfId="3" applyFont="1" applyFill="1" applyBorder="1" applyAlignment="1">
      <alignment horizontal="justify" vertical="center" wrapText="1"/>
    </xf>
    <xf numFmtId="0" fontId="48" fillId="0" borderId="2" xfId="3" applyFont="1" applyBorder="1" applyAlignment="1">
      <alignment horizontal="center" vertical="center" wrapText="1"/>
    </xf>
    <xf numFmtId="0" fontId="48" fillId="0" borderId="2" xfId="3" applyFont="1" applyBorder="1" applyAlignment="1">
      <alignment vertical="center" wrapText="1"/>
    </xf>
    <xf numFmtId="0" fontId="48" fillId="3" borderId="2" xfId="3" applyFont="1" applyFill="1" applyBorder="1" applyAlignment="1">
      <alignment horizontal="center" vertical="center" wrapText="1"/>
    </xf>
    <xf numFmtId="14" fontId="11" fillId="3" borderId="5" xfId="0" applyNumberFormat="1" applyFont="1" applyFill="1" applyBorder="1" applyAlignment="1">
      <alignment horizontal="justify" vertical="center" wrapText="1"/>
    </xf>
    <xf numFmtId="0" fontId="11" fillId="3" borderId="5" xfId="3" applyFont="1" applyFill="1" applyBorder="1" applyAlignment="1">
      <alignment horizontal="justify" vertical="center" wrapText="1"/>
    </xf>
    <xf numFmtId="0" fontId="9" fillId="3" borderId="5"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0" xfId="0" applyFont="1" applyFill="1" applyBorder="1" applyAlignment="1">
      <alignment horizontal="justify" vertical="center"/>
    </xf>
    <xf numFmtId="0" fontId="50" fillId="3" borderId="0" xfId="0" applyFont="1" applyFill="1" applyBorder="1" applyAlignment="1">
      <alignment horizontal="center" vertical="center" wrapText="1"/>
    </xf>
    <xf numFmtId="0" fontId="22" fillId="3" borderId="0" xfId="0" applyFont="1" applyFill="1"/>
    <xf numFmtId="0" fontId="50" fillId="3" borderId="0" xfId="0" applyFont="1" applyFill="1" applyBorder="1" applyAlignment="1">
      <alignment horizontal="center"/>
    </xf>
    <xf numFmtId="0" fontId="53" fillId="0" borderId="0" xfId="0" applyFont="1" applyFill="1" applyBorder="1"/>
    <xf numFmtId="0" fontId="6" fillId="0" borderId="0" xfId="0" applyFont="1" applyFill="1" applyBorder="1" applyAlignment="1">
      <alignment horizontal="justify" vertical="center"/>
    </xf>
    <xf numFmtId="0" fontId="50" fillId="0" borderId="0" xfId="0" applyFont="1" applyFill="1" applyBorder="1" applyAlignment="1">
      <alignment horizontal="center"/>
    </xf>
    <xf numFmtId="0" fontId="55" fillId="3" borderId="0" xfId="0" applyFont="1" applyFill="1" applyBorder="1" applyAlignment="1">
      <alignment horizontal="center" vertical="center" wrapText="1"/>
    </xf>
    <xf numFmtId="0" fontId="27" fillId="11" borderId="41" xfId="0" applyFont="1" applyFill="1" applyBorder="1" applyAlignment="1">
      <alignment horizontal="center" vertical="center" wrapText="1"/>
    </xf>
    <xf numFmtId="0" fontId="27" fillId="11" borderId="42" xfId="0" applyFont="1" applyFill="1" applyBorder="1" applyAlignment="1">
      <alignment horizontal="center" vertical="center" wrapText="1"/>
    </xf>
    <xf numFmtId="0" fontId="56" fillId="3" borderId="0" xfId="0" applyNumberFormat="1" applyFont="1" applyFill="1" applyBorder="1" applyAlignment="1">
      <alignment horizontal="center" vertical="center" wrapText="1"/>
    </xf>
    <xf numFmtId="0" fontId="33" fillId="3" borderId="0" xfId="0" applyFont="1" applyFill="1" applyBorder="1" applyAlignment="1">
      <alignment horizontal="justify" vertical="center" wrapText="1"/>
    </xf>
    <xf numFmtId="0" fontId="16"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59" fillId="3" borderId="0" xfId="0" applyNumberFormat="1" applyFont="1" applyFill="1" applyBorder="1" applyAlignment="1">
      <alignment horizontal="center" vertical="center" wrapText="1"/>
    </xf>
    <xf numFmtId="0" fontId="28" fillId="3" borderId="0" xfId="0" applyNumberFormat="1" applyFont="1" applyFill="1" applyBorder="1" applyAlignment="1">
      <alignment horizontal="center" vertical="center" wrapText="1"/>
    </xf>
    <xf numFmtId="0" fontId="28" fillId="3" borderId="0" xfId="0" applyFont="1" applyFill="1" applyBorder="1" applyAlignment="1">
      <alignment horizontal="justify" vertical="center" wrapText="1"/>
    </xf>
    <xf numFmtId="169" fontId="28" fillId="3" borderId="0" xfId="0" applyNumberFormat="1" applyFont="1" applyFill="1" applyBorder="1" applyAlignment="1">
      <alignment horizontal="center" vertical="center"/>
    </xf>
    <xf numFmtId="169" fontId="58" fillId="3" borderId="0" xfId="0" applyNumberFormat="1" applyFont="1" applyFill="1" applyBorder="1" applyAlignment="1">
      <alignment horizontal="center" vertical="center"/>
    </xf>
    <xf numFmtId="0" fontId="28" fillId="3" borderId="0" xfId="0" applyFont="1" applyFill="1" applyBorder="1"/>
    <xf numFmtId="0" fontId="28" fillId="3" borderId="0" xfId="0" applyFont="1" applyFill="1" applyBorder="1" applyAlignment="1">
      <alignment horizontal="center" vertical="center"/>
    </xf>
    <xf numFmtId="0" fontId="33" fillId="3" borderId="0" xfId="0" applyFont="1" applyFill="1" applyBorder="1" applyAlignment="1">
      <alignment horizontal="justify" vertical="center"/>
    </xf>
    <xf numFmtId="0" fontId="33" fillId="3" borderId="0" xfId="0" applyNumberFormat="1" applyFont="1" applyFill="1" applyBorder="1" applyAlignment="1">
      <alignment horizontal="center" vertical="center" wrapText="1"/>
    </xf>
    <xf numFmtId="166" fontId="33" fillId="3" borderId="0" xfId="0" applyNumberFormat="1" applyFont="1" applyFill="1" applyBorder="1" applyAlignment="1">
      <alignment horizontal="center" vertical="center"/>
    </xf>
    <xf numFmtId="14" fontId="33" fillId="3" borderId="0" xfId="0" applyNumberFormat="1" applyFont="1" applyFill="1" applyBorder="1" applyAlignment="1">
      <alignment horizontal="center" vertical="center" wrapText="1"/>
    </xf>
    <xf numFmtId="0" fontId="58" fillId="3" borderId="0" xfId="0" applyNumberFormat="1" applyFont="1" applyFill="1" applyBorder="1" applyAlignment="1">
      <alignment horizontal="center" vertical="center"/>
    </xf>
    <xf numFmtId="0" fontId="56" fillId="3" borderId="0" xfId="0" applyFont="1" applyFill="1" applyBorder="1"/>
    <xf numFmtId="0" fontId="9" fillId="3" borderId="26" xfId="0" applyNumberFormat="1" applyFont="1" applyFill="1" applyBorder="1" applyAlignment="1">
      <alignment horizontal="center" vertical="center" wrapText="1"/>
    </xf>
    <xf numFmtId="166" fontId="9" fillId="3" borderId="8" xfId="0" applyNumberFormat="1" applyFont="1" applyFill="1" applyBorder="1" applyAlignment="1">
      <alignment horizontal="center" vertical="center"/>
    </xf>
    <xf numFmtId="0" fontId="60" fillId="0" borderId="8" xfId="0" applyFont="1" applyBorder="1" applyAlignment="1">
      <alignment vertical="center" wrapText="1"/>
    </xf>
    <xf numFmtId="0" fontId="60" fillId="3" borderId="45" xfId="0" applyFont="1" applyFill="1" applyBorder="1" applyAlignment="1">
      <alignment horizontal="center" vertical="center" wrapText="1"/>
    </xf>
    <xf numFmtId="0" fontId="9" fillId="3" borderId="10" xfId="0" applyFont="1" applyFill="1" applyBorder="1" applyAlignment="1">
      <alignment horizontal="justify" vertical="center" wrapText="1"/>
    </xf>
    <xf numFmtId="0" fontId="9" fillId="3" borderId="4" xfId="0" applyNumberFormat="1" applyFont="1" applyFill="1" applyBorder="1" applyAlignment="1">
      <alignment horizontal="center" vertical="center" wrapText="1"/>
    </xf>
    <xf numFmtId="166" fontId="9" fillId="3" borderId="2" xfId="0" applyNumberFormat="1" applyFont="1" applyFill="1" applyBorder="1" applyAlignment="1">
      <alignment horizontal="center" vertical="center"/>
    </xf>
    <xf numFmtId="0" fontId="60" fillId="0" borderId="2" xfId="0" applyFont="1" applyBorder="1" applyAlignment="1">
      <alignment horizontal="center" vertical="center" wrapText="1"/>
    </xf>
    <xf numFmtId="0" fontId="60" fillId="0" borderId="2" xfId="0" applyFont="1" applyBorder="1" applyAlignment="1">
      <alignment vertical="center" wrapText="1"/>
    </xf>
    <xf numFmtId="0" fontId="60" fillId="3" borderId="2" xfId="0" applyFont="1" applyFill="1" applyBorder="1" applyAlignment="1">
      <alignment horizontal="center" vertical="center" wrapText="1"/>
    </xf>
    <xf numFmtId="0" fontId="60" fillId="3" borderId="31" xfId="0" applyFont="1" applyFill="1" applyBorder="1" applyAlignment="1">
      <alignment horizontal="center" vertical="center" wrapText="1"/>
    </xf>
    <xf numFmtId="166" fontId="9" fillId="3" borderId="11" xfId="0" applyNumberFormat="1" applyFont="1" applyFill="1" applyBorder="1" applyAlignment="1">
      <alignment horizontal="center" vertical="center"/>
    </xf>
    <xf numFmtId="0" fontId="60" fillId="0" borderId="11" xfId="0" applyFont="1" applyBorder="1" applyAlignment="1">
      <alignment vertical="center" wrapText="1"/>
    </xf>
    <xf numFmtId="0" fontId="60" fillId="3" borderId="50" xfId="0" applyFont="1" applyFill="1" applyBorder="1" applyAlignment="1">
      <alignment horizontal="center" vertical="center" wrapText="1"/>
    </xf>
    <xf numFmtId="0" fontId="9" fillId="3" borderId="12" xfId="0" applyFont="1" applyFill="1" applyBorder="1" applyAlignment="1">
      <alignment horizontal="justify" vertical="center" wrapText="1"/>
    </xf>
    <xf numFmtId="0" fontId="11" fillId="3" borderId="11" xfId="1" applyNumberFormat="1" applyFont="1" applyFill="1" applyBorder="1" applyAlignment="1" applyProtection="1">
      <alignment horizontal="center" vertical="center" wrapText="1" shrinkToFit="1"/>
    </xf>
    <xf numFmtId="0" fontId="60" fillId="0" borderId="1" xfId="0" applyFont="1" applyBorder="1" applyAlignment="1">
      <alignment horizontal="center" vertical="center" wrapText="1"/>
    </xf>
    <xf numFmtId="0" fontId="9" fillId="3" borderId="6" xfId="0" applyFont="1" applyFill="1" applyBorder="1" applyAlignment="1">
      <alignment horizontal="justify" vertical="center" wrapText="1"/>
    </xf>
    <xf numFmtId="0" fontId="61" fillId="3" borderId="2" xfId="1" applyNumberFormat="1" applyFont="1" applyFill="1" applyBorder="1" applyAlignment="1" applyProtection="1">
      <alignment horizontal="center" vertical="center" wrapText="1" shrinkToFit="1"/>
    </xf>
    <xf numFmtId="0" fontId="61" fillId="0" borderId="0" xfId="1" applyFont="1" applyBorder="1" applyAlignment="1" applyProtection="1">
      <alignment horizontal="center" vertical="center"/>
    </xf>
    <xf numFmtId="0" fontId="61" fillId="0" borderId="2" xfId="1" applyFont="1" applyBorder="1" applyAlignment="1" applyProtection="1">
      <alignment horizontal="center" vertical="center" wrapText="1"/>
    </xf>
    <xf numFmtId="0" fontId="40"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14" fontId="9" fillId="3" borderId="1" xfId="0" quotePrefix="1" applyNumberFormat="1" applyFont="1" applyFill="1" applyBorder="1" applyAlignment="1">
      <alignment horizontal="center" vertical="center" wrapText="1"/>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2" xfId="0" applyFont="1" applyFill="1" applyBorder="1" applyAlignment="1">
      <alignment horizontal="center" vertical="center" wrapText="1"/>
    </xf>
    <xf numFmtId="14" fontId="9" fillId="3" borderId="2" xfId="0" quotePrefix="1" applyNumberFormat="1" applyFont="1" applyFill="1" applyBorder="1" applyAlignment="1">
      <alignment horizontal="justify" vertical="center" wrapText="1"/>
    </xf>
    <xf numFmtId="14" fontId="9" fillId="3" borderId="2" xfId="0" quotePrefix="1" applyNumberFormat="1" applyFont="1" applyFill="1" applyBorder="1" applyAlignment="1">
      <alignment horizontal="center" vertical="center" wrapText="1"/>
    </xf>
    <xf numFmtId="0" fontId="61" fillId="0" borderId="2" xfId="1" applyFont="1" applyBorder="1" applyAlignment="1" applyProtection="1">
      <alignment horizontal="left" vertical="center" wrapText="1"/>
    </xf>
    <xf numFmtId="0" fontId="62" fillId="0" borderId="0" xfId="0" applyFont="1" applyAlignment="1">
      <alignment vertical="center"/>
    </xf>
    <xf numFmtId="0" fontId="63" fillId="0" borderId="2" xfId="3" applyFont="1" applyBorder="1" applyAlignment="1">
      <alignment horizontal="center" vertical="center" wrapText="1"/>
    </xf>
    <xf numFmtId="0" fontId="63" fillId="0" borderId="2" xfId="3" applyFont="1" applyBorder="1" applyAlignment="1">
      <alignment vertical="center" wrapText="1"/>
    </xf>
    <xf numFmtId="0" fontId="63" fillId="3" borderId="2" xfId="3" applyFont="1" applyFill="1" applyBorder="1" applyAlignment="1">
      <alignment horizontal="center" vertical="center" wrapText="1"/>
    </xf>
    <xf numFmtId="0" fontId="60" fillId="3" borderId="11" xfId="0" applyFont="1" applyFill="1" applyBorder="1" applyAlignment="1">
      <alignment vertical="center" wrapText="1"/>
    </xf>
    <xf numFmtId="0" fontId="6" fillId="3" borderId="0" xfId="0" applyFont="1" applyFill="1" applyBorder="1" applyAlignment="1">
      <alignment horizontal="justify" vertical="center" wrapText="1"/>
    </xf>
    <xf numFmtId="0" fontId="9" fillId="3" borderId="2" xfId="0" applyFont="1" applyFill="1" applyBorder="1" applyAlignment="1">
      <alignment horizontal="justify" vertical="center" wrapText="1"/>
    </xf>
    <xf numFmtId="0" fontId="9" fillId="3" borderId="1" xfId="0" applyFont="1" applyFill="1" applyBorder="1" applyAlignment="1">
      <alignment horizontal="justify" vertical="center" wrapText="1"/>
    </xf>
    <xf numFmtId="14" fontId="9" fillId="3" borderId="2"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29" fillId="3" borderId="0" xfId="0" applyFont="1" applyFill="1" applyBorder="1" applyAlignment="1">
      <alignment horizontal="center" vertical="center" wrapText="1"/>
    </xf>
    <xf numFmtId="0" fontId="33" fillId="3" borderId="0" xfId="0" applyFont="1" applyFill="1" applyBorder="1" applyAlignment="1">
      <alignment horizontal="center" vertical="center"/>
    </xf>
    <xf numFmtId="0" fontId="9" fillId="3" borderId="11" xfId="0" applyFont="1" applyFill="1" applyBorder="1" applyAlignment="1">
      <alignment horizontal="justify" vertical="center" wrapText="1"/>
    </xf>
    <xf numFmtId="0" fontId="9" fillId="3" borderId="8" xfId="0" applyFont="1" applyFill="1" applyBorder="1" applyAlignment="1">
      <alignment horizontal="justify" vertical="center" wrapText="1"/>
    </xf>
    <xf numFmtId="0" fontId="9" fillId="3" borderId="11" xfId="0" applyFont="1" applyFill="1" applyBorder="1" applyAlignment="1">
      <alignment horizontal="left" vertical="center" wrapText="1"/>
    </xf>
    <xf numFmtId="0" fontId="9" fillId="3" borderId="22" xfId="0" applyNumberFormat="1" applyFont="1" applyFill="1" applyBorder="1" applyAlignment="1">
      <alignment horizontal="center" vertical="center" wrapText="1"/>
    </xf>
    <xf numFmtId="0" fontId="9" fillId="3" borderId="46" xfId="0" applyNumberFormat="1" applyFont="1" applyFill="1" applyBorder="1" applyAlignment="1">
      <alignment horizontal="center" vertical="center" wrapText="1"/>
    </xf>
    <xf numFmtId="0" fontId="9" fillId="3" borderId="44" xfId="0" applyNumberFormat="1" applyFont="1" applyFill="1" applyBorder="1" applyAlignment="1">
      <alignment horizontal="center" vertical="center" wrapText="1"/>
    </xf>
    <xf numFmtId="0" fontId="9" fillId="3" borderId="11" xfId="0" applyNumberFormat="1" applyFont="1" applyFill="1" applyBorder="1" applyAlignment="1">
      <alignment horizontal="center" vertical="center" wrapText="1"/>
    </xf>
    <xf numFmtId="14" fontId="9" fillId="3" borderId="11" xfId="0" applyNumberFormat="1" applyFont="1" applyFill="1" applyBorder="1" applyAlignment="1">
      <alignment horizontal="center" vertical="center" wrapText="1"/>
    </xf>
    <xf numFmtId="14" fontId="9" fillId="3" borderId="24" xfId="0" applyNumberFormat="1"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14" fontId="57" fillId="3" borderId="11" xfId="0" applyNumberFormat="1" applyFont="1" applyFill="1" applyBorder="1" applyAlignment="1">
      <alignment horizontal="justify" vertical="center" wrapText="1"/>
    </xf>
    <xf numFmtId="14" fontId="57" fillId="3" borderId="8" xfId="0" applyNumberFormat="1" applyFont="1" applyFill="1" applyBorder="1" applyAlignment="1">
      <alignment horizontal="justify" vertical="center" wrapText="1"/>
    </xf>
    <xf numFmtId="0" fontId="61" fillId="3" borderId="11" xfId="1" applyNumberFormat="1" applyFont="1" applyFill="1" applyBorder="1" applyAlignment="1" applyProtection="1">
      <alignment horizontal="center" vertical="center" wrapText="1" shrinkToFit="1"/>
    </xf>
    <xf numFmtId="0" fontId="60" fillId="0" borderId="11" xfId="0" applyFont="1" applyBorder="1" applyAlignment="1">
      <alignment horizontal="center" vertical="center" wrapText="1"/>
    </xf>
    <xf numFmtId="0" fontId="60" fillId="0" borderId="8" xfId="0" applyFont="1" applyBorder="1" applyAlignment="1">
      <alignment horizontal="center" vertical="center" wrapText="1"/>
    </xf>
    <xf numFmtId="0" fontId="60" fillId="3" borderId="11" xfId="0" applyFont="1" applyFill="1" applyBorder="1" applyAlignment="1">
      <alignment horizontal="center" vertical="center" wrapText="1"/>
    </xf>
    <xf numFmtId="0" fontId="60" fillId="3" borderId="8" xfId="0" applyFont="1" applyFill="1" applyBorder="1" applyAlignment="1">
      <alignment horizontal="center" vertical="center" wrapText="1"/>
    </xf>
    <xf numFmtId="167" fontId="9" fillId="3" borderId="2" xfId="5" quotePrefix="1" applyNumberFormat="1" applyFont="1" applyFill="1" applyBorder="1" applyAlignment="1">
      <alignment horizontal="center" vertical="center" wrapText="1"/>
    </xf>
    <xf numFmtId="0" fontId="9" fillId="3" borderId="2" xfId="0" applyFont="1" applyFill="1" applyBorder="1" applyAlignment="1">
      <alignment vertical="center" wrapText="1"/>
    </xf>
    <xf numFmtId="167" fontId="9" fillId="3" borderId="1" xfId="5" quotePrefix="1" applyNumberFormat="1" applyFont="1" applyFill="1" applyBorder="1" applyAlignment="1">
      <alignment horizontal="center" vertical="center" wrapText="1"/>
    </xf>
    <xf numFmtId="0" fontId="1" fillId="3" borderId="0" xfId="0" applyFont="1" applyFill="1" applyBorder="1" applyAlignment="1">
      <alignment horizontal="justify" vertical="center" wrapText="1"/>
    </xf>
    <xf numFmtId="0" fontId="1" fillId="3" borderId="0" xfId="0" applyFont="1" applyFill="1" applyBorder="1"/>
    <xf numFmtId="0" fontId="44" fillId="3" borderId="2" xfId="3" applyFont="1" applyFill="1" applyBorder="1" applyAlignment="1">
      <alignment horizontal="center" vertical="center" wrapText="1"/>
    </xf>
    <xf numFmtId="0" fontId="60" fillId="3" borderId="11" xfId="0" applyFont="1" applyFill="1" applyBorder="1" applyAlignment="1">
      <alignment horizontal="center" vertical="center" wrapText="1"/>
    </xf>
    <xf numFmtId="0" fontId="64" fillId="3" borderId="5" xfId="0" applyFont="1" applyFill="1" applyBorder="1" applyAlignment="1">
      <alignment horizontal="justify" vertical="center" wrapText="1"/>
    </xf>
    <xf numFmtId="0" fontId="64" fillId="3" borderId="12" xfId="0" applyFont="1" applyFill="1" applyBorder="1" applyAlignment="1">
      <alignment horizontal="justify" vertical="center" wrapText="1"/>
    </xf>
    <xf numFmtId="0" fontId="60" fillId="3" borderId="11" xfId="0" quotePrefix="1" applyFont="1" applyFill="1" applyBorder="1" applyAlignment="1">
      <alignment horizontal="center" vertical="center" wrapText="1"/>
    </xf>
    <xf numFmtId="0" fontId="44" fillId="3" borderId="2" xfId="3" applyFont="1" applyFill="1" applyBorder="1" applyAlignment="1">
      <alignment wrapText="1"/>
    </xf>
    <xf numFmtId="0" fontId="63" fillId="0" borderId="2" xfId="3" quotePrefix="1" applyFont="1" applyBorder="1" applyAlignment="1">
      <alignment horizontal="center" vertical="center" wrapText="1"/>
    </xf>
    <xf numFmtId="0" fontId="49" fillId="0" borderId="2" xfId="3" applyFont="1" applyBorder="1" applyAlignment="1">
      <alignment horizontal="center" vertical="center" wrapText="1"/>
    </xf>
    <xf numFmtId="0" fontId="49" fillId="0" borderId="2" xfId="3" applyFont="1" applyBorder="1" applyAlignment="1">
      <alignment vertical="center" wrapText="1"/>
    </xf>
    <xf numFmtId="0" fontId="49" fillId="3" borderId="2" xfId="3" applyFont="1" applyFill="1" applyBorder="1" applyAlignment="1">
      <alignment horizontal="center" vertical="center" wrapText="1"/>
    </xf>
    <xf numFmtId="0" fontId="48" fillId="0" borderId="2" xfId="3" quotePrefix="1" applyFont="1" applyBorder="1" applyAlignment="1">
      <alignment horizontal="center" vertical="center" wrapText="1"/>
    </xf>
    <xf numFmtId="0" fontId="49" fillId="0" borderId="2" xfId="3" quotePrefix="1" applyFont="1" applyBorder="1" applyAlignment="1">
      <alignment horizontal="center" vertical="center" wrapText="1"/>
    </xf>
    <xf numFmtId="0" fontId="49" fillId="0" borderId="1" xfId="3" applyFont="1" applyBorder="1" applyAlignment="1">
      <alignment horizontal="center" vertical="center" wrapText="1"/>
    </xf>
    <xf numFmtId="0" fontId="49" fillId="0" borderId="1" xfId="3" applyFont="1" applyBorder="1" applyAlignment="1">
      <alignment vertical="center" wrapText="1"/>
    </xf>
    <xf numFmtId="0" fontId="49" fillId="3" borderId="1" xfId="3" applyFont="1" applyFill="1" applyBorder="1" applyAlignment="1">
      <alignment horizontal="center" vertical="center" wrapText="1"/>
    </xf>
    <xf numFmtId="0" fontId="6" fillId="3" borderId="0" xfId="0" applyFont="1" applyFill="1" applyBorder="1" applyAlignment="1">
      <alignment horizontal="justify" vertical="center" wrapText="1"/>
    </xf>
    <xf numFmtId="0" fontId="6" fillId="3" borderId="0"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60" fillId="3" borderId="50" xfId="0" quotePrefix="1" applyFont="1" applyFill="1" applyBorder="1" applyAlignment="1">
      <alignment horizontal="center" vertical="center" wrapText="1"/>
    </xf>
    <xf numFmtId="0" fontId="6" fillId="3" borderId="0" xfId="0" applyFont="1" applyFill="1" applyBorder="1" applyAlignment="1">
      <alignment horizontal="justify" vertical="center" wrapText="1"/>
    </xf>
    <xf numFmtId="0" fontId="9" fillId="3" borderId="2" xfId="0" applyFont="1" applyFill="1" applyBorder="1" applyAlignment="1">
      <alignment horizontal="justify" vertical="center" wrapText="1"/>
    </xf>
    <xf numFmtId="14" fontId="9" fillId="3"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16" fillId="3" borderId="0" xfId="0" applyFont="1" applyFill="1" applyAlignment="1">
      <alignment horizontal="justify" vertical="center"/>
    </xf>
    <xf numFmtId="0" fontId="16" fillId="3" borderId="2" xfId="0" applyNumberFormat="1" applyFont="1" applyFill="1" applyBorder="1" applyAlignment="1">
      <alignment horizontal="center" vertical="center" wrapText="1"/>
    </xf>
    <xf numFmtId="0" fontId="16" fillId="12"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vertical="center" wrapText="1"/>
    </xf>
    <xf numFmtId="0" fontId="43" fillId="3" borderId="2" xfId="0" applyFont="1" applyFill="1" applyBorder="1" applyAlignment="1">
      <alignment horizontal="center" vertical="center" wrapText="1"/>
    </xf>
    <xf numFmtId="14" fontId="9" fillId="3" borderId="2" xfId="0" applyNumberFormat="1" applyFont="1" applyFill="1" applyBorder="1" applyAlignment="1">
      <alignment horizontal="justify" vertical="center" wrapText="1"/>
    </xf>
    <xf numFmtId="0" fontId="43" fillId="0" borderId="2" xfId="0" quotePrefix="1" applyFont="1" applyBorder="1" applyAlignment="1">
      <alignment horizontal="center" vertical="center" wrapText="1"/>
    </xf>
    <xf numFmtId="166" fontId="9" fillId="3" borderId="2" xfId="0" applyNumberFormat="1" applyFont="1" applyFill="1" applyBorder="1" applyAlignment="1">
      <alignment horizontal="left" vertical="center" wrapText="1"/>
    </xf>
    <xf numFmtId="0" fontId="66" fillId="3" borderId="4"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 xfId="0" applyFont="1" applyFill="1" applyBorder="1" applyAlignment="1">
      <alignment horizontal="justify" vertical="center" wrapText="1"/>
    </xf>
    <xf numFmtId="167" fontId="9" fillId="3" borderId="2" xfId="7" quotePrefix="1" applyNumberFormat="1" applyFont="1" applyFill="1" applyBorder="1" applyAlignment="1">
      <alignment horizontal="center" vertical="center" wrapText="1"/>
    </xf>
    <xf numFmtId="14" fontId="57" fillId="3" borderId="2" xfId="1" quotePrefix="1" applyNumberFormat="1" applyFont="1" applyFill="1" applyBorder="1" applyAlignment="1" applyProtection="1">
      <alignment horizontal="center" vertical="center" wrapText="1"/>
    </xf>
    <xf numFmtId="0" fontId="22" fillId="3" borderId="0" xfId="0" applyFont="1" applyFill="1" applyBorder="1"/>
    <xf numFmtId="0" fontId="38" fillId="3" borderId="23" xfId="0" applyFont="1" applyFill="1" applyBorder="1" applyAlignment="1">
      <alignment horizontal="center" vertical="center" wrapText="1"/>
    </xf>
    <xf numFmtId="0" fontId="38" fillId="3" borderId="0" xfId="0" applyFont="1" applyFill="1" applyBorder="1" applyAlignment="1">
      <alignment horizontal="justify" vertical="center" wrapText="1"/>
    </xf>
    <xf numFmtId="0" fontId="69" fillId="3" borderId="5" xfId="0" applyFont="1" applyFill="1" applyBorder="1" applyAlignment="1">
      <alignment horizontal="justify" vertical="center" wrapText="1"/>
    </xf>
    <xf numFmtId="14" fontId="9" fillId="3" borderId="2"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6" fontId="22" fillId="5" borderId="14" xfId="0" applyNumberFormat="1" applyFont="1" applyFill="1" applyBorder="1" applyAlignment="1">
      <alignment horizontal="center" vertical="center" wrapText="1"/>
    </xf>
    <xf numFmtId="166" fontId="22" fillId="5" borderId="15" xfId="0" applyNumberFormat="1" applyFont="1" applyFill="1" applyBorder="1" applyAlignment="1">
      <alignment horizontal="center" vertical="center" wrapText="1"/>
    </xf>
    <xf numFmtId="0" fontId="13" fillId="3" borderId="2" xfId="0" applyFont="1" applyFill="1" applyBorder="1" applyAlignment="1">
      <alignment horizontal="justify" vertical="center" wrapText="1"/>
    </xf>
    <xf numFmtId="0" fontId="20" fillId="3" borderId="2" xfId="0" applyFont="1" applyFill="1" applyBorder="1" applyAlignment="1">
      <alignment horizontal="justify" vertical="center" wrapText="1"/>
    </xf>
    <xf numFmtId="0" fontId="20" fillId="3" borderId="4" xfId="0" applyFont="1" applyFill="1" applyBorder="1" applyAlignment="1">
      <alignment horizontal="center" vertical="center" wrapText="1"/>
    </xf>
    <xf numFmtId="166" fontId="22" fillId="5" borderId="13" xfId="0" applyNumberFormat="1" applyFont="1" applyFill="1" applyBorder="1" applyAlignment="1">
      <alignment horizontal="center" vertical="center" wrapText="1"/>
    </xf>
    <xf numFmtId="166" fontId="22" fillId="5" borderId="9" xfId="0" applyNumberFormat="1" applyFont="1" applyFill="1" applyBorder="1" applyAlignment="1">
      <alignment horizontal="center" vertical="center" wrapText="1"/>
    </xf>
    <xf numFmtId="0" fontId="13" fillId="4" borderId="2" xfId="0" applyFont="1" applyFill="1" applyBorder="1" applyAlignment="1">
      <alignment horizontal="justify"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166" fontId="22" fillId="5" borderId="20" xfId="0" applyNumberFormat="1" applyFont="1" applyFill="1" applyBorder="1" applyAlignment="1">
      <alignment horizontal="center" vertical="center" wrapText="1"/>
    </xf>
    <xf numFmtId="166" fontId="22" fillId="5" borderId="21" xfId="0" applyNumberFormat="1"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0" fillId="4" borderId="2" xfId="0" applyFont="1" applyFill="1" applyBorder="1" applyAlignment="1">
      <alignment horizontal="justify" vertical="center" wrapText="1"/>
    </xf>
    <xf numFmtId="166" fontId="22" fillId="5" borderId="27" xfId="0" applyNumberFormat="1" applyFont="1" applyFill="1" applyBorder="1" applyAlignment="1">
      <alignment horizontal="center" vertical="center" wrapText="1"/>
    </xf>
    <xf numFmtId="44" fontId="13" fillId="3" borderId="2" xfId="0" applyNumberFormat="1" applyFont="1" applyFill="1" applyBorder="1" applyAlignment="1">
      <alignment horizontal="justify" vertical="center" wrapText="1"/>
    </xf>
    <xf numFmtId="0" fontId="13" fillId="3" borderId="25" xfId="0" applyFont="1" applyFill="1" applyBorder="1" applyAlignment="1">
      <alignment horizontal="center" vertical="center" wrapText="1"/>
    </xf>
    <xf numFmtId="0" fontId="13" fillId="3" borderId="8" xfId="0" applyFont="1" applyFill="1" applyBorder="1" applyAlignment="1">
      <alignment horizontal="center" vertical="center" wrapText="1"/>
    </xf>
    <xf numFmtId="165" fontId="13" fillId="3" borderId="2" xfId="0" applyNumberFormat="1" applyFont="1" applyFill="1" applyBorder="1" applyAlignment="1">
      <alignment horizontal="center" vertical="center" wrapText="1"/>
    </xf>
    <xf numFmtId="0" fontId="19" fillId="3" borderId="2" xfId="0"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3" xfId="0" applyFont="1" applyFill="1" applyBorder="1" applyAlignment="1">
      <alignment horizontal="center" vertical="center" wrapText="1"/>
    </xf>
    <xf numFmtId="0" fontId="12" fillId="3" borderId="0" xfId="0" applyFont="1" applyFill="1" applyBorder="1" applyAlignment="1">
      <alignment horizontal="justify" vertical="center" wrapText="1"/>
    </xf>
    <xf numFmtId="0" fontId="14" fillId="3" borderId="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6" fillId="3" borderId="0" xfId="0" applyFont="1" applyFill="1" applyBorder="1" applyAlignment="1">
      <alignment horizontal="justify" vertical="center" wrapText="1"/>
    </xf>
    <xf numFmtId="0" fontId="6" fillId="3" borderId="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 xfId="0" applyFont="1" applyFill="1" applyBorder="1" applyAlignment="1">
      <alignment horizontal="justify" vertical="center" wrapText="1"/>
    </xf>
    <xf numFmtId="0" fontId="13" fillId="0" borderId="2" xfId="0" applyFont="1" applyBorder="1" applyAlignment="1">
      <alignment horizontal="justify" vertical="center" wrapText="1"/>
    </xf>
    <xf numFmtId="0" fontId="13" fillId="4" borderId="1" xfId="0" applyFont="1" applyFill="1" applyBorder="1" applyAlignment="1">
      <alignment horizontal="justify" vertical="center" wrapText="1"/>
    </xf>
    <xf numFmtId="14" fontId="13" fillId="3" borderId="2" xfId="0" applyNumberFormat="1" applyFont="1" applyFill="1" applyBorder="1" applyAlignment="1">
      <alignment horizontal="center" vertical="center" wrapText="1"/>
    </xf>
    <xf numFmtId="0" fontId="13" fillId="3" borderId="4" xfId="0" applyNumberFormat="1" applyFont="1" applyFill="1" applyBorder="1" applyAlignment="1">
      <alignment horizontal="center" vertical="center" wrapText="1"/>
    </xf>
    <xf numFmtId="166" fontId="16" fillId="5" borderId="13" xfId="0" applyNumberFormat="1" applyFont="1" applyFill="1" applyBorder="1" applyAlignment="1">
      <alignment horizontal="center" vertical="center" wrapText="1"/>
    </xf>
    <xf numFmtId="166" fontId="16" fillId="5" borderId="9" xfId="0" applyNumberFormat="1" applyFont="1" applyFill="1" applyBorder="1" applyAlignment="1">
      <alignment horizontal="center" vertical="center" wrapText="1"/>
    </xf>
    <xf numFmtId="166" fontId="16" fillId="5" borderId="14" xfId="0" applyNumberFormat="1" applyFont="1" applyFill="1" applyBorder="1" applyAlignment="1">
      <alignment horizontal="center" vertical="center" wrapText="1"/>
    </xf>
    <xf numFmtId="166" fontId="16" fillId="5" borderId="15" xfId="0" applyNumberFormat="1"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166" fontId="16" fillId="5" borderId="20" xfId="0" applyNumberFormat="1" applyFont="1" applyFill="1" applyBorder="1" applyAlignment="1">
      <alignment horizontal="center" vertical="center" wrapText="1"/>
    </xf>
    <xf numFmtId="166" fontId="16" fillId="5" borderId="21" xfId="0" applyNumberFormat="1" applyFont="1" applyFill="1" applyBorder="1" applyAlignment="1">
      <alignment horizontal="center" vertical="center" wrapText="1"/>
    </xf>
    <xf numFmtId="0" fontId="13" fillId="3" borderId="2" xfId="0" applyNumberFormat="1" applyFont="1" applyFill="1" applyBorder="1" applyAlignment="1">
      <alignment horizontal="justify" vertical="center" wrapText="1"/>
    </xf>
    <xf numFmtId="168" fontId="13" fillId="3" borderId="2" xfId="0" applyNumberFormat="1" applyFont="1" applyFill="1" applyBorder="1" applyAlignment="1">
      <alignment horizontal="justify" vertical="center" wrapText="1"/>
    </xf>
    <xf numFmtId="0" fontId="13" fillId="3" borderId="2" xfId="0" applyFont="1" applyFill="1" applyBorder="1" applyAlignment="1">
      <alignment horizontal="justify" wrapText="1"/>
    </xf>
    <xf numFmtId="14" fontId="13" fillId="3" borderId="1" xfId="0" applyNumberFormat="1"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2" xfId="0" applyFont="1" applyFill="1" applyBorder="1" applyAlignment="1">
      <alignment horizontal="justify" vertical="center" wrapText="1"/>
    </xf>
    <xf numFmtId="0" fontId="22" fillId="5" borderId="26"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8" xfId="0" applyFont="1" applyFill="1" applyBorder="1" applyAlignment="1">
      <alignment horizontal="center" vertical="center" wrapText="1"/>
    </xf>
    <xf numFmtId="166" fontId="22" fillId="5"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4" fillId="3" borderId="2" xfId="0" applyNumberFormat="1" applyFont="1" applyFill="1" applyBorder="1" applyAlignment="1">
      <alignment horizontal="center" vertical="center" wrapText="1"/>
    </xf>
    <xf numFmtId="0" fontId="20" fillId="4" borderId="1" xfId="0" applyFont="1" applyFill="1" applyBorder="1" applyAlignment="1">
      <alignment horizontal="justify" vertical="center" wrapText="1"/>
    </xf>
    <xf numFmtId="0" fontId="20" fillId="4" borderId="4"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6" fillId="4" borderId="2" xfId="0" applyFont="1" applyFill="1" applyBorder="1" applyAlignment="1">
      <alignment horizontal="justify" vertical="center"/>
    </xf>
    <xf numFmtId="0" fontId="26" fillId="4" borderId="2" xfId="0" applyFont="1" applyFill="1" applyBorder="1" applyAlignment="1">
      <alignment vertical="center" wrapText="1"/>
    </xf>
    <xf numFmtId="166" fontId="22" fillId="5" borderId="5" xfId="0" applyNumberFormat="1" applyFont="1" applyFill="1" applyBorder="1" applyAlignment="1">
      <alignment horizontal="center" vertical="center" wrapText="1"/>
    </xf>
    <xf numFmtId="166" fontId="13" fillId="3" borderId="2" xfId="1" applyNumberFormat="1" applyFont="1" applyFill="1" applyBorder="1" applyAlignment="1" applyProtection="1">
      <alignment horizontal="center" vertical="center" wrapText="1"/>
    </xf>
    <xf numFmtId="166" fontId="22" fillId="5" borderId="18" xfId="0" applyNumberFormat="1" applyFont="1" applyFill="1" applyBorder="1" applyAlignment="1">
      <alignment horizontal="center" vertical="center" wrapText="1"/>
    </xf>
    <xf numFmtId="166" fontId="22" fillId="5" borderId="8" xfId="0" applyNumberFormat="1" applyFont="1" applyFill="1" applyBorder="1" applyAlignment="1">
      <alignment horizontal="center" vertical="center" wrapText="1"/>
    </xf>
    <xf numFmtId="166" fontId="22" fillId="5" borderId="23" xfId="0" applyNumberFormat="1" applyFont="1" applyFill="1" applyBorder="1" applyAlignment="1">
      <alignment horizontal="center" vertical="center" wrapText="1"/>
    </xf>
    <xf numFmtId="14" fontId="24" fillId="3" borderId="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14" fontId="26" fillId="4" borderId="2"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vertical="center" wrapText="1"/>
    </xf>
    <xf numFmtId="0" fontId="13" fillId="4" borderId="2" xfId="1" applyFont="1" applyFill="1" applyBorder="1" applyAlignment="1" applyProtection="1">
      <alignment horizontal="center" vertical="center" wrapText="1"/>
    </xf>
    <xf numFmtId="14" fontId="13" fillId="4" borderId="2"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35" fillId="8" borderId="27"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5" fillId="3" borderId="0" xfId="1" applyFill="1" applyBorder="1" applyAlignment="1" applyProtection="1">
      <alignment horizontal="center" vertical="center"/>
    </xf>
    <xf numFmtId="0" fontId="33" fillId="3" borderId="0" xfId="0" applyFont="1" applyFill="1" applyBorder="1" applyAlignment="1">
      <alignment horizontal="center" vertical="center"/>
    </xf>
    <xf numFmtId="0" fontId="35" fillId="8" borderId="26" xfId="0" applyFont="1" applyFill="1" applyBorder="1" applyAlignment="1">
      <alignment horizontal="center" vertical="center" wrapText="1"/>
    </xf>
    <xf numFmtId="0" fontId="35" fillId="8" borderId="4" xfId="0" applyFont="1" applyFill="1" applyBorder="1" applyAlignment="1">
      <alignment horizontal="center" vertical="center" wrapText="1"/>
    </xf>
    <xf numFmtId="166" fontId="35" fillId="8" borderId="13" xfId="0" applyNumberFormat="1" applyFont="1" applyFill="1" applyBorder="1" applyAlignment="1">
      <alignment horizontal="center" vertical="center" wrapText="1"/>
    </xf>
    <xf numFmtId="166" fontId="35" fillId="8" borderId="2" xfId="0" applyNumberFormat="1" applyFont="1" applyFill="1" applyBorder="1" applyAlignment="1">
      <alignment horizontal="center" vertical="center" wrapText="1"/>
    </xf>
    <xf numFmtId="0" fontId="32" fillId="3" borderId="0" xfId="0" applyFont="1" applyFill="1" applyBorder="1" applyAlignment="1">
      <alignment horizontal="center" vertical="center" wrapText="1"/>
    </xf>
    <xf numFmtId="0" fontId="40" fillId="3" borderId="4" xfId="0" applyNumberFormat="1" applyFont="1" applyFill="1" applyBorder="1" applyAlignment="1">
      <alignment vertical="center" wrapText="1"/>
    </xf>
    <xf numFmtId="0" fontId="39" fillId="3" borderId="2" xfId="0" applyFont="1" applyFill="1" applyBorder="1" applyAlignment="1">
      <alignment horizontal="justify" vertical="center" wrapText="1"/>
    </xf>
    <xf numFmtId="14" fontId="41" fillId="3" borderId="2" xfId="0" applyNumberFormat="1" applyFont="1" applyFill="1" applyBorder="1" applyAlignment="1">
      <alignment horizontal="justify" vertical="center" wrapText="1"/>
    </xf>
    <xf numFmtId="0" fontId="37" fillId="9" borderId="13" xfId="0" applyFont="1" applyFill="1" applyBorder="1" applyAlignment="1">
      <alignment horizontal="center" vertical="center" wrapText="1"/>
    </xf>
    <xf numFmtId="0" fontId="8" fillId="0" borderId="2" xfId="0" applyFont="1" applyBorder="1" applyAlignment="1">
      <alignment horizontal="center" vertical="center" wrapText="1"/>
    </xf>
    <xf numFmtId="0" fontId="39" fillId="3" borderId="2" xfId="0" applyFont="1" applyFill="1" applyBorder="1" applyAlignment="1">
      <alignment horizontal="left" vertical="center" wrapText="1"/>
    </xf>
    <xf numFmtId="14" fontId="40" fillId="3" borderId="2" xfId="0" applyNumberFormat="1" applyFont="1" applyFill="1" applyBorder="1" applyAlignment="1">
      <alignment horizontal="center" vertical="center" wrapText="1"/>
    </xf>
    <xf numFmtId="14" fontId="41" fillId="3" borderId="2" xfId="0" applyNumberFormat="1" applyFont="1" applyFill="1" applyBorder="1" applyAlignment="1">
      <alignment horizontal="left" vertical="center" wrapText="1"/>
    </xf>
    <xf numFmtId="14" fontId="41"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horizontal="center"/>
    </xf>
    <xf numFmtId="0" fontId="6" fillId="3" borderId="2" xfId="0" applyFont="1" applyFill="1" applyBorder="1" applyAlignment="1">
      <alignment horizontal="center" vertical="center"/>
    </xf>
    <xf numFmtId="0" fontId="9" fillId="3" borderId="2" xfId="0" applyFont="1" applyFill="1" applyBorder="1" applyAlignment="1">
      <alignment horizontal="justify" vertical="center" wrapText="1"/>
    </xf>
    <xf numFmtId="14" fontId="9" fillId="3" borderId="2" xfId="0" applyNumberFormat="1" applyFont="1" applyFill="1" applyBorder="1" applyAlignment="1">
      <alignment horizontal="center" vertical="center" wrapText="1"/>
    </xf>
    <xf numFmtId="0" fontId="6" fillId="3" borderId="5" xfId="0" applyFont="1" applyFill="1" applyBorder="1" applyAlignment="1">
      <alignment horizontal="center"/>
    </xf>
    <xf numFmtId="0" fontId="9" fillId="3" borderId="4" xfId="0" applyFont="1" applyFill="1" applyBorder="1" applyAlignment="1">
      <alignment vertical="center" wrapText="1"/>
    </xf>
    <xf numFmtId="0" fontId="9" fillId="3" borderId="3" xfId="0" applyFont="1" applyFill="1" applyBorder="1" applyAlignment="1">
      <alignment vertical="center" wrapText="1"/>
    </xf>
    <xf numFmtId="0" fontId="9" fillId="3" borderId="1" xfId="0" applyFont="1" applyFill="1" applyBorder="1" applyAlignment="1">
      <alignment horizontal="justify" vertical="center" wrapText="1"/>
    </xf>
    <xf numFmtId="14" fontId="9" fillId="3" borderId="1" xfId="0" applyNumberFormat="1" applyFont="1" applyFill="1" applyBorder="1" applyAlignment="1">
      <alignment horizontal="center" vertical="center" wrapText="1"/>
    </xf>
    <xf numFmtId="0" fontId="9" fillId="3" borderId="2" xfId="1" applyNumberFormat="1" applyFont="1" applyFill="1" applyBorder="1" applyAlignment="1" applyProtection="1">
      <alignment horizontal="center" vertical="center" wrapText="1"/>
    </xf>
    <xf numFmtId="0" fontId="6" fillId="3" borderId="12" xfId="0" applyFont="1" applyFill="1" applyBorder="1" applyAlignment="1">
      <alignment horizontal="center"/>
    </xf>
    <xf numFmtId="0" fontId="6" fillId="3" borderId="10" xfId="0" applyFont="1" applyFill="1" applyBorder="1" applyAlignment="1">
      <alignment horizontal="center"/>
    </xf>
    <xf numFmtId="0" fontId="44" fillId="3" borderId="4" xfId="3" applyFont="1" applyFill="1" applyBorder="1" applyAlignment="1">
      <alignment horizontal="center" vertical="center" wrapText="1"/>
    </xf>
    <xf numFmtId="0" fontId="44" fillId="3" borderId="2" xfId="3" applyFont="1" applyFill="1" applyBorder="1" applyAlignment="1">
      <alignment horizontal="justify" vertical="center" wrapText="1"/>
    </xf>
    <xf numFmtId="14" fontId="44" fillId="3" borderId="2" xfId="3" applyNumberFormat="1" applyFont="1" applyFill="1" applyBorder="1" applyAlignment="1">
      <alignment horizontal="center" vertical="center" wrapText="1"/>
    </xf>
    <xf numFmtId="0" fontId="44" fillId="3" borderId="4" xfId="3" applyNumberFormat="1" applyFont="1" applyFill="1" applyBorder="1" applyAlignment="1">
      <alignment horizontal="center" vertical="center" wrapText="1"/>
    </xf>
    <xf numFmtId="0" fontId="44" fillId="3" borderId="2" xfId="3" applyFont="1" applyFill="1" applyBorder="1" applyAlignment="1">
      <alignment horizontal="center" vertical="center" wrapText="1"/>
    </xf>
    <xf numFmtId="14" fontId="44" fillId="3" borderId="2" xfId="3" applyNumberFormat="1" applyFont="1" applyFill="1" applyBorder="1" applyAlignment="1">
      <alignment horizontal="left" vertical="center" wrapText="1"/>
    </xf>
    <xf numFmtId="14" fontId="44" fillId="3" borderId="2" xfId="3" applyNumberFormat="1" applyFont="1" applyFill="1" applyBorder="1" applyAlignment="1">
      <alignment horizontal="justify" vertical="center" wrapText="1"/>
    </xf>
    <xf numFmtId="0" fontId="47" fillId="10" borderId="13" xfId="3" applyFont="1" applyFill="1" applyBorder="1" applyAlignment="1">
      <alignment horizontal="center" vertical="center" wrapText="1"/>
    </xf>
    <xf numFmtId="0" fontId="47" fillId="10" borderId="2" xfId="3" applyFont="1" applyFill="1" applyBorder="1" applyAlignment="1">
      <alignment horizontal="center" vertical="center" wrapText="1"/>
    </xf>
    <xf numFmtId="0" fontId="47" fillId="10" borderId="27" xfId="3" applyFont="1" applyFill="1" applyBorder="1" applyAlignment="1">
      <alignment horizontal="center" vertical="center" wrapText="1"/>
    </xf>
    <xf numFmtId="0" fontId="47" fillId="10" borderId="5" xfId="3" applyFont="1" applyFill="1" applyBorder="1" applyAlignment="1">
      <alignment horizontal="center" vertical="center" wrapText="1"/>
    </xf>
    <xf numFmtId="0" fontId="33" fillId="3" borderId="0" xfId="3" applyFont="1" applyFill="1" applyBorder="1" applyAlignment="1">
      <alignment horizontal="center" vertical="center" wrapText="1"/>
    </xf>
    <xf numFmtId="0" fontId="43" fillId="3" borderId="0" xfId="3" applyFont="1" applyFill="1" applyAlignment="1">
      <alignment horizontal="center" vertical="center" wrapText="1"/>
    </xf>
    <xf numFmtId="0" fontId="16" fillId="3" borderId="0" xfId="3" applyFont="1" applyFill="1" applyAlignment="1">
      <alignment horizontal="center" vertical="center" wrapText="1"/>
    </xf>
    <xf numFmtId="0" fontId="47" fillId="10" borderId="26" xfId="3" applyFont="1" applyFill="1" applyBorder="1" applyAlignment="1">
      <alignment horizontal="center" vertical="center" wrapText="1"/>
    </xf>
    <xf numFmtId="0" fontId="47" fillId="10" borderId="4" xfId="3" applyFont="1" applyFill="1" applyBorder="1" applyAlignment="1">
      <alignment horizontal="center" vertical="center" wrapText="1"/>
    </xf>
    <xf numFmtId="166" fontId="47" fillId="10" borderId="13" xfId="3" applyNumberFormat="1" applyFont="1" applyFill="1" applyBorder="1" applyAlignment="1">
      <alignment horizontal="center" vertical="center" wrapText="1"/>
    </xf>
    <xf numFmtId="166" fontId="47" fillId="10" borderId="2" xfId="3" applyNumberFormat="1" applyFont="1" applyFill="1" applyBorder="1" applyAlignment="1">
      <alignment horizontal="center" vertical="center" wrapText="1"/>
    </xf>
    <xf numFmtId="0" fontId="51" fillId="3" borderId="0" xfId="0" applyFont="1" applyFill="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horizontal="center" wrapText="1"/>
    </xf>
    <xf numFmtId="0" fontId="35" fillId="11" borderId="32" xfId="0" applyFont="1" applyFill="1" applyBorder="1" applyAlignment="1">
      <alignment horizontal="center" vertical="center" wrapText="1"/>
    </xf>
    <xf numFmtId="0" fontId="35" fillId="11" borderId="39" xfId="0" applyFont="1" applyFill="1" applyBorder="1" applyAlignment="1">
      <alignment horizontal="center" vertical="center" wrapText="1"/>
    </xf>
    <xf numFmtId="0" fontId="35" fillId="11" borderId="33" xfId="0" applyFont="1" applyFill="1" applyBorder="1" applyAlignment="1">
      <alignment horizontal="center" vertical="center" wrapText="1"/>
    </xf>
    <xf numFmtId="0" fontId="35" fillId="11" borderId="40" xfId="0" applyFont="1" applyFill="1" applyBorder="1" applyAlignment="1">
      <alignment horizontal="center" vertical="center" wrapText="1"/>
    </xf>
    <xf numFmtId="0" fontId="35" fillId="11" borderId="34" xfId="0" applyFont="1" applyFill="1" applyBorder="1" applyAlignment="1">
      <alignment horizontal="center" vertical="center" wrapText="1"/>
    </xf>
    <xf numFmtId="0" fontId="35" fillId="11" borderId="41" xfId="0" applyFont="1" applyFill="1" applyBorder="1" applyAlignment="1">
      <alignment horizontal="center" vertical="center" wrapText="1"/>
    </xf>
    <xf numFmtId="166" fontId="35" fillId="11" borderId="34" xfId="0" applyNumberFormat="1" applyFont="1" applyFill="1" applyBorder="1" applyAlignment="1">
      <alignment horizontal="center" vertical="center" wrapText="1"/>
    </xf>
    <xf numFmtId="166" fontId="35" fillId="11" borderId="41" xfId="0" applyNumberFormat="1" applyFont="1" applyFill="1" applyBorder="1" applyAlignment="1">
      <alignment horizontal="center" vertical="center" wrapText="1"/>
    </xf>
    <xf numFmtId="0" fontId="37" fillId="11" borderId="36" xfId="0" applyFont="1" applyFill="1" applyBorder="1" applyAlignment="1">
      <alignment horizontal="center" vertical="center" wrapText="1"/>
    </xf>
    <xf numFmtId="0" fontId="37" fillId="11" borderId="37" xfId="0" applyFont="1" applyFill="1" applyBorder="1" applyAlignment="1">
      <alignment horizontal="center" vertical="center" wrapText="1"/>
    </xf>
    <xf numFmtId="0" fontId="37" fillId="11" borderId="35" xfId="0" applyFont="1" applyFill="1" applyBorder="1" applyAlignment="1">
      <alignment horizontal="center" vertical="center" wrapText="1"/>
    </xf>
    <xf numFmtId="0" fontId="36" fillId="11" borderId="38" xfId="0" applyFont="1" applyFill="1" applyBorder="1" applyAlignment="1">
      <alignment horizontal="center" vertical="center" wrapText="1"/>
    </xf>
    <xf numFmtId="0" fontId="36" fillId="11" borderId="43" xfId="0" applyFont="1" applyFill="1" applyBorder="1" applyAlignment="1">
      <alignment horizontal="center" vertical="center" wrapText="1"/>
    </xf>
    <xf numFmtId="0" fontId="37" fillId="11" borderId="34" xfId="0" applyFont="1" applyFill="1" applyBorder="1" applyAlignment="1">
      <alignment horizontal="center" vertical="center" wrapText="1"/>
    </xf>
    <xf numFmtId="0" fontId="9" fillId="3" borderId="22" xfId="0" applyNumberFormat="1" applyFont="1" applyFill="1" applyBorder="1" applyAlignment="1">
      <alignment horizontal="center" vertical="center" wrapText="1"/>
    </xf>
    <xf numFmtId="0" fontId="9" fillId="3" borderId="47" xfId="0" applyNumberFormat="1" applyFont="1" applyFill="1" applyBorder="1" applyAlignment="1">
      <alignment horizontal="center" vertical="center" wrapText="1"/>
    </xf>
    <xf numFmtId="0" fontId="9" fillId="3" borderId="49" xfId="0" applyNumberFormat="1" applyFont="1" applyFill="1" applyBorder="1" applyAlignment="1">
      <alignment horizontal="center" vertical="center" wrapText="1"/>
    </xf>
    <xf numFmtId="0" fontId="9" fillId="3" borderId="46" xfId="0" applyNumberFormat="1" applyFont="1" applyFill="1" applyBorder="1" applyAlignment="1">
      <alignment horizontal="center" vertical="center" wrapText="1"/>
    </xf>
    <xf numFmtId="0" fontId="9" fillId="3" borderId="48" xfId="0" applyNumberFormat="1" applyFont="1" applyFill="1" applyBorder="1" applyAlignment="1">
      <alignment horizontal="center" vertical="center" wrapText="1"/>
    </xf>
    <xf numFmtId="0" fontId="9" fillId="3" borderId="44" xfId="0" applyNumberFormat="1" applyFont="1" applyFill="1" applyBorder="1" applyAlignment="1">
      <alignment horizontal="center" vertical="center" wrapText="1"/>
    </xf>
    <xf numFmtId="0" fontId="9" fillId="3" borderId="11" xfId="0" applyFont="1" applyFill="1" applyBorder="1" applyAlignment="1">
      <alignment horizontal="justify" vertical="center" wrapText="1"/>
    </xf>
    <xf numFmtId="0" fontId="9" fillId="3" borderId="24" xfId="0" applyFont="1" applyFill="1" applyBorder="1" applyAlignment="1">
      <alignment horizontal="justify" vertical="center" wrapText="1"/>
    </xf>
    <xf numFmtId="0" fontId="9" fillId="3" borderId="8" xfId="0" applyFont="1" applyFill="1" applyBorder="1" applyAlignment="1">
      <alignment horizontal="justify" vertical="center" wrapText="1"/>
    </xf>
    <xf numFmtId="14" fontId="9" fillId="3" borderId="11" xfId="0" applyNumberFormat="1" applyFont="1" applyFill="1" applyBorder="1" applyAlignment="1">
      <alignment horizontal="center" vertical="center" wrapText="1"/>
    </xf>
    <xf numFmtId="14" fontId="9" fillId="3" borderId="24" xfId="0" applyNumberFormat="1"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14" fontId="57" fillId="3" borderId="11" xfId="0" applyNumberFormat="1" applyFont="1" applyFill="1" applyBorder="1" applyAlignment="1">
      <alignment horizontal="left" vertical="center" wrapText="1"/>
    </xf>
    <xf numFmtId="14" fontId="57" fillId="3" borderId="24" xfId="0" applyNumberFormat="1" applyFont="1" applyFill="1" applyBorder="1" applyAlignment="1">
      <alignment horizontal="left" vertical="center" wrapText="1"/>
    </xf>
    <xf numFmtId="14" fontId="57" fillId="3" borderId="8" xfId="0" applyNumberFormat="1" applyFont="1" applyFill="1" applyBorder="1" applyAlignment="1">
      <alignment horizontal="left" vertical="center" wrapText="1"/>
    </xf>
    <xf numFmtId="0" fontId="37" fillId="11" borderId="41" xfId="0" applyFont="1" applyFill="1" applyBorder="1" applyAlignment="1">
      <alignment horizontal="center" vertical="center" wrapText="1"/>
    </xf>
    <xf numFmtId="0" fontId="60" fillId="3" borderId="11"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0" fillId="0" borderId="11" xfId="0" applyFont="1" applyBorder="1" applyAlignment="1">
      <alignment horizontal="center" vertical="center" wrapText="1"/>
    </xf>
    <xf numFmtId="0" fontId="60" fillId="0" borderId="8" xfId="0" applyFont="1" applyBorder="1" applyAlignment="1">
      <alignment horizontal="center" vertical="center" wrapText="1"/>
    </xf>
    <xf numFmtId="14" fontId="57" fillId="3" borderId="11" xfId="0" applyNumberFormat="1" applyFont="1" applyFill="1" applyBorder="1" applyAlignment="1">
      <alignment horizontal="center" vertical="center" wrapText="1"/>
    </xf>
    <xf numFmtId="14" fontId="57" fillId="3" borderId="8" xfId="0" applyNumberFormat="1" applyFont="1" applyFill="1" applyBorder="1" applyAlignment="1">
      <alignment horizontal="center" vertical="center" wrapText="1"/>
    </xf>
    <xf numFmtId="0" fontId="9" fillId="3" borderId="11"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8" xfId="0" applyFont="1" applyFill="1" applyBorder="1" applyAlignment="1">
      <alignment horizontal="left" vertical="center" wrapText="1"/>
    </xf>
    <xf numFmtId="14" fontId="57" fillId="3" borderId="11" xfId="0" applyNumberFormat="1" applyFont="1" applyFill="1" applyBorder="1" applyAlignment="1">
      <alignment horizontal="justify" vertical="center" wrapText="1"/>
    </xf>
    <xf numFmtId="14" fontId="57" fillId="3" borderId="24" xfId="0" applyNumberFormat="1" applyFont="1" applyFill="1" applyBorder="1" applyAlignment="1">
      <alignment horizontal="justify" vertical="center" wrapText="1"/>
    </xf>
    <xf numFmtId="14" fontId="57" fillId="3" borderId="8" xfId="0" applyNumberFormat="1" applyFont="1" applyFill="1" applyBorder="1" applyAlignment="1">
      <alignment horizontal="justify" vertical="center" wrapText="1"/>
    </xf>
    <xf numFmtId="14" fontId="9" fillId="3" borderId="11" xfId="0" applyNumberFormat="1" applyFont="1" applyFill="1" applyBorder="1" applyAlignment="1">
      <alignment horizontal="center" vertical="center"/>
    </xf>
    <xf numFmtId="14" fontId="9" fillId="3" borderId="24" xfId="0" applyNumberFormat="1" applyFont="1" applyFill="1" applyBorder="1" applyAlignment="1">
      <alignment horizontal="center" vertical="center"/>
    </xf>
    <xf numFmtId="14" fontId="9" fillId="3" borderId="8" xfId="0" applyNumberFormat="1" applyFont="1" applyFill="1" applyBorder="1" applyAlignment="1">
      <alignment horizontal="center" vertical="center"/>
    </xf>
    <xf numFmtId="0" fontId="61" fillId="3" borderId="11" xfId="1" applyNumberFormat="1" applyFont="1" applyFill="1" applyBorder="1" applyAlignment="1" applyProtection="1">
      <alignment horizontal="center" vertical="center" wrapText="1" shrinkToFit="1"/>
    </xf>
    <xf numFmtId="0" fontId="61" fillId="3" borderId="8" xfId="1" applyNumberFormat="1" applyFont="1" applyFill="1" applyBorder="1" applyAlignment="1" applyProtection="1">
      <alignment horizontal="center" vertical="center" wrapText="1" shrinkToFit="1"/>
    </xf>
    <xf numFmtId="44" fontId="9" fillId="3" borderId="11" xfId="0" applyNumberFormat="1" applyFont="1" applyFill="1" applyBorder="1" applyAlignment="1">
      <alignment horizontal="justify" vertical="center" wrapText="1"/>
    </xf>
    <xf numFmtId="44" fontId="9" fillId="3" borderId="24" xfId="0" applyNumberFormat="1" applyFont="1" applyFill="1" applyBorder="1" applyAlignment="1">
      <alignment horizontal="justify" vertical="center" wrapText="1"/>
    </xf>
    <xf numFmtId="0" fontId="9" fillId="3" borderId="1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8" xfId="0" applyFont="1" applyFill="1" applyBorder="1" applyAlignment="1">
      <alignment horizontal="center" vertical="center" wrapText="1"/>
    </xf>
    <xf numFmtId="14" fontId="57" fillId="3" borderId="24" xfId="0" applyNumberFormat="1" applyFont="1" applyFill="1" applyBorder="1" applyAlignment="1">
      <alignment horizontal="center" vertical="center" wrapText="1"/>
    </xf>
    <xf numFmtId="0" fontId="9" fillId="3" borderId="11" xfId="0" applyNumberFormat="1" applyFont="1" applyFill="1" applyBorder="1" applyAlignment="1">
      <alignment horizontal="center" vertical="center" wrapText="1"/>
    </xf>
    <xf numFmtId="0" fontId="9" fillId="3" borderId="8" xfId="0" applyNumberFormat="1" applyFont="1" applyFill="1" applyBorder="1" applyAlignment="1">
      <alignment horizontal="center" vertical="center" wrapText="1"/>
    </xf>
    <xf numFmtId="0" fontId="16" fillId="12" borderId="13"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16" fillId="12" borderId="5" xfId="0" applyFont="1" applyFill="1" applyBorder="1" applyAlignment="1">
      <alignment horizontal="center" vertical="center" wrapText="1"/>
    </xf>
    <xf numFmtId="14" fontId="9" fillId="3" borderId="11" xfId="0" applyNumberFormat="1" applyFont="1" applyFill="1" applyBorder="1" applyAlignment="1">
      <alignment horizontal="justify" vertical="center" wrapText="1"/>
    </xf>
    <xf numFmtId="14" fontId="9" fillId="3" borderId="24" xfId="0" applyNumberFormat="1" applyFont="1" applyFill="1" applyBorder="1" applyAlignment="1">
      <alignment horizontal="justify" vertical="center" wrapText="1"/>
    </xf>
    <xf numFmtId="14" fontId="9" fillId="3" borderId="8" xfId="0" applyNumberFormat="1" applyFont="1" applyFill="1" applyBorder="1" applyAlignment="1">
      <alignment horizontal="justify" vertical="center" wrapText="1"/>
    </xf>
    <xf numFmtId="0" fontId="52" fillId="3" borderId="7" xfId="0" applyFont="1" applyFill="1" applyBorder="1" applyAlignment="1">
      <alignment horizontal="center" wrapText="1"/>
    </xf>
    <xf numFmtId="0" fontId="16" fillId="12" borderId="26"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2" xfId="0" applyFont="1" applyFill="1" applyBorder="1" applyAlignment="1">
      <alignment horizontal="center" vertical="center" wrapText="1"/>
    </xf>
    <xf numFmtId="166" fontId="16" fillId="12" borderId="13" xfId="0" applyNumberFormat="1" applyFont="1" applyFill="1" applyBorder="1" applyAlignment="1">
      <alignment horizontal="center" vertical="center" wrapText="1"/>
    </xf>
    <xf numFmtId="166" fontId="16" fillId="12" borderId="2" xfId="0" applyNumberFormat="1" applyFont="1" applyFill="1" applyBorder="1" applyAlignment="1">
      <alignment horizontal="center" vertical="center" wrapText="1"/>
    </xf>
    <xf numFmtId="0" fontId="43" fillId="0" borderId="2" xfId="0" applyFont="1" applyBorder="1" applyAlignment="1">
      <alignment horizontal="center" vertical="center" wrapText="1"/>
    </xf>
    <xf numFmtId="0" fontId="9" fillId="3" borderId="5" xfId="0" applyFont="1" applyFill="1" applyBorder="1" applyAlignment="1">
      <alignment horizontal="center" vertical="center" wrapText="1"/>
    </xf>
    <xf numFmtId="0" fontId="66" fillId="3" borderId="4" xfId="0" applyNumberFormat="1"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14" fontId="9" fillId="3" borderId="2" xfId="0" applyNumberFormat="1" applyFont="1" applyFill="1" applyBorder="1" applyAlignment="1">
      <alignment horizontal="left" vertical="center" wrapText="1"/>
    </xf>
    <xf numFmtId="0" fontId="62" fillId="0" borderId="0" xfId="0" applyFont="1" applyAlignment="1">
      <alignment horizontal="left" vertical="center"/>
    </xf>
  </cellXfs>
  <cellStyles count="11">
    <cellStyle name="Hipervínculo" xfId="1" builtinId="8"/>
    <cellStyle name="Moneda 2" xfId="8"/>
    <cellStyle name="Moneda 3" xfId="10"/>
    <cellStyle name="Normal" xfId="0" builtinId="0"/>
    <cellStyle name="Normal 2" xfId="3"/>
    <cellStyle name="Porcentaje" xfId="2" builtinId="5"/>
    <cellStyle name="Porcentaje 2" xfId="4"/>
    <cellStyle name="Porcentaje 2 2" xfId="5"/>
    <cellStyle name="Porcentaje 3" xfId="6"/>
    <cellStyle name="Porcentaje 4" xfId="7"/>
    <cellStyle name="Porcentaje 5" xfId="9"/>
  </cellStyles>
  <dxfs count="192">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12</xdr:row>
      <xdr:rowOff>38878</xdr:rowOff>
    </xdr:to>
    <xdr:pic>
      <xdr:nvPicPr>
        <xdr:cNvPr id="1796794"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043"/>
        <a:stretch/>
      </xdr:blipFill>
      <xdr:spPr bwMode="auto">
        <a:xfrm>
          <a:off x="0" y="0"/>
          <a:ext cx="21450494" cy="1642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1102895</xdr:colOff>
      <xdr:row>18</xdr:row>
      <xdr:rowOff>0</xdr:rowOff>
    </xdr:from>
    <xdr:ext cx="184731" cy="264560"/>
    <xdr:sp macro="" textlink="">
      <xdr:nvSpPr>
        <xdr:cNvPr id="3" name="2 CuadroTexto"/>
        <xdr:cNvSpPr txBox="1"/>
      </xdr:nvSpPr>
      <xdr:spPr>
        <a:xfrm>
          <a:off x="1066599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28575</xdr:colOff>
      <xdr:row>12</xdr:row>
      <xdr:rowOff>21166</xdr:rowOff>
    </xdr:to>
    <xdr:pic>
      <xdr:nvPicPr>
        <xdr:cNvPr id="1788665"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62"/>
        <a:stretch/>
      </xdr:blipFill>
      <xdr:spPr bwMode="auto">
        <a:xfrm>
          <a:off x="0" y="0"/>
          <a:ext cx="21914908" cy="150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76200</xdr:colOff>
      <xdr:row>12</xdr:row>
      <xdr:rowOff>47626</xdr:rowOff>
    </xdr:to>
    <xdr:pic>
      <xdr:nvPicPr>
        <xdr:cNvPr id="1874220"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974"/>
        <a:stretch/>
      </xdr:blipFill>
      <xdr:spPr bwMode="auto">
        <a:xfrm>
          <a:off x="0" y="1"/>
          <a:ext cx="2354341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1102895</xdr:colOff>
      <xdr:row>18</xdr:row>
      <xdr:rowOff>0</xdr:rowOff>
    </xdr:from>
    <xdr:ext cx="184731" cy="264560"/>
    <xdr:sp macro="" textlink="">
      <xdr:nvSpPr>
        <xdr:cNvPr id="3" name="2 CuadroTexto"/>
        <xdr:cNvSpPr txBox="1"/>
      </xdr:nvSpPr>
      <xdr:spPr>
        <a:xfrm>
          <a:off x="15485645" y="8547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18</xdr:row>
      <xdr:rowOff>0</xdr:rowOff>
    </xdr:from>
    <xdr:ext cx="184731" cy="264560"/>
    <xdr:sp macro="" textlink="">
      <xdr:nvSpPr>
        <xdr:cNvPr id="4" name="3 CuadroTexto"/>
        <xdr:cNvSpPr txBox="1"/>
      </xdr:nvSpPr>
      <xdr:spPr>
        <a:xfrm>
          <a:off x="1184709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 name="5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11</xdr:col>
      <xdr:colOff>1102895</xdr:colOff>
      <xdr:row>18</xdr:row>
      <xdr:rowOff>0</xdr:rowOff>
    </xdr:from>
    <xdr:ext cx="184731" cy="264560"/>
    <xdr:sp macro="" textlink="">
      <xdr:nvSpPr>
        <xdr:cNvPr id="9" name="8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2722</xdr:colOff>
      <xdr:row>0</xdr:row>
      <xdr:rowOff>1</xdr:rowOff>
    </xdr:from>
    <xdr:to>
      <xdr:col>15</xdr:col>
      <xdr:colOff>1647825</xdr:colOff>
      <xdr:row>11</xdr:row>
      <xdr:rowOff>108857</xdr:rowOff>
    </xdr:to>
    <xdr:pic>
      <xdr:nvPicPr>
        <xdr:cNvPr id="190468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151"/>
        <a:stretch/>
      </xdr:blipFill>
      <xdr:spPr bwMode="auto">
        <a:xfrm>
          <a:off x="2722" y="1"/>
          <a:ext cx="27348996" cy="17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1102895</xdr:colOff>
      <xdr:row>16</xdr:row>
      <xdr:rowOff>0</xdr:rowOff>
    </xdr:from>
    <xdr:ext cx="184731" cy="264560"/>
    <xdr:sp macro="" textlink="">
      <xdr:nvSpPr>
        <xdr:cNvPr id="3" name="2 CuadroTexto"/>
        <xdr:cNvSpPr txBox="1"/>
      </xdr:nvSpPr>
      <xdr:spPr>
        <a:xfrm>
          <a:off x="15485645" y="84962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16</xdr:row>
      <xdr:rowOff>0</xdr:rowOff>
    </xdr:from>
    <xdr:ext cx="184731" cy="264560"/>
    <xdr:sp macro="" textlink="">
      <xdr:nvSpPr>
        <xdr:cNvPr id="4" name="3 CuadroTexto"/>
        <xdr:cNvSpPr txBox="1"/>
      </xdr:nvSpPr>
      <xdr:spPr>
        <a:xfrm>
          <a:off x="17164426"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xdr:row>
      <xdr:rowOff>0</xdr:rowOff>
    </xdr:from>
    <xdr:ext cx="184731" cy="264560"/>
    <xdr:sp macro="" textlink="">
      <xdr:nvSpPr>
        <xdr:cNvPr id="6" name="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xdr:row>
      <xdr:rowOff>0</xdr:rowOff>
    </xdr:from>
    <xdr:ext cx="184731" cy="264560"/>
    <xdr:sp macro="" textlink="">
      <xdr:nvSpPr>
        <xdr:cNvPr id="7" name="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xdr:row>
      <xdr:rowOff>0</xdr:rowOff>
    </xdr:from>
    <xdr:ext cx="184731" cy="264560"/>
    <xdr:sp macro="" textlink="">
      <xdr:nvSpPr>
        <xdr:cNvPr id="8" name="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xdr:row>
      <xdr:rowOff>0</xdr:rowOff>
    </xdr:from>
    <xdr:ext cx="184731" cy="264560"/>
    <xdr:sp macro="" textlink="">
      <xdr:nvSpPr>
        <xdr:cNvPr id="9" name="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xdr:row>
      <xdr:rowOff>0</xdr:rowOff>
    </xdr:from>
    <xdr:ext cx="184731" cy="264560"/>
    <xdr:sp macro="" textlink="">
      <xdr:nvSpPr>
        <xdr:cNvPr id="10" name="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xdr:row>
      <xdr:rowOff>0</xdr:rowOff>
    </xdr:from>
    <xdr:ext cx="184731" cy="264560"/>
    <xdr:sp macro="" textlink="">
      <xdr:nvSpPr>
        <xdr:cNvPr id="11" name="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32</xdr:row>
      <xdr:rowOff>0</xdr:rowOff>
    </xdr:from>
    <xdr:ext cx="184731" cy="264560"/>
    <xdr:sp macro="" textlink="">
      <xdr:nvSpPr>
        <xdr:cNvPr id="12" name="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34</xdr:row>
      <xdr:rowOff>0</xdr:rowOff>
    </xdr:from>
    <xdr:ext cx="184731" cy="264560"/>
    <xdr:sp macro="" textlink="">
      <xdr:nvSpPr>
        <xdr:cNvPr id="13" name="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36</xdr:row>
      <xdr:rowOff>0</xdr:rowOff>
    </xdr:from>
    <xdr:ext cx="184731" cy="264560"/>
    <xdr:sp macro="" textlink="">
      <xdr:nvSpPr>
        <xdr:cNvPr id="14" name="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38</xdr:row>
      <xdr:rowOff>0</xdr:rowOff>
    </xdr:from>
    <xdr:ext cx="184731" cy="264560"/>
    <xdr:sp macro="" textlink="">
      <xdr:nvSpPr>
        <xdr:cNvPr id="15" name="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40</xdr:row>
      <xdr:rowOff>0</xdr:rowOff>
    </xdr:from>
    <xdr:ext cx="184731" cy="264560"/>
    <xdr:sp macro="" textlink="">
      <xdr:nvSpPr>
        <xdr:cNvPr id="16" name="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42</xdr:row>
      <xdr:rowOff>0</xdr:rowOff>
    </xdr:from>
    <xdr:ext cx="184731" cy="264560"/>
    <xdr:sp macro="" textlink="">
      <xdr:nvSpPr>
        <xdr:cNvPr id="17" name="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44</xdr:row>
      <xdr:rowOff>0</xdr:rowOff>
    </xdr:from>
    <xdr:ext cx="184731" cy="264560"/>
    <xdr:sp macro="" textlink="">
      <xdr:nvSpPr>
        <xdr:cNvPr id="18" name="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46</xdr:row>
      <xdr:rowOff>0</xdr:rowOff>
    </xdr:from>
    <xdr:ext cx="184731" cy="264560"/>
    <xdr:sp macro="" textlink="">
      <xdr:nvSpPr>
        <xdr:cNvPr id="19" name="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48</xdr:row>
      <xdr:rowOff>0</xdr:rowOff>
    </xdr:from>
    <xdr:ext cx="184731" cy="264560"/>
    <xdr:sp macro="" textlink="">
      <xdr:nvSpPr>
        <xdr:cNvPr id="20" name="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50</xdr:row>
      <xdr:rowOff>0</xdr:rowOff>
    </xdr:from>
    <xdr:ext cx="184731" cy="264560"/>
    <xdr:sp macro="" textlink="">
      <xdr:nvSpPr>
        <xdr:cNvPr id="21" name="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52</xdr:row>
      <xdr:rowOff>0</xdr:rowOff>
    </xdr:from>
    <xdr:ext cx="184731" cy="264560"/>
    <xdr:sp macro="" textlink="">
      <xdr:nvSpPr>
        <xdr:cNvPr id="22" name="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54</xdr:row>
      <xdr:rowOff>0</xdr:rowOff>
    </xdr:from>
    <xdr:ext cx="184731" cy="264560"/>
    <xdr:sp macro="" textlink="">
      <xdr:nvSpPr>
        <xdr:cNvPr id="23" name="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56</xdr:row>
      <xdr:rowOff>0</xdr:rowOff>
    </xdr:from>
    <xdr:ext cx="184731" cy="264560"/>
    <xdr:sp macro="" textlink="">
      <xdr:nvSpPr>
        <xdr:cNvPr id="24" name="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58</xdr:row>
      <xdr:rowOff>0</xdr:rowOff>
    </xdr:from>
    <xdr:ext cx="184731" cy="264560"/>
    <xdr:sp macro="" textlink="">
      <xdr:nvSpPr>
        <xdr:cNvPr id="25" name="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60</xdr:row>
      <xdr:rowOff>0</xdr:rowOff>
    </xdr:from>
    <xdr:ext cx="184731" cy="264560"/>
    <xdr:sp macro="" textlink="">
      <xdr:nvSpPr>
        <xdr:cNvPr id="26" name="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62</xdr:row>
      <xdr:rowOff>0</xdr:rowOff>
    </xdr:from>
    <xdr:ext cx="184731" cy="264560"/>
    <xdr:sp macro="" textlink="">
      <xdr:nvSpPr>
        <xdr:cNvPr id="27" name="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64</xdr:row>
      <xdr:rowOff>0</xdr:rowOff>
    </xdr:from>
    <xdr:ext cx="184731" cy="264560"/>
    <xdr:sp macro="" textlink="">
      <xdr:nvSpPr>
        <xdr:cNvPr id="28" name="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66</xdr:row>
      <xdr:rowOff>0</xdr:rowOff>
    </xdr:from>
    <xdr:ext cx="184731" cy="264560"/>
    <xdr:sp macro="" textlink="">
      <xdr:nvSpPr>
        <xdr:cNvPr id="29" name="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68</xdr:row>
      <xdr:rowOff>0</xdr:rowOff>
    </xdr:from>
    <xdr:ext cx="184731" cy="264560"/>
    <xdr:sp macro="" textlink="">
      <xdr:nvSpPr>
        <xdr:cNvPr id="30" name="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70</xdr:row>
      <xdr:rowOff>0</xdr:rowOff>
    </xdr:from>
    <xdr:ext cx="184731" cy="264560"/>
    <xdr:sp macro="" textlink="">
      <xdr:nvSpPr>
        <xdr:cNvPr id="31" name="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72</xdr:row>
      <xdr:rowOff>0</xdr:rowOff>
    </xdr:from>
    <xdr:ext cx="184731" cy="264560"/>
    <xdr:sp macro="" textlink="">
      <xdr:nvSpPr>
        <xdr:cNvPr id="32" name="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74</xdr:row>
      <xdr:rowOff>0</xdr:rowOff>
    </xdr:from>
    <xdr:ext cx="184731" cy="264560"/>
    <xdr:sp macro="" textlink="">
      <xdr:nvSpPr>
        <xdr:cNvPr id="33" name="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76</xdr:row>
      <xdr:rowOff>0</xdr:rowOff>
    </xdr:from>
    <xdr:ext cx="184731" cy="264560"/>
    <xdr:sp macro="" textlink="">
      <xdr:nvSpPr>
        <xdr:cNvPr id="34" name="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78</xdr:row>
      <xdr:rowOff>0</xdr:rowOff>
    </xdr:from>
    <xdr:ext cx="184731" cy="264560"/>
    <xdr:sp macro="" textlink="">
      <xdr:nvSpPr>
        <xdr:cNvPr id="35" name="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80</xdr:row>
      <xdr:rowOff>0</xdr:rowOff>
    </xdr:from>
    <xdr:ext cx="184731" cy="264560"/>
    <xdr:sp macro="" textlink="">
      <xdr:nvSpPr>
        <xdr:cNvPr id="36" name="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82</xdr:row>
      <xdr:rowOff>0</xdr:rowOff>
    </xdr:from>
    <xdr:ext cx="184731" cy="264560"/>
    <xdr:sp macro="" textlink="">
      <xdr:nvSpPr>
        <xdr:cNvPr id="37" name="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84</xdr:row>
      <xdr:rowOff>0</xdr:rowOff>
    </xdr:from>
    <xdr:ext cx="184731" cy="264560"/>
    <xdr:sp macro="" textlink="">
      <xdr:nvSpPr>
        <xdr:cNvPr id="38" name="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86</xdr:row>
      <xdr:rowOff>0</xdr:rowOff>
    </xdr:from>
    <xdr:ext cx="184731" cy="264560"/>
    <xdr:sp macro="" textlink="">
      <xdr:nvSpPr>
        <xdr:cNvPr id="39" name="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88</xdr:row>
      <xdr:rowOff>0</xdr:rowOff>
    </xdr:from>
    <xdr:ext cx="184731" cy="264560"/>
    <xdr:sp macro="" textlink="">
      <xdr:nvSpPr>
        <xdr:cNvPr id="40" name="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90</xdr:row>
      <xdr:rowOff>0</xdr:rowOff>
    </xdr:from>
    <xdr:ext cx="184731" cy="264560"/>
    <xdr:sp macro="" textlink="">
      <xdr:nvSpPr>
        <xdr:cNvPr id="41" name="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92</xdr:row>
      <xdr:rowOff>0</xdr:rowOff>
    </xdr:from>
    <xdr:ext cx="184731" cy="264560"/>
    <xdr:sp macro="" textlink="">
      <xdr:nvSpPr>
        <xdr:cNvPr id="42" name="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94</xdr:row>
      <xdr:rowOff>0</xdr:rowOff>
    </xdr:from>
    <xdr:ext cx="184731" cy="264560"/>
    <xdr:sp macro="" textlink="">
      <xdr:nvSpPr>
        <xdr:cNvPr id="43" name="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96</xdr:row>
      <xdr:rowOff>0</xdr:rowOff>
    </xdr:from>
    <xdr:ext cx="184731" cy="264560"/>
    <xdr:sp macro="" textlink="">
      <xdr:nvSpPr>
        <xdr:cNvPr id="44" name="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98</xdr:row>
      <xdr:rowOff>0</xdr:rowOff>
    </xdr:from>
    <xdr:ext cx="184731" cy="264560"/>
    <xdr:sp macro="" textlink="">
      <xdr:nvSpPr>
        <xdr:cNvPr id="45" name="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100</xdr:row>
      <xdr:rowOff>0</xdr:rowOff>
    </xdr:from>
    <xdr:ext cx="184731" cy="264560"/>
    <xdr:sp macro="" textlink="">
      <xdr:nvSpPr>
        <xdr:cNvPr id="46" name="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102</xdr:row>
      <xdr:rowOff>0</xdr:rowOff>
    </xdr:from>
    <xdr:ext cx="184731" cy="264560"/>
    <xdr:sp macro="" textlink="">
      <xdr:nvSpPr>
        <xdr:cNvPr id="47" name="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104</xdr:row>
      <xdr:rowOff>0</xdr:rowOff>
    </xdr:from>
    <xdr:ext cx="184731" cy="264560"/>
    <xdr:sp macro="" textlink="">
      <xdr:nvSpPr>
        <xdr:cNvPr id="48" name="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106</xdr:row>
      <xdr:rowOff>0</xdr:rowOff>
    </xdr:from>
    <xdr:ext cx="184731" cy="264560"/>
    <xdr:sp macro="" textlink="">
      <xdr:nvSpPr>
        <xdr:cNvPr id="49" name="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108</xdr:row>
      <xdr:rowOff>0</xdr:rowOff>
    </xdr:from>
    <xdr:ext cx="184731" cy="264560"/>
    <xdr:sp macro="" textlink="">
      <xdr:nvSpPr>
        <xdr:cNvPr id="50" name="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110</xdr:row>
      <xdr:rowOff>0</xdr:rowOff>
    </xdr:from>
    <xdr:ext cx="184731" cy="264560"/>
    <xdr:sp macro="" textlink="">
      <xdr:nvSpPr>
        <xdr:cNvPr id="51" name="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112</xdr:row>
      <xdr:rowOff>0</xdr:rowOff>
    </xdr:from>
    <xdr:ext cx="184731" cy="264560"/>
    <xdr:sp macro="" textlink="">
      <xdr:nvSpPr>
        <xdr:cNvPr id="52" name="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114</xdr:row>
      <xdr:rowOff>0</xdr:rowOff>
    </xdr:from>
    <xdr:ext cx="184731" cy="264560"/>
    <xdr:sp macro="" textlink="">
      <xdr:nvSpPr>
        <xdr:cNvPr id="53" name="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116</xdr:row>
      <xdr:rowOff>0</xdr:rowOff>
    </xdr:from>
    <xdr:ext cx="184731" cy="264560"/>
    <xdr:sp macro="" textlink="">
      <xdr:nvSpPr>
        <xdr:cNvPr id="54" name="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118</xdr:row>
      <xdr:rowOff>0</xdr:rowOff>
    </xdr:from>
    <xdr:ext cx="184731" cy="264560"/>
    <xdr:sp macro="" textlink="">
      <xdr:nvSpPr>
        <xdr:cNvPr id="55" name="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120</xdr:row>
      <xdr:rowOff>0</xdr:rowOff>
    </xdr:from>
    <xdr:ext cx="184731" cy="264560"/>
    <xdr:sp macro="" textlink="">
      <xdr:nvSpPr>
        <xdr:cNvPr id="56" name="5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122</xdr:row>
      <xdr:rowOff>0</xdr:rowOff>
    </xdr:from>
    <xdr:ext cx="184731" cy="264560"/>
    <xdr:sp macro="" textlink="">
      <xdr:nvSpPr>
        <xdr:cNvPr id="57" name="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124</xdr:row>
      <xdr:rowOff>0</xdr:rowOff>
    </xdr:from>
    <xdr:ext cx="184731" cy="264560"/>
    <xdr:sp macro="" textlink="">
      <xdr:nvSpPr>
        <xdr:cNvPr id="58" name="5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126</xdr:row>
      <xdr:rowOff>0</xdr:rowOff>
    </xdr:from>
    <xdr:ext cx="184731" cy="264560"/>
    <xdr:sp macro="" textlink="">
      <xdr:nvSpPr>
        <xdr:cNvPr id="59" name="5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128</xdr:row>
      <xdr:rowOff>0</xdr:rowOff>
    </xdr:from>
    <xdr:ext cx="184731" cy="264560"/>
    <xdr:sp macro="" textlink="">
      <xdr:nvSpPr>
        <xdr:cNvPr id="60" name="5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130</xdr:row>
      <xdr:rowOff>0</xdr:rowOff>
    </xdr:from>
    <xdr:ext cx="184731" cy="264560"/>
    <xdr:sp macro="" textlink="">
      <xdr:nvSpPr>
        <xdr:cNvPr id="61" name="6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132</xdr:row>
      <xdr:rowOff>0</xdr:rowOff>
    </xdr:from>
    <xdr:ext cx="184731" cy="264560"/>
    <xdr:sp macro="" textlink="">
      <xdr:nvSpPr>
        <xdr:cNvPr id="62" name="6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134</xdr:row>
      <xdr:rowOff>0</xdr:rowOff>
    </xdr:from>
    <xdr:ext cx="184731" cy="264560"/>
    <xdr:sp macro="" textlink="">
      <xdr:nvSpPr>
        <xdr:cNvPr id="63" name="6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136</xdr:row>
      <xdr:rowOff>0</xdr:rowOff>
    </xdr:from>
    <xdr:ext cx="184731" cy="264560"/>
    <xdr:sp macro="" textlink="">
      <xdr:nvSpPr>
        <xdr:cNvPr id="64" name="6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138</xdr:row>
      <xdr:rowOff>0</xdr:rowOff>
    </xdr:from>
    <xdr:ext cx="184731" cy="264560"/>
    <xdr:sp macro="" textlink="">
      <xdr:nvSpPr>
        <xdr:cNvPr id="65" name="6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140</xdr:row>
      <xdr:rowOff>0</xdr:rowOff>
    </xdr:from>
    <xdr:ext cx="184731" cy="264560"/>
    <xdr:sp macro="" textlink="">
      <xdr:nvSpPr>
        <xdr:cNvPr id="66" name="6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142</xdr:row>
      <xdr:rowOff>0</xdr:rowOff>
    </xdr:from>
    <xdr:ext cx="184731" cy="264560"/>
    <xdr:sp macro="" textlink="">
      <xdr:nvSpPr>
        <xdr:cNvPr id="67" name="6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144</xdr:row>
      <xdr:rowOff>0</xdr:rowOff>
    </xdr:from>
    <xdr:ext cx="184731" cy="264560"/>
    <xdr:sp macro="" textlink="">
      <xdr:nvSpPr>
        <xdr:cNvPr id="68" name="6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146</xdr:row>
      <xdr:rowOff>0</xdr:rowOff>
    </xdr:from>
    <xdr:ext cx="184731" cy="264560"/>
    <xdr:sp macro="" textlink="">
      <xdr:nvSpPr>
        <xdr:cNvPr id="69" name="6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148</xdr:row>
      <xdr:rowOff>0</xdr:rowOff>
    </xdr:from>
    <xdr:ext cx="184731" cy="264560"/>
    <xdr:sp macro="" textlink="">
      <xdr:nvSpPr>
        <xdr:cNvPr id="70" name="6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149</xdr:row>
      <xdr:rowOff>0</xdr:rowOff>
    </xdr:from>
    <xdr:ext cx="184731" cy="264560"/>
    <xdr:sp macro="" textlink="">
      <xdr:nvSpPr>
        <xdr:cNvPr id="71" name="7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151</xdr:row>
      <xdr:rowOff>0</xdr:rowOff>
    </xdr:from>
    <xdr:ext cx="184731" cy="264560"/>
    <xdr:sp macro="" textlink="">
      <xdr:nvSpPr>
        <xdr:cNvPr id="72" name="7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153</xdr:row>
      <xdr:rowOff>0</xdr:rowOff>
    </xdr:from>
    <xdr:ext cx="184731" cy="264560"/>
    <xdr:sp macro="" textlink="">
      <xdr:nvSpPr>
        <xdr:cNvPr id="73" name="7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155</xdr:row>
      <xdr:rowOff>0</xdr:rowOff>
    </xdr:from>
    <xdr:ext cx="184731" cy="264560"/>
    <xdr:sp macro="" textlink="">
      <xdr:nvSpPr>
        <xdr:cNvPr id="74" name="7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156</xdr:row>
      <xdr:rowOff>0</xdr:rowOff>
    </xdr:from>
    <xdr:ext cx="184731" cy="264560"/>
    <xdr:sp macro="" textlink="">
      <xdr:nvSpPr>
        <xdr:cNvPr id="75" name="7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157</xdr:row>
      <xdr:rowOff>0</xdr:rowOff>
    </xdr:from>
    <xdr:ext cx="184731" cy="264560"/>
    <xdr:sp macro="" textlink="">
      <xdr:nvSpPr>
        <xdr:cNvPr id="76" name="7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159</xdr:row>
      <xdr:rowOff>0</xdr:rowOff>
    </xdr:from>
    <xdr:ext cx="184731" cy="264560"/>
    <xdr:sp macro="" textlink="">
      <xdr:nvSpPr>
        <xdr:cNvPr id="77" name="7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161</xdr:row>
      <xdr:rowOff>0</xdr:rowOff>
    </xdr:from>
    <xdr:ext cx="184731" cy="264560"/>
    <xdr:sp macro="" textlink="">
      <xdr:nvSpPr>
        <xdr:cNvPr id="78" name="7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163</xdr:row>
      <xdr:rowOff>0</xdr:rowOff>
    </xdr:from>
    <xdr:ext cx="184731" cy="264560"/>
    <xdr:sp macro="" textlink="">
      <xdr:nvSpPr>
        <xdr:cNvPr id="79" name="7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165</xdr:row>
      <xdr:rowOff>0</xdr:rowOff>
    </xdr:from>
    <xdr:ext cx="184731" cy="264560"/>
    <xdr:sp macro="" textlink="">
      <xdr:nvSpPr>
        <xdr:cNvPr id="80" name="7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167</xdr:row>
      <xdr:rowOff>0</xdr:rowOff>
    </xdr:from>
    <xdr:ext cx="184731" cy="264560"/>
    <xdr:sp macro="" textlink="">
      <xdr:nvSpPr>
        <xdr:cNvPr id="81" name="8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169</xdr:row>
      <xdr:rowOff>0</xdr:rowOff>
    </xdr:from>
    <xdr:ext cx="184731" cy="264560"/>
    <xdr:sp macro="" textlink="">
      <xdr:nvSpPr>
        <xdr:cNvPr id="82" name="8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171</xdr:row>
      <xdr:rowOff>0</xdr:rowOff>
    </xdr:from>
    <xdr:ext cx="184731" cy="264560"/>
    <xdr:sp macro="" textlink="">
      <xdr:nvSpPr>
        <xdr:cNvPr id="83" name="8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173</xdr:row>
      <xdr:rowOff>0</xdr:rowOff>
    </xdr:from>
    <xdr:ext cx="184731" cy="264560"/>
    <xdr:sp macro="" textlink="">
      <xdr:nvSpPr>
        <xdr:cNvPr id="84" name="8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175</xdr:row>
      <xdr:rowOff>0</xdr:rowOff>
    </xdr:from>
    <xdr:ext cx="184731" cy="264560"/>
    <xdr:sp macro="" textlink="">
      <xdr:nvSpPr>
        <xdr:cNvPr id="85" name="8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177</xdr:row>
      <xdr:rowOff>0</xdr:rowOff>
    </xdr:from>
    <xdr:ext cx="184731" cy="264560"/>
    <xdr:sp macro="" textlink="">
      <xdr:nvSpPr>
        <xdr:cNvPr id="86" name="8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179</xdr:row>
      <xdr:rowOff>0</xdr:rowOff>
    </xdr:from>
    <xdr:ext cx="184731" cy="264560"/>
    <xdr:sp macro="" textlink="">
      <xdr:nvSpPr>
        <xdr:cNvPr id="87" name="8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181</xdr:row>
      <xdr:rowOff>0</xdr:rowOff>
    </xdr:from>
    <xdr:ext cx="184731" cy="264560"/>
    <xdr:sp macro="" textlink="">
      <xdr:nvSpPr>
        <xdr:cNvPr id="88" name="8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183</xdr:row>
      <xdr:rowOff>0</xdr:rowOff>
    </xdr:from>
    <xdr:ext cx="184731" cy="264560"/>
    <xdr:sp macro="" textlink="">
      <xdr:nvSpPr>
        <xdr:cNvPr id="89" name="8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185</xdr:row>
      <xdr:rowOff>0</xdr:rowOff>
    </xdr:from>
    <xdr:ext cx="184731" cy="264560"/>
    <xdr:sp macro="" textlink="">
      <xdr:nvSpPr>
        <xdr:cNvPr id="90" name="8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187</xdr:row>
      <xdr:rowOff>0</xdr:rowOff>
    </xdr:from>
    <xdr:ext cx="184731" cy="264560"/>
    <xdr:sp macro="" textlink="">
      <xdr:nvSpPr>
        <xdr:cNvPr id="91" name="9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189</xdr:row>
      <xdr:rowOff>0</xdr:rowOff>
    </xdr:from>
    <xdr:ext cx="184731" cy="264560"/>
    <xdr:sp macro="" textlink="">
      <xdr:nvSpPr>
        <xdr:cNvPr id="92" name="9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191</xdr:row>
      <xdr:rowOff>0</xdr:rowOff>
    </xdr:from>
    <xdr:ext cx="184731" cy="264560"/>
    <xdr:sp macro="" textlink="">
      <xdr:nvSpPr>
        <xdr:cNvPr id="93" name="9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193</xdr:row>
      <xdr:rowOff>0</xdr:rowOff>
    </xdr:from>
    <xdr:ext cx="184731" cy="264560"/>
    <xdr:sp macro="" textlink="">
      <xdr:nvSpPr>
        <xdr:cNvPr id="94" name="9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194</xdr:row>
      <xdr:rowOff>0</xdr:rowOff>
    </xdr:from>
    <xdr:ext cx="184731" cy="264560"/>
    <xdr:sp macro="" textlink="">
      <xdr:nvSpPr>
        <xdr:cNvPr id="95" name="9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196</xdr:row>
      <xdr:rowOff>0</xdr:rowOff>
    </xdr:from>
    <xdr:ext cx="184731" cy="264560"/>
    <xdr:sp macro="" textlink="">
      <xdr:nvSpPr>
        <xdr:cNvPr id="96" name="9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198</xdr:row>
      <xdr:rowOff>0</xdr:rowOff>
    </xdr:from>
    <xdr:ext cx="184731" cy="264560"/>
    <xdr:sp macro="" textlink="">
      <xdr:nvSpPr>
        <xdr:cNvPr id="97" name="9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200</xdr:row>
      <xdr:rowOff>0</xdr:rowOff>
    </xdr:from>
    <xdr:ext cx="184731" cy="264560"/>
    <xdr:sp macro="" textlink="">
      <xdr:nvSpPr>
        <xdr:cNvPr id="98" name="9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202</xdr:row>
      <xdr:rowOff>0</xdr:rowOff>
    </xdr:from>
    <xdr:ext cx="184731" cy="264560"/>
    <xdr:sp macro="" textlink="">
      <xdr:nvSpPr>
        <xdr:cNvPr id="99" name="9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204</xdr:row>
      <xdr:rowOff>0</xdr:rowOff>
    </xdr:from>
    <xdr:ext cx="184731" cy="264560"/>
    <xdr:sp macro="" textlink="">
      <xdr:nvSpPr>
        <xdr:cNvPr id="100" name="9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206</xdr:row>
      <xdr:rowOff>0</xdr:rowOff>
    </xdr:from>
    <xdr:ext cx="184731" cy="264560"/>
    <xdr:sp macro="" textlink="">
      <xdr:nvSpPr>
        <xdr:cNvPr id="101" name="10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208</xdr:row>
      <xdr:rowOff>0</xdr:rowOff>
    </xdr:from>
    <xdr:ext cx="184731" cy="264560"/>
    <xdr:sp macro="" textlink="">
      <xdr:nvSpPr>
        <xdr:cNvPr id="102" name="10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210</xdr:row>
      <xdr:rowOff>0</xdr:rowOff>
    </xdr:from>
    <xdr:ext cx="184731" cy="264560"/>
    <xdr:sp macro="" textlink="">
      <xdr:nvSpPr>
        <xdr:cNvPr id="103" name="10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212</xdr:row>
      <xdr:rowOff>0</xdr:rowOff>
    </xdr:from>
    <xdr:ext cx="184731" cy="264560"/>
    <xdr:sp macro="" textlink="">
      <xdr:nvSpPr>
        <xdr:cNvPr id="104" name="10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214</xdr:row>
      <xdr:rowOff>0</xdr:rowOff>
    </xdr:from>
    <xdr:ext cx="184731" cy="264560"/>
    <xdr:sp macro="" textlink="">
      <xdr:nvSpPr>
        <xdr:cNvPr id="105" name="10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216</xdr:row>
      <xdr:rowOff>0</xdr:rowOff>
    </xdr:from>
    <xdr:ext cx="184731" cy="264560"/>
    <xdr:sp macro="" textlink="">
      <xdr:nvSpPr>
        <xdr:cNvPr id="106" name="1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218</xdr:row>
      <xdr:rowOff>0</xdr:rowOff>
    </xdr:from>
    <xdr:ext cx="184731" cy="264560"/>
    <xdr:sp macro="" textlink="">
      <xdr:nvSpPr>
        <xdr:cNvPr id="107" name="10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220</xdr:row>
      <xdr:rowOff>0</xdr:rowOff>
    </xdr:from>
    <xdr:ext cx="184731" cy="264560"/>
    <xdr:sp macro="" textlink="">
      <xdr:nvSpPr>
        <xdr:cNvPr id="108" name="10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222</xdr:row>
      <xdr:rowOff>0</xdr:rowOff>
    </xdr:from>
    <xdr:ext cx="184731" cy="264560"/>
    <xdr:sp macro="" textlink="">
      <xdr:nvSpPr>
        <xdr:cNvPr id="109" name="10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224</xdr:row>
      <xdr:rowOff>0</xdr:rowOff>
    </xdr:from>
    <xdr:ext cx="184731" cy="264560"/>
    <xdr:sp macro="" textlink="">
      <xdr:nvSpPr>
        <xdr:cNvPr id="110" name="10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226</xdr:row>
      <xdr:rowOff>0</xdr:rowOff>
    </xdr:from>
    <xdr:ext cx="184731" cy="264560"/>
    <xdr:sp macro="" textlink="">
      <xdr:nvSpPr>
        <xdr:cNvPr id="111" name="1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228</xdr:row>
      <xdr:rowOff>0</xdr:rowOff>
    </xdr:from>
    <xdr:ext cx="184731" cy="264560"/>
    <xdr:sp macro="" textlink="">
      <xdr:nvSpPr>
        <xdr:cNvPr id="112" name="1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230</xdr:row>
      <xdr:rowOff>0</xdr:rowOff>
    </xdr:from>
    <xdr:ext cx="184731" cy="264560"/>
    <xdr:sp macro="" textlink="">
      <xdr:nvSpPr>
        <xdr:cNvPr id="113" name="1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232</xdr:row>
      <xdr:rowOff>0</xdr:rowOff>
    </xdr:from>
    <xdr:ext cx="184731" cy="264560"/>
    <xdr:sp macro="" textlink="">
      <xdr:nvSpPr>
        <xdr:cNvPr id="114" name="1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234</xdr:row>
      <xdr:rowOff>0</xdr:rowOff>
    </xdr:from>
    <xdr:ext cx="184731" cy="264560"/>
    <xdr:sp macro="" textlink="">
      <xdr:nvSpPr>
        <xdr:cNvPr id="115" name="1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236</xdr:row>
      <xdr:rowOff>0</xdr:rowOff>
    </xdr:from>
    <xdr:ext cx="184731" cy="264560"/>
    <xdr:sp macro="" textlink="">
      <xdr:nvSpPr>
        <xdr:cNvPr id="116" name="1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238</xdr:row>
      <xdr:rowOff>0</xdr:rowOff>
    </xdr:from>
    <xdr:ext cx="184731" cy="264560"/>
    <xdr:sp macro="" textlink="">
      <xdr:nvSpPr>
        <xdr:cNvPr id="117" name="1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240</xdr:row>
      <xdr:rowOff>0</xdr:rowOff>
    </xdr:from>
    <xdr:ext cx="184731" cy="264560"/>
    <xdr:sp macro="" textlink="">
      <xdr:nvSpPr>
        <xdr:cNvPr id="118" name="1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242</xdr:row>
      <xdr:rowOff>0</xdr:rowOff>
    </xdr:from>
    <xdr:ext cx="184731" cy="264560"/>
    <xdr:sp macro="" textlink="">
      <xdr:nvSpPr>
        <xdr:cNvPr id="119" name="1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244</xdr:row>
      <xdr:rowOff>0</xdr:rowOff>
    </xdr:from>
    <xdr:ext cx="184731" cy="264560"/>
    <xdr:sp macro="" textlink="">
      <xdr:nvSpPr>
        <xdr:cNvPr id="120" name="1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246</xdr:row>
      <xdr:rowOff>0</xdr:rowOff>
    </xdr:from>
    <xdr:ext cx="184731" cy="264560"/>
    <xdr:sp macro="" textlink="">
      <xdr:nvSpPr>
        <xdr:cNvPr id="121" name="1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248</xdr:row>
      <xdr:rowOff>0</xdr:rowOff>
    </xdr:from>
    <xdr:ext cx="184731" cy="264560"/>
    <xdr:sp macro="" textlink="">
      <xdr:nvSpPr>
        <xdr:cNvPr id="122" name="1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249</xdr:row>
      <xdr:rowOff>0</xdr:rowOff>
    </xdr:from>
    <xdr:ext cx="184731" cy="264560"/>
    <xdr:sp macro="" textlink="">
      <xdr:nvSpPr>
        <xdr:cNvPr id="123" name="1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251</xdr:row>
      <xdr:rowOff>0</xdr:rowOff>
    </xdr:from>
    <xdr:ext cx="184731" cy="264560"/>
    <xdr:sp macro="" textlink="">
      <xdr:nvSpPr>
        <xdr:cNvPr id="124" name="1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253</xdr:row>
      <xdr:rowOff>0</xdr:rowOff>
    </xdr:from>
    <xdr:ext cx="184731" cy="264560"/>
    <xdr:sp macro="" textlink="">
      <xdr:nvSpPr>
        <xdr:cNvPr id="125" name="1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255</xdr:row>
      <xdr:rowOff>0</xdr:rowOff>
    </xdr:from>
    <xdr:ext cx="184731" cy="264560"/>
    <xdr:sp macro="" textlink="">
      <xdr:nvSpPr>
        <xdr:cNvPr id="126" name="1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257</xdr:row>
      <xdr:rowOff>0</xdr:rowOff>
    </xdr:from>
    <xdr:ext cx="184731" cy="264560"/>
    <xdr:sp macro="" textlink="">
      <xdr:nvSpPr>
        <xdr:cNvPr id="127" name="1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259</xdr:row>
      <xdr:rowOff>0</xdr:rowOff>
    </xdr:from>
    <xdr:ext cx="184731" cy="264560"/>
    <xdr:sp macro="" textlink="">
      <xdr:nvSpPr>
        <xdr:cNvPr id="128" name="1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261</xdr:row>
      <xdr:rowOff>0</xdr:rowOff>
    </xdr:from>
    <xdr:ext cx="184731" cy="264560"/>
    <xdr:sp macro="" textlink="">
      <xdr:nvSpPr>
        <xdr:cNvPr id="129" name="1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263</xdr:row>
      <xdr:rowOff>0</xdr:rowOff>
    </xdr:from>
    <xdr:ext cx="184731" cy="264560"/>
    <xdr:sp macro="" textlink="">
      <xdr:nvSpPr>
        <xdr:cNvPr id="130" name="1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265</xdr:row>
      <xdr:rowOff>0</xdr:rowOff>
    </xdr:from>
    <xdr:ext cx="184731" cy="264560"/>
    <xdr:sp macro="" textlink="">
      <xdr:nvSpPr>
        <xdr:cNvPr id="131" name="1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267</xdr:row>
      <xdr:rowOff>0</xdr:rowOff>
    </xdr:from>
    <xdr:ext cx="184731" cy="264560"/>
    <xdr:sp macro="" textlink="">
      <xdr:nvSpPr>
        <xdr:cNvPr id="132" name="1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269</xdr:row>
      <xdr:rowOff>0</xdr:rowOff>
    </xdr:from>
    <xdr:ext cx="184731" cy="264560"/>
    <xdr:sp macro="" textlink="">
      <xdr:nvSpPr>
        <xdr:cNvPr id="133" name="1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271</xdr:row>
      <xdr:rowOff>0</xdr:rowOff>
    </xdr:from>
    <xdr:ext cx="184731" cy="264560"/>
    <xdr:sp macro="" textlink="">
      <xdr:nvSpPr>
        <xdr:cNvPr id="134" name="1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273</xdr:row>
      <xdr:rowOff>0</xdr:rowOff>
    </xdr:from>
    <xdr:ext cx="184731" cy="264560"/>
    <xdr:sp macro="" textlink="">
      <xdr:nvSpPr>
        <xdr:cNvPr id="135" name="1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275</xdr:row>
      <xdr:rowOff>0</xdr:rowOff>
    </xdr:from>
    <xdr:ext cx="184731" cy="264560"/>
    <xdr:sp macro="" textlink="">
      <xdr:nvSpPr>
        <xdr:cNvPr id="136" name="1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277</xdr:row>
      <xdr:rowOff>0</xdr:rowOff>
    </xdr:from>
    <xdr:ext cx="184731" cy="264560"/>
    <xdr:sp macro="" textlink="">
      <xdr:nvSpPr>
        <xdr:cNvPr id="137" name="1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279</xdr:row>
      <xdr:rowOff>0</xdr:rowOff>
    </xdr:from>
    <xdr:ext cx="184731" cy="264560"/>
    <xdr:sp macro="" textlink="">
      <xdr:nvSpPr>
        <xdr:cNvPr id="138" name="1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281</xdr:row>
      <xdr:rowOff>0</xdr:rowOff>
    </xdr:from>
    <xdr:ext cx="184731" cy="264560"/>
    <xdr:sp macro="" textlink="">
      <xdr:nvSpPr>
        <xdr:cNvPr id="139" name="1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283</xdr:row>
      <xdr:rowOff>0</xdr:rowOff>
    </xdr:from>
    <xdr:ext cx="184731" cy="264560"/>
    <xdr:sp macro="" textlink="">
      <xdr:nvSpPr>
        <xdr:cNvPr id="140" name="1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285</xdr:row>
      <xdr:rowOff>0</xdr:rowOff>
    </xdr:from>
    <xdr:ext cx="184731" cy="264560"/>
    <xdr:sp macro="" textlink="">
      <xdr:nvSpPr>
        <xdr:cNvPr id="141" name="1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287</xdr:row>
      <xdr:rowOff>0</xdr:rowOff>
    </xdr:from>
    <xdr:ext cx="184731" cy="264560"/>
    <xdr:sp macro="" textlink="">
      <xdr:nvSpPr>
        <xdr:cNvPr id="142" name="1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289</xdr:row>
      <xdr:rowOff>0</xdr:rowOff>
    </xdr:from>
    <xdr:ext cx="184731" cy="264560"/>
    <xdr:sp macro="" textlink="">
      <xdr:nvSpPr>
        <xdr:cNvPr id="143" name="1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291</xdr:row>
      <xdr:rowOff>0</xdr:rowOff>
    </xdr:from>
    <xdr:ext cx="184731" cy="264560"/>
    <xdr:sp macro="" textlink="">
      <xdr:nvSpPr>
        <xdr:cNvPr id="144" name="1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293</xdr:row>
      <xdr:rowOff>0</xdr:rowOff>
    </xdr:from>
    <xdr:ext cx="184731" cy="264560"/>
    <xdr:sp macro="" textlink="">
      <xdr:nvSpPr>
        <xdr:cNvPr id="145" name="1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295</xdr:row>
      <xdr:rowOff>0</xdr:rowOff>
    </xdr:from>
    <xdr:ext cx="184731" cy="264560"/>
    <xdr:sp macro="" textlink="">
      <xdr:nvSpPr>
        <xdr:cNvPr id="146" name="1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297</xdr:row>
      <xdr:rowOff>0</xdr:rowOff>
    </xdr:from>
    <xdr:ext cx="184731" cy="264560"/>
    <xdr:sp macro="" textlink="">
      <xdr:nvSpPr>
        <xdr:cNvPr id="147" name="1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299</xdr:row>
      <xdr:rowOff>0</xdr:rowOff>
    </xdr:from>
    <xdr:ext cx="184731" cy="264560"/>
    <xdr:sp macro="" textlink="">
      <xdr:nvSpPr>
        <xdr:cNvPr id="148" name="1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301</xdr:row>
      <xdr:rowOff>0</xdr:rowOff>
    </xdr:from>
    <xdr:ext cx="184731" cy="264560"/>
    <xdr:sp macro="" textlink="">
      <xdr:nvSpPr>
        <xdr:cNvPr id="149" name="1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303</xdr:row>
      <xdr:rowOff>0</xdr:rowOff>
    </xdr:from>
    <xdr:ext cx="184731" cy="264560"/>
    <xdr:sp macro="" textlink="">
      <xdr:nvSpPr>
        <xdr:cNvPr id="150" name="1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305</xdr:row>
      <xdr:rowOff>0</xdr:rowOff>
    </xdr:from>
    <xdr:ext cx="184731" cy="264560"/>
    <xdr:sp macro="" textlink="">
      <xdr:nvSpPr>
        <xdr:cNvPr id="151" name="1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307</xdr:row>
      <xdr:rowOff>0</xdr:rowOff>
    </xdr:from>
    <xdr:ext cx="184731" cy="264560"/>
    <xdr:sp macro="" textlink="">
      <xdr:nvSpPr>
        <xdr:cNvPr id="152" name="1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309</xdr:row>
      <xdr:rowOff>0</xdr:rowOff>
    </xdr:from>
    <xdr:ext cx="184731" cy="264560"/>
    <xdr:sp macro="" textlink="">
      <xdr:nvSpPr>
        <xdr:cNvPr id="153" name="1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311</xdr:row>
      <xdr:rowOff>0</xdr:rowOff>
    </xdr:from>
    <xdr:ext cx="184731" cy="264560"/>
    <xdr:sp macro="" textlink="">
      <xdr:nvSpPr>
        <xdr:cNvPr id="154" name="1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155" name="1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156" name="155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157" name="156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158" name="157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159" name="158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160" name="159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161" name="160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162" name="161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163" name="162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164" name="163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165" name="164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166" name="165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167" name="166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168" name="167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169" name="168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170" name="169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171" name="170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172" name="171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173" name="172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174" name="173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175" name="174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176" name="175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177" name="176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178" name="177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179" name="178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180" name="179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181" name="180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182" name="181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183" name="182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184" name="183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185" name="184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186" name="185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187" name="186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188" name="187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189" name="188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190" name="189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191" name="190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192" name="191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193" name="192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194" name="193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195" name="194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196" name="195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197" name="196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198" name="197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199" name="198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200" name="199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201" name="200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202" name="201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203" name="202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204" name="203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205" name="204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206" name="205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207" name="206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208" name="207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209" name="208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210" name="209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211" name="210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212" name="211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213" name="212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214" name="213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215" name="214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216" name="215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217" name="216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218" name="217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219" name="218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220" name="219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221" name="220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222" name="221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223" name="222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224" name="223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225" name="224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226" name="225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227" name="226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228" name="227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229" name="228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230" name="229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231" name="230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232" name="231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233" name="232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234" name="233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235" name="234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236" name="235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237" name="236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238" name="237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239" name="238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240" name="239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241" name="240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242" name="241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189</xdr:row>
      <xdr:rowOff>0</xdr:rowOff>
    </xdr:from>
    <xdr:ext cx="184731" cy="264560"/>
    <xdr:sp macro="" textlink="">
      <xdr:nvSpPr>
        <xdr:cNvPr id="243" name="242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191</xdr:row>
      <xdr:rowOff>0</xdr:rowOff>
    </xdr:from>
    <xdr:ext cx="184731" cy="264560"/>
    <xdr:sp macro="" textlink="">
      <xdr:nvSpPr>
        <xdr:cNvPr id="244" name="243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193</xdr:row>
      <xdr:rowOff>0</xdr:rowOff>
    </xdr:from>
    <xdr:ext cx="184731" cy="264560"/>
    <xdr:sp macro="" textlink="">
      <xdr:nvSpPr>
        <xdr:cNvPr id="245" name="244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194</xdr:row>
      <xdr:rowOff>0</xdr:rowOff>
    </xdr:from>
    <xdr:ext cx="184731" cy="264560"/>
    <xdr:sp macro="" textlink="">
      <xdr:nvSpPr>
        <xdr:cNvPr id="246" name="245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196</xdr:row>
      <xdr:rowOff>0</xdr:rowOff>
    </xdr:from>
    <xdr:ext cx="184731" cy="264560"/>
    <xdr:sp macro="" textlink="">
      <xdr:nvSpPr>
        <xdr:cNvPr id="247" name="246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198</xdr:row>
      <xdr:rowOff>0</xdr:rowOff>
    </xdr:from>
    <xdr:ext cx="184731" cy="264560"/>
    <xdr:sp macro="" textlink="">
      <xdr:nvSpPr>
        <xdr:cNvPr id="248" name="247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200</xdr:row>
      <xdr:rowOff>0</xdr:rowOff>
    </xdr:from>
    <xdr:ext cx="184731" cy="264560"/>
    <xdr:sp macro="" textlink="">
      <xdr:nvSpPr>
        <xdr:cNvPr id="249" name="248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202</xdr:row>
      <xdr:rowOff>0</xdr:rowOff>
    </xdr:from>
    <xdr:ext cx="184731" cy="264560"/>
    <xdr:sp macro="" textlink="">
      <xdr:nvSpPr>
        <xdr:cNvPr id="250" name="249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204</xdr:row>
      <xdr:rowOff>0</xdr:rowOff>
    </xdr:from>
    <xdr:ext cx="184731" cy="264560"/>
    <xdr:sp macro="" textlink="">
      <xdr:nvSpPr>
        <xdr:cNvPr id="251" name="250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206</xdr:row>
      <xdr:rowOff>0</xdr:rowOff>
    </xdr:from>
    <xdr:ext cx="184731" cy="264560"/>
    <xdr:sp macro="" textlink="">
      <xdr:nvSpPr>
        <xdr:cNvPr id="252" name="251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208</xdr:row>
      <xdr:rowOff>0</xdr:rowOff>
    </xdr:from>
    <xdr:ext cx="184731" cy="264560"/>
    <xdr:sp macro="" textlink="">
      <xdr:nvSpPr>
        <xdr:cNvPr id="253" name="252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210</xdr:row>
      <xdr:rowOff>0</xdr:rowOff>
    </xdr:from>
    <xdr:ext cx="184731" cy="264560"/>
    <xdr:sp macro="" textlink="">
      <xdr:nvSpPr>
        <xdr:cNvPr id="254" name="253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212</xdr:row>
      <xdr:rowOff>0</xdr:rowOff>
    </xdr:from>
    <xdr:ext cx="184731" cy="264560"/>
    <xdr:sp macro="" textlink="">
      <xdr:nvSpPr>
        <xdr:cNvPr id="255" name="254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214</xdr:row>
      <xdr:rowOff>0</xdr:rowOff>
    </xdr:from>
    <xdr:ext cx="184731" cy="264560"/>
    <xdr:sp macro="" textlink="">
      <xdr:nvSpPr>
        <xdr:cNvPr id="256" name="255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216</xdr:row>
      <xdr:rowOff>0</xdr:rowOff>
    </xdr:from>
    <xdr:ext cx="184731" cy="264560"/>
    <xdr:sp macro="" textlink="">
      <xdr:nvSpPr>
        <xdr:cNvPr id="257" name="256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218</xdr:row>
      <xdr:rowOff>0</xdr:rowOff>
    </xdr:from>
    <xdr:ext cx="184731" cy="264560"/>
    <xdr:sp macro="" textlink="">
      <xdr:nvSpPr>
        <xdr:cNvPr id="258" name="257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220</xdr:row>
      <xdr:rowOff>0</xdr:rowOff>
    </xdr:from>
    <xdr:ext cx="184731" cy="264560"/>
    <xdr:sp macro="" textlink="">
      <xdr:nvSpPr>
        <xdr:cNvPr id="259" name="258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222</xdr:row>
      <xdr:rowOff>0</xdr:rowOff>
    </xdr:from>
    <xdr:ext cx="184731" cy="264560"/>
    <xdr:sp macro="" textlink="">
      <xdr:nvSpPr>
        <xdr:cNvPr id="260" name="259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224</xdr:row>
      <xdr:rowOff>0</xdr:rowOff>
    </xdr:from>
    <xdr:ext cx="184731" cy="264560"/>
    <xdr:sp macro="" textlink="">
      <xdr:nvSpPr>
        <xdr:cNvPr id="261" name="260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226</xdr:row>
      <xdr:rowOff>0</xdr:rowOff>
    </xdr:from>
    <xdr:ext cx="184731" cy="264560"/>
    <xdr:sp macro="" textlink="">
      <xdr:nvSpPr>
        <xdr:cNvPr id="262" name="261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228</xdr:row>
      <xdr:rowOff>0</xdr:rowOff>
    </xdr:from>
    <xdr:ext cx="184731" cy="264560"/>
    <xdr:sp macro="" textlink="">
      <xdr:nvSpPr>
        <xdr:cNvPr id="263" name="262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230</xdr:row>
      <xdr:rowOff>0</xdr:rowOff>
    </xdr:from>
    <xdr:ext cx="184731" cy="264560"/>
    <xdr:sp macro="" textlink="">
      <xdr:nvSpPr>
        <xdr:cNvPr id="264" name="263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232</xdr:row>
      <xdr:rowOff>0</xdr:rowOff>
    </xdr:from>
    <xdr:ext cx="184731" cy="264560"/>
    <xdr:sp macro="" textlink="">
      <xdr:nvSpPr>
        <xdr:cNvPr id="265" name="264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234</xdr:row>
      <xdr:rowOff>0</xdr:rowOff>
    </xdr:from>
    <xdr:ext cx="184731" cy="264560"/>
    <xdr:sp macro="" textlink="">
      <xdr:nvSpPr>
        <xdr:cNvPr id="266" name="265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236</xdr:row>
      <xdr:rowOff>0</xdr:rowOff>
    </xdr:from>
    <xdr:ext cx="184731" cy="264560"/>
    <xdr:sp macro="" textlink="">
      <xdr:nvSpPr>
        <xdr:cNvPr id="267" name="266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238</xdr:row>
      <xdr:rowOff>0</xdr:rowOff>
    </xdr:from>
    <xdr:ext cx="184731" cy="264560"/>
    <xdr:sp macro="" textlink="">
      <xdr:nvSpPr>
        <xdr:cNvPr id="268" name="267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240</xdr:row>
      <xdr:rowOff>0</xdr:rowOff>
    </xdr:from>
    <xdr:ext cx="184731" cy="264560"/>
    <xdr:sp macro="" textlink="">
      <xdr:nvSpPr>
        <xdr:cNvPr id="269" name="268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242</xdr:row>
      <xdr:rowOff>0</xdr:rowOff>
    </xdr:from>
    <xdr:ext cx="184731" cy="264560"/>
    <xdr:sp macro="" textlink="">
      <xdr:nvSpPr>
        <xdr:cNvPr id="270" name="269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244</xdr:row>
      <xdr:rowOff>0</xdr:rowOff>
    </xdr:from>
    <xdr:ext cx="184731" cy="264560"/>
    <xdr:sp macro="" textlink="">
      <xdr:nvSpPr>
        <xdr:cNvPr id="271" name="270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246</xdr:row>
      <xdr:rowOff>0</xdr:rowOff>
    </xdr:from>
    <xdr:ext cx="184731" cy="264560"/>
    <xdr:sp macro="" textlink="">
      <xdr:nvSpPr>
        <xdr:cNvPr id="272" name="271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248</xdr:row>
      <xdr:rowOff>0</xdr:rowOff>
    </xdr:from>
    <xdr:ext cx="184731" cy="264560"/>
    <xdr:sp macro="" textlink="">
      <xdr:nvSpPr>
        <xdr:cNvPr id="273" name="272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249</xdr:row>
      <xdr:rowOff>0</xdr:rowOff>
    </xdr:from>
    <xdr:ext cx="184731" cy="264560"/>
    <xdr:sp macro="" textlink="">
      <xdr:nvSpPr>
        <xdr:cNvPr id="274" name="273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251</xdr:row>
      <xdr:rowOff>0</xdr:rowOff>
    </xdr:from>
    <xdr:ext cx="184731" cy="264560"/>
    <xdr:sp macro="" textlink="">
      <xdr:nvSpPr>
        <xdr:cNvPr id="275" name="274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253</xdr:row>
      <xdr:rowOff>0</xdr:rowOff>
    </xdr:from>
    <xdr:ext cx="184731" cy="264560"/>
    <xdr:sp macro="" textlink="">
      <xdr:nvSpPr>
        <xdr:cNvPr id="276" name="275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255</xdr:row>
      <xdr:rowOff>0</xdr:rowOff>
    </xdr:from>
    <xdr:ext cx="184731" cy="264560"/>
    <xdr:sp macro="" textlink="">
      <xdr:nvSpPr>
        <xdr:cNvPr id="277" name="276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257</xdr:row>
      <xdr:rowOff>0</xdr:rowOff>
    </xdr:from>
    <xdr:ext cx="184731" cy="264560"/>
    <xdr:sp macro="" textlink="">
      <xdr:nvSpPr>
        <xdr:cNvPr id="278" name="277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259</xdr:row>
      <xdr:rowOff>0</xdr:rowOff>
    </xdr:from>
    <xdr:ext cx="184731" cy="264560"/>
    <xdr:sp macro="" textlink="">
      <xdr:nvSpPr>
        <xdr:cNvPr id="279" name="278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261</xdr:row>
      <xdr:rowOff>0</xdr:rowOff>
    </xdr:from>
    <xdr:ext cx="184731" cy="264560"/>
    <xdr:sp macro="" textlink="">
      <xdr:nvSpPr>
        <xdr:cNvPr id="280" name="279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263</xdr:row>
      <xdr:rowOff>0</xdr:rowOff>
    </xdr:from>
    <xdr:ext cx="184731" cy="264560"/>
    <xdr:sp macro="" textlink="">
      <xdr:nvSpPr>
        <xdr:cNvPr id="281" name="280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265</xdr:row>
      <xdr:rowOff>0</xdr:rowOff>
    </xdr:from>
    <xdr:ext cx="184731" cy="264560"/>
    <xdr:sp macro="" textlink="">
      <xdr:nvSpPr>
        <xdr:cNvPr id="282" name="281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267</xdr:row>
      <xdr:rowOff>0</xdr:rowOff>
    </xdr:from>
    <xdr:ext cx="184731" cy="264560"/>
    <xdr:sp macro="" textlink="">
      <xdr:nvSpPr>
        <xdr:cNvPr id="283" name="282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269</xdr:row>
      <xdr:rowOff>0</xdr:rowOff>
    </xdr:from>
    <xdr:ext cx="184731" cy="264560"/>
    <xdr:sp macro="" textlink="">
      <xdr:nvSpPr>
        <xdr:cNvPr id="284" name="283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271</xdr:row>
      <xdr:rowOff>0</xdr:rowOff>
    </xdr:from>
    <xdr:ext cx="184731" cy="264560"/>
    <xdr:sp macro="" textlink="">
      <xdr:nvSpPr>
        <xdr:cNvPr id="285" name="284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273</xdr:row>
      <xdr:rowOff>0</xdr:rowOff>
    </xdr:from>
    <xdr:ext cx="184731" cy="264560"/>
    <xdr:sp macro="" textlink="">
      <xdr:nvSpPr>
        <xdr:cNvPr id="286" name="285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275</xdr:row>
      <xdr:rowOff>0</xdr:rowOff>
    </xdr:from>
    <xdr:ext cx="184731" cy="264560"/>
    <xdr:sp macro="" textlink="">
      <xdr:nvSpPr>
        <xdr:cNvPr id="287" name="286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277</xdr:row>
      <xdr:rowOff>0</xdr:rowOff>
    </xdr:from>
    <xdr:ext cx="184731" cy="264560"/>
    <xdr:sp macro="" textlink="">
      <xdr:nvSpPr>
        <xdr:cNvPr id="288" name="287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279</xdr:row>
      <xdr:rowOff>0</xdr:rowOff>
    </xdr:from>
    <xdr:ext cx="184731" cy="264560"/>
    <xdr:sp macro="" textlink="">
      <xdr:nvSpPr>
        <xdr:cNvPr id="289" name="288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281</xdr:row>
      <xdr:rowOff>0</xdr:rowOff>
    </xdr:from>
    <xdr:ext cx="184731" cy="264560"/>
    <xdr:sp macro="" textlink="">
      <xdr:nvSpPr>
        <xdr:cNvPr id="290" name="289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283</xdr:row>
      <xdr:rowOff>0</xdr:rowOff>
    </xdr:from>
    <xdr:ext cx="184731" cy="264560"/>
    <xdr:sp macro="" textlink="">
      <xdr:nvSpPr>
        <xdr:cNvPr id="291" name="290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285</xdr:row>
      <xdr:rowOff>0</xdr:rowOff>
    </xdr:from>
    <xdr:ext cx="184731" cy="264560"/>
    <xdr:sp macro="" textlink="">
      <xdr:nvSpPr>
        <xdr:cNvPr id="292" name="291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287</xdr:row>
      <xdr:rowOff>0</xdr:rowOff>
    </xdr:from>
    <xdr:ext cx="184731" cy="264560"/>
    <xdr:sp macro="" textlink="">
      <xdr:nvSpPr>
        <xdr:cNvPr id="293" name="292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289</xdr:row>
      <xdr:rowOff>0</xdr:rowOff>
    </xdr:from>
    <xdr:ext cx="184731" cy="264560"/>
    <xdr:sp macro="" textlink="">
      <xdr:nvSpPr>
        <xdr:cNvPr id="294" name="293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291</xdr:row>
      <xdr:rowOff>0</xdr:rowOff>
    </xdr:from>
    <xdr:ext cx="184731" cy="264560"/>
    <xdr:sp macro="" textlink="">
      <xdr:nvSpPr>
        <xdr:cNvPr id="295" name="294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293</xdr:row>
      <xdr:rowOff>0</xdr:rowOff>
    </xdr:from>
    <xdr:ext cx="184731" cy="264560"/>
    <xdr:sp macro="" textlink="">
      <xdr:nvSpPr>
        <xdr:cNvPr id="296" name="295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295</xdr:row>
      <xdr:rowOff>0</xdr:rowOff>
    </xdr:from>
    <xdr:ext cx="184731" cy="264560"/>
    <xdr:sp macro="" textlink="">
      <xdr:nvSpPr>
        <xdr:cNvPr id="297" name="296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297</xdr:row>
      <xdr:rowOff>0</xdr:rowOff>
    </xdr:from>
    <xdr:ext cx="184731" cy="264560"/>
    <xdr:sp macro="" textlink="">
      <xdr:nvSpPr>
        <xdr:cNvPr id="298" name="297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299</xdr:row>
      <xdr:rowOff>0</xdr:rowOff>
    </xdr:from>
    <xdr:ext cx="184731" cy="264560"/>
    <xdr:sp macro="" textlink="">
      <xdr:nvSpPr>
        <xdr:cNvPr id="299" name="298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301</xdr:row>
      <xdr:rowOff>0</xdr:rowOff>
    </xdr:from>
    <xdr:ext cx="184731" cy="264560"/>
    <xdr:sp macro="" textlink="">
      <xdr:nvSpPr>
        <xdr:cNvPr id="300" name="299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303</xdr:row>
      <xdr:rowOff>0</xdr:rowOff>
    </xdr:from>
    <xdr:ext cx="184731" cy="264560"/>
    <xdr:sp macro="" textlink="">
      <xdr:nvSpPr>
        <xdr:cNvPr id="301" name="300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305</xdr:row>
      <xdr:rowOff>0</xdr:rowOff>
    </xdr:from>
    <xdr:ext cx="184731" cy="264560"/>
    <xdr:sp macro="" textlink="">
      <xdr:nvSpPr>
        <xdr:cNvPr id="302" name="301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307</xdr:row>
      <xdr:rowOff>0</xdr:rowOff>
    </xdr:from>
    <xdr:ext cx="184731" cy="264560"/>
    <xdr:sp macro="" textlink="">
      <xdr:nvSpPr>
        <xdr:cNvPr id="303" name="302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309</xdr:row>
      <xdr:rowOff>0</xdr:rowOff>
    </xdr:from>
    <xdr:ext cx="184731" cy="264560"/>
    <xdr:sp macro="" textlink="">
      <xdr:nvSpPr>
        <xdr:cNvPr id="304" name="303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311</xdr:row>
      <xdr:rowOff>0</xdr:rowOff>
    </xdr:from>
    <xdr:ext cx="184731" cy="264560"/>
    <xdr:sp macro="" textlink="">
      <xdr:nvSpPr>
        <xdr:cNvPr id="305" name="304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xdr:row>
      <xdr:rowOff>0</xdr:rowOff>
    </xdr:from>
    <xdr:ext cx="184731" cy="264560"/>
    <xdr:sp macro="" textlink="">
      <xdr:nvSpPr>
        <xdr:cNvPr id="306" name="3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xdr:row>
      <xdr:rowOff>0</xdr:rowOff>
    </xdr:from>
    <xdr:ext cx="184731" cy="264560"/>
    <xdr:sp macro="" textlink="">
      <xdr:nvSpPr>
        <xdr:cNvPr id="307" name="306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xdr:row>
      <xdr:rowOff>0</xdr:rowOff>
    </xdr:from>
    <xdr:ext cx="184731" cy="264560"/>
    <xdr:sp macro="" textlink="">
      <xdr:nvSpPr>
        <xdr:cNvPr id="308" name="307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xdr:row>
      <xdr:rowOff>0</xdr:rowOff>
    </xdr:from>
    <xdr:ext cx="184731" cy="264560"/>
    <xdr:sp macro="" textlink="">
      <xdr:nvSpPr>
        <xdr:cNvPr id="309" name="308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xdr:row>
      <xdr:rowOff>0</xdr:rowOff>
    </xdr:from>
    <xdr:ext cx="184731" cy="264560"/>
    <xdr:sp macro="" textlink="">
      <xdr:nvSpPr>
        <xdr:cNvPr id="310" name="309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xdr:row>
      <xdr:rowOff>0</xdr:rowOff>
    </xdr:from>
    <xdr:ext cx="184731" cy="264560"/>
    <xdr:sp macro="" textlink="">
      <xdr:nvSpPr>
        <xdr:cNvPr id="311" name="310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xdr:row>
      <xdr:rowOff>0</xdr:rowOff>
    </xdr:from>
    <xdr:ext cx="184731" cy="264560"/>
    <xdr:sp macro="" textlink="">
      <xdr:nvSpPr>
        <xdr:cNvPr id="312" name="311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xdr:row>
      <xdr:rowOff>0</xdr:rowOff>
    </xdr:from>
    <xdr:ext cx="184731" cy="264560"/>
    <xdr:sp macro="" textlink="">
      <xdr:nvSpPr>
        <xdr:cNvPr id="313" name="312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32</xdr:row>
      <xdr:rowOff>0</xdr:rowOff>
    </xdr:from>
    <xdr:ext cx="184731" cy="264560"/>
    <xdr:sp macro="" textlink="">
      <xdr:nvSpPr>
        <xdr:cNvPr id="314" name="313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34</xdr:row>
      <xdr:rowOff>0</xdr:rowOff>
    </xdr:from>
    <xdr:ext cx="184731" cy="264560"/>
    <xdr:sp macro="" textlink="">
      <xdr:nvSpPr>
        <xdr:cNvPr id="315" name="314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36</xdr:row>
      <xdr:rowOff>0</xdr:rowOff>
    </xdr:from>
    <xdr:ext cx="184731" cy="264560"/>
    <xdr:sp macro="" textlink="">
      <xdr:nvSpPr>
        <xdr:cNvPr id="316" name="315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38</xdr:row>
      <xdr:rowOff>0</xdr:rowOff>
    </xdr:from>
    <xdr:ext cx="184731" cy="264560"/>
    <xdr:sp macro="" textlink="">
      <xdr:nvSpPr>
        <xdr:cNvPr id="317" name="316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40</xdr:row>
      <xdr:rowOff>0</xdr:rowOff>
    </xdr:from>
    <xdr:ext cx="184731" cy="264560"/>
    <xdr:sp macro="" textlink="">
      <xdr:nvSpPr>
        <xdr:cNvPr id="318" name="317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42</xdr:row>
      <xdr:rowOff>0</xdr:rowOff>
    </xdr:from>
    <xdr:ext cx="184731" cy="264560"/>
    <xdr:sp macro="" textlink="">
      <xdr:nvSpPr>
        <xdr:cNvPr id="319" name="318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44</xdr:row>
      <xdr:rowOff>0</xdr:rowOff>
    </xdr:from>
    <xdr:ext cx="184731" cy="264560"/>
    <xdr:sp macro="" textlink="">
      <xdr:nvSpPr>
        <xdr:cNvPr id="320" name="319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46</xdr:row>
      <xdr:rowOff>0</xdr:rowOff>
    </xdr:from>
    <xdr:ext cx="184731" cy="264560"/>
    <xdr:sp macro="" textlink="">
      <xdr:nvSpPr>
        <xdr:cNvPr id="321" name="320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48</xdr:row>
      <xdr:rowOff>0</xdr:rowOff>
    </xdr:from>
    <xdr:ext cx="184731" cy="264560"/>
    <xdr:sp macro="" textlink="">
      <xdr:nvSpPr>
        <xdr:cNvPr id="322" name="321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50</xdr:row>
      <xdr:rowOff>0</xdr:rowOff>
    </xdr:from>
    <xdr:ext cx="184731" cy="264560"/>
    <xdr:sp macro="" textlink="">
      <xdr:nvSpPr>
        <xdr:cNvPr id="323" name="322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52</xdr:row>
      <xdr:rowOff>0</xdr:rowOff>
    </xdr:from>
    <xdr:ext cx="184731" cy="264560"/>
    <xdr:sp macro="" textlink="">
      <xdr:nvSpPr>
        <xdr:cNvPr id="324" name="323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54</xdr:row>
      <xdr:rowOff>0</xdr:rowOff>
    </xdr:from>
    <xdr:ext cx="184731" cy="264560"/>
    <xdr:sp macro="" textlink="">
      <xdr:nvSpPr>
        <xdr:cNvPr id="325" name="324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56</xdr:row>
      <xdr:rowOff>0</xdr:rowOff>
    </xdr:from>
    <xdr:ext cx="184731" cy="264560"/>
    <xdr:sp macro="" textlink="">
      <xdr:nvSpPr>
        <xdr:cNvPr id="326" name="325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58</xdr:row>
      <xdr:rowOff>0</xdr:rowOff>
    </xdr:from>
    <xdr:ext cx="184731" cy="264560"/>
    <xdr:sp macro="" textlink="">
      <xdr:nvSpPr>
        <xdr:cNvPr id="327" name="326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60</xdr:row>
      <xdr:rowOff>0</xdr:rowOff>
    </xdr:from>
    <xdr:ext cx="184731" cy="264560"/>
    <xdr:sp macro="" textlink="">
      <xdr:nvSpPr>
        <xdr:cNvPr id="328" name="327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62</xdr:row>
      <xdr:rowOff>0</xdr:rowOff>
    </xdr:from>
    <xdr:ext cx="184731" cy="264560"/>
    <xdr:sp macro="" textlink="">
      <xdr:nvSpPr>
        <xdr:cNvPr id="329" name="328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64</xdr:row>
      <xdr:rowOff>0</xdr:rowOff>
    </xdr:from>
    <xdr:ext cx="184731" cy="264560"/>
    <xdr:sp macro="" textlink="">
      <xdr:nvSpPr>
        <xdr:cNvPr id="330" name="329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66</xdr:row>
      <xdr:rowOff>0</xdr:rowOff>
    </xdr:from>
    <xdr:ext cx="184731" cy="264560"/>
    <xdr:sp macro="" textlink="">
      <xdr:nvSpPr>
        <xdr:cNvPr id="331" name="330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68</xdr:row>
      <xdr:rowOff>0</xdr:rowOff>
    </xdr:from>
    <xdr:ext cx="184731" cy="264560"/>
    <xdr:sp macro="" textlink="">
      <xdr:nvSpPr>
        <xdr:cNvPr id="332" name="331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70</xdr:row>
      <xdr:rowOff>0</xdr:rowOff>
    </xdr:from>
    <xdr:ext cx="184731" cy="264560"/>
    <xdr:sp macro="" textlink="">
      <xdr:nvSpPr>
        <xdr:cNvPr id="333" name="332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72</xdr:row>
      <xdr:rowOff>0</xdr:rowOff>
    </xdr:from>
    <xdr:ext cx="184731" cy="264560"/>
    <xdr:sp macro="" textlink="">
      <xdr:nvSpPr>
        <xdr:cNvPr id="334" name="333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74</xdr:row>
      <xdr:rowOff>0</xdr:rowOff>
    </xdr:from>
    <xdr:ext cx="184731" cy="264560"/>
    <xdr:sp macro="" textlink="">
      <xdr:nvSpPr>
        <xdr:cNvPr id="335" name="334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76</xdr:row>
      <xdr:rowOff>0</xdr:rowOff>
    </xdr:from>
    <xdr:ext cx="184731" cy="264560"/>
    <xdr:sp macro="" textlink="">
      <xdr:nvSpPr>
        <xdr:cNvPr id="336" name="335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78</xdr:row>
      <xdr:rowOff>0</xdr:rowOff>
    </xdr:from>
    <xdr:ext cx="184731" cy="264560"/>
    <xdr:sp macro="" textlink="">
      <xdr:nvSpPr>
        <xdr:cNvPr id="337" name="336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80</xdr:row>
      <xdr:rowOff>0</xdr:rowOff>
    </xdr:from>
    <xdr:ext cx="184731" cy="264560"/>
    <xdr:sp macro="" textlink="">
      <xdr:nvSpPr>
        <xdr:cNvPr id="338" name="337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82</xdr:row>
      <xdr:rowOff>0</xdr:rowOff>
    </xdr:from>
    <xdr:ext cx="184731" cy="264560"/>
    <xdr:sp macro="" textlink="">
      <xdr:nvSpPr>
        <xdr:cNvPr id="339" name="338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84</xdr:row>
      <xdr:rowOff>0</xdr:rowOff>
    </xdr:from>
    <xdr:ext cx="184731" cy="264560"/>
    <xdr:sp macro="" textlink="">
      <xdr:nvSpPr>
        <xdr:cNvPr id="340" name="339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86</xdr:row>
      <xdr:rowOff>0</xdr:rowOff>
    </xdr:from>
    <xdr:ext cx="184731" cy="264560"/>
    <xdr:sp macro="" textlink="">
      <xdr:nvSpPr>
        <xdr:cNvPr id="341" name="340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88</xdr:row>
      <xdr:rowOff>0</xdr:rowOff>
    </xdr:from>
    <xdr:ext cx="184731" cy="264560"/>
    <xdr:sp macro="" textlink="">
      <xdr:nvSpPr>
        <xdr:cNvPr id="342" name="341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90</xdr:row>
      <xdr:rowOff>0</xdr:rowOff>
    </xdr:from>
    <xdr:ext cx="184731" cy="264560"/>
    <xdr:sp macro="" textlink="">
      <xdr:nvSpPr>
        <xdr:cNvPr id="343" name="342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92</xdr:row>
      <xdr:rowOff>0</xdr:rowOff>
    </xdr:from>
    <xdr:ext cx="184731" cy="264560"/>
    <xdr:sp macro="" textlink="">
      <xdr:nvSpPr>
        <xdr:cNvPr id="344" name="343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94</xdr:row>
      <xdr:rowOff>0</xdr:rowOff>
    </xdr:from>
    <xdr:ext cx="184731" cy="264560"/>
    <xdr:sp macro="" textlink="">
      <xdr:nvSpPr>
        <xdr:cNvPr id="345" name="344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96</xdr:row>
      <xdr:rowOff>0</xdr:rowOff>
    </xdr:from>
    <xdr:ext cx="184731" cy="264560"/>
    <xdr:sp macro="" textlink="">
      <xdr:nvSpPr>
        <xdr:cNvPr id="346" name="345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98</xdr:row>
      <xdr:rowOff>0</xdr:rowOff>
    </xdr:from>
    <xdr:ext cx="184731" cy="264560"/>
    <xdr:sp macro="" textlink="">
      <xdr:nvSpPr>
        <xdr:cNvPr id="347" name="346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100</xdr:row>
      <xdr:rowOff>0</xdr:rowOff>
    </xdr:from>
    <xdr:ext cx="184731" cy="264560"/>
    <xdr:sp macro="" textlink="">
      <xdr:nvSpPr>
        <xdr:cNvPr id="348" name="347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102</xdr:row>
      <xdr:rowOff>0</xdr:rowOff>
    </xdr:from>
    <xdr:ext cx="184731" cy="264560"/>
    <xdr:sp macro="" textlink="">
      <xdr:nvSpPr>
        <xdr:cNvPr id="349" name="348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104</xdr:row>
      <xdr:rowOff>0</xdr:rowOff>
    </xdr:from>
    <xdr:ext cx="184731" cy="264560"/>
    <xdr:sp macro="" textlink="">
      <xdr:nvSpPr>
        <xdr:cNvPr id="350" name="349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106</xdr:row>
      <xdr:rowOff>0</xdr:rowOff>
    </xdr:from>
    <xdr:ext cx="184731" cy="264560"/>
    <xdr:sp macro="" textlink="">
      <xdr:nvSpPr>
        <xdr:cNvPr id="351" name="350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108</xdr:row>
      <xdr:rowOff>0</xdr:rowOff>
    </xdr:from>
    <xdr:ext cx="184731" cy="264560"/>
    <xdr:sp macro="" textlink="">
      <xdr:nvSpPr>
        <xdr:cNvPr id="352" name="351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110</xdr:row>
      <xdr:rowOff>0</xdr:rowOff>
    </xdr:from>
    <xdr:ext cx="184731" cy="264560"/>
    <xdr:sp macro="" textlink="">
      <xdr:nvSpPr>
        <xdr:cNvPr id="353" name="352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112</xdr:row>
      <xdr:rowOff>0</xdr:rowOff>
    </xdr:from>
    <xdr:ext cx="184731" cy="264560"/>
    <xdr:sp macro="" textlink="">
      <xdr:nvSpPr>
        <xdr:cNvPr id="354" name="353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114</xdr:row>
      <xdr:rowOff>0</xdr:rowOff>
    </xdr:from>
    <xdr:ext cx="184731" cy="264560"/>
    <xdr:sp macro="" textlink="">
      <xdr:nvSpPr>
        <xdr:cNvPr id="355" name="354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116</xdr:row>
      <xdr:rowOff>0</xdr:rowOff>
    </xdr:from>
    <xdr:ext cx="184731" cy="264560"/>
    <xdr:sp macro="" textlink="">
      <xdr:nvSpPr>
        <xdr:cNvPr id="356" name="355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118</xdr:row>
      <xdr:rowOff>0</xdr:rowOff>
    </xdr:from>
    <xdr:ext cx="184731" cy="264560"/>
    <xdr:sp macro="" textlink="">
      <xdr:nvSpPr>
        <xdr:cNvPr id="357" name="356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120</xdr:row>
      <xdr:rowOff>0</xdr:rowOff>
    </xdr:from>
    <xdr:ext cx="184731" cy="264560"/>
    <xdr:sp macro="" textlink="">
      <xdr:nvSpPr>
        <xdr:cNvPr id="358" name="357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122</xdr:row>
      <xdr:rowOff>0</xdr:rowOff>
    </xdr:from>
    <xdr:ext cx="184731" cy="264560"/>
    <xdr:sp macro="" textlink="">
      <xdr:nvSpPr>
        <xdr:cNvPr id="359" name="358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124</xdr:row>
      <xdr:rowOff>0</xdr:rowOff>
    </xdr:from>
    <xdr:ext cx="184731" cy="264560"/>
    <xdr:sp macro="" textlink="">
      <xdr:nvSpPr>
        <xdr:cNvPr id="360" name="359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126</xdr:row>
      <xdr:rowOff>0</xdr:rowOff>
    </xdr:from>
    <xdr:ext cx="184731" cy="264560"/>
    <xdr:sp macro="" textlink="">
      <xdr:nvSpPr>
        <xdr:cNvPr id="361" name="360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128</xdr:row>
      <xdr:rowOff>0</xdr:rowOff>
    </xdr:from>
    <xdr:ext cx="184731" cy="264560"/>
    <xdr:sp macro="" textlink="">
      <xdr:nvSpPr>
        <xdr:cNvPr id="362" name="361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130</xdr:row>
      <xdr:rowOff>0</xdr:rowOff>
    </xdr:from>
    <xdr:ext cx="184731" cy="264560"/>
    <xdr:sp macro="" textlink="">
      <xdr:nvSpPr>
        <xdr:cNvPr id="363" name="362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132</xdr:row>
      <xdr:rowOff>0</xdr:rowOff>
    </xdr:from>
    <xdr:ext cx="184731" cy="264560"/>
    <xdr:sp macro="" textlink="">
      <xdr:nvSpPr>
        <xdr:cNvPr id="364" name="363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134</xdr:row>
      <xdr:rowOff>0</xdr:rowOff>
    </xdr:from>
    <xdr:ext cx="184731" cy="264560"/>
    <xdr:sp macro="" textlink="">
      <xdr:nvSpPr>
        <xdr:cNvPr id="365" name="364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136</xdr:row>
      <xdr:rowOff>0</xdr:rowOff>
    </xdr:from>
    <xdr:ext cx="184731" cy="264560"/>
    <xdr:sp macro="" textlink="">
      <xdr:nvSpPr>
        <xdr:cNvPr id="366" name="365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138</xdr:row>
      <xdr:rowOff>0</xdr:rowOff>
    </xdr:from>
    <xdr:ext cx="184731" cy="264560"/>
    <xdr:sp macro="" textlink="">
      <xdr:nvSpPr>
        <xdr:cNvPr id="367" name="366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140</xdr:row>
      <xdr:rowOff>0</xdr:rowOff>
    </xdr:from>
    <xdr:ext cx="184731" cy="264560"/>
    <xdr:sp macro="" textlink="">
      <xdr:nvSpPr>
        <xdr:cNvPr id="368" name="367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142</xdr:row>
      <xdr:rowOff>0</xdr:rowOff>
    </xdr:from>
    <xdr:ext cx="184731" cy="264560"/>
    <xdr:sp macro="" textlink="">
      <xdr:nvSpPr>
        <xdr:cNvPr id="369" name="368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144</xdr:row>
      <xdr:rowOff>0</xdr:rowOff>
    </xdr:from>
    <xdr:ext cx="184731" cy="264560"/>
    <xdr:sp macro="" textlink="">
      <xdr:nvSpPr>
        <xdr:cNvPr id="370" name="369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146</xdr:row>
      <xdr:rowOff>0</xdr:rowOff>
    </xdr:from>
    <xdr:ext cx="184731" cy="264560"/>
    <xdr:sp macro="" textlink="">
      <xdr:nvSpPr>
        <xdr:cNvPr id="371" name="370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148</xdr:row>
      <xdr:rowOff>0</xdr:rowOff>
    </xdr:from>
    <xdr:ext cx="184731" cy="264560"/>
    <xdr:sp macro="" textlink="">
      <xdr:nvSpPr>
        <xdr:cNvPr id="372" name="371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149</xdr:row>
      <xdr:rowOff>0</xdr:rowOff>
    </xdr:from>
    <xdr:ext cx="184731" cy="264560"/>
    <xdr:sp macro="" textlink="">
      <xdr:nvSpPr>
        <xdr:cNvPr id="373" name="372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151</xdr:row>
      <xdr:rowOff>0</xdr:rowOff>
    </xdr:from>
    <xdr:ext cx="184731" cy="264560"/>
    <xdr:sp macro="" textlink="">
      <xdr:nvSpPr>
        <xdr:cNvPr id="374" name="373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153</xdr:row>
      <xdr:rowOff>0</xdr:rowOff>
    </xdr:from>
    <xdr:ext cx="184731" cy="264560"/>
    <xdr:sp macro="" textlink="">
      <xdr:nvSpPr>
        <xdr:cNvPr id="375" name="374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155</xdr:row>
      <xdr:rowOff>0</xdr:rowOff>
    </xdr:from>
    <xdr:ext cx="184731" cy="264560"/>
    <xdr:sp macro="" textlink="">
      <xdr:nvSpPr>
        <xdr:cNvPr id="376" name="375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156</xdr:row>
      <xdr:rowOff>0</xdr:rowOff>
    </xdr:from>
    <xdr:ext cx="184731" cy="264560"/>
    <xdr:sp macro="" textlink="">
      <xdr:nvSpPr>
        <xdr:cNvPr id="377" name="376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157</xdr:row>
      <xdr:rowOff>0</xdr:rowOff>
    </xdr:from>
    <xdr:ext cx="184731" cy="264560"/>
    <xdr:sp macro="" textlink="">
      <xdr:nvSpPr>
        <xdr:cNvPr id="378" name="377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159</xdr:row>
      <xdr:rowOff>0</xdr:rowOff>
    </xdr:from>
    <xdr:ext cx="184731" cy="264560"/>
    <xdr:sp macro="" textlink="">
      <xdr:nvSpPr>
        <xdr:cNvPr id="379" name="378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161</xdr:row>
      <xdr:rowOff>0</xdr:rowOff>
    </xdr:from>
    <xdr:ext cx="184731" cy="264560"/>
    <xdr:sp macro="" textlink="">
      <xdr:nvSpPr>
        <xdr:cNvPr id="380" name="379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163</xdr:row>
      <xdr:rowOff>0</xdr:rowOff>
    </xdr:from>
    <xdr:ext cx="184731" cy="264560"/>
    <xdr:sp macro="" textlink="">
      <xdr:nvSpPr>
        <xdr:cNvPr id="381" name="380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165</xdr:row>
      <xdr:rowOff>0</xdr:rowOff>
    </xdr:from>
    <xdr:ext cx="184731" cy="264560"/>
    <xdr:sp macro="" textlink="">
      <xdr:nvSpPr>
        <xdr:cNvPr id="382" name="381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167</xdr:row>
      <xdr:rowOff>0</xdr:rowOff>
    </xdr:from>
    <xdr:ext cx="184731" cy="264560"/>
    <xdr:sp macro="" textlink="">
      <xdr:nvSpPr>
        <xdr:cNvPr id="383" name="382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169</xdr:row>
      <xdr:rowOff>0</xdr:rowOff>
    </xdr:from>
    <xdr:ext cx="184731" cy="264560"/>
    <xdr:sp macro="" textlink="">
      <xdr:nvSpPr>
        <xdr:cNvPr id="384" name="383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171</xdr:row>
      <xdr:rowOff>0</xdr:rowOff>
    </xdr:from>
    <xdr:ext cx="184731" cy="264560"/>
    <xdr:sp macro="" textlink="">
      <xdr:nvSpPr>
        <xdr:cNvPr id="385" name="384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173</xdr:row>
      <xdr:rowOff>0</xdr:rowOff>
    </xdr:from>
    <xdr:ext cx="184731" cy="264560"/>
    <xdr:sp macro="" textlink="">
      <xdr:nvSpPr>
        <xdr:cNvPr id="386" name="385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175</xdr:row>
      <xdr:rowOff>0</xdr:rowOff>
    </xdr:from>
    <xdr:ext cx="184731" cy="264560"/>
    <xdr:sp macro="" textlink="">
      <xdr:nvSpPr>
        <xdr:cNvPr id="387" name="386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177</xdr:row>
      <xdr:rowOff>0</xdr:rowOff>
    </xdr:from>
    <xdr:ext cx="184731" cy="264560"/>
    <xdr:sp macro="" textlink="">
      <xdr:nvSpPr>
        <xdr:cNvPr id="388" name="387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179</xdr:row>
      <xdr:rowOff>0</xdr:rowOff>
    </xdr:from>
    <xdr:ext cx="184731" cy="264560"/>
    <xdr:sp macro="" textlink="">
      <xdr:nvSpPr>
        <xdr:cNvPr id="389" name="388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181</xdr:row>
      <xdr:rowOff>0</xdr:rowOff>
    </xdr:from>
    <xdr:ext cx="184731" cy="264560"/>
    <xdr:sp macro="" textlink="">
      <xdr:nvSpPr>
        <xdr:cNvPr id="390" name="389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183</xdr:row>
      <xdr:rowOff>0</xdr:rowOff>
    </xdr:from>
    <xdr:ext cx="184731" cy="264560"/>
    <xdr:sp macro="" textlink="">
      <xdr:nvSpPr>
        <xdr:cNvPr id="391" name="390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185</xdr:row>
      <xdr:rowOff>0</xdr:rowOff>
    </xdr:from>
    <xdr:ext cx="184731" cy="264560"/>
    <xdr:sp macro="" textlink="">
      <xdr:nvSpPr>
        <xdr:cNvPr id="392" name="391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187</xdr:row>
      <xdr:rowOff>0</xdr:rowOff>
    </xdr:from>
    <xdr:ext cx="184731" cy="264560"/>
    <xdr:sp macro="" textlink="">
      <xdr:nvSpPr>
        <xdr:cNvPr id="393" name="392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189</xdr:row>
      <xdr:rowOff>0</xdr:rowOff>
    </xdr:from>
    <xdr:ext cx="184731" cy="264560"/>
    <xdr:sp macro="" textlink="">
      <xdr:nvSpPr>
        <xdr:cNvPr id="394" name="393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191</xdr:row>
      <xdr:rowOff>0</xdr:rowOff>
    </xdr:from>
    <xdr:ext cx="184731" cy="264560"/>
    <xdr:sp macro="" textlink="">
      <xdr:nvSpPr>
        <xdr:cNvPr id="395" name="394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193</xdr:row>
      <xdr:rowOff>0</xdr:rowOff>
    </xdr:from>
    <xdr:ext cx="184731" cy="264560"/>
    <xdr:sp macro="" textlink="">
      <xdr:nvSpPr>
        <xdr:cNvPr id="396" name="395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194</xdr:row>
      <xdr:rowOff>0</xdr:rowOff>
    </xdr:from>
    <xdr:ext cx="184731" cy="264560"/>
    <xdr:sp macro="" textlink="">
      <xdr:nvSpPr>
        <xdr:cNvPr id="397" name="396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196</xdr:row>
      <xdr:rowOff>0</xdr:rowOff>
    </xdr:from>
    <xdr:ext cx="184731" cy="264560"/>
    <xdr:sp macro="" textlink="">
      <xdr:nvSpPr>
        <xdr:cNvPr id="398" name="397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198</xdr:row>
      <xdr:rowOff>0</xdr:rowOff>
    </xdr:from>
    <xdr:ext cx="184731" cy="264560"/>
    <xdr:sp macro="" textlink="">
      <xdr:nvSpPr>
        <xdr:cNvPr id="399" name="398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200</xdr:row>
      <xdr:rowOff>0</xdr:rowOff>
    </xdr:from>
    <xdr:ext cx="184731" cy="264560"/>
    <xdr:sp macro="" textlink="">
      <xdr:nvSpPr>
        <xdr:cNvPr id="400" name="399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202</xdr:row>
      <xdr:rowOff>0</xdr:rowOff>
    </xdr:from>
    <xdr:ext cx="184731" cy="264560"/>
    <xdr:sp macro="" textlink="">
      <xdr:nvSpPr>
        <xdr:cNvPr id="401" name="400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204</xdr:row>
      <xdr:rowOff>0</xdr:rowOff>
    </xdr:from>
    <xdr:ext cx="184731" cy="264560"/>
    <xdr:sp macro="" textlink="">
      <xdr:nvSpPr>
        <xdr:cNvPr id="402" name="401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206</xdr:row>
      <xdr:rowOff>0</xdr:rowOff>
    </xdr:from>
    <xdr:ext cx="184731" cy="264560"/>
    <xdr:sp macro="" textlink="">
      <xdr:nvSpPr>
        <xdr:cNvPr id="403" name="402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208</xdr:row>
      <xdr:rowOff>0</xdr:rowOff>
    </xdr:from>
    <xdr:ext cx="184731" cy="264560"/>
    <xdr:sp macro="" textlink="">
      <xdr:nvSpPr>
        <xdr:cNvPr id="404" name="403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210</xdr:row>
      <xdr:rowOff>0</xdr:rowOff>
    </xdr:from>
    <xdr:ext cx="184731" cy="264560"/>
    <xdr:sp macro="" textlink="">
      <xdr:nvSpPr>
        <xdr:cNvPr id="405" name="404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212</xdr:row>
      <xdr:rowOff>0</xdr:rowOff>
    </xdr:from>
    <xdr:ext cx="184731" cy="264560"/>
    <xdr:sp macro="" textlink="">
      <xdr:nvSpPr>
        <xdr:cNvPr id="406" name="405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214</xdr:row>
      <xdr:rowOff>0</xdr:rowOff>
    </xdr:from>
    <xdr:ext cx="184731" cy="264560"/>
    <xdr:sp macro="" textlink="">
      <xdr:nvSpPr>
        <xdr:cNvPr id="407" name="406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216</xdr:row>
      <xdr:rowOff>0</xdr:rowOff>
    </xdr:from>
    <xdr:ext cx="184731" cy="264560"/>
    <xdr:sp macro="" textlink="">
      <xdr:nvSpPr>
        <xdr:cNvPr id="408" name="407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218</xdr:row>
      <xdr:rowOff>0</xdr:rowOff>
    </xdr:from>
    <xdr:ext cx="184731" cy="264560"/>
    <xdr:sp macro="" textlink="">
      <xdr:nvSpPr>
        <xdr:cNvPr id="409" name="408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220</xdr:row>
      <xdr:rowOff>0</xdr:rowOff>
    </xdr:from>
    <xdr:ext cx="184731" cy="264560"/>
    <xdr:sp macro="" textlink="">
      <xdr:nvSpPr>
        <xdr:cNvPr id="410" name="409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222</xdr:row>
      <xdr:rowOff>0</xdr:rowOff>
    </xdr:from>
    <xdr:ext cx="184731" cy="264560"/>
    <xdr:sp macro="" textlink="">
      <xdr:nvSpPr>
        <xdr:cNvPr id="411" name="410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224</xdr:row>
      <xdr:rowOff>0</xdr:rowOff>
    </xdr:from>
    <xdr:ext cx="184731" cy="264560"/>
    <xdr:sp macro="" textlink="">
      <xdr:nvSpPr>
        <xdr:cNvPr id="412" name="411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226</xdr:row>
      <xdr:rowOff>0</xdr:rowOff>
    </xdr:from>
    <xdr:ext cx="184731" cy="264560"/>
    <xdr:sp macro="" textlink="">
      <xdr:nvSpPr>
        <xdr:cNvPr id="413" name="412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228</xdr:row>
      <xdr:rowOff>0</xdr:rowOff>
    </xdr:from>
    <xdr:ext cx="184731" cy="264560"/>
    <xdr:sp macro="" textlink="">
      <xdr:nvSpPr>
        <xdr:cNvPr id="414" name="413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230</xdr:row>
      <xdr:rowOff>0</xdr:rowOff>
    </xdr:from>
    <xdr:ext cx="184731" cy="264560"/>
    <xdr:sp macro="" textlink="">
      <xdr:nvSpPr>
        <xdr:cNvPr id="415" name="414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232</xdr:row>
      <xdr:rowOff>0</xdr:rowOff>
    </xdr:from>
    <xdr:ext cx="184731" cy="264560"/>
    <xdr:sp macro="" textlink="">
      <xdr:nvSpPr>
        <xdr:cNvPr id="416" name="415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234</xdr:row>
      <xdr:rowOff>0</xdr:rowOff>
    </xdr:from>
    <xdr:ext cx="184731" cy="264560"/>
    <xdr:sp macro="" textlink="">
      <xdr:nvSpPr>
        <xdr:cNvPr id="417" name="416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236</xdr:row>
      <xdr:rowOff>0</xdr:rowOff>
    </xdr:from>
    <xdr:ext cx="184731" cy="264560"/>
    <xdr:sp macro="" textlink="">
      <xdr:nvSpPr>
        <xdr:cNvPr id="418" name="417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238</xdr:row>
      <xdr:rowOff>0</xdr:rowOff>
    </xdr:from>
    <xdr:ext cx="184731" cy="264560"/>
    <xdr:sp macro="" textlink="">
      <xdr:nvSpPr>
        <xdr:cNvPr id="419" name="418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240</xdr:row>
      <xdr:rowOff>0</xdr:rowOff>
    </xdr:from>
    <xdr:ext cx="184731" cy="264560"/>
    <xdr:sp macro="" textlink="">
      <xdr:nvSpPr>
        <xdr:cNvPr id="420" name="419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242</xdr:row>
      <xdr:rowOff>0</xdr:rowOff>
    </xdr:from>
    <xdr:ext cx="184731" cy="264560"/>
    <xdr:sp macro="" textlink="">
      <xdr:nvSpPr>
        <xdr:cNvPr id="421" name="420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244</xdr:row>
      <xdr:rowOff>0</xdr:rowOff>
    </xdr:from>
    <xdr:ext cx="184731" cy="264560"/>
    <xdr:sp macro="" textlink="">
      <xdr:nvSpPr>
        <xdr:cNvPr id="422" name="421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246</xdr:row>
      <xdr:rowOff>0</xdr:rowOff>
    </xdr:from>
    <xdr:ext cx="184731" cy="264560"/>
    <xdr:sp macro="" textlink="">
      <xdr:nvSpPr>
        <xdr:cNvPr id="423" name="422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248</xdr:row>
      <xdr:rowOff>0</xdr:rowOff>
    </xdr:from>
    <xdr:ext cx="184731" cy="264560"/>
    <xdr:sp macro="" textlink="">
      <xdr:nvSpPr>
        <xdr:cNvPr id="424" name="423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249</xdr:row>
      <xdr:rowOff>0</xdr:rowOff>
    </xdr:from>
    <xdr:ext cx="184731" cy="264560"/>
    <xdr:sp macro="" textlink="">
      <xdr:nvSpPr>
        <xdr:cNvPr id="425" name="424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251</xdr:row>
      <xdr:rowOff>0</xdr:rowOff>
    </xdr:from>
    <xdr:ext cx="184731" cy="264560"/>
    <xdr:sp macro="" textlink="">
      <xdr:nvSpPr>
        <xdr:cNvPr id="426" name="425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253</xdr:row>
      <xdr:rowOff>0</xdr:rowOff>
    </xdr:from>
    <xdr:ext cx="184731" cy="264560"/>
    <xdr:sp macro="" textlink="">
      <xdr:nvSpPr>
        <xdr:cNvPr id="427" name="426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255</xdr:row>
      <xdr:rowOff>0</xdr:rowOff>
    </xdr:from>
    <xdr:ext cx="184731" cy="264560"/>
    <xdr:sp macro="" textlink="">
      <xdr:nvSpPr>
        <xdr:cNvPr id="428" name="427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257</xdr:row>
      <xdr:rowOff>0</xdr:rowOff>
    </xdr:from>
    <xdr:ext cx="184731" cy="264560"/>
    <xdr:sp macro="" textlink="">
      <xdr:nvSpPr>
        <xdr:cNvPr id="429" name="428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259</xdr:row>
      <xdr:rowOff>0</xdr:rowOff>
    </xdr:from>
    <xdr:ext cx="184731" cy="264560"/>
    <xdr:sp macro="" textlink="">
      <xdr:nvSpPr>
        <xdr:cNvPr id="430" name="429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261</xdr:row>
      <xdr:rowOff>0</xdr:rowOff>
    </xdr:from>
    <xdr:ext cx="184731" cy="264560"/>
    <xdr:sp macro="" textlink="">
      <xdr:nvSpPr>
        <xdr:cNvPr id="431" name="430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263</xdr:row>
      <xdr:rowOff>0</xdr:rowOff>
    </xdr:from>
    <xdr:ext cx="184731" cy="264560"/>
    <xdr:sp macro="" textlink="">
      <xdr:nvSpPr>
        <xdr:cNvPr id="432" name="431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265</xdr:row>
      <xdr:rowOff>0</xdr:rowOff>
    </xdr:from>
    <xdr:ext cx="184731" cy="264560"/>
    <xdr:sp macro="" textlink="">
      <xdr:nvSpPr>
        <xdr:cNvPr id="433" name="432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267</xdr:row>
      <xdr:rowOff>0</xdr:rowOff>
    </xdr:from>
    <xdr:ext cx="184731" cy="264560"/>
    <xdr:sp macro="" textlink="">
      <xdr:nvSpPr>
        <xdr:cNvPr id="434" name="433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269</xdr:row>
      <xdr:rowOff>0</xdr:rowOff>
    </xdr:from>
    <xdr:ext cx="184731" cy="264560"/>
    <xdr:sp macro="" textlink="">
      <xdr:nvSpPr>
        <xdr:cNvPr id="435" name="434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271</xdr:row>
      <xdr:rowOff>0</xdr:rowOff>
    </xdr:from>
    <xdr:ext cx="184731" cy="264560"/>
    <xdr:sp macro="" textlink="">
      <xdr:nvSpPr>
        <xdr:cNvPr id="436" name="435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273</xdr:row>
      <xdr:rowOff>0</xdr:rowOff>
    </xdr:from>
    <xdr:ext cx="184731" cy="264560"/>
    <xdr:sp macro="" textlink="">
      <xdr:nvSpPr>
        <xdr:cNvPr id="437" name="436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275</xdr:row>
      <xdr:rowOff>0</xdr:rowOff>
    </xdr:from>
    <xdr:ext cx="184731" cy="264560"/>
    <xdr:sp macro="" textlink="">
      <xdr:nvSpPr>
        <xdr:cNvPr id="438" name="437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277</xdr:row>
      <xdr:rowOff>0</xdr:rowOff>
    </xdr:from>
    <xdr:ext cx="184731" cy="264560"/>
    <xdr:sp macro="" textlink="">
      <xdr:nvSpPr>
        <xdr:cNvPr id="439" name="438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279</xdr:row>
      <xdr:rowOff>0</xdr:rowOff>
    </xdr:from>
    <xdr:ext cx="184731" cy="264560"/>
    <xdr:sp macro="" textlink="">
      <xdr:nvSpPr>
        <xdr:cNvPr id="440" name="439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281</xdr:row>
      <xdr:rowOff>0</xdr:rowOff>
    </xdr:from>
    <xdr:ext cx="184731" cy="264560"/>
    <xdr:sp macro="" textlink="">
      <xdr:nvSpPr>
        <xdr:cNvPr id="441" name="440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283</xdr:row>
      <xdr:rowOff>0</xdr:rowOff>
    </xdr:from>
    <xdr:ext cx="184731" cy="264560"/>
    <xdr:sp macro="" textlink="">
      <xdr:nvSpPr>
        <xdr:cNvPr id="442" name="441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285</xdr:row>
      <xdr:rowOff>0</xdr:rowOff>
    </xdr:from>
    <xdr:ext cx="184731" cy="264560"/>
    <xdr:sp macro="" textlink="">
      <xdr:nvSpPr>
        <xdr:cNvPr id="443" name="442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287</xdr:row>
      <xdr:rowOff>0</xdr:rowOff>
    </xdr:from>
    <xdr:ext cx="184731" cy="264560"/>
    <xdr:sp macro="" textlink="">
      <xdr:nvSpPr>
        <xdr:cNvPr id="444" name="443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289</xdr:row>
      <xdr:rowOff>0</xdr:rowOff>
    </xdr:from>
    <xdr:ext cx="184731" cy="264560"/>
    <xdr:sp macro="" textlink="">
      <xdr:nvSpPr>
        <xdr:cNvPr id="445" name="444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291</xdr:row>
      <xdr:rowOff>0</xdr:rowOff>
    </xdr:from>
    <xdr:ext cx="184731" cy="264560"/>
    <xdr:sp macro="" textlink="">
      <xdr:nvSpPr>
        <xdr:cNvPr id="446" name="445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293</xdr:row>
      <xdr:rowOff>0</xdr:rowOff>
    </xdr:from>
    <xdr:ext cx="184731" cy="264560"/>
    <xdr:sp macro="" textlink="">
      <xdr:nvSpPr>
        <xdr:cNvPr id="447" name="446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295</xdr:row>
      <xdr:rowOff>0</xdr:rowOff>
    </xdr:from>
    <xdr:ext cx="184731" cy="264560"/>
    <xdr:sp macro="" textlink="">
      <xdr:nvSpPr>
        <xdr:cNvPr id="448" name="447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297</xdr:row>
      <xdr:rowOff>0</xdr:rowOff>
    </xdr:from>
    <xdr:ext cx="184731" cy="264560"/>
    <xdr:sp macro="" textlink="">
      <xdr:nvSpPr>
        <xdr:cNvPr id="449" name="448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299</xdr:row>
      <xdr:rowOff>0</xdr:rowOff>
    </xdr:from>
    <xdr:ext cx="184731" cy="264560"/>
    <xdr:sp macro="" textlink="">
      <xdr:nvSpPr>
        <xdr:cNvPr id="450" name="449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301</xdr:row>
      <xdr:rowOff>0</xdr:rowOff>
    </xdr:from>
    <xdr:ext cx="184731" cy="264560"/>
    <xdr:sp macro="" textlink="">
      <xdr:nvSpPr>
        <xdr:cNvPr id="451" name="450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303</xdr:row>
      <xdr:rowOff>0</xdr:rowOff>
    </xdr:from>
    <xdr:ext cx="184731" cy="264560"/>
    <xdr:sp macro="" textlink="">
      <xdr:nvSpPr>
        <xdr:cNvPr id="452" name="451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305</xdr:row>
      <xdr:rowOff>0</xdr:rowOff>
    </xdr:from>
    <xdr:ext cx="184731" cy="264560"/>
    <xdr:sp macro="" textlink="">
      <xdr:nvSpPr>
        <xdr:cNvPr id="453" name="452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307</xdr:row>
      <xdr:rowOff>0</xdr:rowOff>
    </xdr:from>
    <xdr:ext cx="184731" cy="264560"/>
    <xdr:sp macro="" textlink="">
      <xdr:nvSpPr>
        <xdr:cNvPr id="454" name="453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309</xdr:row>
      <xdr:rowOff>0</xdr:rowOff>
    </xdr:from>
    <xdr:ext cx="184731" cy="264560"/>
    <xdr:sp macro="" textlink="">
      <xdr:nvSpPr>
        <xdr:cNvPr id="455" name="454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311</xdr:row>
      <xdr:rowOff>0</xdr:rowOff>
    </xdr:from>
    <xdr:ext cx="184731" cy="264560"/>
    <xdr:sp macro="" textlink="">
      <xdr:nvSpPr>
        <xdr:cNvPr id="456" name="455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xdr:row>
      <xdr:rowOff>0</xdr:rowOff>
    </xdr:from>
    <xdr:ext cx="184731" cy="264560"/>
    <xdr:sp macro="" textlink="">
      <xdr:nvSpPr>
        <xdr:cNvPr id="457" name="4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xdr:row>
      <xdr:rowOff>0</xdr:rowOff>
    </xdr:from>
    <xdr:ext cx="184731" cy="264560"/>
    <xdr:sp macro="" textlink="">
      <xdr:nvSpPr>
        <xdr:cNvPr id="458" name="457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xdr:row>
      <xdr:rowOff>0</xdr:rowOff>
    </xdr:from>
    <xdr:ext cx="184731" cy="264560"/>
    <xdr:sp macro="" textlink="">
      <xdr:nvSpPr>
        <xdr:cNvPr id="459" name="458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xdr:row>
      <xdr:rowOff>0</xdr:rowOff>
    </xdr:from>
    <xdr:ext cx="184731" cy="264560"/>
    <xdr:sp macro="" textlink="">
      <xdr:nvSpPr>
        <xdr:cNvPr id="460" name="459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xdr:row>
      <xdr:rowOff>0</xdr:rowOff>
    </xdr:from>
    <xdr:ext cx="184731" cy="264560"/>
    <xdr:sp macro="" textlink="">
      <xdr:nvSpPr>
        <xdr:cNvPr id="461" name="460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xdr:row>
      <xdr:rowOff>0</xdr:rowOff>
    </xdr:from>
    <xdr:ext cx="184731" cy="264560"/>
    <xdr:sp macro="" textlink="">
      <xdr:nvSpPr>
        <xdr:cNvPr id="462" name="461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xdr:row>
      <xdr:rowOff>0</xdr:rowOff>
    </xdr:from>
    <xdr:ext cx="184731" cy="264560"/>
    <xdr:sp macro="" textlink="">
      <xdr:nvSpPr>
        <xdr:cNvPr id="463" name="462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xdr:row>
      <xdr:rowOff>0</xdr:rowOff>
    </xdr:from>
    <xdr:ext cx="184731" cy="264560"/>
    <xdr:sp macro="" textlink="">
      <xdr:nvSpPr>
        <xdr:cNvPr id="464" name="463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32</xdr:row>
      <xdr:rowOff>0</xdr:rowOff>
    </xdr:from>
    <xdr:ext cx="184731" cy="264560"/>
    <xdr:sp macro="" textlink="">
      <xdr:nvSpPr>
        <xdr:cNvPr id="465" name="464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34</xdr:row>
      <xdr:rowOff>0</xdr:rowOff>
    </xdr:from>
    <xdr:ext cx="184731" cy="264560"/>
    <xdr:sp macro="" textlink="">
      <xdr:nvSpPr>
        <xdr:cNvPr id="466" name="465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36</xdr:row>
      <xdr:rowOff>0</xdr:rowOff>
    </xdr:from>
    <xdr:ext cx="184731" cy="264560"/>
    <xdr:sp macro="" textlink="">
      <xdr:nvSpPr>
        <xdr:cNvPr id="467" name="466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38</xdr:row>
      <xdr:rowOff>0</xdr:rowOff>
    </xdr:from>
    <xdr:ext cx="184731" cy="264560"/>
    <xdr:sp macro="" textlink="">
      <xdr:nvSpPr>
        <xdr:cNvPr id="468" name="467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40</xdr:row>
      <xdr:rowOff>0</xdr:rowOff>
    </xdr:from>
    <xdr:ext cx="184731" cy="264560"/>
    <xdr:sp macro="" textlink="">
      <xdr:nvSpPr>
        <xdr:cNvPr id="469" name="468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42</xdr:row>
      <xdr:rowOff>0</xdr:rowOff>
    </xdr:from>
    <xdr:ext cx="184731" cy="264560"/>
    <xdr:sp macro="" textlink="">
      <xdr:nvSpPr>
        <xdr:cNvPr id="470" name="469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44</xdr:row>
      <xdr:rowOff>0</xdr:rowOff>
    </xdr:from>
    <xdr:ext cx="184731" cy="264560"/>
    <xdr:sp macro="" textlink="">
      <xdr:nvSpPr>
        <xdr:cNvPr id="471" name="470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46</xdr:row>
      <xdr:rowOff>0</xdr:rowOff>
    </xdr:from>
    <xdr:ext cx="184731" cy="264560"/>
    <xdr:sp macro="" textlink="">
      <xdr:nvSpPr>
        <xdr:cNvPr id="472" name="471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48</xdr:row>
      <xdr:rowOff>0</xdr:rowOff>
    </xdr:from>
    <xdr:ext cx="184731" cy="264560"/>
    <xdr:sp macro="" textlink="">
      <xdr:nvSpPr>
        <xdr:cNvPr id="473" name="472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50</xdr:row>
      <xdr:rowOff>0</xdr:rowOff>
    </xdr:from>
    <xdr:ext cx="184731" cy="264560"/>
    <xdr:sp macro="" textlink="">
      <xdr:nvSpPr>
        <xdr:cNvPr id="474" name="473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52</xdr:row>
      <xdr:rowOff>0</xdr:rowOff>
    </xdr:from>
    <xdr:ext cx="184731" cy="264560"/>
    <xdr:sp macro="" textlink="">
      <xdr:nvSpPr>
        <xdr:cNvPr id="475" name="474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54</xdr:row>
      <xdr:rowOff>0</xdr:rowOff>
    </xdr:from>
    <xdr:ext cx="184731" cy="264560"/>
    <xdr:sp macro="" textlink="">
      <xdr:nvSpPr>
        <xdr:cNvPr id="476" name="475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56</xdr:row>
      <xdr:rowOff>0</xdr:rowOff>
    </xdr:from>
    <xdr:ext cx="184731" cy="264560"/>
    <xdr:sp macro="" textlink="">
      <xdr:nvSpPr>
        <xdr:cNvPr id="477" name="476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58</xdr:row>
      <xdr:rowOff>0</xdr:rowOff>
    </xdr:from>
    <xdr:ext cx="184731" cy="264560"/>
    <xdr:sp macro="" textlink="">
      <xdr:nvSpPr>
        <xdr:cNvPr id="478" name="477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60</xdr:row>
      <xdr:rowOff>0</xdr:rowOff>
    </xdr:from>
    <xdr:ext cx="184731" cy="264560"/>
    <xdr:sp macro="" textlink="">
      <xdr:nvSpPr>
        <xdr:cNvPr id="479" name="478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62</xdr:row>
      <xdr:rowOff>0</xdr:rowOff>
    </xdr:from>
    <xdr:ext cx="184731" cy="264560"/>
    <xdr:sp macro="" textlink="">
      <xdr:nvSpPr>
        <xdr:cNvPr id="480" name="479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64</xdr:row>
      <xdr:rowOff>0</xdr:rowOff>
    </xdr:from>
    <xdr:ext cx="184731" cy="264560"/>
    <xdr:sp macro="" textlink="">
      <xdr:nvSpPr>
        <xdr:cNvPr id="481" name="480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66</xdr:row>
      <xdr:rowOff>0</xdr:rowOff>
    </xdr:from>
    <xdr:ext cx="184731" cy="264560"/>
    <xdr:sp macro="" textlink="">
      <xdr:nvSpPr>
        <xdr:cNvPr id="482" name="481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68</xdr:row>
      <xdr:rowOff>0</xdr:rowOff>
    </xdr:from>
    <xdr:ext cx="184731" cy="264560"/>
    <xdr:sp macro="" textlink="">
      <xdr:nvSpPr>
        <xdr:cNvPr id="483" name="482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70</xdr:row>
      <xdr:rowOff>0</xdr:rowOff>
    </xdr:from>
    <xdr:ext cx="184731" cy="264560"/>
    <xdr:sp macro="" textlink="">
      <xdr:nvSpPr>
        <xdr:cNvPr id="484" name="483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72</xdr:row>
      <xdr:rowOff>0</xdr:rowOff>
    </xdr:from>
    <xdr:ext cx="184731" cy="264560"/>
    <xdr:sp macro="" textlink="">
      <xdr:nvSpPr>
        <xdr:cNvPr id="485" name="484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74</xdr:row>
      <xdr:rowOff>0</xdr:rowOff>
    </xdr:from>
    <xdr:ext cx="184731" cy="264560"/>
    <xdr:sp macro="" textlink="">
      <xdr:nvSpPr>
        <xdr:cNvPr id="486" name="485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76</xdr:row>
      <xdr:rowOff>0</xdr:rowOff>
    </xdr:from>
    <xdr:ext cx="184731" cy="264560"/>
    <xdr:sp macro="" textlink="">
      <xdr:nvSpPr>
        <xdr:cNvPr id="487" name="486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78</xdr:row>
      <xdr:rowOff>0</xdr:rowOff>
    </xdr:from>
    <xdr:ext cx="184731" cy="264560"/>
    <xdr:sp macro="" textlink="">
      <xdr:nvSpPr>
        <xdr:cNvPr id="488" name="487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80</xdr:row>
      <xdr:rowOff>0</xdr:rowOff>
    </xdr:from>
    <xdr:ext cx="184731" cy="264560"/>
    <xdr:sp macro="" textlink="">
      <xdr:nvSpPr>
        <xdr:cNvPr id="489" name="488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82</xdr:row>
      <xdr:rowOff>0</xdr:rowOff>
    </xdr:from>
    <xdr:ext cx="184731" cy="264560"/>
    <xdr:sp macro="" textlink="">
      <xdr:nvSpPr>
        <xdr:cNvPr id="490" name="489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84</xdr:row>
      <xdr:rowOff>0</xdr:rowOff>
    </xdr:from>
    <xdr:ext cx="184731" cy="264560"/>
    <xdr:sp macro="" textlink="">
      <xdr:nvSpPr>
        <xdr:cNvPr id="491" name="490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86</xdr:row>
      <xdr:rowOff>0</xdr:rowOff>
    </xdr:from>
    <xdr:ext cx="184731" cy="264560"/>
    <xdr:sp macro="" textlink="">
      <xdr:nvSpPr>
        <xdr:cNvPr id="492" name="491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88</xdr:row>
      <xdr:rowOff>0</xdr:rowOff>
    </xdr:from>
    <xdr:ext cx="184731" cy="264560"/>
    <xdr:sp macro="" textlink="">
      <xdr:nvSpPr>
        <xdr:cNvPr id="493" name="492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90</xdr:row>
      <xdr:rowOff>0</xdr:rowOff>
    </xdr:from>
    <xdr:ext cx="184731" cy="264560"/>
    <xdr:sp macro="" textlink="">
      <xdr:nvSpPr>
        <xdr:cNvPr id="494" name="493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92</xdr:row>
      <xdr:rowOff>0</xdr:rowOff>
    </xdr:from>
    <xdr:ext cx="184731" cy="264560"/>
    <xdr:sp macro="" textlink="">
      <xdr:nvSpPr>
        <xdr:cNvPr id="495" name="494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94</xdr:row>
      <xdr:rowOff>0</xdr:rowOff>
    </xdr:from>
    <xdr:ext cx="184731" cy="264560"/>
    <xdr:sp macro="" textlink="">
      <xdr:nvSpPr>
        <xdr:cNvPr id="496" name="495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96</xdr:row>
      <xdr:rowOff>0</xdr:rowOff>
    </xdr:from>
    <xdr:ext cx="184731" cy="264560"/>
    <xdr:sp macro="" textlink="">
      <xdr:nvSpPr>
        <xdr:cNvPr id="497" name="496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98</xdr:row>
      <xdr:rowOff>0</xdr:rowOff>
    </xdr:from>
    <xdr:ext cx="184731" cy="264560"/>
    <xdr:sp macro="" textlink="">
      <xdr:nvSpPr>
        <xdr:cNvPr id="498" name="497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100</xdr:row>
      <xdr:rowOff>0</xdr:rowOff>
    </xdr:from>
    <xdr:ext cx="184731" cy="264560"/>
    <xdr:sp macro="" textlink="">
      <xdr:nvSpPr>
        <xdr:cNvPr id="499" name="498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102</xdr:row>
      <xdr:rowOff>0</xdr:rowOff>
    </xdr:from>
    <xdr:ext cx="184731" cy="264560"/>
    <xdr:sp macro="" textlink="">
      <xdr:nvSpPr>
        <xdr:cNvPr id="500" name="499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104</xdr:row>
      <xdr:rowOff>0</xdr:rowOff>
    </xdr:from>
    <xdr:ext cx="184731" cy="264560"/>
    <xdr:sp macro="" textlink="">
      <xdr:nvSpPr>
        <xdr:cNvPr id="501" name="500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106</xdr:row>
      <xdr:rowOff>0</xdr:rowOff>
    </xdr:from>
    <xdr:ext cx="184731" cy="264560"/>
    <xdr:sp macro="" textlink="">
      <xdr:nvSpPr>
        <xdr:cNvPr id="502" name="501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108</xdr:row>
      <xdr:rowOff>0</xdr:rowOff>
    </xdr:from>
    <xdr:ext cx="184731" cy="264560"/>
    <xdr:sp macro="" textlink="">
      <xdr:nvSpPr>
        <xdr:cNvPr id="503" name="502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110</xdr:row>
      <xdr:rowOff>0</xdr:rowOff>
    </xdr:from>
    <xdr:ext cx="184731" cy="264560"/>
    <xdr:sp macro="" textlink="">
      <xdr:nvSpPr>
        <xdr:cNvPr id="504" name="503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112</xdr:row>
      <xdr:rowOff>0</xdr:rowOff>
    </xdr:from>
    <xdr:ext cx="184731" cy="264560"/>
    <xdr:sp macro="" textlink="">
      <xdr:nvSpPr>
        <xdr:cNvPr id="505" name="504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114</xdr:row>
      <xdr:rowOff>0</xdr:rowOff>
    </xdr:from>
    <xdr:ext cx="184731" cy="264560"/>
    <xdr:sp macro="" textlink="">
      <xdr:nvSpPr>
        <xdr:cNvPr id="506" name="505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116</xdr:row>
      <xdr:rowOff>0</xdr:rowOff>
    </xdr:from>
    <xdr:ext cx="184731" cy="264560"/>
    <xdr:sp macro="" textlink="">
      <xdr:nvSpPr>
        <xdr:cNvPr id="507" name="506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118</xdr:row>
      <xdr:rowOff>0</xdr:rowOff>
    </xdr:from>
    <xdr:ext cx="184731" cy="264560"/>
    <xdr:sp macro="" textlink="">
      <xdr:nvSpPr>
        <xdr:cNvPr id="508" name="507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120</xdr:row>
      <xdr:rowOff>0</xdr:rowOff>
    </xdr:from>
    <xdr:ext cx="184731" cy="264560"/>
    <xdr:sp macro="" textlink="">
      <xdr:nvSpPr>
        <xdr:cNvPr id="509" name="508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122</xdr:row>
      <xdr:rowOff>0</xdr:rowOff>
    </xdr:from>
    <xdr:ext cx="184731" cy="264560"/>
    <xdr:sp macro="" textlink="">
      <xdr:nvSpPr>
        <xdr:cNvPr id="510" name="509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124</xdr:row>
      <xdr:rowOff>0</xdr:rowOff>
    </xdr:from>
    <xdr:ext cx="184731" cy="264560"/>
    <xdr:sp macro="" textlink="">
      <xdr:nvSpPr>
        <xdr:cNvPr id="511" name="510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126</xdr:row>
      <xdr:rowOff>0</xdr:rowOff>
    </xdr:from>
    <xdr:ext cx="184731" cy="264560"/>
    <xdr:sp macro="" textlink="">
      <xdr:nvSpPr>
        <xdr:cNvPr id="512" name="511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128</xdr:row>
      <xdr:rowOff>0</xdr:rowOff>
    </xdr:from>
    <xdr:ext cx="184731" cy="264560"/>
    <xdr:sp macro="" textlink="">
      <xdr:nvSpPr>
        <xdr:cNvPr id="513" name="512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130</xdr:row>
      <xdr:rowOff>0</xdr:rowOff>
    </xdr:from>
    <xdr:ext cx="184731" cy="264560"/>
    <xdr:sp macro="" textlink="">
      <xdr:nvSpPr>
        <xdr:cNvPr id="514" name="513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132</xdr:row>
      <xdr:rowOff>0</xdr:rowOff>
    </xdr:from>
    <xdr:ext cx="184731" cy="264560"/>
    <xdr:sp macro="" textlink="">
      <xdr:nvSpPr>
        <xdr:cNvPr id="515" name="514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134</xdr:row>
      <xdr:rowOff>0</xdr:rowOff>
    </xdr:from>
    <xdr:ext cx="184731" cy="264560"/>
    <xdr:sp macro="" textlink="">
      <xdr:nvSpPr>
        <xdr:cNvPr id="516" name="515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136</xdr:row>
      <xdr:rowOff>0</xdr:rowOff>
    </xdr:from>
    <xdr:ext cx="184731" cy="264560"/>
    <xdr:sp macro="" textlink="">
      <xdr:nvSpPr>
        <xdr:cNvPr id="517" name="516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138</xdr:row>
      <xdr:rowOff>0</xdr:rowOff>
    </xdr:from>
    <xdr:ext cx="184731" cy="264560"/>
    <xdr:sp macro="" textlink="">
      <xdr:nvSpPr>
        <xdr:cNvPr id="518" name="517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140</xdr:row>
      <xdr:rowOff>0</xdr:rowOff>
    </xdr:from>
    <xdr:ext cx="184731" cy="264560"/>
    <xdr:sp macro="" textlink="">
      <xdr:nvSpPr>
        <xdr:cNvPr id="519" name="518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142</xdr:row>
      <xdr:rowOff>0</xdr:rowOff>
    </xdr:from>
    <xdr:ext cx="184731" cy="264560"/>
    <xdr:sp macro="" textlink="">
      <xdr:nvSpPr>
        <xdr:cNvPr id="520" name="519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144</xdr:row>
      <xdr:rowOff>0</xdr:rowOff>
    </xdr:from>
    <xdr:ext cx="184731" cy="264560"/>
    <xdr:sp macro="" textlink="">
      <xdr:nvSpPr>
        <xdr:cNvPr id="521" name="520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146</xdr:row>
      <xdr:rowOff>0</xdr:rowOff>
    </xdr:from>
    <xdr:ext cx="184731" cy="264560"/>
    <xdr:sp macro="" textlink="">
      <xdr:nvSpPr>
        <xdr:cNvPr id="522" name="521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148</xdr:row>
      <xdr:rowOff>0</xdr:rowOff>
    </xdr:from>
    <xdr:ext cx="184731" cy="264560"/>
    <xdr:sp macro="" textlink="">
      <xdr:nvSpPr>
        <xdr:cNvPr id="523" name="522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149</xdr:row>
      <xdr:rowOff>0</xdr:rowOff>
    </xdr:from>
    <xdr:ext cx="184731" cy="264560"/>
    <xdr:sp macro="" textlink="">
      <xdr:nvSpPr>
        <xdr:cNvPr id="524" name="523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151</xdr:row>
      <xdr:rowOff>0</xdr:rowOff>
    </xdr:from>
    <xdr:ext cx="184731" cy="264560"/>
    <xdr:sp macro="" textlink="">
      <xdr:nvSpPr>
        <xdr:cNvPr id="525" name="524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153</xdr:row>
      <xdr:rowOff>0</xdr:rowOff>
    </xdr:from>
    <xdr:ext cx="184731" cy="264560"/>
    <xdr:sp macro="" textlink="">
      <xdr:nvSpPr>
        <xdr:cNvPr id="526" name="525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155</xdr:row>
      <xdr:rowOff>0</xdr:rowOff>
    </xdr:from>
    <xdr:ext cx="184731" cy="264560"/>
    <xdr:sp macro="" textlink="">
      <xdr:nvSpPr>
        <xdr:cNvPr id="527" name="526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156</xdr:row>
      <xdr:rowOff>0</xdr:rowOff>
    </xdr:from>
    <xdr:ext cx="184731" cy="264560"/>
    <xdr:sp macro="" textlink="">
      <xdr:nvSpPr>
        <xdr:cNvPr id="528" name="527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157</xdr:row>
      <xdr:rowOff>0</xdr:rowOff>
    </xdr:from>
    <xdr:ext cx="184731" cy="264560"/>
    <xdr:sp macro="" textlink="">
      <xdr:nvSpPr>
        <xdr:cNvPr id="529" name="528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159</xdr:row>
      <xdr:rowOff>0</xdr:rowOff>
    </xdr:from>
    <xdr:ext cx="184731" cy="264560"/>
    <xdr:sp macro="" textlink="">
      <xdr:nvSpPr>
        <xdr:cNvPr id="530" name="529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161</xdr:row>
      <xdr:rowOff>0</xdr:rowOff>
    </xdr:from>
    <xdr:ext cx="184731" cy="264560"/>
    <xdr:sp macro="" textlink="">
      <xdr:nvSpPr>
        <xdr:cNvPr id="531" name="530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163</xdr:row>
      <xdr:rowOff>0</xdr:rowOff>
    </xdr:from>
    <xdr:ext cx="184731" cy="264560"/>
    <xdr:sp macro="" textlink="">
      <xdr:nvSpPr>
        <xdr:cNvPr id="532" name="531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165</xdr:row>
      <xdr:rowOff>0</xdr:rowOff>
    </xdr:from>
    <xdr:ext cx="184731" cy="264560"/>
    <xdr:sp macro="" textlink="">
      <xdr:nvSpPr>
        <xdr:cNvPr id="533" name="532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167</xdr:row>
      <xdr:rowOff>0</xdr:rowOff>
    </xdr:from>
    <xdr:ext cx="184731" cy="264560"/>
    <xdr:sp macro="" textlink="">
      <xdr:nvSpPr>
        <xdr:cNvPr id="534" name="533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169</xdr:row>
      <xdr:rowOff>0</xdr:rowOff>
    </xdr:from>
    <xdr:ext cx="184731" cy="264560"/>
    <xdr:sp macro="" textlink="">
      <xdr:nvSpPr>
        <xdr:cNvPr id="535" name="534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171</xdr:row>
      <xdr:rowOff>0</xdr:rowOff>
    </xdr:from>
    <xdr:ext cx="184731" cy="264560"/>
    <xdr:sp macro="" textlink="">
      <xdr:nvSpPr>
        <xdr:cNvPr id="536" name="535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173</xdr:row>
      <xdr:rowOff>0</xdr:rowOff>
    </xdr:from>
    <xdr:ext cx="184731" cy="264560"/>
    <xdr:sp macro="" textlink="">
      <xdr:nvSpPr>
        <xdr:cNvPr id="537" name="536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175</xdr:row>
      <xdr:rowOff>0</xdr:rowOff>
    </xdr:from>
    <xdr:ext cx="184731" cy="264560"/>
    <xdr:sp macro="" textlink="">
      <xdr:nvSpPr>
        <xdr:cNvPr id="538" name="537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177</xdr:row>
      <xdr:rowOff>0</xdr:rowOff>
    </xdr:from>
    <xdr:ext cx="184731" cy="264560"/>
    <xdr:sp macro="" textlink="">
      <xdr:nvSpPr>
        <xdr:cNvPr id="539" name="538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179</xdr:row>
      <xdr:rowOff>0</xdr:rowOff>
    </xdr:from>
    <xdr:ext cx="184731" cy="264560"/>
    <xdr:sp macro="" textlink="">
      <xdr:nvSpPr>
        <xdr:cNvPr id="540" name="539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181</xdr:row>
      <xdr:rowOff>0</xdr:rowOff>
    </xdr:from>
    <xdr:ext cx="184731" cy="264560"/>
    <xdr:sp macro="" textlink="">
      <xdr:nvSpPr>
        <xdr:cNvPr id="541" name="540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183</xdr:row>
      <xdr:rowOff>0</xdr:rowOff>
    </xdr:from>
    <xdr:ext cx="184731" cy="264560"/>
    <xdr:sp macro="" textlink="">
      <xdr:nvSpPr>
        <xdr:cNvPr id="542" name="541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185</xdr:row>
      <xdr:rowOff>0</xdr:rowOff>
    </xdr:from>
    <xdr:ext cx="184731" cy="264560"/>
    <xdr:sp macro="" textlink="">
      <xdr:nvSpPr>
        <xdr:cNvPr id="543" name="542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187</xdr:row>
      <xdr:rowOff>0</xdr:rowOff>
    </xdr:from>
    <xdr:ext cx="184731" cy="264560"/>
    <xdr:sp macro="" textlink="">
      <xdr:nvSpPr>
        <xdr:cNvPr id="544" name="543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189</xdr:row>
      <xdr:rowOff>0</xdr:rowOff>
    </xdr:from>
    <xdr:ext cx="184731" cy="264560"/>
    <xdr:sp macro="" textlink="">
      <xdr:nvSpPr>
        <xdr:cNvPr id="545" name="544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191</xdr:row>
      <xdr:rowOff>0</xdr:rowOff>
    </xdr:from>
    <xdr:ext cx="184731" cy="264560"/>
    <xdr:sp macro="" textlink="">
      <xdr:nvSpPr>
        <xdr:cNvPr id="546" name="545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193</xdr:row>
      <xdr:rowOff>0</xdr:rowOff>
    </xdr:from>
    <xdr:ext cx="184731" cy="264560"/>
    <xdr:sp macro="" textlink="">
      <xdr:nvSpPr>
        <xdr:cNvPr id="547" name="546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194</xdr:row>
      <xdr:rowOff>0</xdr:rowOff>
    </xdr:from>
    <xdr:ext cx="184731" cy="264560"/>
    <xdr:sp macro="" textlink="">
      <xdr:nvSpPr>
        <xdr:cNvPr id="548" name="547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196</xdr:row>
      <xdr:rowOff>0</xdr:rowOff>
    </xdr:from>
    <xdr:ext cx="184731" cy="264560"/>
    <xdr:sp macro="" textlink="">
      <xdr:nvSpPr>
        <xdr:cNvPr id="549" name="548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198</xdr:row>
      <xdr:rowOff>0</xdr:rowOff>
    </xdr:from>
    <xdr:ext cx="184731" cy="264560"/>
    <xdr:sp macro="" textlink="">
      <xdr:nvSpPr>
        <xdr:cNvPr id="550" name="549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200</xdr:row>
      <xdr:rowOff>0</xdr:rowOff>
    </xdr:from>
    <xdr:ext cx="184731" cy="264560"/>
    <xdr:sp macro="" textlink="">
      <xdr:nvSpPr>
        <xdr:cNvPr id="551" name="550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202</xdr:row>
      <xdr:rowOff>0</xdr:rowOff>
    </xdr:from>
    <xdr:ext cx="184731" cy="264560"/>
    <xdr:sp macro="" textlink="">
      <xdr:nvSpPr>
        <xdr:cNvPr id="552" name="551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204</xdr:row>
      <xdr:rowOff>0</xdr:rowOff>
    </xdr:from>
    <xdr:ext cx="184731" cy="264560"/>
    <xdr:sp macro="" textlink="">
      <xdr:nvSpPr>
        <xdr:cNvPr id="553" name="552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206</xdr:row>
      <xdr:rowOff>0</xdr:rowOff>
    </xdr:from>
    <xdr:ext cx="184731" cy="264560"/>
    <xdr:sp macro="" textlink="">
      <xdr:nvSpPr>
        <xdr:cNvPr id="554" name="553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208</xdr:row>
      <xdr:rowOff>0</xdr:rowOff>
    </xdr:from>
    <xdr:ext cx="184731" cy="264560"/>
    <xdr:sp macro="" textlink="">
      <xdr:nvSpPr>
        <xdr:cNvPr id="555" name="554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210</xdr:row>
      <xdr:rowOff>0</xdr:rowOff>
    </xdr:from>
    <xdr:ext cx="184731" cy="264560"/>
    <xdr:sp macro="" textlink="">
      <xdr:nvSpPr>
        <xdr:cNvPr id="556" name="555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212</xdr:row>
      <xdr:rowOff>0</xdr:rowOff>
    </xdr:from>
    <xdr:ext cx="184731" cy="264560"/>
    <xdr:sp macro="" textlink="">
      <xdr:nvSpPr>
        <xdr:cNvPr id="557" name="556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214</xdr:row>
      <xdr:rowOff>0</xdr:rowOff>
    </xdr:from>
    <xdr:ext cx="184731" cy="264560"/>
    <xdr:sp macro="" textlink="">
      <xdr:nvSpPr>
        <xdr:cNvPr id="558" name="557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216</xdr:row>
      <xdr:rowOff>0</xdr:rowOff>
    </xdr:from>
    <xdr:ext cx="184731" cy="264560"/>
    <xdr:sp macro="" textlink="">
      <xdr:nvSpPr>
        <xdr:cNvPr id="559" name="558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218</xdr:row>
      <xdr:rowOff>0</xdr:rowOff>
    </xdr:from>
    <xdr:ext cx="184731" cy="264560"/>
    <xdr:sp macro="" textlink="">
      <xdr:nvSpPr>
        <xdr:cNvPr id="560" name="559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220</xdr:row>
      <xdr:rowOff>0</xdr:rowOff>
    </xdr:from>
    <xdr:ext cx="184731" cy="264560"/>
    <xdr:sp macro="" textlink="">
      <xdr:nvSpPr>
        <xdr:cNvPr id="561" name="560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222</xdr:row>
      <xdr:rowOff>0</xdr:rowOff>
    </xdr:from>
    <xdr:ext cx="184731" cy="264560"/>
    <xdr:sp macro="" textlink="">
      <xdr:nvSpPr>
        <xdr:cNvPr id="562" name="561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224</xdr:row>
      <xdr:rowOff>0</xdr:rowOff>
    </xdr:from>
    <xdr:ext cx="184731" cy="264560"/>
    <xdr:sp macro="" textlink="">
      <xdr:nvSpPr>
        <xdr:cNvPr id="563" name="562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226</xdr:row>
      <xdr:rowOff>0</xdr:rowOff>
    </xdr:from>
    <xdr:ext cx="184731" cy="264560"/>
    <xdr:sp macro="" textlink="">
      <xdr:nvSpPr>
        <xdr:cNvPr id="564" name="563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228</xdr:row>
      <xdr:rowOff>0</xdr:rowOff>
    </xdr:from>
    <xdr:ext cx="184731" cy="264560"/>
    <xdr:sp macro="" textlink="">
      <xdr:nvSpPr>
        <xdr:cNvPr id="565" name="564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230</xdr:row>
      <xdr:rowOff>0</xdr:rowOff>
    </xdr:from>
    <xdr:ext cx="184731" cy="264560"/>
    <xdr:sp macro="" textlink="">
      <xdr:nvSpPr>
        <xdr:cNvPr id="566" name="565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232</xdr:row>
      <xdr:rowOff>0</xdr:rowOff>
    </xdr:from>
    <xdr:ext cx="184731" cy="264560"/>
    <xdr:sp macro="" textlink="">
      <xdr:nvSpPr>
        <xdr:cNvPr id="567" name="566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234</xdr:row>
      <xdr:rowOff>0</xdr:rowOff>
    </xdr:from>
    <xdr:ext cx="184731" cy="264560"/>
    <xdr:sp macro="" textlink="">
      <xdr:nvSpPr>
        <xdr:cNvPr id="568" name="567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236</xdr:row>
      <xdr:rowOff>0</xdr:rowOff>
    </xdr:from>
    <xdr:ext cx="184731" cy="264560"/>
    <xdr:sp macro="" textlink="">
      <xdr:nvSpPr>
        <xdr:cNvPr id="569" name="568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238</xdr:row>
      <xdr:rowOff>0</xdr:rowOff>
    </xdr:from>
    <xdr:ext cx="184731" cy="264560"/>
    <xdr:sp macro="" textlink="">
      <xdr:nvSpPr>
        <xdr:cNvPr id="570" name="569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240</xdr:row>
      <xdr:rowOff>0</xdr:rowOff>
    </xdr:from>
    <xdr:ext cx="184731" cy="264560"/>
    <xdr:sp macro="" textlink="">
      <xdr:nvSpPr>
        <xdr:cNvPr id="571" name="570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242</xdr:row>
      <xdr:rowOff>0</xdr:rowOff>
    </xdr:from>
    <xdr:ext cx="184731" cy="264560"/>
    <xdr:sp macro="" textlink="">
      <xdr:nvSpPr>
        <xdr:cNvPr id="572" name="571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244</xdr:row>
      <xdr:rowOff>0</xdr:rowOff>
    </xdr:from>
    <xdr:ext cx="184731" cy="264560"/>
    <xdr:sp macro="" textlink="">
      <xdr:nvSpPr>
        <xdr:cNvPr id="573" name="572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246</xdr:row>
      <xdr:rowOff>0</xdr:rowOff>
    </xdr:from>
    <xdr:ext cx="184731" cy="264560"/>
    <xdr:sp macro="" textlink="">
      <xdr:nvSpPr>
        <xdr:cNvPr id="574" name="573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248</xdr:row>
      <xdr:rowOff>0</xdr:rowOff>
    </xdr:from>
    <xdr:ext cx="184731" cy="264560"/>
    <xdr:sp macro="" textlink="">
      <xdr:nvSpPr>
        <xdr:cNvPr id="575" name="574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249</xdr:row>
      <xdr:rowOff>0</xdr:rowOff>
    </xdr:from>
    <xdr:ext cx="184731" cy="264560"/>
    <xdr:sp macro="" textlink="">
      <xdr:nvSpPr>
        <xdr:cNvPr id="576" name="575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251</xdr:row>
      <xdr:rowOff>0</xdr:rowOff>
    </xdr:from>
    <xdr:ext cx="184731" cy="264560"/>
    <xdr:sp macro="" textlink="">
      <xdr:nvSpPr>
        <xdr:cNvPr id="577" name="576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253</xdr:row>
      <xdr:rowOff>0</xdr:rowOff>
    </xdr:from>
    <xdr:ext cx="184731" cy="264560"/>
    <xdr:sp macro="" textlink="">
      <xdr:nvSpPr>
        <xdr:cNvPr id="578" name="577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255</xdr:row>
      <xdr:rowOff>0</xdr:rowOff>
    </xdr:from>
    <xdr:ext cx="184731" cy="264560"/>
    <xdr:sp macro="" textlink="">
      <xdr:nvSpPr>
        <xdr:cNvPr id="579" name="578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257</xdr:row>
      <xdr:rowOff>0</xdr:rowOff>
    </xdr:from>
    <xdr:ext cx="184731" cy="264560"/>
    <xdr:sp macro="" textlink="">
      <xdr:nvSpPr>
        <xdr:cNvPr id="580" name="579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259</xdr:row>
      <xdr:rowOff>0</xdr:rowOff>
    </xdr:from>
    <xdr:ext cx="184731" cy="264560"/>
    <xdr:sp macro="" textlink="">
      <xdr:nvSpPr>
        <xdr:cNvPr id="581" name="580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261</xdr:row>
      <xdr:rowOff>0</xdr:rowOff>
    </xdr:from>
    <xdr:ext cx="184731" cy="264560"/>
    <xdr:sp macro="" textlink="">
      <xdr:nvSpPr>
        <xdr:cNvPr id="582" name="581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263</xdr:row>
      <xdr:rowOff>0</xdr:rowOff>
    </xdr:from>
    <xdr:ext cx="184731" cy="264560"/>
    <xdr:sp macro="" textlink="">
      <xdr:nvSpPr>
        <xdr:cNvPr id="583" name="582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265</xdr:row>
      <xdr:rowOff>0</xdr:rowOff>
    </xdr:from>
    <xdr:ext cx="184731" cy="264560"/>
    <xdr:sp macro="" textlink="">
      <xdr:nvSpPr>
        <xdr:cNvPr id="584" name="583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267</xdr:row>
      <xdr:rowOff>0</xdr:rowOff>
    </xdr:from>
    <xdr:ext cx="184731" cy="264560"/>
    <xdr:sp macro="" textlink="">
      <xdr:nvSpPr>
        <xdr:cNvPr id="585" name="584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269</xdr:row>
      <xdr:rowOff>0</xdr:rowOff>
    </xdr:from>
    <xdr:ext cx="184731" cy="264560"/>
    <xdr:sp macro="" textlink="">
      <xdr:nvSpPr>
        <xdr:cNvPr id="586" name="585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271</xdr:row>
      <xdr:rowOff>0</xdr:rowOff>
    </xdr:from>
    <xdr:ext cx="184731" cy="264560"/>
    <xdr:sp macro="" textlink="">
      <xdr:nvSpPr>
        <xdr:cNvPr id="587" name="586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273</xdr:row>
      <xdr:rowOff>0</xdr:rowOff>
    </xdr:from>
    <xdr:ext cx="184731" cy="264560"/>
    <xdr:sp macro="" textlink="">
      <xdr:nvSpPr>
        <xdr:cNvPr id="588" name="587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275</xdr:row>
      <xdr:rowOff>0</xdr:rowOff>
    </xdr:from>
    <xdr:ext cx="184731" cy="264560"/>
    <xdr:sp macro="" textlink="">
      <xdr:nvSpPr>
        <xdr:cNvPr id="589" name="588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277</xdr:row>
      <xdr:rowOff>0</xdr:rowOff>
    </xdr:from>
    <xdr:ext cx="184731" cy="264560"/>
    <xdr:sp macro="" textlink="">
      <xdr:nvSpPr>
        <xdr:cNvPr id="590" name="589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279</xdr:row>
      <xdr:rowOff>0</xdr:rowOff>
    </xdr:from>
    <xdr:ext cx="184731" cy="264560"/>
    <xdr:sp macro="" textlink="">
      <xdr:nvSpPr>
        <xdr:cNvPr id="591" name="590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281</xdr:row>
      <xdr:rowOff>0</xdr:rowOff>
    </xdr:from>
    <xdr:ext cx="184731" cy="264560"/>
    <xdr:sp macro="" textlink="">
      <xdr:nvSpPr>
        <xdr:cNvPr id="592" name="591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283</xdr:row>
      <xdr:rowOff>0</xdr:rowOff>
    </xdr:from>
    <xdr:ext cx="184731" cy="264560"/>
    <xdr:sp macro="" textlink="">
      <xdr:nvSpPr>
        <xdr:cNvPr id="593" name="592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285</xdr:row>
      <xdr:rowOff>0</xdr:rowOff>
    </xdr:from>
    <xdr:ext cx="184731" cy="264560"/>
    <xdr:sp macro="" textlink="">
      <xdr:nvSpPr>
        <xdr:cNvPr id="594" name="593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287</xdr:row>
      <xdr:rowOff>0</xdr:rowOff>
    </xdr:from>
    <xdr:ext cx="184731" cy="264560"/>
    <xdr:sp macro="" textlink="">
      <xdr:nvSpPr>
        <xdr:cNvPr id="595" name="594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289</xdr:row>
      <xdr:rowOff>0</xdr:rowOff>
    </xdr:from>
    <xdr:ext cx="184731" cy="264560"/>
    <xdr:sp macro="" textlink="">
      <xdr:nvSpPr>
        <xdr:cNvPr id="596" name="595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291</xdr:row>
      <xdr:rowOff>0</xdr:rowOff>
    </xdr:from>
    <xdr:ext cx="184731" cy="264560"/>
    <xdr:sp macro="" textlink="">
      <xdr:nvSpPr>
        <xdr:cNvPr id="597" name="596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293</xdr:row>
      <xdr:rowOff>0</xdr:rowOff>
    </xdr:from>
    <xdr:ext cx="184731" cy="264560"/>
    <xdr:sp macro="" textlink="">
      <xdr:nvSpPr>
        <xdr:cNvPr id="598" name="597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295</xdr:row>
      <xdr:rowOff>0</xdr:rowOff>
    </xdr:from>
    <xdr:ext cx="184731" cy="264560"/>
    <xdr:sp macro="" textlink="">
      <xdr:nvSpPr>
        <xdr:cNvPr id="599" name="598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297</xdr:row>
      <xdr:rowOff>0</xdr:rowOff>
    </xdr:from>
    <xdr:ext cx="184731" cy="264560"/>
    <xdr:sp macro="" textlink="">
      <xdr:nvSpPr>
        <xdr:cNvPr id="600" name="599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299</xdr:row>
      <xdr:rowOff>0</xdr:rowOff>
    </xdr:from>
    <xdr:ext cx="184731" cy="264560"/>
    <xdr:sp macro="" textlink="">
      <xdr:nvSpPr>
        <xdr:cNvPr id="601" name="600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301</xdr:row>
      <xdr:rowOff>0</xdr:rowOff>
    </xdr:from>
    <xdr:ext cx="184731" cy="264560"/>
    <xdr:sp macro="" textlink="">
      <xdr:nvSpPr>
        <xdr:cNvPr id="602" name="601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303</xdr:row>
      <xdr:rowOff>0</xdr:rowOff>
    </xdr:from>
    <xdr:ext cx="184731" cy="264560"/>
    <xdr:sp macro="" textlink="">
      <xdr:nvSpPr>
        <xdr:cNvPr id="603" name="602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305</xdr:row>
      <xdr:rowOff>0</xdr:rowOff>
    </xdr:from>
    <xdr:ext cx="184731" cy="264560"/>
    <xdr:sp macro="" textlink="">
      <xdr:nvSpPr>
        <xdr:cNvPr id="604" name="603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307</xdr:row>
      <xdr:rowOff>0</xdr:rowOff>
    </xdr:from>
    <xdr:ext cx="184731" cy="264560"/>
    <xdr:sp macro="" textlink="">
      <xdr:nvSpPr>
        <xdr:cNvPr id="605" name="604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309</xdr:row>
      <xdr:rowOff>0</xdr:rowOff>
    </xdr:from>
    <xdr:ext cx="184731" cy="264560"/>
    <xdr:sp macro="" textlink="">
      <xdr:nvSpPr>
        <xdr:cNvPr id="606" name="605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311</xdr:row>
      <xdr:rowOff>0</xdr:rowOff>
    </xdr:from>
    <xdr:ext cx="184731" cy="264560"/>
    <xdr:sp macro="" textlink="">
      <xdr:nvSpPr>
        <xdr:cNvPr id="607" name="606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xdr:row>
      <xdr:rowOff>0</xdr:rowOff>
    </xdr:from>
    <xdr:ext cx="184731" cy="264560"/>
    <xdr:sp macro="" textlink="">
      <xdr:nvSpPr>
        <xdr:cNvPr id="608" name="60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xdr:row>
      <xdr:rowOff>0</xdr:rowOff>
    </xdr:from>
    <xdr:ext cx="184731" cy="264560"/>
    <xdr:sp macro="" textlink="">
      <xdr:nvSpPr>
        <xdr:cNvPr id="609" name="60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20</xdr:row>
      <xdr:rowOff>0</xdr:rowOff>
    </xdr:from>
    <xdr:ext cx="184731" cy="264560"/>
    <xdr:sp macro="" textlink="">
      <xdr:nvSpPr>
        <xdr:cNvPr id="610" name="60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22</xdr:row>
      <xdr:rowOff>0</xdr:rowOff>
    </xdr:from>
    <xdr:ext cx="184731" cy="264560"/>
    <xdr:sp macro="" textlink="">
      <xdr:nvSpPr>
        <xdr:cNvPr id="611" name="610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24</xdr:row>
      <xdr:rowOff>0</xdr:rowOff>
    </xdr:from>
    <xdr:ext cx="184731" cy="264560"/>
    <xdr:sp macro="" textlink="">
      <xdr:nvSpPr>
        <xdr:cNvPr id="612" name="611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26</xdr:row>
      <xdr:rowOff>0</xdr:rowOff>
    </xdr:from>
    <xdr:ext cx="184731" cy="264560"/>
    <xdr:sp macro="" textlink="">
      <xdr:nvSpPr>
        <xdr:cNvPr id="613" name="612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28</xdr:row>
      <xdr:rowOff>0</xdr:rowOff>
    </xdr:from>
    <xdr:ext cx="184731" cy="264560"/>
    <xdr:sp macro="" textlink="">
      <xdr:nvSpPr>
        <xdr:cNvPr id="614" name="613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30</xdr:row>
      <xdr:rowOff>0</xdr:rowOff>
    </xdr:from>
    <xdr:ext cx="184731" cy="264560"/>
    <xdr:sp macro="" textlink="">
      <xdr:nvSpPr>
        <xdr:cNvPr id="615" name="614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32</xdr:row>
      <xdr:rowOff>0</xdr:rowOff>
    </xdr:from>
    <xdr:ext cx="184731" cy="264560"/>
    <xdr:sp macro="" textlink="">
      <xdr:nvSpPr>
        <xdr:cNvPr id="616" name="615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34</xdr:row>
      <xdr:rowOff>0</xdr:rowOff>
    </xdr:from>
    <xdr:ext cx="184731" cy="264560"/>
    <xdr:sp macro="" textlink="">
      <xdr:nvSpPr>
        <xdr:cNvPr id="617" name="616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36</xdr:row>
      <xdr:rowOff>0</xdr:rowOff>
    </xdr:from>
    <xdr:ext cx="184731" cy="264560"/>
    <xdr:sp macro="" textlink="">
      <xdr:nvSpPr>
        <xdr:cNvPr id="618" name="61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38</xdr:row>
      <xdr:rowOff>0</xdr:rowOff>
    </xdr:from>
    <xdr:ext cx="184731" cy="264560"/>
    <xdr:sp macro="" textlink="">
      <xdr:nvSpPr>
        <xdr:cNvPr id="619" name="61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40</xdr:row>
      <xdr:rowOff>0</xdr:rowOff>
    </xdr:from>
    <xdr:ext cx="184731" cy="264560"/>
    <xdr:sp macro="" textlink="">
      <xdr:nvSpPr>
        <xdr:cNvPr id="620" name="61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42</xdr:row>
      <xdr:rowOff>0</xdr:rowOff>
    </xdr:from>
    <xdr:ext cx="184731" cy="264560"/>
    <xdr:sp macro="" textlink="">
      <xdr:nvSpPr>
        <xdr:cNvPr id="621" name="62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44</xdr:row>
      <xdr:rowOff>0</xdr:rowOff>
    </xdr:from>
    <xdr:ext cx="184731" cy="264560"/>
    <xdr:sp macro="" textlink="">
      <xdr:nvSpPr>
        <xdr:cNvPr id="622" name="62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46</xdr:row>
      <xdr:rowOff>0</xdr:rowOff>
    </xdr:from>
    <xdr:ext cx="184731" cy="264560"/>
    <xdr:sp macro="" textlink="">
      <xdr:nvSpPr>
        <xdr:cNvPr id="623" name="62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48</xdr:row>
      <xdr:rowOff>0</xdr:rowOff>
    </xdr:from>
    <xdr:ext cx="184731" cy="264560"/>
    <xdr:sp macro="" textlink="">
      <xdr:nvSpPr>
        <xdr:cNvPr id="624" name="62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50</xdr:row>
      <xdr:rowOff>0</xdr:rowOff>
    </xdr:from>
    <xdr:ext cx="184731" cy="264560"/>
    <xdr:sp macro="" textlink="">
      <xdr:nvSpPr>
        <xdr:cNvPr id="625" name="62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52</xdr:row>
      <xdr:rowOff>0</xdr:rowOff>
    </xdr:from>
    <xdr:ext cx="184731" cy="264560"/>
    <xdr:sp macro="" textlink="">
      <xdr:nvSpPr>
        <xdr:cNvPr id="626" name="62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54</xdr:row>
      <xdr:rowOff>0</xdr:rowOff>
    </xdr:from>
    <xdr:ext cx="184731" cy="264560"/>
    <xdr:sp macro="" textlink="">
      <xdr:nvSpPr>
        <xdr:cNvPr id="627" name="62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56</xdr:row>
      <xdr:rowOff>0</xdr:rowOff>
    </xdr:from>
    <xdr:ext cx="184731" cy="264560"/>
    <xdr:sp macro="" textlink="">
      <xdr:nvSpPr>
        <xdr:cNvPr id="628" name="62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58</xdr:row>
      <xdr:rowOff>0</xdr:rowOff>
    </xdr:from>
    <xdr:ext cx="184731" cy="264560"/>
    <xdr:sp macro="" textlink="">
      <xdr:nvSpPr>
        <xdr:cNvPr id="629" name="62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60</xdr:row>
      <xdr:rowOff>0</xdr:rowOff>
    </xdr:from>
    <xdr:ext cx="184731" cy="264560"/>
    <xdr:sp macro="" textlink="">
      <xdr:nvSpPr>
        <xdr:cNvPr id="630" name="62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62</xdr:row>
      <xdr:rowOff>0</xdr:rowOff>
    </xdr:from>
    <xdr:ext cx="184731" cy="264560"/>
    <xdr:sp macro="" textlink="">
      <xdr:nvSpPr>
        <xdr:cNvPr id="631" name="63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64</xdr:row>
      <xdr:rowOff>0</xdr:rowOff>
    </xdr:from>
    <xdr:ext cx="184731" cy="264560"/>
    <xdr:sp macro="" textlink="">
      <xdr:nvSpPr>
        <xdr:cNvPr id="632" name="63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66</xdr:row>
      <xdr:rowOff>0</xdr:rowOff>
    </xdr:from>
    <xdr:ext cx="184731" cy="264560"/>
    <xdr:sp macro="" textlink="">
      <xdr:nvSpPr>
        <xdr:cNvPr id="633" name="63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68</xdr:row>
      <xdr:rowOff>0</xdr:rowOff>
    </xdr:from>
    <xdr:ext cx="184731" cy="264560"/>
    <xdr:sp macro="" textlink="">
      <xdr:nvSpPr>
        <xdr:cNvPr id="634" name="63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70</xdr:row>
      <xdr:rowOff>0</xdr:rowOff>
    </xdr:from>
    <xdr:ext cx="184731" cy="264560"/>
    <xdr:sp macro="" textlink="">
      <xdr:nvSpPr>
        <xdr:cNvPr id="635" name="63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72</xdr:row>
      <xdr:rowOff>0</xdr:rowOff>
    </xdr:from>
    <xdr:ext cx="184731" cy="264560"/>
    <xdr:sp macro="" textlink="">
      <xdr:nvSpPr>
        <xdr:cNvPr id="636" name="63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74</xdr:row>
      <xdr:rowOff>0</xdr:rowOff>
    </xdr:from>
    <xdr:ext cx="184731" cy="264560"/>
    <xdr:sp macro="" textlink="">
      <xdr:nvSpPr>
        <xdr:cNvPr id="637" name="63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76</xdr:row>
      <xdr:rowOff>0</xdr:rowOff>
    </xdr:from>
    <xdr:ext cx="184731" cy="264560"/>
    <xdr:sp macro="" textlink="">
      <xdr:nvSpPr>
        <xdr:cNvPr id="638" name="63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78</xdr:row>
      <xdr:rowOff>0</xdr:rowOff>
    </xdr:from>
    <xdr:ext cx="184731" cy="264560"/>
    <xdr:sp macro="" textlink="">
      <xdr:nvSpPr>
        <xdr:cNvPr id="639" name="63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80</xdr:row>
      <xdr:rowOff>0</xdr:rowOff>
    </xdr:from>
    <xdr:ext cx="184731" cy="264560"/>
    <xdr:sp macro="" textlink="">
      <xdr:nvSpPr>
        <xdr:cNvPr id="640" name="63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82</xdr:row>
      <xdr:rowOff>0</xdr:rowOff>
    </xdr:from>
    <xdr:ext cx="184731" cy="264560"/>
    <xdr:sp macro="" textlink="">
      <xdr:nvSpPr>
        <xdr:cNvPr id="641" name="64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84</xdr:row>
      <xdr:rowOff>0</xdr:rowOff>
    </xdr:from>
    <xdr:ext cx="184731" cy="264560"/>
    <xdr:sp macro="" textlink="">
      <xdr:nvSpPr>
        <xdr:cNvPr id="642" name="64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86</xdr:row>
      <xdr:rowOff>0</xdr:rowOff>
    </xdr:from>
    <xdr:ext cx="184731" cy="264560"/>
    <xdr:sp macro="" textlink="">
      <xdr:nvSpPr>
        <xdr:cNvPr id="643" name="64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88</xdr:row>
      <xdr:rowOff>0</xdr:rowOff>
    </xdr:from>
    <xdr:ext cx="184731" cy="264560"/>
    <xdr:sp macro="" textlink="">
      <xdr:nvSpPr>
        <xdr:cNvPr id="644" name="64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90</xdr:row>
      <xdr:rowOff>0</xdr:rowOff>
    </xdr:from>
    <xdr:ext cx="184731" cy="264560"/>
    <xdr:sp macro="" textlink="">
      <xdr:nvSpPr>
        <xdr:cNvPr id="645" name="64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92</xdr:row>
      <xdr:rowOff>0</xdr:rowOff>
    </xdr:from>
    <xdr:ext cx="184731" cy="264560"/>
    <xdr:sp macro="" textlink="">
      <xdr:nvSpPr>
        <xdr:cNvPr id="646" name="64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94</xdr:row>
      <xdr:rowOff>0</xdr:rowOff>
    </xdr:from>
    <xdr:ext cx="184731" cy="264560"/>
    <xdr:sp macro="" textlink="">
      <xdr:nvSpPr>
        <xdr:cNvPr id="647" name="64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96</xdr:row>
      <xdr:rowOff>0</xdr:rowOff>
    </xdr:from>
    <xdr:ext cx="184731" cy="264560"/>
    <xdr:sp macro="" textlink="">
      <xdr:nvSpPr>
        <xdr:cNvPr id="648" name="64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98</xdr:row>
      <xdr:rowOff>0</xdr:rowOff>
    </xdr:from>
    <xdr:ext cx="184731" cy="264560"/>
    <xdr:sp macro="" textlink="">
      <xdr:nvSpPr>
        <xdr:cNvPr id="649" name="64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100</xdr:row>
      <xdr:rowOff>0</xdr:rowOff>
    </xdr:from>
    <xdr:ext cx="184731" cy="264560"/>
    <xdr:sp macro="" textlink="">
      <xdr:nvSpPr>
        <xdr:cNvPr id="650" name="64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102</xdr:row>
      <xdr:rowOff>0</xdr:rowOff>
    </xdr:from>
    <xdr:ext cx="184731" cy="264560"/>
    <xdr:sp macro="" textlink="">
      <xdr:nvSpPr>
        <xdr:cNvPr id="651" name="65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104</xdr:row>
      <xdr:rowOff>0</xdr:rowOff>
    </xdr:from>
    <xdr:ext cx="184731" cy="264560"/>
    <xdr:sp macro="" textlink="">
      <xdr:nvSpPr>
        <xdr:cNvPr id="652" name="65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106</xdr:row>
      <xdr:rowOff>0</xdr:rowOff>
    </xdr:from>
    <xdr:ext cx="184731" cy="264560"/>
    <xdr:sp macro="" textlink="">
      <xdr:nvSpPr>
        <xdr:cNvPr id="653" name="65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108</xdr:row>
      <xdr:rowOff>0</xdr:rowOff>
    </xdr:from>
    <xdr:ext cx="184731" cy="264560"/>
    <xdr:sp macro="" textlink="">
      <xdr:nvSpPr>
        <xdr:cNvPr id="654" name="65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110</xdr:row>
      <xdr:rowOff>0</xdr:rowOff>
    </xdr:from>
    <xdr:ext cx="184731" cy="264560"/>
    <xdr:sp macro="" textlink="">
      <xdr:nvSpPr>
        <xdr:cNvPr id="655" name="65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112</xdr:row>
      <xdr:rowOff>0</xdr:rowOff>
    </xdr:from>
    <xdr:ext cx="184731" cy="264560"/>
    <xdr:sp macro="" textlink="">
      <xdr:nvSpPr>
        <xdr:cNvPr id="656" name="65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114</xdr:row>
      <xdr:rowOff>0</xdr:rowOff>
    </xdr:from>
    <xdr:ext cx="184731" cy="264560"/>
    <xdr:sp macro="" textlink="">
      <xdr:nvSpPr>
        <xdr:cNvPr id="657" name="65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116</xdr:row>
      <xdr:rowOff>0</xdr:rowOff>
    </xdr:from>
    <xdr:ext cx="184731" cy="264560"/>
    <xdr:sp macro="" textlink="">
      <xdr:nvSpPr>
        <xdr:cNvPr id="658" name="65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118</xdr:row>
      <xdr:rowOff>0</xdr:rowOff>
    </xdr:from>
    <xdr:ext cx="184731" cy="264560"/>
    <xdr:sp macro="" textlink="">
      <xdr:nvSpPr>
        <xdr:cNvPr id="659" name="65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120</xdr:row>
      <xdr:rowOff>0</xdr:rowOff>
    </xdr:from>
    <xdr:ext cx="184731" cy="264560"/>
    <xdr:sp macro="" textlink="">
      <xdr:nvSpPr>
        <xdr:cNvPr id="660" name="65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122</xdr:row>
      <xdr:rowOff>0</xdr:rowOff>
    </xdr:from>
    <xdr:ext cx="184731" cy="264560"/>
    <xdr:sp macro="" textlink="">
      <xdr:nvSpPr>
        <xdr:cNvPr id="661" name="66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124</xdr:row>
      <xdr:rowOff>0</xdr:rowOff>
    </xdr:from>
    <xdr:ext cx="184731" cy="264560"/>
    <xdr:sp macro="" textlink="">
      <xdr:nvSpPr>
        <xdr:cNvPr id="662" name="66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126</xdr:row>
      <xdr:rowOff>0</xdr:rowOff>
    </xdr:from>
    <xdr:ext cx="184731" cy="264560"/>
    <xdr:sp macro="" textlink="">
      <xdr:nvSpPr>
        <xdr:cNvPr id="663" name="66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128</xdr:row>
      <xdr:rowOff>0</xdr:rowOff>
    </xdr:from>
    <xdr:ext cx="184731" cy="264560"/>
    <xdr:sp macro="" textlink="">
      <xdr:nvSpPr>
        <xdr:cNvPr id="664" name="66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130</xdr:row>
      <xdr:rowOff>0</xdr:rowOff>
    </xdr:from>
    <xdr:ext cx="184731" cy="264560"/>
    <xdr:sp macro="" textlink="">
      <xdr:nvSpPr>
        <xdr:cNvPr id="665" name="66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132</xdr:row>
      <xdr:rowOff>0</xdr:rowOff>
    </xdr:from>
    <xdr:ext cx="184731" cy="264560"/>
    <xdr:sp macro="" textlink="">
      <xdr:nvSpPr>
        <xdr:cNvPr id="666" name="66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134</xdr:row>
      <xdr:rowOff>0</xdr:rowOff>
    </xdr:from>
    <xdr:ext cx="184731" cy="264560"/>
    <xdr:sp macro="" textlink="">
      <xdr:nvSpPr>
        <xdr:cNvPr id="667" name="66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136</xdr:row>
      <xdr:rowOff>0</xdr:rowOff>
    </xdr:from>
    <xdr:ext cx="184731" cy="264560"/>
    <xdr:sp macro="" textlink="">
      <xdr:nvSpPr>
        <xdr:cNvPr id="668" name="66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138</xdr:row>
      <xdr:rowOff>0</xdr:rowOff>
    </xdr:from>
    <xdr:ext cx="184731" cy="264560"/>
    <xdr:sp macro="" textlink="">
      <xdr:nvSpPr>
        <xdr:cNvPr id="669" name="66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140</xdr:row>
      <xdr:rowOff>0</xdr:rowOff>
    </xdr:from>
    <xdr:ext cx="184731" cy="264560"/>
    <xdr:sp macro="" textlink="">
      <xdr:nvSpPr>
        <xdr:cNvPr id="670" name="66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142</xdr:row>
      <xdr:rowOff>0</xdr:rowOff>
    </xdr:from>
    <xdr:ext cx="184731" cy="264560"/>
    <xdr:sp macro="" textlink="">
      <xdr:nvSpPr>
        <xdr:cNvPr id="671" name="67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144</xdr:row>
      <xdr:rowOff>0</xdr:rowOff>
    </xdr:from>
    <xdr:ext cx="184731" cy="264560"/>
    <xdr:sp macro="" textlink="">
      <xdr:nvSpPr>
        <xdr:cNvPr id="672" name="67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146</xdr:row>
      <xdr:rowOff>0</xdr:rowOff>
    </xdr:from>
    <xdr:ext cx="184731" cy="264560"/>
    <xdr:sp macro="" textlink="">
      <xdr:nvSpPr>
        <xdr:cNvPr id="673" name="67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148</xdr:row>
      <xdr:rowOff>0</xdr:rowOff>
    </xdr:from>
    <xdr:ext cx="184731" cy="264560"/>
    <xdr:sp macro="" textlink="">
      <xdr:nvSpPr>
        <xdr:cNvPr id="674" name="67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149</xdr:row>
      <xdr:rowOff>0</xdr:rowOff>
    </xdr:from>
    <xdr:ext cx="184731" cy="264560"/>
    <xdr:sp macro="" textlink="">
      <xdr:nvSpPr>
        <xdr:cNvPr id="675" name="67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151</xdr:row>
      <xdr:rowOff>0</xdr:rowOff>
    </xdr:from>
    <xdr:ext cx="184731" cy="264560"/>
    <xdr:sp macro="" textlink="">
      <xdr:nvSpPr>
        <xdr:cNvPr id="676" name="67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153</xdr:row>
      <xdr:rowOff>0</xdr:rowOff>
    </xdr:from>
    <xdr:ext cx="184731" cy="264560"/>
    <xdr:sp macro="" textlink="">
      <xdr:nvSpPr>
        <xdr:cNvPr id="677" name="67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155</xdr:row>
      <xdr:rowOff>0</xdr:rowOff>
    </xdr:from>
    <xdr:ext cx="184731" cy="264560"/>
    <xdr:sp macro="" textlink="">
      <xdr:nvSpPr>
        <xdr:cNvPr id="678" name="67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156</xdr:row>
      <xdr:rowOff>0</xdr:rowOff>
    </xdr:from>
    <xdr:ext cx="184731" cy="264560"/>
    <xdr:sp macro="" textlink="">
      <xdr:nvSpPr>
        <xdr:cNvPr id="679" name="67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157</xdr:row>
      <xdr:rowOff>0</xdr:rowOff>
    </xdr:from>
    <xdr:ext cx="184731" cy="264560"/>
    <xdr:sp macro="" textlink="">
      <xdr:nvSpPr>
        <xdr:cNvPr id="680" name="67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159</xdr:row>
      <xdr:rowOff>0</xdr:rowOff>
    </xdr:from>
    <xdr:ext cx="184731" cy="264560"/>
    <xdr:sp macro="" textlink="">
      <xdr:nvSpPr>
        <xdr:cNvPr id="681" name="68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161</xdr:row>
      <xdr:rowOff>0</xdr:rowOff>
    </xdr:from>
    <xdr:ext cx="184731" cy="264560"/>
    <xdr:sp macro="" textlink="">
      <xdr:nvSpPr>
        <xdr:cNvPr id="682" name="68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163</xdr:row>
      <xdr:rowOff>0</xdr:rowOff>
    </xdr:from>
    <xdr:ext cx="184731" cy="264560"/>
    <xdr:sp macro="" textlink="">
      <xdr:nvSpPr>
        <xdr:cNvPr id="683" name="68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165</xdr:row>
      <xdr:rowOff>0</xdr:rowOff>
    </xdr:from>
    <xdr:ext cx="184731" cy="264560"/>
    <xdr:sp macro="" textlink="">
      <xdr:nvSpPr>
        <xdr:cNvPr id="684" name="68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167</xdr:row>
      <xdr:rowOff>0</xdr:rowOff>
    </xdr:from>
    <xdr:ext cx="184731" cy="264560"/>
    <xdr:sp macro="" textlink="">
      <xdr:nvSpPr>
        <xdr:cNvPr id="685" name="684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169</xdr:row>
      <xdr:rowOff>0</xdr:rowOff>
    </xdr:from>
    <xdr:ext cx="184731" cy="264560"/>
    <xdr:sp macro="" textlink="">
      <xdr:nvSpPr>
        <xdr:cNvPr id="686" name="685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171</xdr:row>
      <xdr:rowOff>0</xdr:rowOff>
    </xdr:from>
    <xdr:ext cx="184731" cy="264560"/>
    <xdr:sp macro="" textlink="">
      <xdr:nvSpPr>
        <xdr:cNvPr id="687" name="686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173</xdr:row>
      <xdr:rowOff>0</xdr:rowOff>
    </xdr:from>
    <xdr:ext cx="184731" cy="264560"/>
    <xdr:sp macro="" textlink="">
      <xdr:nvSpPr>
        <xdr:cNvPr id="688" name="687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175</xdr:row>
      <xdr:rowOff>0</xdr:rowOff>
    </xdr:from>
    <xdr:ext cx="184731" cy="264560"/>
    <xdr:sp macro="" textlink="">
      <xdr:nvSpPr>
        <xdr:cNvPr id="689" name="688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177</xdr:row>
      <xdr:rowOff>0</xdr:rowOff>
    </xdr:from>
    <xdr:ext cx="184731" cy="264560"/>
    <xdr:sp macro="" textlink="">
      <xdr:nvSpPr>
        <xdr:cNvPr id="690" name="689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179</xdr:row>
      <xdr:rowOff>0</xdr:rowOff>
    </xdr:from>
    <xdr:ext cx="184731" cy="264560"/>
    <xdr:sp macro="" textlink="">
      <xdr:nvSpPr>
        <xdr:cNvPr id="691" name="69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181</xdr:row>
      <xdr:rowOff>0</xdr:rowOff>
    </xdr:from>
    <xdr:ext cx="184731" cy="264560"/>
    <xdr:sp macro="" textlink="">
      <xdr:nvSpPr>
        <xdr:cNvPr id="692" name="69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183</xdr:row>
      <xdr:rowOff>0</xdr:rowOff>
    </xdr:from>
    <xdr:ext cx="184731" cy="264560"/>
    <xdr:sp macro="" textlink="">
      <xdr:nvSpPr>
        <xdr:cNvPr id="693" name="69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185</xdr:row>
      <xdr:rowOff>0</xdr:rowOff>
    </xdr:from>
    <xdr:ext cx="184731" cy="264560"/>
    <xdr:sp macro="" textlink="">
      <xdr:nvSpPr>
        <xdr:cNvPr id="694" name="69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187</xdr:row>
      <xdr:rowOff>0</xdr:rowOff>
    </xdr:from>
    <xdr:ext cx="184731" cy="264560"/>
    <xdr:sp macro="" textlink="">
      <xdr:nvSpPr>
        <xdr:cNvPr id="695" name="694 CuadroTexto"/>
        <xdr:cNvSpPr txBox="1"/>
      </xdr:nvSpPr>
      <xdr:spPr>
        <a:xfrm>
          <a:off x="2003383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xdr:row>
      <xdr:rowOff>0</xdr:rowOff>
    </xdr:from>
    <xdr:ext cx="184731" cy="264560"/>
    <xdr:sp macro="" textlink="">
      <xdr:nvSpPr>
        <xdr:cNvPr id="696" name="69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97" name="69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20</xdr:row>
      <xdr:rowOff>0</xdr:rowOff>
    </xdr:from>
    <xdr:ext cx="184731" cy="264560"/>
    <xdr:sp macro="" textlink="">
      <xdr:nvSpPr>
        <xdr:cNvPr id="698" name="69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22</xdr:row>
      <xdr:rowOff>0</xdr:rowOff>
    </xdr:from>
    <xdr:ext cx="184731" cy="264560"/>
    <xdr:sp macro="" textlink="">
      <xdr:nvSpPr>
        <xdr:cNvPr id="699" name="698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24</xdr:row>
      <xdr:rowOff>0</xdr:rowOff>
    </xdr:from>
    <xdr:ext cx="184731" cy="264560"/>
    <xdr:sp macro="" textlink="">
      <xdr:nvSpPr>
        <xdr:cNvPr id="700" name="699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26</xdr:row>
      <xdr:rowOff>0</xdr:rowOff>
    </xdr:from>
    <xdr:ext cx="184731" cy="264560"/>
    <xdr:sp macro="" textlink="">
      <xdr:nvSpPr>
        <xdr:cNvPr id="701" name="700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28</xdr:row>
      <xdr:rowOff>0</xdr:rowOff>
    </xdr:from>
    <xdr:ext cx="184731" cy="264560"/>
    <xdr:sp macro="" textlink="">
      <xdr:nvSpPr>
        <xdr:cNvPr id="702" name="701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30</xdr:row>
      <xdr:rowOff>0</xdr:rowOff>
    </xdr:from>
    <xdr:ext cx="184731" cy="264560"/>
    <xdr:sp macro="" textlink="">
      <xdr:nvSpPr>
        <xdr:cNvPr id="703" name="702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32</xdr:row>
      <xdr:rowOff>0</xdr:rowOff>
    </xdr:from>
    <xdr:ext cx="184731" cy="264560"/>
    <xdr:sp macro="" textlink="">
      <xdr:nvSpPr>
        <xdr:cNvPr id="704" name="703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34</xdr:row>
      <xdr:rowOff>0</xdr:rowOff>
    </xdr:from>
    <xdr:ext cx="184731" cy="264560"/>
    <xdr:sp macro="" textlink="">
      <xdr:nvSpPr>
        <xdr:cNvPr id="705" name="704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36</xdr:row>
      <xdr:rowOff>0</xdr:rowOff>
    </xdr:from>
    <xdr:ext cx="184731" cy="264560"/>
    <xdr:sp macro="" textlink="">
      <xdr:nvSpPr>
        <xdr:cNvPr id="706" name="70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38</xdr:row>
      <xdr:rowOff>0</xdr:rowOff>
    </xdr:from>
    <xdr:ext cx="184731" cy="264560"/>
    <xdr:sp macro="" textlink="">
      <xdr:nvSpPr>
        <xdr:cNvPr id="707" name="70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40</xdr:row>
      <xdr:rowOff>0</xdr:rowOff>
    </xdr:from>
    <xdr:ext cx="184731" cy="264560"/>
    <xdr:sp macro="" textlink="">
      <xdr:nvSpPr>
        <xdr:cNvPr id="708" name="70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709" name="70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710" name="70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711" name="71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712" name="711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713" name="712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714" name="713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715" name="714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716" name="715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717" name="716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718" name="717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719" name="71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720" name="71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721" name="72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42</xdr:row>
      <xdr:rowOff>0</xdr:rowOff>
    </xdr:from>
    <xdr:ext cx="184731" cy="264560"/>
    <xdr:sp macro="" textlink="">
      <xdr:nvSpPr>
        <xdr:cNvPr id="722" name="72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44</xdr:row>
      <xdr:rowOff>0</xdr:rowOff>
    </xdr:from>
    <xdr:ext cx="184731" cy="264560"/>
    <xdr:sp macro="" textlink="">
      <xdr:nvSpPr>
        <xdr:cNvPr id="723" name="72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46</xdr:row>
      <xdr:rowOff>0</xdr:rowOff>
    </xdr:from>
    <xdr:ext cx="184731" cy="264560"/>
    <xdr:sp macro="" textlink="">
      <xdr:nvSpPr>
        <xdr:cNvPr id="724" name="72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48</xdr:row>
      <xdr:rowOff>0</xdr:rowOff>
    </xdr:from>
    <xdr:ext cx="184731" cy="264560"/>
    <xdr:sp macro="" textlink="">
      <xdr:nvSpPr>
        <xdr:cNvPr id="725" name="72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50</xdr:row>
      <xdr:rowOff>0</xdr:rowOff>
    </xdr:from>
    <xdr:ext cx="184731" cy="264560"/>
    <xdr:sp macro="" textlink="">
      <xdr:nvSpPr>
        <xdr:cNvPr id="726" name="72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52</xdr:row>
      <xdr:rowOff>0</xdr:rowOff>
    </xdr:from>
    <xdr:ext cx="184731" cy="264560"/>
    <xdr:sp macro="" textlink="">
      <xdr:nvSpPr>
        <xdr:cNvPr id="727" name="72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54</xdr:row>
      <xdr:rowOff>0</xdr:rowOff>
    </xdr:from>
    <xdr:ext cx="184731" cy="264560"/>
    <xdr:sp macro="" textlink="">
      <xdr:nvSpPr>
        <xdr:cNvPr id="728" name="72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56</xdr:row>
      <xdr:rowOff>0</xdr:rowOff>
    </xdr:from>
    <xdr:ext cx="184731" cy="264560"/>
    <xdr:sp macro="" textlink="">
      <xdr:nvSpPr>
        <xdr:cNvPr id="729" name="72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58</xdr:row>
      <xdr:rowOff>0</xdr:rowOff>
    </xdr:from>
    <xdr:ext cx="184731" cy="264560"/>
    <xdr:sp macro="" textlink="">
      <xdr:nvSpPr>
        <xdr:cNvPr id="730" name="72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60</xdr:row>
      <xdr:rowOff>0</xdr:rowOff>
    </xdr:from>
    <xdr:ext cx="184731" cy="264560"/>
    <xdr:sp macro="" textlink="">
      <xdr:nvSpPr>
        <xdr:cNvPr id="731" name="73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62</xdr:row>
      <xdr:rowOff>0</xdr:rowOff>
    </xdr:from>
    <xdr:ext cx="184731" cy="264560"/>
    <xdr:sp macro="" textlink="">
      <xdr:nvSpPr>
        <xdr:cNvPr id="732" name="73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64</xdr:row>
      <xdr:rowOff>0</xdr:rowOff>
    </xdr:from>
    <xdr:ext cx="184731" cy="264560"/>
    <xdr:sp macro="" textlink="">
      <xdr:nvSpPr>
        <xdr:cNvPr id="733" name="73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66</xdr:row>
      <xdr:rowOff>0</xdr:rowOff>
    </xdr:from>
    <xdr:ext cx="184731" cy="264560"/>
    <xdr:sp macro="" textlink="">
      <xdr:nvSpPr>
        <xdr:cNvPr id="734" name="73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68</xdr:row>
      <xdr:rowOff>0</xdr:rowOff>
    </xdr:from>
    <xdr:ext cx="184731" cy="264560"/>
    <xdr:sp macro="" textlink="">
      <xdr:nvSpPr>
        <xdr:cNvPr id="735" name="73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70</xdr:row>
      <xdr:rowOff>0</xdr:rowOff>
    </xdr:from>
    <xdr:ext cx="184731" cy="264560"/>
    <xdr:sp macro="" textlink="">
      <xdr:nvSpPr>
        <xdr:cNvPr id="736" name="73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72</xdr:row>
      <xdr:rowOff>0</xdr:rowOff>
    </xdr:from>
    <xdr:ext cx="184731" cy="264560"/>
    <xdr:sp macro="" textlink="">
      <xdr:nvSpPr>
        <xdr:cNvPr id="737" name="73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74</xdr:row>
      <xdr:rowOff>0</xdr:rowOff>
    </xdr:from>
    <xdr:ext cx="184731" cy="264560"/>
    <xdr:sp macro="" textlink="">
      <xdr:nvSpPr>
        <xdr:cNvPr id="738" name="73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76</xdr:row>
      <xdr:rowOff>0</xdr:rowOff>
    </xdr:from>
    <xdr:ext cx="184731" cy="264560"/>
    <xdr:sp macro="" textlink="">
      <xdr:nvSpPr>
        <xdr:cNvPr id="739" name="73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78</xdr:row>
      <xdr:rowOff>0</xdr:rowOff>
    </xdr:from>
    <xdr:ext cx="184731" cy="264560"/>
    <xdr:sp macro="" textlink="">
      <xdr:nvSpPr>
        <xdr:cNvPr id="740" name="73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80</xdr:row>
      <xdr:rowOff>0</xdr:rowOff>
    </xdr:from>
    <xdr:ext cx="184731" cy="264560"/>
    <xdr:sp macro="" textlink="">
      <xdr:nvSpPr>
        <xdr:cNvPr id="741" name="74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82</xdr:row>
      <xdr:rowOff>0</xdr:rowOff>
    </xdr:from>
    <xdr:ext cx="184731" cy="264560"/>
    <xdr:sp macro="" textlink="">
      <xdr:nvSpPr>
        <xdr:cNvPr id="742" name="74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84</xdr:row>
      <xdr:rowOff>0</xdr:rowOff>
    </xdr:from>
    <xdr:ext cx="184731" cy="264560"/>
    <xdr:sp macro="" textlink="">
      <xdr:nvSpPr>
        <xdr:cNvPr id="743" name="74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86</xdr:row>
      <xdr:rowOff>0</xdr:rowOff>
    </xdr:from>
    <xdr:ext cx="184731" cy="264560"/>
    <xdr:sp macro="" textlink="">
      <xdr:nvSpPr>
        <xdr:cNvPr id="744" name="74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88</xdr:row>
      <xdr:rowOff>0</xdr:rowOff>
    </xdr:from>
    <xdr:ext cx="184731" cy="264560"/>
    <xdr:sp macro="" textlink="">
      <xdr:nvSpPr>
        <xdr:cNvPr id="745" name="74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746" name="74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747" name="74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748" name="74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749" name="74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750" name="74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751" name="75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752" name="75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753" name="75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754" name="75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755" name="75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756" name="75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757" name="75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758" name="75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759" name="75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760" name="75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761" name="76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762" name="76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763" name="76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764" name="76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765" name="76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766" name="76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767" name="76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768" name="76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769" name="76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90</xdr:row>
      <xdr:rowOff>0</xdr:rowOff>
    </xdr:from>
    <xdr:ext cx="184731" cy="264560"/>
    <xdr:sp macro="" textlink="">
      <xdr:nvSpPr>
        <xdr:cNvPr id="770" name="76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92</xdr:row>
      <xdr:rowOff>0</xdr:rowOff>
    </xdr:from>
    <xdr:ext cx="184731" cy="264560"/>
    <xdr:sp macro="" textlink="">
      <xdr:nvSpPr>
        <xdr:cNvPr id="771" name="77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94</xdr:row>
      <xdr:rowOff>0</xdr:rowOff>
    </xdr:from>
    <xdr:ext cx="184731" cy="264560"/>
    <xdr:sp macro="" textlink="">
      <xdr:nvSpPr>
        <xdr:cNvPr id="772" name="77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96</xdr:row>
      <xdr:rowOff>0</xdr:rowOff>
    </xdr:from>
    <xdr:ext cx="184731" cy="264560"/>
    <xdr:sp macro="" textlink="">
      <xdr:nvSpPr>
        <xdr:cNvPr id="773" name="77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98</xdr:row>
      <xdr:rowOff>0</xdr:rowOff>
    </xdr:from>
    <xdr:ext cx="184731" cy="264560"/>
    <xdr:sp macro="" textlink="">
      <xdr:nvSpPr>
        <xdr:cNvPr id="774" name="77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100</xdr:row>
      <xdr:rowOff>0</xdr:rowOff>
    </xdr:from>
    <xdr:ext cx="184731" cy="264560"/>
    <xdr:sp macro="" textlink="">
      <xdr:nvSpPr>
        <xdr:cNvPr id="775" name="77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102</xdr:row>
      <xdr:rowOff>0</xdr:rowOff>
    </xdr:from>
    <xdr:ext cx="184731" cy="264560"/>
    <xdr:sp macro="" textlink="">
      <xdr:nvSpPr>
        <xdr:cNvPr id="776" name="77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104</xdr:row>
      <xdr:rowOff>0</xdr:rowOff>
    </xdr:from>
    <xdr:ext cx="184731" cy="264560"/>
    <xdr:sp macro="" textlink="">
      <xdr:nvSpPr>
        <xdr:cNvPr id="777" name="77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106</xdr:row>
      <xdr:rowOff>0</xdr:rowOff>
    </xdr:from>
    <xdr:ext cx="184731" cy="264560"/>
    <xdr:sp macro="" textlink="">
      <xdr:nvSpPr>
        <xdr:cNvPr id="778" name="77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108</xdr:row>
      <xdr:rowOff>0</xdr:rowOff>
    </xdr:from>
    <xdr:ext cx="184731" cy="264560"/>
    <xdr:sp macro="" textlink="">
      <xdr:nvSpPr>
        <xdr:cNvPr id="779" name="77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110</xdr:row>
      <xdr:rowOff>0</xdr:rowOff>
    </xdr:from>
    <xdr:ext cx="184731" cy="264560"/>
    <xdr:sp macro="" textlink="">
      <xdr:nvSpPr>
        <xdr:cNvPr id="780" name="77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112</xdr:row>
      <xdr:rowOff>0</xdr:rowOff>
    </xdr:from>
    <xdr:ext cx="184731" cy="264560"/>
    <xdr:sp macro="" textlink="">
      <xdr:nvSpPr>
        <xdr:cNvPr id="781" name="78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114</xdr:row>
      <xdr:rowOff>0</xdr:rowOff>
    </xdr:from>
    <xdr:ext cx="184731" cy="264560"/>
    <xdr:sp macro="" textlink="">
      <xdr:nvSpPr>
        <xdr:cNvPr id="782" name="78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116</xdr:row>
      <xdr:rowOff>0</xdr:rowOff>
    </xdr:from>
    <xdr:ext cx="184731" cy="264560"/>
    <xdr:sp macro="" textlink="">
      <xdr:nvSpPr>
        <xdr:cNvPr id="783" name="78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118</xdr:row>
      <xdr:rowOff>0</xdr:rowOff>
    </xdr:from>
    <xdr:ext cx="184731" cy="264560"/>
    <xdr:sp macro="" textlink="">
      <xdr:nvSpPr>
        <xdr:cNvPr id="784" name="78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120</xdr:row>
      <xdr:rowOff>0</xdr:rowOff>
    </xdr:from>
    <xdr:ext cx="184731" cy="264560"/>
    <xdr:sp macro="" textlink="">
      <xdr:nvSpPr>
        <xdr:cNvPr id="785" name="78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122</xdr:row>
      <xdr:rowOff>0</xdr:rowOff>
    </xdr:from>
    <xdr:ext cx="184731" cy="264560"/>
    <xdr:sp macro="" textlink="">
      <xdr:nvSpPr>
        <xdr:cNvPr id="786" name="78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124</xdr:row>
      <xdr:rowOff>0</xdr:rowOff>
    </xdr:from>
    <xdr:ext cx="184731" cy="264560"/>
    <xdr:sp macro="" textlink="">
      <xdr:nvSpPr>
        <xdr:cNvPr id="787" name="78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126</xdr:row>
      <xdr:rowOff>0</xdr:rowOff>
    </xdr:from>
    <xdr:ext cx="184731" cy="264560"/>
    <xdr:sp macro="" textlink="">
      <xdr:nvSpPr>
        <xdr:cNvPr id="788" name="78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128</xdr:row>
      <xdr:rowOff>0</xdr:rowOff>
    </xdr:from>
    <xdr:ext cx="184731" cy="264560"/>
    <xdr:sp macro="" textlink="">
      <xdr:nvSpPr>
        <xdr:cNvPr id="789" name="78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130</xdr:row>
      <xdr:rowOff>0</xdr:rowOff>
    </xdr:from>
    <xdr:ext cx="184731" cy="264560"/>
    <xdr:sp macro="" textlink="">
      <xdr:nvSpPr>
        <xdr:cNvPr id="790" name="78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132</xdr:row>
      <xdr:rowOff>0</xdr:rowOff>
    </xdr:from>
    <xdr:ext cx="184731" cy="264560"/>
    <xdr:sp macro="" textlink="">
      <xdr:nvSpPr>
        <xdr:cNvPr id="791" name="79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134</xdr:row>
      <xdr:rowOff>0</xdr:rowOff>
    </xdr:from>
    <xdr:ext cx="184731" cy="264560"/>
    <xdr:sp macro="" textlink="">
      <xdr:nvSpPr>
        <xdr:cNvPr id="792" name="79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136</xdr:row>
      <xdr:rowOff>0</xdr:rowOff>
    </xdr:from>
    <xdr:ext cx="184731" cy="264560"/>
    <xdr:sp macro="" textlink="">
      <xdr:nvSpPr>
        <xdr:cNvPr id="793" name="79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138</xdr:row>
      <xdr:rowOff>0</xdr:rowOff>
    </xdr:from>
    <xdr:ext cx="184731" cy="264560"/>
    <xdr:sp macro="" textlink="">
      <xdr:nvSpPr>
        <xdr:cNvPr id="794" name="79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140</xdr:row>
      <xdr:rowOff>0</xdr:rowOff>
    </xdr:from>
    <xdr:ext cx="184731" cy="264560"/>
    <xdr:sp macro="" textlink="">
      <xdr:nvSpPr>
        <xdr:cNvPr id="795" name="79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142</xdr:row>
      <xdr:rowOff>0</xdr:rowOff>
    </xdr:from>
    <xdr:ext cx="184731" cy="264560"/>
    <xdr:sp macro="" textlink="">
      <xdr:nvSpPr>
        <xdr:cNvPr id="796" name="79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144</xdr:row>
      <xdr:rowOff>0</xdr:rowOff>
    </xdr:from>
    <xdr:ext cx="184731" cy="264560"/>
    <xdr:sp macro="" textlink="">
      <xdr:nvSpPr>
        <xdr:cNvPr id="797" name="79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146</xdr:row>
      <xdr:rowOff>0</xdr:rowOff>
    </xdr:from>
    <xdr:ext cx="184731" cy="264560"/>
    <xdr:sp macro="" textlink="">
      <xdr:nvSpPr>
        <xdr:cNvPr id="798" name="79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148</xdr:row>
      <xdr:rowOff>0</xdr:rowOff>
    </xdr:from>
    <xdr:ext cx="184731" cy="264560"/>
    <xdr:sp macro="" textlink="">
      <xdr:nvSpPr>
        <xdr:cNvPr id="799" name="79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149</xdr:row>
      <xdr:rowOff>0</xdr:rowOff>
    </xdr:from>
    <xdr:ext cx="184731" cy="264560"/>
    <xdr:sp macro="" textlink="">
      <xdr:nvSpPr>
        <xdr:cNvPr id="800" name="79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151</xdr:row>
      <xdr:rowOff>0</xdr:rowOff>
    </xdr:from>
    <xdr:ext cx="184731" cy="264560"/>
    <xdr:sp macro="" textlink="">
      <xdr:nvSpPr>
        <xdr:cNvPr id="801" name="80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153</xdr:row>
      <xdr:rowOff>0</xdr:rowOff>
    </xdr:from>
    <xdr:ext cx="184731" cy="264560"/>
    <xdr:sp macro="" textlink="">
      <xdr:nvSpPr>
        <xdr:cNvPr id="802" name="80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155</xdr:row>
      <xdr:rowOff>0</xdr:rowOff>
    </xdr:from>
    <xdr:ext cx="184731" cy="264560"/>
    <xdr:sp macro="" textlink="">
      <xdr:nvSpPr>
        <xdr:cNvPr id="803" name="80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156</xdr:row>
      <xdr:rowOff>0</xdr:rowOff>
    </xdr:from>
    <xdr:ext cx="184731" cy="264560"/>
    <xdr:sp macro="" textlink="">
      <xdr:nvSpPr>
        <xdr:cNvPr id="804" name="80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157</xdr:row>
      <xdr:rowOff>0</xdr:rowOff>
    </xdr:from>
    <xdr:ext cx="184731" cy="264560"/>
    <xdr:sp macro="" textlink="">
      <xdr:nvSpPr>
        <xdr:cNvPr id="805" name="80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806" name="80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807" name="80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808" name="80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809" name="80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810" name="80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811" name="81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812" name="81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813" name="81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814" name="81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815" name="81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816" name="81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817" name="81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818" name="81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819" name="81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820" name="81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821" name="82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822" name="82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823" name="82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824" name="82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825" name="82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826" name="82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827" name="82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828" name="82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829" name="82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830" name="82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831" name="83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832" name="83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833" name="83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834" name="83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835" name="83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836" name="83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837" name="83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838" name="83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839" name="83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840" name="83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841" name="84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159</xdr:row>
      <xdr:rowOff>0</xdr:rowOff>
    </xdr:from>
    <xdr:ext cx="184731" cy="264560"/>
    <xdr:sp macro="" textlink="">
      <xdr:nvSpPr>
        <xdr:cNvPr id="842" name="84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161</xdr:row>
      <xdr:rowOff>0</xdr:rowOff>
    </xdr:from>
    <xdr:ext cx="184731" cy="264560"/>
    <xdr:sp macro="" textlink="">
      <xdr:nvSpPr>
        <xdr:cNvPr id="843" name="84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163</xdr:row>
      <xdr:rowOff>0</xdr:rowOff>
    </xdr:from>
    <xdr:ext cx="184731" cy="264560"/>
    <xdr:sp macro="" textlink="">
      <xdr:nvSpPr>
        <xdr:cNvPr id="844" name="84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165</xdr:row>
      <xdr:rowOff>0</xdr:rowOff>
    </xdr:from>
    <xdr:ext cx="184731" cy="264560"/>
    <xdr:sp macro="" textlink="">
      <xdr:nvSpPr>
        <xdr:cNvPr id="845" name="84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167</xdr:row>
      <xdr:rowOff>0</xdr:rowOff>
    </xdr:from>
    <xdr:ext cx="184731" cy="264560"/>
    <xdr:sp macro="" textlink="">
      <xdr:nvSpPr>
        <xdr:cNvPr id="846" name="845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169</xdr:row>
      <xdr:rowOff>0</xdr:rowOff>
    </xdr:from>
    <xdr:ext cx="184731" cy="264560"/>
    <xdr:sp macro="" textlink="">
      <xdr:nvSpPr>
        <xdr:cNvPr id="847" name="846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171</xdr:row>
      <xdr:rowOff>0</xdr:rowOff>
    </xdr:from>
    <xdr:ext cx="184731" cy="264560"/>
    <xdr:sp macro="" textlink="">
      <xdr:nvSpPr>
        <xdr:cNvPr id="848" name="847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173</xdr:row>
      <xdr:rowOff>0</xdr:rowOff>
    </xdr:from>
    <xdr:ext cx="184731" cy="264560"/>
    <xdr:sp macro="" textlink="">
      <xdr:nvSpPr>
        <xdr:cNvPr id="849" name="848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175</xdr:row>
      <xdr:rowOff>0</xdr:rowOff>
    </xdr:from>
    <xdr:ext cx="184731" cy="264560"/>
    <xdr:sp macro="" textlink="">
      <xdr:nvSpPr>
        <xdr:cNvPr id="850" name="849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177</xdr:row>
      <xdr:rowOff>0</xdr:rowOff>
    </xdr:from>
    <xdr:ext cx="184731" cy="264560"/>
    <xdr:sp macro="" textlink="">
      <xdr:nvSpPr>
        <xdr:cNvPr id="851" name="850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179</xdr:row>
      <xdr:rowOff>0</xdr:rowOff>
    </xdr:from>
    <xdr:ext cx="184731" cy="264560"/>
    <xdr:sp macro="" textlink="">
      <xdr:nvSpPr>
        <xdr:cNvPr id="852" name="85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181</xdr:row>
      <xdr:rowOff>0</xdr:rowOff>
    </xdr:from>
    <xdr:ext cx="184731" cy="264560"/>
    <xdr:sp macro="" textlink="">
      <xdr:nvSpPr>
        <xdr:cNvPr id="853" name="85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183</xdr:row>
      <xdr:rowOff>0</xdr:rowOff>
    </xdr:from>
    <xdr:ext cx="184731" cy="264560"/>
    <xdr:sp macro="" textlink="">
      <xdr:nvSpPr>
        <xdr:cNvPr id="854" name="85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185</xdr:row>
      <xdr:rowOff>0</xdr:rowOff>
    </xdr:from>
    <xdr:ext cx="184731" cy="264560"/>
    <xdr:sp macro="" textlink="">
      <xdr:nvSpPr>
        <xdr:cNvPr id="855" name="85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856" name="85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857" name="85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858" name="85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859" name="85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860" name="859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861" name="860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862" name="861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863" name="862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864" name="863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865" name="864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866" name="86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867" name="86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868" name="86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869" name="86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187</xdr:row>
      <xdr:rowOff>0</xdr:rowOff>
    </xdr:from>
    <xdr:ext cx="184731" cy="264560"/>
    <xdr:sp macro="" textlink="">
      <xdr:nvSpPr>
        <xdr:cNvPr id="870" name="869 CuadroTexto"/>
        <xdr:cNvSpPr txBox="1"/>
      </xdr:nvSpPr>
      <xdr:spPr>
        <a:xfrm>
          <a:off x="2180548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871" name="870 CuadroTexto"/>
        <xdr:cNvSpPr txBox="1"/>
      </xdr:nvSpPr>
      <xdr:spPr>
        <a:xfrm>
          <a:off x="2101967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2" name="87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3" name="87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4" name="87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xdr:row>
      <xdr:rowOff>0</xdr:rowOff>
    </xdr:from>
    <xdr:ext cx="184731" cy="264560"/>
    <xdr:sp macro="" textlink="">
      <xdr:nvSpPr>
        <xdr:cNvPr id="875" name="87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xdr:row>
      <xdr:rowOff>0</xdr:rowOff>
    </xdr:from>
    <xdr:ext cx="184731" cy="264560"/>
    <xdr:sp macro="" textlink="">
      <xdr:nvSpPr>
        <xdr:cNvPr id="876" name="87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xdr:row>
      <xdr:rowOff>0</xdr:rowOff>
    </xdr:from>
    <xdr:ext cx="184731" cy="264560"/>
    <xdr:sp macro="" textlink="">
      <xdr:nvSpPr>
        <xdr:cNvPr id="877" name="87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xdr:row>
      <xdr:rowOff>0</xdr:rowOff>
    </xdr:from>
    <xdr:ext cx="184731" cy="264560"/>
    <xdr:sp macro="" textlink="">
      <xdr:nvSpPr>
        <xdr:cNvPr id="878" name="87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xdr:row>
      <xdr:rowOff>0</xdr:rowOff>
    </xdr:from>
    <xdr:ext cx="184731" cy="264560"/>
    <xdr:sp macro="" textlink="">
      <xdr:nvSpPr>
        <xdr:cNvPr id="879" name="87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xdr:row>
      <xdr:rowOff>0</xdr:rowOff>
    </xdr:from>
    <xdr:ext cx="184731" cy="264560"/>
    <xdr:sp macro="" textlink="">
      <xdr:nvSpPr>
        <xdr:cNvPr id="880" name="87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xdr:row>
      <xdr:rowOff>0</xdr:rowOff>
    </xdr:from>
    <xdr:ext cx="184731" cy="264560"/>
    <xdr:sp macro="" textlink="">
      <xdr:nvSpPr>
        <xdr:cNvPr id="881" name="88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xdr:row>
      <xdr:rowOff>0</xdr:rowOff>
    </xdr:from>
    <xdr:ext cx="184731" cy="264560"/>
    <xdr:sp macro="" textlink="">
      <xdr:nvSpPr>
        <xdr:cNvPr id="882" name="88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xdr:row>
      <xdr:rowOff>0</xdr:rowOff>
    </xdr:from>
    <xdr:ext cx="184731" cy="264560"/>
    <xdr:sp macro="" textlink="">
      <xdr:nvSpPr>
        <xdr:cNvPr id="883" name="88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19</xdr:row>
      <xdr:rowOff>0</xdr:rowOff>
    </xdr:from>
    <xdr:ext cx="184731" cy="264560"/>
    <xdr:sp macro="" textlink="">
      <xdr:nvSpPr>
        <xdr:cNvPr id="884" name="88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21</xdr:row>
      <xdr:rowOff>0</xdr:rowOff>
    </xdr:from>
    <xdr:ext cx="184731" cy="264560"/>
    <xdr:sp macro="" textlink="">
      <xdr:nvSpPr>
        <xdr:cNvPr id="885" name="88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23</xdr:row>
      <xdr:rowOff>0</xdr:rowOff>
    </xdr:from>
    <xdr:ext cx="184731" cy="264560"/>
    <xdr:sp macro="" textlink="">
      <xdr:nvSpPr>
        <xdr:cNvPr id="886" name="88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25</xdr:row>
      <xdr:rowOff>0</xdr:rowOff>
    </xdr:from>
    <xdr:ext cx="184731" cy="264560"/>
    <xdr:sp macro="" textlink="">
      <xdr:nvSpPr>
        <xdr:cNvPr id="887" name="88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27</xdr:row>
      <xdr:rowOff>0</xdr:rowOff>
    </xdr:from>
    <xdr:ext cx="184731" cy="264560"/>
    <xdr:sp macro="" textlink="">
      <xdr:nvSpPr>
        <xdr:cNvPr id="888" name="88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29</xdr:row>
      <xdr:rowOff>0</xdr:rowOff>
    </xdr:from>
    <xdr:ext cx="184731" cy="264560"/>
    <xdr:sp macro="" textlink="">
      <xdr:nvSpPr>
        <xdr:cNvPr id="889" name="88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31</xdr:row>
      <xdr:rowOff>0</xdr:rowOff>
    </xdr:from>
    <xdr:ext cx="184731" cy="264560"/>
    <xdr:sp macro="" textlink="">
      <xdr:nvSpPr>
        <xdr:cNvPr id="890" name="88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33</xdr:row>
      <xdr:rowOff>0</xdr:rowOff>
    </xdr:from>
    <xdr:ext cx="184731" cy="264560"/>
    <xdr:sp macro="" textlink="">
      <xdr:nvSpPr>
        <xdr:cNvPr id="891" name="89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35</xdr:row>
      <xdr:rowOff>0</xdr:rowOff>
    </xdr:from>
    <xdr:ext cx="184731" cy="264560"/>
    <xdr:sp macro="" textlink="">
      <xdr:nvSpPr>
        <xdr:cNvPr id="892" name="89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37</xdr:row>
      <xdr:rowOff>0</xdr:rowOff>
    </xdr:from>
    <xdr:ext cx="184731" cy="264560"/>
    <xdr:sp macro="" textlink="">
      <xdr:nvSpPr>
        <xdr:cNvPr id="893" name="89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39</xdr:row>
      <xdr:rowOff>0</xdr:rowOff>
    </xdr:from>
    <xdr:ext cx="184731" cy="264560"/>
    <xdr:sp macro="" textlink="">
      <xdr:nvSpPr>
        <xdr:cNvPr id="894" name="89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41</xdr:row>
      <xdr:rowOff>0</xdr:rowOff>
    </xdr:from>
    <xdr:ext cx="184731" cy="264560"/>
    <xdr:sp macro="" textlink="">
      <xdr:nvSpPr>
        <xdr:cNvPr id="895" name="89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42</xdr:row>
      <xdr:rowOff>0</xdr:rowOff>
    </xdr:from>
    <xdr:ext cx="184731" cy="264560"/>
    <xdr:sp macro="" textlink="">
      <xdr:nvSpPr>
        <xdr:cNvPr id="896" name="89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44</xdr:row>
      <xdr:rowOff>0</xdr:rowOff>
    </xdr:from>
    <xdr:ext cx="184731" cy="264560"/>
    <xdr:sp macro="" textlink="">
      <xdr:nvSpPr>
        <xdr:cNvPr id="897" name="89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46</xdr:row>
      <xdr:rowOff>0</xdr:rowOff>
    </xdr:from>
    <xdr:ext cx="184731" cy="264560"/>
    <xdr:sp macro="" textlink="">
      <xdr:nvSpPr>
        <xdr:cNvPr id="898" name="89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48</xdr:row>
      <xdr:rowOff>0</xdr:rowOff>
    </xdr:from>
    <xdr:ext cx="184731" cy="264560"/>
    <xdr:sp macro="" textlink="">
      <xdr:nvSpPr>
        <xdr:cNvPr id="899" name="89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50</xdr:row>
      <xdr:rowOff>0</xdr:rowOff>
    </xdr:from>
    <xdr:ext cx="184731" cy="264560"/>
    <xdr:sp macro="" textlink="">
      <xdr:nvSpPr>
        <xdr:cNvPr id="900" name="89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52</xdr:row>
      <xdr:rowOff>0</xdr:rowOff>
    </xdr:from>
    <xdr:ext cx="184731" cy="264560"/>
    <xdr:sp macro="" textlink="">
      <xdr:nvSpPr>
        <xdr:cNvPr id="901" name="90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54</xdr:row>
      <xdr:rowOff>0</xdr:rowOff>
    </xdr:from>
    <xdr:ext cx="184731" cy="264560"/>
    <xdr:sp macro="" textlink="">
      <xdr:nvSpPr>
        <xdr:cNvPr id="902" name="90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56</xdr:row>
      <xdr:rowOff>0</xdr:rowOff>
    </xdr:from>
    <xdr:ext cx="184731" cy="264560"/>
    <xdr:sp macro="" textlink="">
      <xdr:nvSpPr>
        <xdr:cNvPr id="903" name="90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58</xdr:row>
      <xdr:rowOff>0</xdr:rowOff>
    </xdr:from>
    <xdr:ext cx="184731" cy="264560"/>
    <xdr:sp macro="" textlink="">
      <xdr:nvSpPr>
        <xdr:cNvPr id="904" name="90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60</xdr:row>
      <xdr:rowOff>0</xdr:rowOff>
    </xdr:from>
    <xdr:ext cx="184731" cy="264560"/>
    <xdr:sp macro="" textlink="">
      <xdr:nvSpPr>
        <xdr:cNvPr id="905" name="90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62</xdr:row>
      <xdr:rowOff>0</xdr:rowOff>
    </xdr:from>
    <xdr:ext cx="184731" cy="264560"/>
    <xdr:sp macro="" textlink="">
      <xdr:nvSpPr>
        <xdr:cNvPr id="906" name="90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64</xdr:row>
      <xdr:rowOff>0</xdr:rowOff>
    </xdr:from>
    <xdr:ext cx="184731" cy="264560"/>
    <xdr:sp macro="" textlink="">
      <xdr:nvSpPr>
        <xdr:cNvPr id="907" name="90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66</xdr:row>
      <xdr:rowOff>0</xdr:rowOff>
    </xdr:from>
    <xdr:ext cx="184731" cy="264560"/>
    <xdr:sp macro="" textlink="">
      <xdr:nvSpPr>
        <xdr:cNvPr id="908" name="90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68</xdr:row>
      <xdr:rowOff>0</xdr:rowOff>
    </xdr:from>
    <xdr:ext cx="184731" cy="264560"/>
    <xdr:sp macro="" textlink="">
      <xdr:nvSpPr>
        <xdr:cNvPr id="909" name="90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70</xdr:row>
      <xdr:rowOff>0</xdr:rowOff>
    </xdr:from>
    <xdr:ext cx="184731" cy="264560"/>
    <xdr:sp macro="" textlink="">
      <xdr:nvSpPr>
        <xdr:cNvPr id="910" name="90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72</xdr:row>
      <xdr:rowOff>0</xdr:rowOff>
    </xdr:from>
    <xdr:ext cx="184731" cy="264560"/>
    <xdr:sp macro="" textlink="">
      <xdr:nvSpPr>
        <xdr:cNvPr id="911" name="91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74</xdr:row>
      <xdr:rowOff>0</xdr:rowOff>
    </xdr:from>
    <xdr:ext cx="184731" cy="264560"/>
    <xdr:sp macro="" textlink="">
      <xdr:nvSpPr>
        <xdr:cNvPr id="912" name="91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76</xdr:row>
      <xdr:rowOff>0</xdr:rowOff>
    </xdr:from>
    <xdr:ext cx="184731" cy="264560"/>
    <xdr:sp macro="" textlink="">
      <xdr:nvSpPr>
        <xdr:cNvPr id="913" name="91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78</xdr:row>
      <xdr:rowOff>0</xdr:rowOff>
    </xdr:from>
    <xdr:ext cx="184731" cy="264560"/>
    <xdr:sp macro="" textlink="">
      <xdr:nvSpPr>
        <xdr:cNvPr id="914" name="91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80</xdr:row>
      <xdr:rowOff>0</xdr:rowOff>
    </xdr:from>
    <xdr:ext cx="184731" cy="264560"/>
    <xdr:sp macro="" textlink="">
      <xdr:nvSpPr>
        <xdr:cNvPr id="915" name="91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82</xdr:row>
      <xdr:rowOff>0</xdr:rowOff>
    </xdr:from>
    <xdr:ext cx="184731" cy="264560"/>
    <xdr:sp macro="" textlink="">
      <xdr:nvSpPr>
        <xdr:cNvPr id="916" name="91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84</xdr:row>
      <xdr:rowOff>0</xdr:rowOff>
    </xdr:from>
    <xdr:ext cx="184731" cy="264560"/>
    <xdr:sp macro="" textlink="">
      <xdr:nvSpPr>
        <xdr:cNvPr id="917" name="91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86</xdr:row>
      <xdr:rowOff>0</xdr:rowOff>
    </xdr:from>
    <xdr:ext cx="184731" cy="264560"/>
    <xdr:sp macro="" textlink="">
      <xdr:nvSpPr>
        <xdr:cNvPr id="918" name="91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88</xdr:row>
      <xdr:rowOff>0</xdr:rowOff>
    </xdr:from>
    <xdr:ext cx="184731" cy="264560"/>
    <xdr:sp macro="" textlink="">
      <xdr:nvSpPr>
        <xdr:cNvPr id="919" name="91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90</xdr:row>
      <xdr:rowOff>0</xdr:rowOff>
    </xdr:from>
    <xdr:ext cx="184731" cy="264560"/>
    <xdr:sp macro="" textlink="">
      <xdr:nvSpPr>
        <xdr:cNvPr id="920" name="91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92</xdr:row>
      <xdr:rowOff>0</xdr:rowOff>
    </xdr:from>
    <xdr:ext cx="184731" cy="264560"/>
    <xdr:sp macro="" textlink="">
      <xdr:nvSpPr>
        <xdr:cNvPr id="921" name="92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94</xdr:row>
      <xdr:rowOff>0</xdr:rowOff>
    </xdr:from>
    <xdr:ext cx="184731" cy="264560"/>
    <xdr:sp macro="" textlink="">
      <xdr:nvSpPr>
        <xdr:cNvPr id="922" name="92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96</xdr:row>
      <xdr:rowOff>0</xdr:rowOff>
    </xdr:from>
    <xdr:ext cx="184731" cy="264560"/>
    <xdr:sp macro="" textlink="">
      <xdr:nvSpPr>
        <xdr:cNvPr id="923" name="92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98</xdr:row>
      <xdr:rowOff>0</xdr:rowOff>
    </xdr:from>
    <xdr:ext cx="184731" cy="264560"/>
    <xdr:sp macro="" textlink="">
      <xdr:nvSpPr>
        <xdr:cNvPr id="924" name="92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100</xdr:row>
      <xdr:rowOff>0</xdr:rowOff>
    </xdr:from>
    <xdr:ext cx="184731" cy="264560"/>
    <xdr:sp macro="" textlink="">
      <xdr:nvSpPr>
        <xdr:cNvPr id="925" name="92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102</xdr:row>
      <xdr:rowOff>0</xdr:rowOff>
    </xdr:from>
    <xdr:ext cx="184731" cy="264560"/>
    <xdr:sp macro="" textlink="">
      <xdr:nvSpPr>
        <xdr:cNvPr id="926" name="92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104</xdr:row>
      <xdr:rowOff>0</xdr:rowOff>
    </xdr:from>
    <xdr:ext cx="184731" cy="264560"/>
    <xdr:sp macro="" textlink="">
      <xdr:nvSpPr>
        <xdr:cNvPr id="927" name="92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106</xdr:row>
      <xdr:rowOff>0</xdr:rowOff>
    </xdr:from>
    <xdr:ext cx="184731" cy="264560"/>
    <xdr:sp macro="" textlink="">
      <xdr:nvSpPr>
        <xdr:cNvPr id="928" name="92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108</xdr:row>
      <xdr:rowOff>0</xdr:rowOff>
    </xdr:from>
    <xdr:ext cx="184731" cy="264560"/>
    <xdr:sp macro="" textlink="">
      <xdr:nvSpPr>
        <xdr:cNvPr id="929" name="92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110</xdr:row>
      <xdr:rowOff>0</xdr:rowOff>
    </xdr:from>
    <xdr:ext cx="184731" cy="264560"/>
    <xdr:sp macro="" textlink="">
      <xdr:nvSpPr>
        <xdr:cNvPr id="930" name="92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112</xdr:row>
      <xdr:rowOff>0</xdr:rowOff>
    </xdr:from>
    <xdr:ext cx="184731" cy="264560"/>
    <xdr:sp macro="" textlink="">
      <xdr:nvSpPr>
        <xdr:cNvPr id="931" name="93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114</xdr:row>
      <xdr:rowOff>0</xdr:rowOff>
    </xdr:from>
    <xdr:ext cx="184731" cy="264560"/>
    <xdr:sp macro="" textlink="">
      <xdr:nvSpPr>
        <xdr:cNvPr id="932" name="93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116</xdr:row>
      <xdr:rowOff>0</xdr:rowOff>
    </xdr:from>
    <xdr:ext cx="184731" cy="264560"/>
    <xdr:sp macro="" textlink="">
      <xdr:nvSpPr>
        <xdr:cNvPr id="933" name="93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118</xdr:row>
      <xdr:rowOff>0</xdr:rowOff>
    </xdr:from>
    <xdr:ext cx="184731" cy="264560"/>
    <xdr:sp macro="" textlink="">
      <xdr:nvSpPr>
        <xdr:cNvPr id="934" name="93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120</xdr:row>
      <xdr:rowOff>0</xdr:rowOff>
    </xdr:from>
    <xdr:ext cx="184731" cy="264560"/>
    <xdr:sp macro="" textlink="">
      <xdr:nvSpPr>
        <xdr:cNvPr id="935" name="93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122</xdr:row>
      <xdr:rowOff>0</xdr:rowOff>
    </xdr:from>
    <xdr:ext cx="184731" cy="264560"/>
    <xdr:sp macro="" textlink="">
      <xdr:nvSpPr>
        <xdr:cNvPr id="936" name="93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124</xdr:row>
      <xdr:rowOff>0</xdr:rowOff>
    </xdr:from>
    <xdr:ext cx="184731" cy="264560"/>
    <xdr:sp macro="" textlink="">
      <xdr:nvSpPr>
        <xdr:cNvPr id="937" name="93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126</xdr:row>
      <xdr:rowOff>0</xdr:rowOff>
    </xdr:from>
    <xdr:ext cx="184731" cy="264560"/>
    <xdr:sp macro="" textlink="">
      <xdr:nvSpPr>
        <xdr:cNvPr id="938" name="93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128</xdr:row>
      <xdr:rowOff>0</xdr:rowOff>
    </xdr:from>
    <xdr:ext cx="184731" cy="264560"/>
    <xdr:sp macro="" textlink="">
      <xdr:nvSpPr>
        <xdr:cNvPr id="939" name="93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130</xdr:row>
      <xdr:rowOff>0</xdr:rowOff>
    </xdr:from>
    <xdr:ext cx="184731" cy="264560"/>
    <xdr:sp macro="" textlink="">
      <xdr:nvSpPr>
        <xdr:cNvPr id="940" name="93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132</xdr:row>
      <xdr:rowOff>0</xdr:rowOff>
    </xdr:from>
    <xdr:ext cx="184731" cy="264560"/>
    <xdr:sp macro="" textlink="">
      <xdr:nvSpPr>
        <xdr:cNvPr id="941" name="94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134</xdr:row>
      <xdr:rowOff>0</xdr:rowOff>
    </xdr:from>
    <xdr:ext cx="184731" cy="264560"/>
    <xdr:sp macro="" textlink="">
      <xdr:nvSpPr>
        <xdr:cNvPr id="942" name="94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136</xdr:row>
      <xdr:rowOff>0</xdr:rowOff>
    </xdr:from>
    <xdr:ext cx="184731" cy="264560"/>
    <xdr:sp macro="" textlink="">
      <xdr:nvSpPr>
        <xdr:cNvPr id="943" name="94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138</xdr:row>
      <xdr:rowOff>0</xdr:rowOff>
    </xdr:from>
    <xdr:ext cx="184731" cy="264560"/>
    <xdr:sp macro="" textlink="">
      <xdr:nvSpPr>
        <xdr:cNvPr id="944" name="94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140</xdr:row>
      <xdr:rowOff>0</xdr:rowOff>
    </xdr:from>
    <xdr:ext cx="184731" cy="264560"/>
    <xdr:sp macro="" textlink="">
      <xdr:nvSpPr>
        <xdr:cNvPr id="945" name="94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142</xdr:row>
      <xdr:rowOff>0</xdr:rowOff>
    </xdr:from>
    <xdr:ext cx="184731" cy="264560"/>
    <xdr:sp macro="" textlink="">
      <xdr:nvSpPr>
        <xdr:cNvPr id="946" name="94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144</xdr:row>
      <xdr:rowOff>0</xdr:rowOff>
    </xdr:from>
    <xdr:ext cx="184731" cy="264560"/>
    <xdr:sp macro="" textlink="">
      <xdr:nvSpPr>
        <xdr:cNvPr id="947" name="94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146</xdr:row>
      <xdr:rowOff>0</xdr:rowOff>
    </xdr:from>
    <xdr:ext cx="184731" cy="264560"/>
    <xdr:sp macro="" textlink="">
      <xdr:nvSpPr>
        <xdr:cNvPr id="948" name="94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148</xdr:row>
      <xdr:rowOff>0</xdr:rowOff>
    </xdr:from>
    <xdr:ext cx="184731" cy="264560"/>
    <xdr:sp macro="" textlink="">
      <xdr:nvSpPr>
        <xdr:cNvPr id="949" name="94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149</xdr:row>
      <xdr:rowOff>0</xdr:rowOff>
    </xdr:from>
    <xdr:ext cx="184731" cy="264560"/>
    <xdr:sp macro="" textlink="">
      <xdr:nvSpPr>
        <xdr:cNvPr id="950" name="94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151</xdr:row>
      <xdr:rowOff>0</xdr:rowOff>
    </xdr:from>
    <xdr:ext cx="184731" cy="264560"/>
    <xdr:sp macro="" textlink="">
      <xdr:nvSpPr>
        <xdr:cNvPr id="951" name="95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153</xdr:row>
      <xdr:rowOff>0</xdr:rowOff>
    </xdr:from>
    <xdr:ext cx="184731" cy="264560"/>
    <xdr:sp macro="" textlink="">
      <xdr:nvSpPr>
        <xdr:cNvPr id="952" name="95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155</xdr:row>
      <xdr:rowOff>0</xdr:rowOff>
    </xdr:from>
    <xdr:ext cx="184731" cy="264560"/>
    <xdr:sp macro="" textlink="">
      <xdr:nvSpPr>
        <xdr:cNvPr id="953" name="95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156</xdr:row>
      <xdr:rowOff>0</xdr:rowOff>
    </xdr:from>
    <xdr:ext cx="184731" cy="264560"/>
    <xdr:sp macro="" textlink="">
      <xdr:nvSpPr>
        <xdr:cNvPr id="954" name="95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157</xdr:row>
      <xdr:rowOff>0</xdr:rowOff>
    </xdr:from>
    <xdr:ext cx="184731" cy="264560"/>
    <xdr:sp macro="" textlink="">
      <xdr:nvSpPr>
        <xdr:cNvPr id="955" name="95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159</xdr:row>
      <xdr:rowOff>0</xdr:rowOff>
    </xdr:from>
    <xdr:ext cx="184731" cy="264560"/>
    <xdr:sp macro="" textlink="">
      <xdr:nvSpPr>
        <xdr:cNvPr id="956" name="95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161</xdr:row>
      <xdr:rowOff>0</xdr:rowOff>
    </xdr:from>
    <xdr:ext cx="184731" cy="264560"/>
    <xdr:sp macro="" textlink="">
      <xdr:nvSpPr>
        <xdr:cNvPr id="957" name="95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163</xdr:row>
      <xdr:rowOff>0</xdr:rowOff>
    </xdr:from>
    <xdr:ext cx="184731" cy="264560"/>
    <xdr:sp macro="" textlink="">
      <xdr:nvSpPr>
        <xdr:cNvPr id="958" name="95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165</xdr:row>
      <xdr:rowOff>0</xdr:rowOff>
    </xdr:from>
    <xdr:ext cx="184731" cy="264560"/>
    <xdr:sp macro="" textlink="">
      <xdr:nvSpPr>
        <xdr:cNvPr id="959" name="95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167</xdr:row>
      <xdr:rowOff>0</xdr:rowOff>
    </xdr:from>
    <xdr:ext cx="184731" cy="264560"/>
    <xdr:sp macro="" textlink="">
      <xdr:nvSpPr>
        <xdr:cNvPr id="960" name="959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169</xdr:row>
      <xdr:rowOff>0</xdr:rowOff>
    </xdr:from>
    <xdr:ext cx="184731" cy="264560"/>
    <xdr:sp macro="" textlink="">
      <xdr:nvSpPr>
        <xdr:cNvPr id="961" name="960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171</xdr:row>
      <xdr:rowOff>0</xdr:rowOff>
    </xdr:from>
    <xdr:ext cx="184731" cy="264560"/>
    <xdr:sp macro="" textlink="">
      <xdr:nvSpPr>
        <xdr:cNvPr id="962" name="961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173</xdr:row>
      <xdr:rowOff>0</xdr:rowOff>
    </xdr:from>
    <xdr:ext cx="184731" cy="264560"/>
    <xdr:sp macro="" textlink="">
      <xdr:nvSpPr>
        <xdr:cNvPr id="963" name="962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175</xdr:row>
      <xdr:rowOff>0</xdr:rowOff>
    </xdr:from>
    <xdr:ext cx="184731" cy="264560"/>
    <xdr:sp macro="" textlink="">
      <xdr:nvSpPr>
        <xdr:cNvPr id="964" name="963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177</xdr:row>
      <xdr:rowOff>0</xdr:rowOff>
    </xdr:from>
    <xdr:ext cx="184731" cy="264560"/>
    <xdr:sp macro="" textlink="">
      <xdr:nvSpPr>
        <xdr:cNvPr id="965" name="964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179</xdr:row>
      <xdr:rowOff>0</xdr:rowOff>
    </xdr:from>
    <xdr:ext cx="184731" cy="264560"/>
    <xdr:sp macro="" textlink="">
      <xdr:nvSpPr>
        <xdr:cNvPr id="966" name="96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181</xdr:row>
      <xdr:rowOff>0</xdr:rowOff>
    </xdr:from>
    <xdr:ext cx="184731" cy="264560"/>
    <xdr:sp macro="" textlink="">
      <xdr:nvSpPr>
        <xdr:cNvPr id="967" name="96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183</xdr:row>
      <xdr:rowOff>0</xdr:rowOff>
    </xdr:from>
    <xdr:ext cx="184731" cy="264560"/>
    <xdr:sp macro="" textlink="">
      <xdr:nvSpPr>
        <xdr:cNvPr id="968" name="96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185</xdr:row>
      <xdr:rowOff>0</xdr:rowOff>
    </xdr:from>
    <xdr:ext cx="184731" cy="264560"/>
    <xdr:sp macro="" textlink="">
      <xdr:nvSpPr>
        <xdr:cNvPr id="969" name="96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187</xdr:row>
      <xdr:rowOff>0</xdr:rowOff>
    </xdr:from>
    <xdr:ext cx="184731" cy="264560"/>
    <xdr:sp macro="" textlink="">
      <xdr:nvSpPr>
        <xdr:cNvPr id="970" name="969 CuadroTexto"/>
        <xdr:cNvSpPr txBox="1"/>
      </xdr:nvSpPr>
      <xdr:spPr>
        <a:xfrm>
          <a:off x="2416292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66675</xdr:colOff>
      <xdr:row>12</xdr:row>
      <xdr:rowOff>13607</xdr:rowOff>
    </xdr:to>
    <xdr:pic>
      <xdr:nvPicPr>
        <xdr:cNvPr id="183879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11"/>
        <a:stretch/>
      </xdr:blipFill>
      <xdr:spPr bwMode="auto">
        <a:xfrm>
          <a:off x="9525" y="9525"/>
          <a:ext cx="28214616" cy="1726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378</xdr:row>
      <xdr:rowOff>284915</xdr:rowOff>
    </xdr:from>
    <xdr:ext cx="184731" cy="264560"/>
    <xdr:sp macro="" textlink="">
      <xdr:nvSpPr>
        <xdr:cNvPr id="9" name="8 CuadroTexto"/>
        <xdr:cNvSpPr txBox="1"/>
      </xdr:nvSpPr>
      <xdr:spPr>
        <a:xfrm>
          <a:off x="15533270" y="793186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378</xdr:row>
      <xdr:rowOff>284915</xdr:rowOff>
    </xdr:from>
    <xdr:ext cx="184731" cy="264560"/>
    <xdr:sp macro="" textlink="">
      <xdr:nvSpPr>
        <xdr:cNvPr id="4" name="3 CuadroTexto"/>
        <xdr:cNvSpPr txBox="1"/>
      </xdr:nvSpPr>
      <xdr:spPr>
        <a:xfrm>
          <a:off x="15533270" y="79304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0</xdr:colOff>
      <xdr:row>378</xdr:row>
      <xdr:rowOff>284915</xdr:rowOff>
    </xdr:from>
    <xdr:ext cx="184731" cy="264560"/>
    <xdr:sp macro="" textlink="">
      <xdr:nvSpPr>
        <xdr:cNvPr id="5" name="4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0</xdr:colOff>
      <xdr:row>378</xdr:row>
      <xdr:rowOff>284915</xdr:rowOff>
    </xdr:from>
    <xdr:ext cx="184731" cy="264560"/>
    <xdr:sp macro="" textlink="">
      <xdr:nvSpPr>
        <xdr:cNvPr id="6" name="5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xdr:from>
      <xdr:col>4</xdr:col>
      <xdr:colOff>1104900</xdr:colOff>
      <xdr:row>379</xdr:row>
      <xdr:rowOff>28575</xdr:rowOff>
    </xdr:from>
    <xdr:to>
      <xdr:col>4</xdr:col>
      <xdr:colOff>1285875</xdr:colOff>
      <xdr:row>380</xdr:row>
      <xdr:rowOff>36740</xdr:rowOff>
    </xdr:to>
    <xdr:sp macro="" textlink="">
      <xdr:nvSpPr>
        <xdr:cNvPr id="7" name="Cuadro de texto 2"/>
        <xdr:cNvSpPr txBox="1"/>
      </xdr:nvSpPr>
      <xdr:spPr>
        <a:xfrm>
          <a:off x="2045970" y="1667510"/>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SV"/>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45357</xdr:colOff>
      <xdr:row>7</xdr:row>
      <xdr:rowOff>45357</xdr:rowOff>
    </xdr:to>
    <xdr:pic>
      <xdr:nvPicPr>
        <xdr:cNvPr id="2"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7196"/>
        <a:stretch>
          <a:fillRect/>
        </a:stretch>
      </xdr:blipFill>
      <xdr:spPr bwMode="auto">
        <a:xfrm>
          <a:off x="0" y="0"/>
          <a:ext cx="18743839" cy="155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4446310</xdr:colOff>
      <xdr:row>2</xdr:row>
      <xdr:rowOff>521179</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32925" cy="2138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8</xdr:col>
      <xdr:colOff>0</xdr:colOff>
      <xdr:row>73</xdr:row>
      <xdr:rowOff>178593</xdr:rowOff>
    </xdr:from>
    <xdr:ext cx="184731" cy="264560"/>
    <xdr:sp macro="" textlink="">
      <xdr:nvSpPr>
        <xdr:cNvPr id="3" name="1 CuadroTexto"/>
        <xdr:cNvSpPr txBox="1"/>
      </xdr:nvSpPr>
      <xdr:spPr>
        <a:xfrm>
          <a:off x="11191875" y="5748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6</xdr:row>
      <xdr:rowOff>164224</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83325" cy="1764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9</xdr:col>
      <xdr:colOff>0</xdr:colOff>
      <xdr:row>56</xdr:row>
      <xdr:rowOff>0</xdr:rowOff>
    </xdr:from>
    <xdr:ext cx="184731" cy="264560"/>
    <xdr:sp macro="" textlink="">
      <xdr:nvSpPr>
        <xdr:cNvPr id="3" name="1 CuadroTexto"/>
        <xdr:cNvSpPr txBox="1"/>
      </xdr:nvSpPr>
      <xdr:spPr>
        <a:xfrm>
          <a:off x="11306175" y="2140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1502018</xdr:colOff>
      <xdr:row>7</xdr:row>
      <xdr:rowOff>216802</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636153" cy="2097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200</xdr:row>
      <xdr:rowOff>0</xdr:rowOff>
    </xdr:from>
    <xdr:ext cx="184731" cy="264560"/>
    <xdr:sp macro="" textlink="">
      <xdr:nvSpPr>
        <xdr:cNvPr id="3" name="1 CuadroTexto"/>
        <xdr:cNvSpPr txBox="1"/>
      </xdr:nvSpPr>
      <xdr:spPr>
        <a:xfrm>
          <a:off x="16444912" y="782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0</xdr:colOff>
      <xdr:row>195</xdr:row>
      <xdr:rowOff>0</xdr:rowOff>
    </xdr:from>
    <xdr:ext cx="184731" cy="264560"/>
    <xdr:sp macro="" textlink="">
      <xdr:nvSpPr>
        <xdr:cNvPr id="4" name="1 CuadroTexto"/>
        <xdr:cNvSpPr txBox="1"/>
      </xdr:nvSpPr>
      <xdr:spPr>
        <a:xfrm>
          <a:off x="13382625" y="10462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file:///\\Elizabethpc\generalidades2012w\ORDENES%20DE%20BIENES%20Y%20SERVCIOS\06410%20VICTOR%20OMAR%20RIVERA%20GUERRERO.PDF" TargetMode="External"/><Relationship Id="rId299" Type="http://schemas.openxmlformats.org/officeDocument/2006/relationships/hyperlink" Target="file:///\\Elizabethpc\generalidades2012w\CONTRATOS%202012\CONTRATO%20DE%20SUMINISTRO%20N&#176;%2014-2012.PDF" TargetMode="External"/><Relationship Id="rId21" Type="http://schemas.openxmlformats.org/officeDocument/2006/relationships/hyperlink" Target="file:///\\Elizabethpc\generalidades2012w\ORDENES%20DE%20BIENES%20Y%20SERVCIOS\06383%20DUTRIZ%20HERMANOS.PDF" TargetMode="External"/><Relationship Id="rId63" Type="http://schemas.openxmlformats.org/officeDocument/2006/relationships/hyperlink" Target="file:///\\Elizabethpc\generalidades2012w\ORDENES%20DE%20BIENES%20Y%20SERVCIOS\06317%20%20WALTER%20LEONARDO%20SALINAS%20FIGUEROA.PDF" TargetMode="External"/><Relationship Id="rId159" Type="http://schemas.openxmlformats.org/officeDocument/2006/relationships/hyperlink" Target="file:///\\Elizabethpc\generalidades2012w\ORDENES%20DE%20BIENES%20Y%20SERVCIOS\06381%20R.R.%20DONNELLEY%20DE%20EL%20SALVADOR,%20S.A.%20DE%20C.V..PDF" TargetMode="External"/><Relationship Id="rId170" Type="http://schemas.openxmlformats.org/officeDocument/2006/relationships/hyperlink" Target="file:///\\Elizabethpc\generalidades2012w\ORDENES%20DE%20BIENES%20Y%20SERVCIOS\06478%20INFRA%20DE%20EL%20SALVADOR,%20S.A.%20DE%20C.V..PDF" TargetMode="External"/><Relationship Id="rId226" Type="http://schemas.openxmlformats.org/officeDocument/2006/relationships/hyperlink" Target="file:///\\Elizabethpc\generalidades2012w\CONTRATOS%202012\CONTRATO%20DE%20ARRENDAMIENTO%20N&#176;%2001-2012.PDF" TargetMode="External"/><Relationship Id="rId268" Type="http://schemas.openxmlformats.org/officeDocument/2006/relationships/hyperlink" Target="file:///\\Elizabethpc\generalidades2012w\ORDENES%20DE%20BIENES%20Y%20SERVCIOS\06566%20RICOH%20EL%20SALVADOR,%20S.A.%20DE%20C.V..PDF" TargetMode="External"/><Relationship Id="rId32" Type="http://schemas.openxmlformats.org/officeDocument/2006/relationships/hyperlink" Target="file:///\\Elizabethpc\generalidades2012w\ORDENES%20DE%20BIENES%20Y%20SERVCIOS\06435%20PODES.PDF" TargetMode="External"/><Relationship Id="rId74" Type="http://schemas.openxmlformats.org/officeDocument/2006/relationships/hyperlink" Target="file:///\\Elizabethpc\generalidades2012w\ORDENES%20DE%20BIENES%20Y%20SERVCIOS\06322%20SCREENCHECK%20EL%20SALVADOR,%20S.A.%20DE%20C.V..PDF" TargetMode="External"/><Relationship Id="rId128" Type="http://schemas.openxmlformats.org/officeDocument/2006/relationships/hyperlink" Target="file:///\\Elizabethpc\generalidades2012w\ORDENES%20DE%20BIENES%20Y%20SERVCIOS\06421%20ANDRES%20ALBERTO%20ZIMMERMANN%20MEJIA.PDF" TargetMode="External"/><Relationship Id="rId5" Type="http://schemas.openxmlformats.org/officeDocument/2006/relationships/hyperlink" Target="file:///\\Elizabethpc\generalidades2012w\ORDENES%20DE%20BIENES%20Y%20SERVCIOS\06464%20NOELIA%20TEJADA%20DE%20REYES.PDF" TargetMode="External"/><Relationship Id="rId181" Type="http://schemas.openxmlformats.org/officeDocument/2006/relationships/hyperlink" Target="file:///\\Elizabethpc\generalidades2012w\ORDENES%20DE%20BIENES%20Y%20SERVCIOS\06493%20BUENA%20VISTA%20TECNOLOGIAS,%20S.A.%20DE%20C.V..PDF" TargetMode="External"/><Relationship Id="rId237" Type="http://schemas.openxmlformats.org/officeDocument/2006/relationships/hyperlink" Target="file:///\\Elizabethpc\generalidades2012w\CONTRATOS%202012\CONTRATO%20DE%20SUMINISTRO%20N&#176;%2013-2012.PDF" TargetMode="External"/><Relationship Id="rId279" Type="http://schemas.openxmlformats.org/officeDocument/2006/relationships/hyperlink" Target="file:///\\Elizabethpc\generalidades2012w\ORDENES%20DE%20BIENES%20Y%20SERVCIOS\06576%20PAPELCO,%20S.A.%20DE%20C.V..PDF" TargetMode="External"/><Relationship Id="rId43" Type="http://schemas.openxmlformats.org/officeDocument/2006/relationships/hyperlink" Target="file:///\\Elizabethpc\generalidades2012w\ORDENES%20DE%20BIENES%20Y%20SERVCIOS\06399%20ANCORA,%20S.A.%20DE%20C.V..PDF" TargetMode="External"/><Relationship Id="rId139" Type="http://schemas.openxmlformats.org/officeDocument/2006/relationships/hyperlink" Target="file:///\\Elizabethpc\generalidades2012w\ORDENES%20DE%20BIENES%20Y%20SERVCIOS\06432%20AMILCAR%20ANTONIO%20BARILLAS%20TORRES.PDF" TargetMode="External"/><Relationship Id="rId290" Type="http://schemas.openxmlformats.org/officeDocument/2006/relationships/hyperlink" Target="file:///C:\Users\elizabethmail\TODO\AppData\Local\AppData\Local\GENERALIDADES2012W\CONTRATOS%202012\CONTRATO%20DE%20SERVICIO%20N&#176;%2030-2012.PDF" TargetMode="External"/><Relationship Id="rId304" Type="http://schemas.openxmlformats.org/officeDocument/2006/relationships/hyperlink" Target="file:///\\Elizabethpc\generalidades2012w\CONTRATOS%202012\CONTRATO%20DE%20OBRA%20N&#176;%2028-2012%20NELSON%20EDUARDO%20MELGAR%20CARCAMO.PDF" TargetMode="External"/><Relationship Id="rId85" Type="http://schemas.openxmlformats.org/officeDocument/2006/relationships/hyperlink" Target="file:///\\Elizabethpc\generalidades2012w\ORDENES%20DE%20BIENES%20Y%20SERVCIOS\06351%20VICTOR%20MANUEL%20RIVAS%20CASTILLO.PDF" TargetMode="External"/><Relationship Id="rId150" Type="http://schemas.openxmlformats.org/officeDocument/2006/relationships/hyperlink" Target="file:///\\Elizabethpc\generalidades2012w\ORDENES%20DE%20BIENES%20Y%20SERVCIOS\06366%20EMISORA%20UNIDAS,%20S.A.%20DE%20C.V..PDF" TargetMode="External"/><Relationship Id="rId192" Type="http://schemas.openxmlformats.org/officeDocument/2006/relationships/hyperlink" Target="file:///\\Elizabethpc\generalidades2012w\ORDENES%20DE%20BIENES%20Y%20SERVCIOS\06507%20ELECTROLAB%20MEDIC,%20S.A.%20DE%20C.V..PDF" TargetMode="External"/><Relationship Id="rId206" Type="http://schemas.openxmlformats.org/officeDocument/2006/relationships/hyperlink" Target="file:///\\Elizabethpc\generalidades2012w\ORDENES%20DE%20BIENES%20Y%20SERVCIOS\06524%20%20LIZ%20JENNY%20REYES%20VARGAS.PDF" TargetMode="External"/><Relationship Id="rId248" Type="http://schemas.openxmlformats.org/officeDocument/2006/relationships/hyperlink" Target="file:///\\Elizabethpc\generalidades2012w\CONTRATOS%202012\CONTRATO%20DE%20SUMINISTRO%20N&#176;%2026-2012%20RICOH%20DE%20EL%20SALVADOR,%20S.A.%20DE%20C.V..PDF" TargetMode="External"/><Relationship Id="rId12" Type="http://schemas.openxmlformats.org/officeDocument/2006/relationships/hyperlink" Target="file:///\\Elizabethpc\generalidades2012w\ORDENES%20DE%20BIENES%20Y%20SERVCIOS\06441%20CONSUEL%20COTO%20DE%20CORDERO.PDF" TargetMode="External"/><Relationship Id="rId108" Type="http://schemas.openxmlformats.org/officeDocument/2006/relationships/hyperlink" Target="file:///\\Elizabethpc\generalidades2012w\ORDENES%20DE%20BIENES%20Y%20SERVCIOS\06377%20REPUESTOS%20DIDEA,%20S.A.%20DE%20C.V..PDF" TargetMode="External"/><Relationship Id="rId54" Type="http://schemas.openxmlformats.org/officeDocument/2006/relationships/hyperlink" Target="file:///\\Elizabethpc\generalidades2012w\ORDENES%20DE%20BIENES%20Y%20SERVCIOS\06436%20MARINA%20INDUSTRIAL,%20S.A.%20DE%20C.V..PDF" TargetMode="External"/><Relationship Id="rId96" Type="http://schemas.openxmlformats.org/officeDocument/2006/relationships/hyperlink" Target="file:///\\Elizabethpc\generalidades2012w\ORDENES%20DE%20BIENES%20Y%20SERVCIOS\06443%20MARIA%20EUGENIA%20MURGA%20DE%20MORALES.PDF" TargetMode="External"/><Relationship Id="rId161" Type="http://schemas.openxmlformats.org/officeDocument/2006/relationships/hyperlink" Target="file:///\\Elizabethpc\generalidades2012w\ORDENES%20DE%20BIENES%20Y%20SERVCIOS\06476%20VALESOLO,%20S.A.%20DE%20C.V..PDF" TargetMode="External"/><Relationship Id="rId217" Type="http://schemas.openxmlformats.org/officeDocument/2006/relationships/hyperlink" Target="file:///\\Elizabethpc\generalidades2012w\ORDENES%20DE%20BIENES%20Y%20SERVCIOS\06536%20CARLOS%20ERNESTO%20ELIAS%20AVALOS.PDF" TargetMode="External"/><Relationship Id="rId259" Type="http://schemas.openxmlformats.org/officeDocument/2006/relationships/hyperlink" Target="file:///\\Elizabethpc\generalidades2012w\ORDENES%20DE%20BIENES%20Y%20SERVCIOS\06556%20CENTRO%20DE%20CAPACITACION%20Y%20ASISTENCIA%20PSICOLOGICA,%20S.A.%20DE%20C.V..PDF" TargetMode="External"/><Relationship Id="rId23" Type="http://schemas.openxmlformats.org/officeDocument/2006/relationships/hyperlink" Target="file:///\\Elizabethpc\generalidades2012w\ORDENES%20DE%20BIENES%20Y%20SERVCIOS\06385%20ORTESIS%20Y%20PROTESIS%20DE%20EL%20SALVADOR,%20S.A.%20DE%20C.V..PDF" TargetMode="External"/><Relationship Id="rId119" Type="http://schemas.openxmlformats.org/officeDocument/2006/relationships/hyperlink" Target="file:///\\Elizabethpc\generalidades2012w\ORDENES%20DE%20BIENES%20Y%20SERVCIOS\06412%20VICTOR%20JACINTO%20COLOCHO%20PALACIOS.PDF" TargetMode="External"/><Relationship Id="rId270" Type="http://schemas.openxmlformats.org/officeDocument/2006/relationships/hyperlink" Target="file:///\\Elizabethpc\generalidades2012w\ORDENES%20DE%20BIENES%20Y%20SERVCIOS\06568%20MARIA%20GUILERMINA%20AGUILAR%20JOVEL.PDF" TargetMode="External"/><Relationship Id="rId65" Type="http://schemas.openxmlformats.org/officeDocument/2006/relationships/hyperlink" Target="file:///\\Elizabethpc\generalidades2012w\ORDENES%20DE%20BIENES%20Y%20SERVCIOS\06352%20UNIVERSIDAD%20DON%20BOSCO.PDF" TargetMode="External"/><Relationship Id="rId130" Type="http://schemas.openxmlformats.org/officeDocument/2006/relationships/hyperlink" Target="file:///\\Elizabethpc\generalidades2012w\ORDENES%20DE%20BIENES%20Y%20SERVCIOS\06423%20JULIO%20CESAR%20HERNANDEZ%20MAGA&#209;A.PDF" TargetMode="External"/><Relationship Id="rId172" Type="http://schemas.openxmlformats.org/officeDocument/2006/relationships/hyperlink" Target="file:///\\Elizabethpc\generalidades2012w\ORDENES%20DE%20BIENES%20Y%20SERVCIOS\06483%20ELECTROLAB%20MEDIC,%20S.A.%20DE%20C.V..PDF" TargetMode="External"/><Relationship Id="rId193" Type="http://schemas.openxmlformats.org/officeDocument/2006/relationships/hyperlink" Target="file:///\\Elizabethpc\generalidades2012w\ORDENES%20DE%20BIENES%20Y%20SERVCIOS\06508%20HOSPIMEDIC,%20S.A.%20DE%20C.V..PDF" TargetMode="External"/><Relationship Id="rId207" Type="http://schemas.openxmlformats.org/officeDocument/2006/relationships/hyperlink" Target="file:///\\Elizabethpc\generalidades2012w\ORDENES%20DE%20BIENES%20Y%20SERVCIOS\06517%20DUTRIZ%20HERMANOS,%20S.A.%20DE%20C.V..PDF" TargetMode="External"/><Relationship Id="rId228" Type="http://schemas.openxmlformats.org/officeDocument/2006/relationships/hyperlink" Target="file:///\\Elizabethpc\generalidades2012w\CONTRATOS%202012\CONTRATO%20DE%20TELEFONIA.PDF" TargetMode="External"/><Relationship Id="rId249" Type="http://schemas.openxmlformats.org/officeDocument/2006/relationships/hyperlink" Target="file:///\\Elizabethpc\generalidades2012w\ORDENES%20DE%20BIENES%20Y%20SERVCIOS\06542%20SINERGIA%20HUMANA,%20S.A.%20DE%20C.V..PDF" TargetMode="External"/><Relationship Id="rId13" Type="http://schemas.openxmlformats.org/officeDocument/2006/relationships/hyperlink" Target="file:///\\Elizabethpc\generalidades2012w\ORDENES%20DE%20BIENES%20Y%20SERVCIOS\06450%20BUSINESS%20CENTER.PDF" TargetMode="External"/><Relationship Id="rId109" Type="http://schemas.openxmlformats.org/officeDocument/2006/relationships/hyperlink" Target="file:///\\Elizabethpc\generalidades2012w\ORDENES%20DE%20BIENES%20Y%20SERVCIOS\06378%20%20R.NU&#209;EZ.%20S.A.%20DE%20C.V..PDF" TargetMode="External"/><Relationship Id="rId260" Type="http://schemas.openxmlformats.org/officeDocument/2006/relationships/hyperlink" Target="file:///\\Elizabethpc\generalidades2012w\ORDENES%20DE%20BIENES%20Y%20SERVCIOS\06554%20INVERSIONES%20MENDEZ%20FLORES,%20S.A.%20DE%20C.V..PDF" TargetMode="External"/><Relationship Id="rId281" Type="http://schemas.openxmlformats.org/officeDocument/2006/relationships/hyperlink" Target="file:///\\Elizabethpc\generalidades2012w\ORDENES%20DE%20BIENES%20Y%20SERVCIOS\06581%20MJ%20REMODELACIONES,%20S.A.%20DE%20C.V..PDF" TargetMode="External"/><Relationship Id="rId34" Type="http://schemas.openxmlformats.org/officeDocument/2006/relationships/hyperlink" Target="file:///\\Elizabethpc\generalidades2012w\ORDENES%20DE%20BIENES%20Y%20SERVCIOS\06405%20DISTRIBUIDORA%20DE%20INSUMOS%20PARA%20LA%20SALUD.PDF" TargetMode="External"/><Relationship Id="rId55" Type="http://schemas.openxmlformats.org/officeDocument/2006/relationships/hyperlink" Target="file:///\\Elizabethpc\generalidades2012w\ORDENES%20DE%20BIENES%20Y%20SERVCIOS\06437%20GLOBAL%20MOTORS,%20S.A.%20DE%20C.V..PDF" TargetMode="External"/><Relationship Id="rId76" Type="http://schemas.openxmlformats.org/officeDocument/2006/relationships/hyperlink" Target="file:///\\Elizabethpc\generalidades2012w\ORDENES%20DE%20BIENES%20Y%20SERVCIOS\06470%20EDITORIAL%20ALTAMIRANO%20MADRIZ,%20S.A.%20DE%20C.V..PDF" TargetMode="External"/><Relationship Id="rId97" Type="http://schemas.openxmlformats.org/officeDocument/2006/relationships/hyperlink" Target="file:///\\Elizabethpc\generalidades2012w\ORDENES%20DE%20BIENES%20Y%20SERVCIOS\06345%20JULIAN%20PINEDA.PDF" TargetMode="External"/><Relationship Id="rId120" Type="http://schemas.openxmlformats.org/officeDocument/2006/relationships/hyperlink" Target="file:///\\Elizabethpc\generalidades2012w\ORDENES%20DE%20BIENES%20Y%20SERVCIOS\06413%20MARITZA%20GUADALUPE%20MELGAR%20DE%20GUARDADO.PDF" TargetMode="External"/><Relationship Id="rId141" Type="http://schemas.openxmlformats.org/officeDocument/2006/relationships/hyperlink" Target="file:///\\Elizabethpc\generalidades2012w\ORDENES%20DE%20BIENES%20Y%20SERVCIOS\06362%20SERGIO%20ARNULFO%20VENTURA.PDF" TargetMode="External"/><Relationship Id="rId7" Type="http://schemas.openxmlformats.org/officeDocument/2006/relationships/hyperlink" Target="file:///\\Elizabethpc\generalidades2012w\ORDENES%20DE%20BIENES%20Y%20SERVCIOS\06466%20DISTRIBUIDORA%20ZABLAH.PDF" TargetMode="External"/><Relationship Id="rId162" Type="http://schemas.openxmlformats.org/officeDocument/2006/relationships/hyperlink" Target="file:///\\Elizabethpc\generalidades2012w\ORDENES%20DE%20BIENES%20Y%20SERVCIOS\06471%20LIDIA%20MARTINEZ%20DE%20MARROQUIN.PDF" TargetMode="External"/><Relationship Id="rId183" Type="http://schemas.openxmlformats.org/officeDocument/2006/relationships/hyperlink" Target="file:///\\Elizabethpc\generalidades2012w\ORDENES%20DE%20BIENES%20Y%20SERVCIOS\06502%20LA%20CASA%20DEL%20ACCESORIO,%20S.A.%20DE%20C.V..PDF" TargetMode="External"/><Relationship Id="rId218" Type="http://schemas.openxmlformats.org/officeDocument/2006/relationships/hyperlink" Target="file:///\\Elizabethpc\generalidades2012w\ORDENES%20DE%20BIENES%20Y%20SERVCIOS\06537%20SCRRENCHECK%20EL%20SALVADOR,%20S.A.%20DE%20C.V..PDF" TargetMode="External"/><Relationship Id="rId239" Type="http://schemas.openxmlformats.org/officeDocument/2006/relationships/hyperlink" Target="file:///\\Elizabethpc\generalidades2012w\CONTRATOS%202012\CONTRATO%20DE%20SERVICIO%20N&#176;%2021-2012%20LEYDI%20CRISTINA%20AMAYA%20RAMOS.PDF" TargetMode="External"/><Relationship Id="rId250" Type="http://schemas.openxmlformats.org/officeDocument/2006/relationships/hyperlink" Target="file:///\\Elizabethpc\generalidades2012w\ORDENES%20DE%20BIENES%20Y%20SERVCIOS\06543%20MERCEDES%20VARELA%20CHAVARIA.PDF" TargetMode="External"/><Relationship Id="rId271" Type="http://schemas.openxmlformats.org/officeDocument/2006/relationships/hyperlink" Target="file:///\\Elizabethpc\generalidades2012w\ORDENES%20DE%20BIENES%20Y%20SERVCIOS\06567%20DISTRIBUIDORA%20AXBEN,%20S.A.%20DE%20C.V..PDF" TargetMode="External"/><Relationship Id="rId292" Type="http://schemas.openxmlformats.org/officeDocument/2006/relationships/hyperlink" Target="file:///C:\Users\elizabethmail\TODO\AppData\Local\AppData\Local\GENERALIDADES2012W\ORDENES%20DE%20BIENES%20Y%20SERVCIOS\06592%20CASTELLA%20SAGARRA,%20S.A.%20DE%20C.V..PDF" TargetMode="External"/><Relationship Id="rId306" Type="http://schemas.openxmlformats.org/officeDocument/2006/relationships/hyperlink" Target="file:///\\Elizabethpc\generalidades2012w\ORDENES%20DE%20BIENES%20Y%20SERVCIOS\06481%20COPRODEPO,%20S.A.%20DE%20C.V..PDF" TargetMode="External"/><Relationship Id="rId24" Type="http://schemas.openxmlformats.org/officeDocument/2006/relationships/hyperlink" Target="file:///\\Elizabethpc\generalidades2012w\ORDENES%20DE%20BIENES%20Y%20SERVCIOS\06393%20INNOVACION%20DIGITAL,%20S.A.%20DE%20C.V..PDF" TargetMode="External"/><Relationship Id="rId45" Type="http://schemas.openxmlformats.org/officeDocument/2006/relationships/hyperlink" Target="file:///\\Elizabethpc\generalidades2012w\ORDENES%20DE%20BIENES%20Y%20SERVCIOS\06458%20INMUEBLES%20Y%20VALORES%20REYES,%20S.A.%20DE%20C.V..PDF" TargetMode="External"/><Relationship Id="rId66" Type="http://schemas.openxmlformats.org/officeDocument/2006/relationships/hyperlink" Target="file:///\\Elizabethpc\generalidades2012w\ORDENES%20DE%20BIENES%20Y%20SERVCIOS\06353%20CARLOS%20ERNESTO%20ELIAS%20AVALOS.PDF" TargetMode="External"/><Relationship Id="rId87" Type="http://schemas.openxmlformats.org/officeDocument/2006/relationships/hyperlink" Target="file:///\\Elizabethpc\generalidades2012w\ORDENES%20DE%20BIENES%20Y%20SERVCIOS\06342%20MARTO%20ABELIO%20VASQUEZ%20ARGUETA.PDF" TargetMode="External"/><Relationship Id="rId110" Type="http://schemas.openxmlformats.org/officeDocument/2006/relationships/hyperlink" Target="file:///\\Elizabethpc\generalidades2012w\ORDENES%20DE%20BIENES%20Y%20SERVCIOS\06379%20CENTRO%20DE%20SERVICIO%20DO&#209;O,%20S.A.%20DE%20C.V..PDF" TargetMode="External"/><Relationship Id="rId131" Type="http://schemas.openxmlformats.org/officeDocument/2006/relationships/hyperlink" Target="file:///\\Elizabethpc\generalidades2012w\ORDENES%20DE%20BIENES%20Y%20SERVCIOS\06424%20OSCAR%20MANUEL%20PALACIOS%20MURILLO.PDF" TargetMode="External"/><Relationship Id="rId152" Type="http://schemas.openxmlformats.org/officeDocument/2006/relationships/hyperlink" Target="file:///\\Elizabethpc\generalidades2012w\ORDENES%20DE%20BIENES%20Y%20SERVCIOS\06369%20RADIO%20CHALATENANGO,%20S.A.%20DE%20C.V..PDF" TargetMode="External"/><Relationship Id="rId173" Type="http://schemas.openxmlformats.org/officeDocument/2006/relationships/hyperlink" Target="file:///\\Elizabethpc\generalidades2012w\ORDENES%20DE%20BIENES%20Y%20SERVCIOS\06482%20INNOVACION%20DIGITAL,%20S.A.%20DE%20C.V..PDF" TargetMode="External"/><Relationship Id="rId194" Type="http://schemas.openxmlformats.org/officeDocument/2006/relationships/hyperlink" Target="file:///\\Elizabethpc\generalidades2012w\ORDENES%20DE%20BIENES%20Y%20SERVCIOS\06509%20SERVICIOS%20DIVERSOS%20CANDRAY,%20S.A.%20DE%20C.V..PDF" TargetMode="External"/><Relationship Id="rId208" Type="http://schemas.openxmlformats.org/officeDocument/2006/relationships/hyperlink" Target="file:///\\Elizabethpc\generalidades2012w\ORDENES%20DE%20BIENES%20Y%20SERVCIOS\06523%20DUTRIZ%20HERMANOS,%20S.A.%20DE%20C.V..PDF" TargetMode="External"/><Relationship Id="rId229" Type="http://schemas.openxmlformats.org/officeDocument/2006/relationships/hyperlink" Target="file:///\\Elizabethpc\generalidades2012w\CONTRATOS%202012\CONTRATO%20DE%20SUMINISTRO%20N&#176;%2008-2012.PDF" TargetMode="External"/><Relationship Id="rId240" Type="http://schemas.openxmlformats.org/officeDocument/2006/relationships/hyperlink" Target="file:///\\Elizabethpc\generalidades2012w\CONTRATOS%202012\CONTRATO%20DE%20SERVICIO%20N&#176;%2022-2012%20SALVADOR%20ARMANDO%20VILLALTA%20MURGA.PDF" TargetMode="External"/><Relationship Id="rId261" Type="http://schemas.openxmlformats.org/officeDocument/2006/relationships/hyperlink" Target="file:///\\Elizabethpc\generalidades2012w\ORDENES%20DE%20BIENES%20Y%20SERVCIOS\06559%20PROVEEDORES%20DE%20INSUMOS%20DIVERSOS,%20S.A.%20DE%20C.V..PDF" TargetMode="External"/><Relationship Id="rId14" Type="http://schemas.openxmlformats.org/officeDocument/2006/relationships/hyperlink" Target="file:///\\Elizabethpc\generalidades2012w\ORDENES%20DE%20BIENES%20Y%20SERVCIOS\06449%20INDUSTRIAS%20FACELA.PDF" TargetMode="External"/><Relationship Id="rId35" Type="http://schemas.openxmlformats.org/officeDocument/2006/relationships/hyperlink" Target="file:///\\Elizabethpc\generalidades2012w\ORDENES%20DE%20BIENES%20Y%20SERVCIOS\06451%20VARIEDADES%20GENESIS.PDF" TargetMode="External"/><Relationship Id="rId56" Type="http://schemas.openxmlformats.org/officeDocument/2006/relationships/hyperlink" Target="file:///\\Elizabethpc\generalidades2012w\ORDENES%20DE%20BIENES%20Y%20SERVCIOS\06438%20TECNICO%20MERCANTIL,%20S.A.%20DE%20C.V..PDF" TargetMode="External"/><Relationship Id="rId77" Type="http://schemas.openxmlformats.org/officeDocument/2006/relationships/hyperlink" Target="file:///\\Elizabethpc\generalidades2012w\ORDENES%20DE%20BIENES%20Y%20SERVCIOS\06469%20DUTRIZ%20HERMANOS,%20S.A.%20DE%20C.V..PDF" TargetMode="External"/><Relationship Id="rId100" Type="http://schemas.openxmlformats.org/officeDocument/2006/relationships/hyperlink" Target="file:///\\Elizabethpc\generalidades2012w\ORDENES%20DE%20BIENES%20Y%20SERVCIOS\06332%20DUTRIZ%20HERMANOS,%20S.A.%20DE%20C.V..PDF" TargetMode="External"/><Relationship Id="rId282" Type="http://schemas.openxmlformats.org/officeDocument/2006/relationships/hyperlink" Target="file:///C:\Users\elizabethmail\TODO\AppData\Local\AppData\Local\GENERALIDADES2012W\CONTRATOS%202012\CONTRATO%20DE%20CONSULTORIA%20N&#176;%2029-2012%20CARLOS%20PASTRANA%20PALOMO.PDF" TargetMode="External"/><Relationship Id="rId8" Type="http://schemas.openxmlformats.org/officeDocument/2006/relationships/hyperlink" Target="file:///\\Elizabethpc\generalidades2012w\ORDENES%20DE%20BIENES%20Y%20SERVCIOS\06452%20HOTELES%20Y%20DESARROLLOS.PDF" TargetMode="External"/><Relationship Id="rId98" Type="http://schemas.openxmlformats.org/officeDocument/2006/relationships/hyperlink" Target="file:///\\Elizabethpc\generalidades2012w\ORDENES%20DE%20BIENES%20Y%20SERVCIOS\06355%20NEUROLAB,%20S.A.%20DE%20C.V..PDF" TargetMode="External"/><Relationship Id="rId121" Type="http://schemas.openxmlformats.org/officeDocument/2006/relationships/hyperlink" Target="file:///\\Elizabethpc\generalidades2012w\ORDENES%20DE%20BIENES%20Y%20SERVCIOS\06414%20CONSUELO%20DE%20JESUS%20OSORIO%20DE%20MORA.PDF" TargetMode="External"/><Relationship Id="rId142" Type="http://schemas.openxmlformats.org/officeDocument/2006/relationships/hyperlink" Target="file:///\\Elizabethpc\generalidades2012w\ORDENES%20DE%20BIENES%20Y%20SERVCIOS\06361%20JOSE%20OMAR%20ALVARENGA%20GUEVARA.PDF" TargetMode="External"/><Relationship Id="rId163" Type="http://schemas.openxmlformats.org/officeDocument/2006/relationships/hyperlink" Target="file:///\\Elizabethpc\generalidades2012w\ORDENES%20DE%20BIENES%20Y%20SERVCIOS\06472%20OXIGENO%20Y%20GASES%20DE%20EL%20SALVADOR,%20S.A.%20DE%20C.V..PDF" TargetMode="External"/><Relationship Id="rId184" Type="http://schemas.openxmlformats.org/officeDocument/2006/relationships/hyperlink" Target="file:///\\Elizabethpc\generalidades2012w\ORDENES%20DE%20BIENES%20Y%20SERVCIOS\06495%20FUMIGADORA%20Y%20FORMULADORA%20CAMPOS,%20S.A.%20DE%20C.V..PDF" TargetMode="External"/><Relationship Id="rId219" Type="http://schemas.openxmlformats.org/officeDocument/2006/relationships/hyperlink" Target="file:///\\Elizabethpc\generalidades2012w\ORDENES%20DE%20BIENES%20Y%20SERVCIOS\06538%20OD%20EL%20SALVADOR%20LIMITADA%20DE%20CAPITAL%20VARIABLE,.PDF" TargetMode="External"/><Relationship Id="rId230" Type="http://schemas.openxmlformats.org/officeDocument/2006/relationships/hyperlink" Target="file:///\\Elizabethpc\generalidades2012w\CONTRATOS%202012\ESCRITURA%20P&#218;BLICA%20DE%20CONTRATO%20DE%20SERVICIO%20LIBRO%20N&#176;%205,%20NUMERO%2026.PDF" TargetMode="External"/><Relationship Id="rId251" Type="http://schemas.openxmlformats.org/officeDocument/2006/relationships/hyperlink" Target="file:///\\Elizabethpc\generalidades2012w\ORDENES%20DE%20BIENES%20Y%20SERVCIOS\06545%20PODES..PDF" TargetMode="External"/><Relationship Id="rId25" Type="http://schemas.openxmlformats.org/officeDocument/2006/relationships/hyperlink" Target="file:///\\Elizabethpc\generalidades2012w\ORDENES%20DE%20BIENES%20Y%20SERVCIOS\06395%20STB%20COMPUTER,%20S.A.%20DE%20C.V..PDF" TargetMode="External"/><Relationship Id="rId46" Type="http://schemas.openxmlformats.org/officeDocument/2006/relationships/hyperlink" Target="file:///\\Elizabethpc\generalidades2012w\ORDENES%20DE%20BIENES%20Y%20SERVCIOS\06468%20ALMACENES%20VIDRI,%20S.A.%20DE%20C.V..PDF" TargetMode="External"/><Relationship Id="rId67" Type="http://schemas.openxmlformats.org/officeDocument/2006/relationships/hyperlink" Target="file:///\\Elizabethpc\generalidades2012w\ORDENES%20DE%20BIENES%20Y%20SERVCIOS\06325%20MARIA%20GUILLERMINA%20AGUILAR%20JOVEL.PDF" TargetMode="External"/><Relationship Id="rId272" Type="http://schemas.openxmlformats.org/officeDocument/2006/relationships/hyperlink" Target="file:///\\Elizabethpc\generalidades2012w\CONTRATOS%202012\CONTRATO%20DE%20CONSULTORIA%20N&#176;%2027-2012%20GRUPO%20SATELITE,%20S.A.%20DE%20C.V..PDF" TargetMode="External"/><Relationship Id="rId293" Type="http://schemas.openxmlformats.org/officeDocument/2006/relationships/hyperlink" Target="file:///C:\Users\elizabethmail\TODO\AppData\Local\AppData\Local\GENERALIDADES2012W\ORDENES%20DE%20BIENES%20Y%20SERVCIOS\06593%20ANCORA,%20S.A.%20DE%20C.V..PDF" TargetMode="External"/><Relationship Id="rId307" Type="http://schemas.openxmlformats.org/officeDocument/2006/relationships/hyperlink" Target="file:///\\Elizabethpc\generalidades2012w\CONTRATOS%202013\CONTRATO%20DE%20SUMINISTRO%20E%20INSTALACI&#211;N%20N&#176;%2005-2013%20PROTEOR.PDF" TargetMode="External"/><Relationship Id="rId88" Type="http://schemas.openxmlformats.org/officeDocument/2006/relationships/hyperlink" Target="file:///\\Elizabethpc\generalidades2012w\ORDENES%20DE%20BIENES%20Y%20SERVCIOS\06340%20SANTOS%20BALERIO%20RAMIREZ%20SANTOS.PDF" TargetMode="External"/><Relationship Id="rId111" Type="http://schemas.openxmlformats.org/officeDocument/2006/relationships/hyperlink" Target="file:///C:\Users\elizabethmail\TODO\AppData\Local\AppData\Local\GENERALIDADES2012W\ORDENES%20DE%20BIENES%20Y%20SERVCIOS\06380%20GRUPO%20ENTU-SIASMO,%20S.A.%20DE%20C.V..PDF" TargetMode="External"/><Relationship Id="rId132" Type="http://schemas.openxmlformats.org/officeDocument/2006/relationships/hyperlink" Target="file:///\\Elizabethpc\generalidades2012w\ORDENES%20DE%20BIENES%20Y%20SERVCIOS\06425%20DUNCAN%20BENJAMIN%20CUNZA%20ALFARO.PDF" TargetMode="External"/><Relationship Id="rId153" Type="http://schemas.openxmlformats.org/officeDocument/2006/relationships/hyperlink" Target="file:///\\Elizabethpc\generalidades2012w\ORDENES%20DE%20BIENES%20Y%20SERVCIOS\06359%20DUTRIZ%20HERMANOS,%20S.A.%20DE%20C.V..PDF" TargetMode="External"/><Relationship Id="rId174" Type="http://schemas.openxmlformats.org/officeDocument/2006/relationships/hyperlink" Target="file:///\\Elizabethpc\generalidades2012w\ORDENES%20DE%20BIENES%20Y%20SERVCIOS\06484%20GRUPO%20RENDEROS,%20S.A.%20DE%20C.V..PDF" TargetMode="External"/><Relationship Id="rId195" Type="http://schemas.openxmlformats.org/officeDocument/2006/relationships/hyperlink" Target="file:///\\Elizabethpc\generalidades2012w\ORDENES%20DE%20BIENES%20Y%20SERVCIOS\06511%20ENMANUEL,%20S.A.%20DE%20C.V..PDF" TargetMode="External"/><Relationship Id="rId209" Type="http://schemas.openxmlformats.org/officeDocument/2006/relationships/hyperlink" Target="file:///\\Elizabethpc\generalidades2012w\ORDENES%20DE%20BIENES%20Y%20SERVCIOS\06527%20GLOBAL%20MOTORS,%20S.A.%20DE%20C.V..PDF" TargetMode="External"/><Relationship Id="rId220" Type="http://schemas.openxmlformats.org/officeDocument/2006/relationships/hyperlink" Target="file:///\\Elizabethpc\generalidades2012w\ORDENES%20DE%20BIENES%20Y%20SERVCIOS\06532%20RAF,%20S.A.%20DE%20C.V..pdf" TargetMode="External"/><Relationship Id="rId241" Type="http://schemas.openxmlformats.org/officeDocument/2006/relationships/hyperlink" Target="file:///\\Elizabethpc\generalidades2012w\CONTRATOS%202012\CONTRATO%20DE%20SERVICIO%20N&#176;%2023-2012%20PABLO%20CESAR%20AREVALO%20CASTELLANOS.PDF" TargetMode="External"/><Relationship Id="rId15" Type="http://schemas.openxmlformats.org/officeDocument/2006/relationships/hyperlink" Target="file:///\\Elizabethpc\generalidades2012w\ORDENES%20DE%20BIENES%20Y%20SERVCIOS\06448%20DISTRIBUIDORA%20AGELSA.PDF" TargetMode="External"/><Relationship Id="rId36" Type="http://schemas.openxmlformats.org/officeDocument/2006/relationships/hyperlink" Target="file:///\\Elizabethpc\generalidades2012w\ORDENES%20DE%20BIENES%20Y%20SERVCIOS\06387%20JOSE%20ALBERTO%20GUERRERO%20RENGOA.PDF" TargetMode="External"/><Relationship Id="rId57" Type="http://schemas.openxmlformats.org/officeDocument/2006/relationships/hyperlink" Target="file:///\\Elizabethpc\generalidades2012w\ORDENES%20DE%20BIENES%20Y%20SERVCIOS\06303%20DUTRIZ%20HERMANOS,%20S.A.%20DE%20C.V..PDF" TargetMode="External"/><Relationship Id="rId262" Type="http://schemas.openxmlformats.org/officeDocument/2006/relationships/hyperlink" Target="file:///\\Elizabethpc\generalidades2012w\ORDENES%20DE%20BIENES%20Y%20SERVCIOS\06558%20%20SERVICIOS%20TECNOLOGICOS%20MULTIPLES,%20S.A.%20DE%20C.V..PDF" TargetMode="External"/><Relationship Id="rId283" Type="http://schemas.openxmlformats.org/officeDocument/2006/relationships/hyperlink" Target="file:///C:\Users\elizabethmail\TODO\AppData\Local\AppData\Local\GENERALIDADES2012W\ORDENES%20DE%20BIENES%20Y%20SERVCIOS\06574%20SISECOR,%20S.A.%20DE%20C.V..PDF" TargetMode="External"/><Relationship Id="rId78" Type="http://schemas.openxmlformats.org/officeDocument/2006/relationships/hyperlink" Target="file:///\\Elizabethpc\generalidades2012w\ORDENES%20DE%20BIENES%20Y%20SERVCIOS\06329%20DISTRIBUIDORA%20ZABLAH,%20S.A.%20DE%20C.V..PDF" TargetMode="External"/><Relationship Id="rId99" Type="http://schemas.openxmlformats.org/officeDocument/2006/relationships/hyperlink" Target="file:///\\Elizabethpc\generalidades2012w\ORDENES%20DE%20BIENES%20Y%20SERVCIOS\06335%20INNOVACIONES%20MEDICAS,%20S.A.%20DE%20C.V..PDF" TargetMode="External"/><Relationship Id="rId101" Type="http://schemas.openxmlformats.org/officeDocument/2006/relationships/hyperlink" Target="file:///\\Elizabethpc\generalidades2012w\ORDENES%20DE%20BIENES%20Y%20SERVCIOS\06333%20COLATINO%20DE%20R.L..PDF" TargetMode="External"/><Relationship Id="rId122" Type="http://schemas.openxmlformats.org/officeDocument/2006/relationships/hyperlink" Target="file:///\\Elizabethpc\generalidades2012w\ORDENES%20DE%20BIENES%20Y%20SERVCIOS\06415%20MAURICIO%20FRANCISCO%20ALONZO%20MELENDEZ.PDF" TargetMode="External"/><Relationship Id="rId143" Type="http://schemas.openxmlformats.org/officeDocument/2006/relationships/hyperlink" Target="file:///\\Elizabethpc\generalidades2012w\ORDENES%20DE%20BIENES%20Y%20SERVCIOS\06372%20FONDO%20DE%20ACTIVIDADES%20ESP.%20DE%20LA%20RADIO%20CADENA%20CUSCATLAN.PDF" TargetMode="External"/><Relationship Id="rId164" Type="http://schemas.openxmlformats.org/officeDocument/2006/relationships/hyperlink" Target="file:///\\Elizabethpc\generalidades2012w\ORDENES%20DE%20BIENES%20Y%20SERVCIOS\06473%20SERVICIOS%20TECNICOS%20MEDICOS,%20S.A.%20DE%20C.V..PDF" TargetMode="External"/><Relationship Id="rId185" Type="http://schemas.openxmlformats.org/officeDocument/2006/relationships/hyperlink" Target="file:///\\Elizabethpc\generalidades2012w\ORDENES%20DE%20BIENES%20Y%20SERVCIOS\06500%20CARLOS%20ERNESTO%20ELIAS%20AVALOS.PDF" TargetMode="External"/><Relationship Id="rId9" Type="http://schemas.openxmlformats.org/officeDocument/2006/relationships/hyperlink" Target="file:///\\Elizabethpc\generalidades2012w\ORDENES%20DE%20BIENES%20Y%20SERVCIOS\06455%20COLATINO%20DE%20RL.PDF" TargetMode="External"/><Relationship Id="rId210" Type="http://schemas.openxmlformats.org/officeDocument/2006/relationships/hyperlink" Target="file:///\\Elizabethpc\generalidades2012w\ORDENES%20DE%20BIENES%20Y%20SERVCIOS\06526%20DIVERSIFICACION%20DE%20SERVICIOS,%20S.A.%20DE%20C.V..PDF" TargetMode="External"/><Relationship Id="rId26" Type="http://schemas.openxmlformats.org/officeDocument/2006/relationships/hyperlink" Target="file:///\\Elizabethpc\generalidades2012w\ORDENES%20DE%20BIENES%20Y%20SERVCIOS\06397%20DUTRIZ%20HERMANOS.PDF" TargetMode="External"/><Relationship Id="rId231" Type="http://schemas.openxmlformats.org/officeDocument/2006/relationships/hyperlink" Target="file:///\\Elizabethpc\generalidades2012w\CONTRATOS%202012\CONTRATO%20DE%20SUMINISTRO%20N&#176;%2004-2012.PDF" TargetMode="External"/><Relationship Id="rId252" Type="http://schemas.openxmlformats.org/officeDocument/2006/relationships/hyperlink" Target="file:///\\Elizabethpc\generalidades2012w\ORDENES%20DE%20BIENES%20Y%20SERVCIOS\06548%20INNOVACIONES%20MEDICAS,%20S.A.%20DE%20C.V..PDF" TargetMode="External"/><Relationship Id="rId273" Type="http://schemas.openxmlformats.org/officeDocument/2006/relationships/hyperlink" Target="file:///\\Elizabethpc\generalidades2012w\ORDENES%20DE%20BIENES%20Y%20SERVCIOS\06570%20MARIA%20GUILERMINA%20AGUILAR%20JOVEL.PDF" TargetMode="External"/><Relationship Id="rId294" Type="http://schemas.openxmlformats.org/officeDocument/2006/relationships/hyperlink" Target="file:///C:\Users\elizabethmail\TODO\AppData\Local\AppData\Local\GENERALIDADES2012W\ORDENES%20DE%20BIENES%20Y%20SERVCIOS\06594%20HOME%20CENTER,%20S.A.%20DE%20C.V..PDF" TargetMode="External"/><Relationship Id="rId308" Type="http://schemas.openxmlformats.org/officeDocument/2006/relationships/hyperlink" Target="file:///\\Elizabethpc\generalidades2012w\ORDENES%20DE%20BIENES%20Y%20SERVCIOS\06583%20-%2006584%20OXIGENOS%20Y%20GASES%20DE%20EL%20SALVADOR,%20S.A.%20DE%20C.V..PDF" TargetMode="External"/><Relationship Id="rId47" Type="http://schemas.openxmlformats.org/officeDocument/2006/relationships/hyperlink" Target="file:///\\Elizabethpc\generalidades2012w\ORDENES%20DE%20BIENES%20Y%20SERVCIOS\06304%20EDITORIAL%20ALTAMIRANO%20MADRIZ,%20S.A.%20DE%20C.V..PDF" TargetMode="External"/><Relationship Id="rId68" Type="http://schemas.openxmlformats.org/officeDocument/2006/relationships/hyperlink" Target="file:///\\Elizabethpc\generalidades2012w\ORDENES%20DE%20BIENES%20Y%20SERVCIOS\06328%20MARIA%20GUILLERMINA%20AGUILAR%20JOVEL.PDF" TargetMode="External"/><Relationship Id="rId89" Type="http://schemas.openxmlformats.org/officeDocument/2006/relationships/hyperlink" Target="file:///\\Elizabethpc\generalidades2012w\ORDENES%20DE%20BIENES%20Y%20SERVCIOS\06341%20ISAIAS%20ARANDA%20GOMEZ.PDF" TargetMode="External"/><Relationship Id="rId112" Type="http://schemas.openxmlformats.org/officeDocument/2006/relationships/hyperlink" Target="file:///\\Elizabethpc\generalidades2012w\ORDENES%20DE%20BIENES%20Y%20SERVCIOS\06392%20PAN%20EDUVIGES,%20S.A.%20DE%20C.V..PDF" TargetMode="External"/><Relationship Id="rId133" Type="http://schemas.openxmlformats.org/officeDocument/2006/relationships/hyperlink" Target="file:///\\Elizabethpc\generalidades2012w\ORDENES%20DE%20BIENES%20Y%20SERVCIOS\06426%20OSCAR%20ANIBAL%20IBA&#209;EZ%20ANGULO.PDF" TargetMode="External"/><Relationship Id="rId154" Type="http://schemas.openxmlformats.org/officeDocument/2006/relationships/hyperlink" Target="file:///\\Elizabethpc\generalidades2012w\ORDENES%20DE%20BIENES%20Y%20SERVCIOS\06360%20EDITORIAL%20ALTAMIRANO%20MADRIZ,%20S.A.%20DE%20C.V..PDF" TargetMode="External"/><Relationship Id="rId175" Type="http://schemas.openxmlformats.org/officeDocument/2006/relationships/hyperlink" Target="file:///\\Elizabethpc\generalidades2012w\ORDENES%20DE%20BIENES%20Y%20SERVCIOS\06486%20EL%20AVE%20FENIX,%20S.A.%20DE%20C.V..PDF" TargetMode="External"/><Relationship Id="rId196" Type="http://schemas.openxmlformats.org/officeDocument/2006/relationships/hyperlink" Target="file:///\\Elizabethpc\generalidades2012w\ORDENES%20DE%20BIENES%20Y%20SERVCIOS\06512%20JOSE%20AMADEO%20ALFARO.PDF" TargetMode="External"/><Relationship Id="rId200" Type="http://schemas.openxmlformats.org/officeDocument/2006/relationships/hyperlink" Target="file:///\\Elizabethpc\generalidades2012w\ORDENES%20DE%20BIENES%20Y%20SERVCIOS\06516%20COLATINO%20DE%20R.L.PDF" TargetMode="External"/><Relationship Id="rId16" Type="http://schemas.openxmlformats.org/officeDocument/2006/relationships/hyperlink" Target="file:///\\Elizabethpc\generalidades2012w\ORDENES%20DE%20BIENES%20Y%20SERVCIOS\06447%20NOE%20ALBERTO%20GUILLEN.PDF" TargetMode="External"/><Relationship Id="rId221" Type="http://schemas.openxmlformats.org/officeDocument/2006/relationships/hyperlink" Target="file:///\\Elizabethpc\generalidades2012w\ORDENES%20DE%20BIENES%20Y%20SERVCIOS\06533%20SISTEMA%20C&amp;c,%20S.A.%20DE%20C.V..PDF" TargetMode="External"/><Relationship Id="rId242" Type="http://schemas.openxmlformats.org/officeDocument/2006/relationships/hyperlink" Target="file:///\\Elizabethpc\generalidades2012w\CONTRATOS%202012\CONTRATO%20DE%20SERVICIO%20N&#176;%2024-2012%20MARIA%20ESTER%20AVILES%20ZALDIVAR.PDF" TargetMode="External"/><Relationship Id="rId263" Type="http://schemas.openxmlformats.org/officeDocument/2006/relationships/hyperlink" Target="file:///\\Elizabethpc\generalidades2012w\ORDENES%20DE%20BIENES%20Y%20SERVCIOS\06560%20JO0SE%20GIL%20MAJANO.PDF" TargetMode="External"/><Relationship Id="rId284" Type="http://schemas.openxmlformats.org/officeDocument/2006/relationships/hyperlink" Target="file:///\\Elizabethpc\generalidades2012w\ORDENES%20DE%20BIENES%20Y%20SERVCIOS\06585%20LIDIA%20MARTINEZ%20DE%20MARROQUIN.PDF" TargetMode="External"/><Relationship Id="rId37" Type="http://schemas.openxmlformats.org/officeDocument/2006/relationships/hyperlink" Target="file:///\\Elizabethpc\generalidades2012w\ORDENES%20DE%20BIENES%20Y%20SERVCIOS\06388%20JOSE%20ERNESTO%20LOZANO%20RIVERA.PDF" TargetMode="External"/><Relationship Id="rId58" Type="http://schemas.openxmlformats.org/officeDocument/2006/relationships/hyperlink" Target="file:///\\Elizabethpc\generalidades2012w\ORDENES%20DE%20BIENES%20Y%20SERVCIOS\06313%20DERIVADOS%20DE%20PAPEL%20Y%20CARTON%20DE%20CENTROAMERIC,%20S.A.%20DE%20C.V..PDF" TargetMode="External"/><Relationship Id="rId79" Type="http://schemas.openxmlformats.org/officeDocument/2006/relationships/hyperlink" Target="file:///\\Elizabethpc\generalidades2012w\ORDENES%20DE%20BIENES%20Y%20SERVCIOS\06343%20JOSE%20DIMAS%20SANDOVAL.PDF" TargetMode="External"/><Relationship Id="rId102" Type="http://schemas.openxmlformats.org/officeDocument/2006/relationships/hyperlink" Target="file:///\\Elizabethpc\generalidades2012w\ORDENES%20DE%20BIENES%20Y%20SERVCIOS\06386%20COMERCIALIZADORA%20INTERAMERICANA,%20S.A.%20DE%20C.V..PDF" TargetMode="External"/><Relationship Id="rId123" Type="http://schemas.openxmlformats.org/officeDocument/2006/relationships/hyperlink" Target="file:///\\Elizabethpc\generalidades2012w\ORDENES%20DE%20BIENES%20Y%20SERVCIOS\06416%20MARIO%20ALEXANDER%20BERMUDEZ%20RODRIGUEZ.PDF" TargetMode="External"/><Relationship Id="rId144" Type="http://schemas.openxmlformats.org/officeDocument/2006/relationships/hyperlink" Target="file:///\\Elizabethpc\generalidades2012w\ORDENES%20DE%20BIENES%20Y%20SERVCIOS\06371%20CHAMAGUA%20MORATAYA,%20S.A.%20DE%20C.V..PDF" TargetMode="External"/><Relationship Id="rId90" Type="http://schemas.openxmlformats.org/officeDocument/2006/relationships/hyperlink" Target="file:///\\Elizabethpc\generalidades2012w\ORDENES%20DE%20BIENES%20Y%20SERVCIOS\06354%20MULTILINE,%20S.A.%20DE%20C.V..PDF" TargetMode="External"/><Relationship Id="rId165" Type="http://schemas.openxmlformats.org/officeDocument/2006/relationships/hyperlink" Target="file:///\\Elizabethpc\generalidades2012w\ORDENES%20DE%20BIENES%20Y%20SERVCIOS\06475%20EDITORIAL%20ALTAMIRANO%20MADRIZ,%20S.A.%20DE%20C.V..PDF" TargetMode="External"/><Relationship Id="rId186" Type="http://schemas.openxmlformats.org/officeDocument/2006/relationships/hyperlink" Target="file:///\\Elizabethpc\generalidades2012w\ORDENES%20DE%20BIENES%20Y%20SERVCIOS\06494%20DUTRIZ%20HERMANOS,%20S.A.%20DE%20C.V..PDF" TargetMode="External"/><Relationship Id="rId211" Type="http://schemas.openxmlformats.org/officeDocument/2006/relationships/hyperlink" Target="file:///\\Elizabethpc\generalidades2012w\ORDENES%20DE%20BIENES%20Y%20SERVCIOS\06528%20CONSTRUMARKET,%20S.A.%20DE%20C.V..PDF" TargetMode="External"/><Relationship Id="rId232" Type="http://schemas.openxmlformats.org/officeDocument/2006/relationships/hyperlink" Target="file:///\\Elizabethpc\generalidades2012w\CONTRATOS%202012\CONTRATO%20DE%20SERVICIO%20N&#176;%2006-2012.PDF" TargetMode="External"/><Relationship Id="rId253" Type="http://schemas.openxmlformats.org/officeDocument/2006/relationships/hyperlink" Target="file:///\\Elizabethpc\generalidades2012w\ORDENES%20DE%20BIENES%20Y%20SERVCIOS\06547%20DISTRIBUIDORA%20DE%20INSUMOS%20PARA%20LA%20SALUD,%20S.A.%20DE%20C.V..PDF" TargetMode="External"/><Relationship Id="rId274" Type="http://schemas.openxmlformats.org/officeDocument/2006/relationships/hyperlink" Target="file:///\\Elizabethpc\generalidades2012w\ORDENES%20DE%20BIENES%20Y%20SERVCIOS\06569%20%20EDITORA%20EL%20MUNDO,%20S.A..PDF" TargetMode="External"/><Relationship Id="rId295" Type="http://schemas.openxmlformats.org/officeDocument/2006/relationships/hyperlink" Target="file:///C:\Users\elizabethmail\TODO\AppData\Local\AppData\Local\GENERALIDADES2012W\ORDENES%20DE%20BIENES%20Y%20SERVCIOS\06595%20MARIO%20FRANCISCO%20SOSA%20AMBROGI.PDF" TargetMode="External"/><Relationship Id="rId309" Type="http://schemas.openxmlformats.org/officeDocument/2006/relationships/hyperlink" Target="file:///\\Elizabethpc\generalidades2012w\ORDENES%20DE%20BIENES%20Y%20SERVCIOS\06582%20VIDUC,%20S.A.%20DE%20C.V..PDF" TargetMode="External"/><Relationship Id="rId27" Type="http://schemas.openxmlformats.org/officeDocument/2006/relationships/hyperlink" Target="file:///\\Elizabethpc\generalidades2012w\ORDENES%20DE%20BIENES%20Y%20SERVCIOS\06398%20EDITORIAL%20ALTAMIRANO%20MADRIZ.PDF" TargetMode="External"/><Relationship Id="rId48" Type="http://schemas.openxmlformats.org/officeDocument/2006/relationships/hyperlink" Target="file:///\\Elizabethpc\generalidades2012w\ORDENES%20DE%20BIENES%20Y%20SERVCIOS\06306%20EDITORA%20EL%20MUNDO,%20S.A.%20DE%20C.V..PDF" TargetMode="External"/><Relationship Id="rId69" Type="http://schemas.openxmlformats.org/officeDocument/2006/relationships/hyperlink" Target="file:///\\Elizabethpc\generalidades2012w\ORDENES%20DE%20BIENES%20Y%20SERVCIOS\06330%20DISTRIBUIDORA%20AXBEN,%20S.A.%20DE%20C.V..PDF" TargetMode="External"/><Relationship Id="rId113" Type="http://schemas.openxmlformats.org/officeDocument/2006/relationships/hyperlink" Target="file:///\\Elizabethpc\generalidades2012w\ORDENES%20DE%20BIENES%20Y%20SERVCIOS\06394%20VILLALOBOS,%20S.A.%20DE%20C.V..PDF" TargetMode="External"/><Relationship Id="rId134" Type="http://schemas.openxmlformats.org/officeDocument/2006/relationships/hyperlink" Target="file:///\\Elizabethpc\generalidades2012w\ORDENES%20DE%20BIENES%20Y%20SERVCIOS\06427%20ROBERTO%20LOPEZ%20AGUILAR.PDF" TargetMode="External"/><Relationship Id="rId80" Type="http://schemas.openxmlformats.org/officeDocument/2006/relationships/hyperlink" Target="file:///\\Elizabethpc\generalidades2012w\ORDENES%20DE%20BIENES%20Y%20SERVCIOS\06344%20GERMAN%20EMILIO%20NIETO.PDF" TargetMode="External"/><Relationship Id="rId155" Type="http://schemas.openxmlformats.org/officeDocument/2006/relationships/hyperlink" Target="file:///\\Elizabethpc\generalidades2012w\ORDENES%20DE%20BIENES%20Y%20SERVCIOS\06358%20COLATINO%20DE%20R.L..PDF" TargetMode="External"/><Relationship Id="rId176" Type="http://schemas.openxmlformats.org/officeDocument/2006/relationships/hyperlink" Target="file:///\\Elizabethpc\generalidades2012w\ORDENES%20DE%20BIENES%20Y%20SERVCIOS\06489%20PRODUCTOS%20INDUSTRIALES,%20S.A.%20DE%20C.V..PDF" TargetMode="External"/><Relationship Id="rId197" Type="http://schemas.openxmlformats.org/officeDocument/2006/relationships/hyperlink" Target="file:///\\Elizabethpc\generalidades2012w\ORDENES%20DE%20BIENES%20Y%20SERVCIOS\06513%20MAQUIBORDARBBA,%20S.A.%20DE%20C.V..PDF" TargetMode="External"/><Relationship Id="rId201" Type="http://schemas.openxmlformats.org/officeDocument/2006/relationships/hyperlink" Target="file:///\\Elizabethpc\generalidades2012w\ORDENES%20DE%20BIENES%20Y%20SERVCIOS\06521%20TELESIS,%20S.A.%20DE%20C.V..PDF" TargetMode="External"/><Relationship Id="rId222" Type="http://schemas.openxmlformats.org/officeDocument/2006/relationships/hyperlink" Target="file:///\\Elizabethpc\generalidades2012w\ORDENES%20DE%20BIENES%20Y%20SERVCIOS\06539%20PBS,%20S.A.%20DE%20C.V..PDF" TargetMode="External"/><Relationship Id="rId243" Type="http://schemas.openxmlformats.org/officeDocument/2006/relationships/hyperlink" Target="file:///\\Elizabethpc\generalidades2012w\CONTRATOS%202012\CONTRATO%20DE%20SERVICIO%20N&#176;%2019-2012%20%20SERVICIOS%20TECNOLOGICOS%20MULTIPLES,%20S.A.%20DE%20C.V..PDF" TargetMode="External"/><Relationship Id="rId264" Type="http://schemas.openxmlformats.org/officeDocument/2006/relationships/hyperlink" Target="file:///\\Elizabethpc\generalidades2012w\ORDENES%20DE%20BIENES%20Y%20SERVCIOS\06564%20SOCIEDAD%20DE%20EMPRESARIOS%20DEL%20TRANSPORTE.PDF" TargetMode="External"/><Relationship Id="rId285" Type="http://schemas.openxmlformats.org/officeDocument/2006/relationships/hyperlink" Target="file:///\\Elizabethpc\generalidades2012w\ORDENES%20DE%20BIENES%20Y%20SERVCIOS\06589%20FALMAR,%20S.A.%20DE%20C.V..PDF" TargetMode="External"/><Relationship Id="rId17" Type="http://schemas.openxmlformats.org/officeDocument/2006/relationships/hyperlink" Target="file:///\\Elizabethpc\generalidades2012w\ORDENES%20DE%20BIENES%20Y%20SERVCIOS\06446%20LIBRERIA%20CERVANTES.PDF" TargetMode="External"/><Relationship Id="rId38" Type="http://schemas.openxmlformats.org/officeDocument/2006/relationships/hyperlink" Target="file:///\\Elizabethpc\generalidades2012w\ORDENES%20DE%20BIENES%20Y%20SERVCIOS\06389%20SINERGIA%20HUMANA,%20S.A.%20DE%20C.V..PDF" TargetMode="External"/><Relationship Id="rId59" Type="http://schemas.openxmlformats.org/officeDocument/2006/relationships/hyperlink" Target="file:///\\Elizabethpc\generalidades2012w\ORDENES%20DE%20BIENES%20Y%20SERVCIOS\06314%20NEUROLAB,%20S.A.%20DE%20C.V..PDF" TargetMode="External"/><Relationship Id="rId103" Type="http://schemas.openxmlformats.org/officeDocument/2006/relationships/hyperlink" Target="file:///\\Elizabethpc\generalidades2012w\ORDENES%20DE%20BIENES%20Y%20SERVCIOS\06356%20HECTOR%20RAFAEL%20RAMIREZ%20CORDOVA.PDF" TargetMode="External"/><Relationship Id="rId124" Type="http://schemas.openxmlformats.org/officeDocument/2006/relationships/hyperlink" Target="file:///\\Elizabethpc\generalidades2012w\ORDENES%20DE%20BIENES%20Y%20SERVCIOS\06417%20JESUS%20OSWALDO%20GUTIERREZ%20HENRIQUEZ.PDF" TargetMode="External"/><Relationship Id="rId310" Type="http://schemas.openxmlformats.org/officeDocument/2006/relationships/hyperlink" Target="file:///\\Elizabethpc\2013\generalidades2013w\CONTRATOS%202013\CONTRATO%20DE%20SUMINISTRO%20E%20INSTALACI&#211;N%20N&#176;%2003-2013%20MARIO%20EUGENIO%20GUEVARA%20MARTINEZ..PDF" TargetMode="External"/><Relationship Id="rId70" Type="http://schemas.openxmlformats.org/officeDocument/2006/relationships/hyperlink" Target="file:///\\Elizabethpc\generalidades2012w\ORDENES%20DE%20BIENES%20Y%20SERVCIOS\06331%20VICTOR%20MANUEL%20CAMPOS%20RAMIREZ.PDF" TargetMode="External"/><Relationship Id="rId91" Type="http://schemas.openxmlformats.org/officeDocument/2006/relationships/hyperlink" Target="file:///\\Elizabethpc\generalidades2012w\ORDENES%20DE%20BIENES%20Y%20SERVCIOS\06326%20EDITORIAL%20ALTAMIRANO%20MADRIZ,%20S.A.%20DE%20C.V..PDF" TargetMode="External"/><Relationship Id="rId145" Type="http://schemas.openxmlformats.org/officeDocument/2006/relationships/hyperlink" Target="file:///\\Elizabethpc\generalidades2012w\ORDENES%20DE%20BIENES%20Y%20SERVCIOS\06370%20ASOC.%20DE%20RADIOS%20Y%20PROGRAMAS%20PARTICIPATIVOS%20DE%20EL%20SALVADOR.PDF" TargetMode="External"/><Relationship Id="rId166" Type="http://schemas.openxmlformats.org/officeDocument/2006/relationships/hyperlink" Target="file:///\\Elizabethpc\generalidades2012w\ORDENES%20DE%20BIENES%20Y%20SERVCIOS\06477%20SISTEMAS%20BIOMEDICOS,%20S.A.%20DE%20C.V..PDF" TargetMode="External"/><Relationship Id="rId187" Type="http://schemas.openxmlformats.org/officeDocument/2006/relationships/hyperlink" Target="file:///\\Elizabethpc\generalidades2012w\ORDENES%20DE%20BIENES%20Y%20SERVCIOS\06497%20ROXANA%20MINERVINI%20MELARA.PDF" TargetMode="External"/><Relationship Id="rId1" Type="http://schemas.openxmlformats.org/officeDocument/2006/relationships/hyperlink" Target="file:///C:\Users\elizabethmail\TODO\AppData\Local\AppData\Local\GENERALIDADES2012W\CONTRATOS%202012\ORDEN%2006307%20-%2006308.PDF" TargetMode="External"/><Relationship Id="rId212" Type="http://schemas.openxmlformats.org/officeDocument/2006/relationships/hyperlink" Target="file:///\\Elizabethpc\generalidades2012w\ORDENES%20DE%20BIENES%20Y%20SERVCIOS\06529%20JULIO%20NEFTALI%20CA&#209;AS%20ZELAYA.PDF" TargetMode="External"/><Relationship Id="rId233" Type="http://schemas.openxmlformats.org/officeDocument/2006/relationships/hyperlink" Target="file:///\\Elizabethpc\generalidades2012w\CONTRATOS%202012\CONTRATO%20DE%20SUMINISTRO%20N&#176;%2007-2012.PDF" TargetMode="External"/><Relationship Id="rId254" Type="http://schemas.openxmlformats.org/officeDocument/2006/relationships/hyperlink" Target="file:///\\Elizabethpc\generalidades2012w\ORDENES%20DE%20BIENES%20Y%20SERVCIOS\06549%20ELECTROLAB%20MEDIC,%20S.A.%20DE%20C.V..PDF" TargetMode="External"/><Relationship Id="rId28" Type="http://schemas.openxmlformats.org/officeDocument/2006/relationships/hyperlink" Target="file:///\\Elizabethpc\generalidades2012w\ORDENES%20DE%20BIENES%20Y%20SERVCIOS\06433%20EDITORA%20EL%20MUNDO.PDF" TargetMode="External"/><Relationship Id="rId49" Type="http://schemas.openxmlformats.org/officeDocument/2006/relationships/hyperlink" Target="file:///\\Elizabethpc\generalidades2012w\ORDENES%20DE%20BIENES%20Y%20SERVCIOS\06305%20COLATINO%20DE%20R.L..PDF" TargetMode="External"/><Relationship Id="rId114" Type="http://schemas.openxmlformats.org/officeDocument/2006/relationships/hyperlink" Target="file:///\\Elizabethpc\generalidades2012w\ORDENES%20DE%20BIENES%20Y%20SERVCIOS\06407%20MARIO%20JOSE%20FONSECA%20CASTILLO.PDF" TargetMode="External"/><Relationship Id="rId275" Type="http://schemas.openxmlformats.org/officeDocument/2006/relationships/hyperlink" Target="file:///\\Elizabethpc\generalidades2012w\ORDENES%20DE%20BIENES%20Y%20SERVCIOS\06580%20JOSE%20JULIO%20ESCOBAR%20MANCIA.PDF" TargetMode="External"/><Relationship Id="rId296" Type="http://schemas.openxmlformats.org/officeDocument/2006/relationships/hyperlink" Target="file:///\\Elizabethpc\generalidades2012w\CONTRATOS%202012\CONTRATO%20DE%20SERVICIO%20N&#176;%2001-2012.PDF" TargetMode="External"/><Relationship Id="rId300" Type="http://schemas.openxmlformats.org/officeDocument/2006/relationships/hyperlink" Target="file:///\\Elizabethpc\generalidades2012w\CONTRATOS%202012\CONTRATO%20DE%20SUMINISTRO%20N&#176;%2015-2012%20GBM%20DE%20EL%20SALVADOR,%20S.A.%20DE%20C.V..PDF" TargetMode="External"/><Relationship Id="rId60" Type="http://schemas.openxmlformats.org/officeDocument/2006/relationships/hyperlink" Target="file:///\\Elizabethpc\generalidades2012w\ORDENES%20DE%20BIENES%20Y%20SERVCIOS\06334%20FUNDACION%20PADRE%20ARRUPE%20DE%20EL%20SALVADOR.PDF" TargetMode="External"/><Relationship Id="rId81" Type="http://schemas.openxmlformats.org/officeDocument/2006/relationships/hyperlink" Target="file:///\\Elizabethpc\generalidades2012w\ORDENES%20DE%20BIENES%20Y%20SERVCIOS\06350%20VICENTE%20RAFAEL.PDF" TargetMode="External"/><Relationship Id="rId135" Type="http://schemas.openxmlformats.org/officeDocument/2006/relationships/hyperlink" Target="file:///\\Elizabethpc\generalidades2012w\ORDENES%20DE%20BIENES%20Y%20SERVCIOS\06428%20REINA%20GUADALUPE%20ERICKA%20LOPEZ%20TORRES.PDF" TargetMode="External"/><Relationship Id="rId156" Type="http://schemas.openxmlformats.org/officeDocument/2006/relationships/hyperlink" Target="file:///\\Elizabethpc\generalidades2012w\ORDENES%20DE%20BIENES%20Y%20SERVCIOS\06357%20DUTRIZ%20HERMANOS,%20S.A.%20DE%20C.V..PDF" TargetMode="External"/><Relationship Id="rId177" Type="http://schemas.openxmlformats.org/officeDocument/2006/relationships/hyperlink" Target="file:///\\Elizabethpc\generalidades2012w\ORDENES%20DE%20BIENES%20Y%20SERVCIOS\06491%20TOROGOZ,%20S.A.%20DE%20C.V..PDF" TargetMode="External"/><Relationship Id="rId198" Type="http://schemas.openxmlformats.org/officeDocument/2006/relationships/hyperlink" Target="file:///\\Elizabethpc\generalidades2012w\ORDENES%20DE%20BIENES%20Y%20SERVCIOS\06514%20UNIFORMES%20DE%20EL%20SALVADOR,%20S.A.%20DE%20C.V..PDF" TargetMode="External"/><Relationship Id="rId202" Type="http://schemas.openxmlformats.org/officeDocument/2006/relationships/hyperlink" Target="file:///\\Elizabethpc\generalidades2012w\ORDENES%20DE%20BIENES%20Y%20SERVCIOS\06522%20COMERCIAL%20INDUSTRIAL%20OLINS,%20S.A.%20DE%20C.V..PDF" TargetMode="External"/><Relationship Id="rId223" Type="http://schemas.openxmlformats.org/officeDocument/2006/relationships/hyperlink" Target="file:///\\Elizabethpc\generalidades2012w\ORDENES%20DE%20BIENES%20Y%20SERVCIOS\06540%20DPG,%20S.A.%20DE%20C.V..PDF" TargetMode="External"/><Relationship Id="rId244" Type="http://schemas.openxmlformats.org/officeDocument/2006/relationships/hyperlink" Target="file:///\\Elizabethpc\generalidades2012w\CONTRATOS%202012\CONTRATO%20DE%20SERVICIO%20N&#176;%2020-2012%20PODES.PDF" TargetMode="External"/><Relationship Id="rId18" Type="http://schemas.openxmlformats.org/officeDocument/2006/relationships/hyperlink" Target="file:///\\Elizabethpc\generalidades2012w\ORDENES%20DE%20BIENES%20Y%20SERVCIOS\06445%20MULTIPLES%20NEGOCIOS,%20S.A.%20DE%20C.V..PDF" TargetMode="External"/><Relationship Id="rId39" Type="http://schemas.openxmlformats.org/officeDocument/2006/relationships/hyperlink" Target="file:///\\Elizabethpc\generalidades2012w\ORDENES%20DE%20BIENES%20Y%20SERVCIOS\06404%20INFRA%20DE%20EL%20SALVADOR,%20S.A.%20DE%20C.V..PDF" TargetMode="External"/><Relationship Id="rId265" Type="http://schemas.openxmlformats.org/officeDocument/2006/relationships/hyperlink" Target="file:///\\Elizabethpc\generalidades2012w\ORDENES%20DE%20BIENES%20Y%20SERVCIOS\06561%20CALCULADORAS%20Y%20TECLADOS,%20S.A%20.DE%20C.V..PDF" TargetMode="External"/><Relationship Id="rId286" Type="http://schemas.openxmlformats.org/officeDocument/2006/relationships/hyperlink" Target="file:///\\Elizabethpc\generalidades2012w\ORDENES%20DE%20BIENES%20Y%20SERVCIOS\06586%20FARMACIA%20SAN%20NICOLAS,%20S.A.%20DE%20C.V..PDF" TargetMode="External"/><Relationship Id="rId50" Type="http://schemas.openxmlformats.org/officeDocument/2006/relationships/hyperlink" Target="file:///\\Elizabethpc\generalidades2012w\ORDENES%20DE%20BIENES%20Y%20SERVCIOS\06307%20EDITORIAL%20ALTAMIRANO%20MADRIZ,%20S.A.%20DE%20C.V..PDF" TargetMode="External"/><Relationship Id="rId104" Type="http://schemas.openxmlformats.org/officeDocument/2006/relationships/hyperlink" Target="file:///\\Elizabethpc\generalidades2012w\ORDENES%20DE%20BIENES%20Y%20SERVCIOS\06382%20HECTOR%20RAFAEL%20RAMIREZ%20CORDOVA.PDF" TargetMode="External"/><Relationship Id="rId125" Type="http://schemas.openxmlformats.org/officeDocument/2006/relationships/hyperlink" Target="file:///\\Elizabethpc\generalidades2012w\ORDENES%20DE%20BIENES%20Y%20SERVCIOS\06418%20OTTO%20JAIME%20MONTOYA%20TOBAR.PDF" TargetMode="External"/><Relationship Id="rId146" Type="http://schemas.openxmlformats.org/officeDocument/2006/relationships/hyperlink" Target="file:///\\Elizabethpc\generalidades2012w\ORDENES%20DE%20BIENES%20Y%20SERVCIOS\06363%20ASOCIACION%20AGAPE%20DE%20EL%20SALVADOR.PDF" TargetMode="External"/><Relationship Id="rId167" Type="http://schemas.openxmlformats.org/officeDocument/2006/relationships/hyperlink" Target="file:///\\Elizabethpc\generalidades2012w\ORDENES%20DE%20BIENES%20Y%20SERVCIOS\06474%20COLATINO%20DE%20RL.PDF" TargetMode="External"/><Relationship Id="rId188" Type="http://schemas.openxmlformats.org/officeDocument/2006/relationships/hyperlink" Target="file:///\\Elizabethpc\generalidades2012w\ORDENES%20DE%20BIENES%20Y%20SERVCIOS\06498%20MARIA%20EUGENIA%20MURGA%20DE%20MORALES.PDF" TargetMode="External"/><Relationship Id="rId311" Type="http://schemas.openxmlformats.org/officeDocument/2006/relationships/hyperlink" Target="file:///\\Elizabethpc\2013\generalidades2013w\CONTRATOS%202013\CONTRATO%20DE%20SUMINISTRO%20E%20INSTALACI&#211;N%20N&#176;%2004-2013%20CARLOS%20ERNESTO%20ELIAS%20AVALOS..PDF" TargetMode="External"/><Relationship Id="rId71" Type="http://schemas.openxmlformats.org/officeDocument/2006/relationships/hyperlink" Target="file:///\\Elizabethpc\generalidades2012w\ORDENES%20DE%20BIENES%20Y%20SERVCIOS\06319%20DPG,%20S.A.%20DE%20C.V..PDF" TargetMode="External"/><Relationship Id="rId92" Type="http://schemas.openxmlformats.org/officeDocument/2006/relationships/hyperlink" Target="file:///\\Elizabethpc\generalidades2012w\ORDENES%20DE%20BIENES%20Y%20SERVCIOS\06327%20EDITORIAL%20EL%20MUNDO,%20S.A.%20DE%20C.V..PDF" TargetMode="External"/><Relationship Id="rId213" Type="http://schemas.openxmlformats.org/officeDocument/2006/relationships/hyperlink" Target="file:///\\Elizabethpc\generalidades2012w\ORDENES%20DE%20BIENES%20Y%20SERVCIOS\06530%20EDITORIAL%20ALTAMIRANO%20MADRIZ,%20S.A.%20DE%20C.V..PDF" TargetMode="External"/><Relationship Id="rId234" Type="http://schemas.openxmlformats.org/officeDocument/2006/relationships/hyperlink" Target="file:///C:\Users\elizabethmail\TODO\AppData\Local\AppData\Local\GENERALIDADES2012W\CONTRATOS%202012\CONTRATO%20DE%20SUMINISTRO%20N&#176;%2007-2012.PDF" TargetMode="External"/><Relationship Id="rId2" Type="http://schemas.openxmlformats.org/officeDocument/2006/relationships/hyperlink" Target="file:///\\Elizabethpc\generalidades2012w\ORDENES%20DE%20BIENES%20Y%20SERVCIOS\06463%20OXIGENO%20Y%20GASES.PDF" TargetMode="External"/><Relationship Id="rId29" Type="http://schemas.openxmlformats.org/officeDocument/2006/relationships/hyperlink" Target="file:///\\Elizabethpc\generalidades2012w\ORDENES%20DE%20BIENES%20Y%20SERVCIOS\06456%20HOSPIMEDIC,%20S.A.%20DE%20C.V..PDF" TargetMode="External"/><Relationship Id="rId255" Type="http://schemas.openxmlformats.org/officeDocument/2006/relationships/hyperlink" Target="file:///\\Elizabethpc\generalidades2012w\ORDENES%20DE%20BIENES%20Y%20SERVCIOS\06550%20INNOVACIONES%20MEDICAS,%20S.A.%20DE%20C.V..PDF" TargetMode="External"/><Relationship Id="rId276" Type="http://schemas.openxmlformats.org/officeDocument/2006/relationships/hyperlink" Target="file:///\\Elizabethpc\generalidades2012w\ORDENES%20DE%20BIENES%20Y%20SERVCIOS\06579%20NOE%20ALBERTO%20GUILLEN.PDF" TargetMode="External"/><Relationship Id="rId297" Type="http://schemas.openxmlformats.org/officeDocument/2006/relationships/hyperlink" Target="file:///\\Elizabethpc\generalidades2012w\CONTRATOS%202012\CONTRATO%20DE%20SERVICIO%20N&#176;%2002-2012.PDF" TargetMode="External"/><Relationship Id="rId40" Type="http://schemas.openxmlformats.org/officeDocument/2006/relationships/hyperlink" Target="file:///\\Elizabethpc\generalidades2012w\ORDENES%20DE%20BIENES%20Y%20SERVCIOS\06403%20INFRA%20DE%20EL%20SALVADOR,%20S.A.%20DE%20C.V..PDF" TargetMode="External"/><Relationship Id="rId115" Type="http://schemas.openxmlformats.org/officeDocument/2006/relationships/hyperlink" Target="file:///\\Elizabethpc\generalidades2012w\ORDENES%20DE%20BIENES%20Y%20SERVCIOS\06408%20LUIS%20ERNESTO%20QUI&#209;ONEZ%20MAGA&#209;A.PDF" TargetMode="External"/><Relationship Id="rId136" Type="http://schemas.openxmlformats.org/officeDocument/2006/relationships/hyperlink" Target="file:///\\Elizabethpc\generalidades2012w\ORDENES%20DE%20BIENES%20Y%20SERVCIOS\06429%20HECTOR%20ARISTIDES%20%20ORREGO%20CASTELLANOS.PDF" TargetMode="External"/><Relationship Id="rId157" Type="http://schemas.openxmlformats.org/officeDocument/2006/relationships/hyperlink" Target="file:///\\Elizabethpc\generalidades2012w\ORDENES%20DE%20BIENES%20Y%20SERVCIOS\06391%20LA%20CASA%20DEL%20ACCESORIO,%20S.A.%20DE%20C.V..PDF" TargetMode="External"/><Relationship Id="rId178" Type="http://schemas.openxmlformats.org/officeDocument/2006/relationships/hyperlink" Target="file:///\\Elizabethpc\generalidades2012w\ORDENES%20DE%20BIENES%20Y%20SERVCIOS\06488%20LIZ%20JENNY%20REYES%20VARGAS.PDF" TargetMode="External"/><Relationship Id="rId301" Type="http://schemas.openxmlformats.org/officeDocument/2006/relationships/hyperlink" Target="file:///\\Elizabethpc\generalidades2012w\CONTRATOS%202012\CONTRATO%20DE%20SUMINISTRO%20N&#176;%2016-2012%20%20SISTEMAS%20C&amp;C,%20S.A.%20DE%20C.V..PDF" TargetMode="External"/><Relationship Id="rId61" Type="http://schemas.openxmlformats.org/officeDocument/2006/relationships/hyperlink" Target="file:///\\Elizabethpc\generalidades2012w\ORDENES%20DE%20BIENES%20Y%20SERVCIOS\06324%20IVAN%20DIMITRY%20MENA.PDF" TargetMode="External"/><Relationship Id="rId82" Type="http://schemas.openxmlformats.org/officeDocument/2006/relationships/hyperlink" Target="file:///\\Elizabethpc\generalidades2012w\ORDENES%20DE%20BIENES%20Y%20SERVCIOS\06349%20FRANCISCO%20MAURICIO%20HENRIQUEZ%20MIRA.PDF" TargetMode="External"/><Relationship Id="rId199" Type="http://schemas.openxmlformats.org/officeDocument/2006/relationships/hyperlink" Target="file:///\\Elizabethpc\generalidades2012w\ORDENES%20DE%20BIENES%20Y%20SERVCIOS\06515%20HERMELINDA%20DEL%20CARMEN%20VALDIVIESO%20OCHOA.PDF" TargetMode="External"/><Relationship Id="rId203" Type="http://schemas.openxmlformats.org/officeDocument/2006/relationships/hyperlink" Target="file:///\\Elizabethpc\generalidades2012w\ORDENES%20DE%20BIENES%20Y%20SERVCIOS\06518%20SUPER%20MUEBLES,%20S.A.%20DE%20C.V..PDF" TargetMode="External"/><Relationship Id="rId19" Type="http://schemas.openxmlformats.org/officeDocument/2006/relationships/hyperlink" Target="file:///\\Elizabethpc\generalidades2012w\ORDENES%20DE%20BIENES%20Y%20SERVCIOS\06444%20LIBRERIA%20Y%20PAPELERIA%20EL%20NUEVO%20SIGLO,%20S.A.%20DE%20C.V..PDF" TargetMode="External"/><Relationship Id="rId224" Type="http://schemas.openxmlformats.org/officeDocument/2006/relationships/hyperlink" Target="file:///\\Elizabethpc\generalidades2012w\CONTRATOS%202012\PRORROGA%20DE%20CONTRATO%20DE%20ARRENDAMIENTO%20N&#176;%2001-2011.PDF" TargetMode="External"/><Relationship Id="rId245" Type="http://schemas.openxmlformats.org/officeDocument/2006/relationships/hyperlink" Target="file:///C:\Users\elizabethmail\TODO\AppData\Local\AppData\Local\GENERALIDADES2012W\CONTRATOS%202012\CONTRATO%20DE%20SERVICIOS%20CORPORATIVOS%20DE%20UN%20TUNEL%20DE%20DATOS.PDF" TargetMode="External"/><Relationship Id="rId266" Type="http://schemas.openxmlformats.org/officeDocument/2006/relationships/hyperlink" Target="file:///\\Elizabethpc\generalidades2012w\ORDENES%20DE%20BIENES%20Y%20SERVCIOS\06562%20LIZ%20REYES%20VARGAS.PDF" TargetMode="External"/><Relationship Id="rId287" Type="http://schemas.openxmlformats.org/officeDocument/2006/relationships/hyperlink" Target="file:///\\Elizabethpc\generalidades2012w\ORDENES%20DE%20BIENES%20Y%20SERVCIOS\06587%20LIDIA%20MARTINEZ%20DE%20MARROQUIN.PDF" TargetMode="External"/><Relationship Id="rId30" Type="http://schemas.openxmlformats.org/officeDocument/2006/relationships/hyperlink" Target="file:///\\Elizabethpc\generalidades2012w\ORDENES%20DE%20BIENES%20Y%20SERVCIOS\06454%20LIDIA%20MARTINEZ%20DE%20MARROQUIN.PDF" TargetMode="External"/><Relationship Id="rId105" Type="http://schemas.openxmlformats.org/officeDocument/2006/relationships/hyperlink" Target="file:///\\Elizabethpc\generalidades2012w\ORDENES%20DE%20BIENES%20Y%20SERVCIOS\06337%20DUTRIZ%20HERMANOS,%20S.A.%20DE%20C.V..PDF" TargetMode="External"/><Relationship Id="rId126" Type="http://schemas.openxmlformats.org/officeDocument/2006/relationships/hyperlink" Target="file:///\\Elizabethpc\generalidades2012w\ORDENES%20DE%20BIENES%20Y%20SERVCIOS\06419%20MARTA%20EVELYN%20MENA%20MARQUEZ.PDF" TargetMode="External"/><Relationship Id="rId147" Type="http://schemas.openxmlformats.org/officeDocument/2006/relationships/hyperlink" Target="file:///\\Elizabethpc\generalidades2012w\ORDENES%20DE%20BIENES%20Y%20SERVCIOS\06364%20PROMOTORA%20DE%20COMUNICACIONES,%20S.A.%20DE%20C.V..PDF" TargetMode="External"/><Relationship Id="rId168" Type="http://schemas.openxmlformats.org/officeDocument/2006/relationships/hyperlink" Target="file:///\\Elizabethpc\generalidades2012w\ORDENES%20DE%20BIENES%20Y%20SERVCIOS\06308%20DUTRIZ%20HERMANOS,%20S.A.%20DE%20C.V..PDF" TargetMode="External"/><Relationship Id="rId312" Type="http://schemas.openxmlformats.org/officeDocument/2006/relationships/printerSettings" Target="../printerSettings/printerSettings4.bin"/><Relationship Id="rId51" Type="http://schemas.openxmlformats.org/officeDocument/2006/relationships/hyperlink" Target="file:///\\Elizabethpc\generalidades2012w\ORDENES%20DE%20BIENES%20Y%20SERVCIOS\06311%20EDITORIAL%20ALTAMIRANO%20MADRIZ,%20S.A.%20DE%20C.V..PDF" TargetMode="External"/><Relationship Id="rId72" Type="http://schemas.openxmlformats.org/officeDocument/2006/relationships/hyperlink" Target="file:///\\Elizabethpc\generalidades2012w\ORDENES%20DE%20BIENES%20Y%20SERVCIOS\06320%20CLAUDIA%20ARELY%20MEJIA%20PEREZ.PDF" TargetMode="External"/><Relationship Id="rId93" Type="http://schemas.openxmlformats.org/officeDocument/2006/relationships/hyperlink" Target="file:///\\Elizabethpc\generalidades2012w\ORDENES%20DE%20BIENES%20Y%20SERVCIOS\06336%20GRUPO%20RENDEROS,%20S.A.%20DE%20C.V..PDF" TargetMode="External"/><Relationship Id="rId189" Type="http://schemas.openxmlformats.org/officeDocument/2006/relationships/hyperlink" Target="file:///\\Elizabethpc\generalidades2012w\ORDENES%20DE%20BIENES%20Y%20SERVCIOS06499%20CONSUELO%20COTO%20DE%20CORDERO.PDF" TargetMode="External"/><Relationship Id="rId3" Type="http://schemas.openxmlformats.org/officeDocument/2006/relationships/hyperlink" Target="file:///\\Elizabethpc\generalidades2012w\ORDENES%20DE%20BIENES%20Y%20SERVCIOS\06459%20DELIBANQUETES.PDF" TargetMode="External"/><Relationship Id="rId214" Type="http://schemas.openxmlformats.org/officeDocument/2006/relationships/hyperlink" Target="file:///\\Elizabethpc\generalidades2012w\ORDENES%20DE%20BIENES%20Y%20SERVCIOS\06531%20AYALA%20QUINTANILLA,%20S.A.%20DE%20C.V..PDF" TargetMode="External"/><Relationship Id="rId235" Type="http://schemas.openxmlformats.org/officeDocument/2006/relationships/hyperlink" Target="file:///\\Elizabethpc\generalidades2012w\CONTRATOS%202012\CONTRATO%20DE%20ARRENDAMIENTO%20N&#176;%2005-2012.PDF" TargetMode="External"/><Relationship Id="rId256" Type="http://schemas.openxmlformats.org/officeDocument/2006/relationships/hyperlink" Target="file:///\\Elizabethpc\generalidades2012w\ORDENES%20DE%20BIENES%20Y%20SERVCIOS\06551%20LIDIA%20MARTINEZ%20DE%20MARROQUIN.PDF" TargetMode="External"/><Relationship Id="rId277" Type="http://schemas.openxmlformats.org/officeDocument/2006/relationships/hyperlink" Target="file:///\\Elizabethpc\generalidades2012w\ORDENES%20DE%20BIENES%20Y%20SERVCIOS\06578%20LIBRERIA%20CERVANTES,%20S.A.%20DE%20C.V..PDF" TargetMode="External"/><Relationship Id="rId298" Type="http://schemas.openxmlformats.org/officeDocument/2006/relationships/hyperlink" Target="file:///\\Elizabethpc\generalidades2012w\CONTRATOS%202012\CONTRATO%20DE%20SERVICIO%20N&#176;%2003-2012.PDF" TargetMode="External"/><Relationship Id="rId116" Type="http://schemas.openxmlformats.org/officeDocument/2006/relationships/hyperlink" Target="file:///\\Elizabethpc\generalidades2012w\ORDENES%20DE%20BIENES%20Y%20SERVCIOS\06409%20RAFAEL%20ANTONIO%20OLIVARES%20ACOSTA.PDF" TargetMode="External"/><Relationship Id="rId137" Type="http://schemas.openxmlformats.org/officeDocument/2006/relationships/hyperlink" Target="file:///\\Elizabethpc\generalidades2012w\ORDENES%20DE%20BIENES%20Y%20SERVCIOS\06430%20JOSE%20NEMESIA%20PORTILLO.PDF" TargetMode="External"/><Relationship Id="rId158" Type="http://schemas.openxmlformats.org/officeDocument/2006/relationships/hyperlink" Target="file:///\\Elizabethpc\generalidades2012w\ORDENES%20DE%20BIENES%20Y%20SERVCIOS\06375%20ROSALES-CASTANEDA%20INGENIEROS,%20S.A.%20DE%20C.V..PDF" TargetMode="External"/><Relationship Id="rId302" Type="http://schemas.openxmlformats.org/officeDocument/2006/relationships/hyperlink" Target="file:///\\Elizabethpc\generalidades2012w\CONTRATOS%202012\CONTRATO%20DE%20SUMINISTRO%20N&#176;%2017-2012%20%20D&#180;QUISA,%20S.A.%20DE%20C.V..PDF" TargetMode="External"/><Relationship Id="rId20" Type="http://schemas.openxmlformats.org/officeDocument/2006/relationships/hyperlink" Target="file:///\\Elizabethpc\generalidades2012w\ORDENES%20DE%20BIENES%20Y%20SERVCIOS\06376%20EDITORIAL%20EL%20MUNDO,%20S.A..PDF" TargetMode="External"/><Relationship Id="rId41" Type="http://schemas.openxmlformats.org/officeDocument/2006/relationships/hyperlink" Target="file:///\\Elizabethpc\generalidades2012w\ORDENES%20DE%20BIENES%20Y%20SERVCIOS\06402%20MARIO%20FRANCISCO%20SOSA%20AMBRAGI.PDF" TargetMode="External"/><Relationship Id="rId62" Type="http://schemas.openxmlformats.org/officeDocument/2006/relationships/hyperlink" Target="file:///\\Elizabethpc\generalidades2012w\ORDENES%20DE%20BIENES%20Y%20SERVCIOS\06323%20PASTRANA,%20S.A.%20DE%20C.V..PDF" TargetMode="External"/><Relationship Id="rId83" Type="http://schemas.openxmlformats.org/officeDocument/2006/relationships/hyperlink" Target="file:///\\Elizabethpc\generalidades2012w\ORDENES%20DE%20BIENES%20Y%20SERVCIOS\06347%20CARLOS%20JIMENEZ%20CARRANZA.PDF" TargetMode="External"/><Relationship Id="rId179" Type="http://schemas.openxmlformats.org/officeDocument/2006/relationships/hyperlink" Target="file:///\\Elizabethpc\generalidades2012w\ORDENES%20DE%20BIENES%20Y%20SERVCIOS\06490%20CARLOS%20EDUARDO%20SANDOVAL%20CHAVEZ.PDF" TargetMode="External"/><Relationship Id="rId190" Type="http://schemas.openxmlformats.org/officeDocument/2006/relationships/hyperlink" Target="file:///\\Elizabethpc\generalidades2012w\ORDENES%20DE%20BIENES%20Y%20SERVCIOS\06505%20ALMACENES%20VIDRI,%20S.A.%20DE%20C.V..PDF" TargetMode="External"/><Relationship Id="rId204" Type="http://schemas.openxmlformats.org/officeDocument/2006/relationships/hyperlink" Target="file:///\\Elizabethpc\generalidades2012w\ORDENES%20DE%20BIENES%20Y%20SERVCIOS\06520%20MULTILINE,%20S.A.%20DE%20C.V..PDF" TargetMode="External"/><Relationship Id="rId225" Type="http://schemas.openxmlformats.org/officeDocument/2006/relationships/hyperlink" Target="file:///\\Elizabethpc\generalidades2012w\CONTRATOS%202012\CONTRATO%20DE%20ARRENDAMIENTO%20N&#176;%2002-2012.PDF" TargetMode="External"/><Relationship Id="rId246" Type="http://schemas.openxmlformats.org/officeDocument/2006/relationships/hyperlink" Target="file:///\\Elizabethpc\generalidades2012w\CONTRATOS%202012\CONTRATO%20DE%20SUMINISTRO%20N&#176;%2025-2012%20DATA%20&amp;%20GRAPHIC,%20S.A.%20DE%20C.V..PDF" TargetMode="External"/><Relationship Id="rId267" Type="http://schemas.openxmlformats.org/officeDocument/2006/relationships/hyperlink" Target="file:///\\Elizabethpc\generalidades2012w\ORDENES%20DE%20BIENES%20Y%20SERVCIOS\06563%20KUA%20HUA,%20S.A.%20DE%20C.V..PDF" TargetMode="External"/><Relationship Id="rId288" Type="http://schemas.openxmlformats.org/officeDocument/2006/relationships/hyperlink" Target="file:///\\Elizabethpc\generalidades2012w\ORDENES%20DE%20BIENES%20Y%20SERVCIOS\06588%20CENTRO%20FARMACEUTICO%20DE%20LA%20FUERZA%20ARMADA.PDF" TargetMode="External"/><Relationship Id="rId106" Type="http://schemas.openxmlformats.org/officeDocument/2006/relationships/hyperlink" Target="file:///\\Elizabethpc\generalidades2012w\ORDENES%20DE%20BIENES%20Y%20SERVCIOS\06390%20TARGET%20SPORTS,%20S.A.%20DE%20C.V..PDF" TargetMode="External"/><Relationship Id="rId127" Type="http://schemas.openxmlformats.org/officeDocument/2006/relationships/hyperlink" Target="file:///\\Elizabethpc\generalidades2012w\ORDENES%20DE%20BIENES%20Y%20SERVCIOS\06420%20ANA%20BELLY%20GUERRA%20DEL%20CID.PDF" TargetMode="External"/><Relationship Id="rId313" Type="http://schemas.openxmlformats.org/officeDocument/2006/relationships/drawing" Target="../drawings/drawing4.xml"/><Relationship Id="rId10" Type="http://schemas.openxmlformats.org/officeDocument/2006/relationships/hyperlink" Target="file:///\\Elizabethpc\generalidades2012w\ORDENES%20DE%20BIENES%20Y%20SERVCIOS\06439%20ROXANA%20MINERVINI%20MELARA.PDF" TargetMode="External"/><Relationship Id="rId31" Type="http://schemas.openxmlformats.org/officeDocument/2006/relationships/hyperlink" Target="file:///\\Elizabethpc\generalidades2012w\ORDENES%20DE%20BIENES%20Y%20SERVCIOS\06434%20OXIGENO%20Y%20GASES%20DE%20EL%20SALVADOR.PDF" TargetMode="External"/><Relationship Id="rId52" Type="http://schemas.openxmlformats.org/officeDocument/2006/relationships/hyperlink" Target="file:///\\Elizabethpc\generalidades2012w\ORDENES%20DE%20BIENES%20Y%20SERVCIOS\06310%20COLATINO%20DE%20R.L..PDF" TargetMode="External"/><Relationship Id="rId73" Type="http://schemas.openxmlformats.org/officeDocument/2006/relationships/hyperlink" Target="file:///\\Elizabethpc\generalidades2012w\ORDENES%20DE%20BIENES%20Y%20SERVCIOS\06321%20DATAPRINT%20DE%20EL%20SALVADOR,%20S.A.%20DE%20C.V..PDF" TargetMode="External"/><Relationship Id="rId94" Type="http://schemas.openxmlformats.org/officeDocument/2006/relationships/hyperlink" Target="file:///\\Elizabethpc\generalidades2012w\ORDENES%20DE%20BIENES%20Y%20SERVCIOS\06374%20MARIA%20EUGENIA%20MURGA%20DE%20MORALES.PDF" TargetMode="External"/><Relationship Id="rId148" Type="http://schemas.openxmlformats.org/officeDocument/2006/relationships/hyperlink" Target="file:///\\Elizabethpc\generalidades2012w\ORDENES%20DE%20BIENES%20Y%20SERVCIOS\06365%20RADIO%20CADENA%20YSKL,%20S.A.%20DE%20C.V..PDF" TargetMode="External"/><Relationship Id="rId169" Type="http://schemas.openxmlformats.org/officeDocument/2006/relationships/hyperlink" Target="file:///C:\Users\elizabethmail\TODO\AppData\Local\AppData\Local\GENERALIDADES2012W\ORDENES%20DE%20BIENES%20Y%20SERVCIOS\06479%20INFRA%20DE%20EL%20SALVADOR,%20S.A.%20DE%20C.V..PDF" TargetMode="External"/><Relationship Id="rId4" Type="http://schemas.openxmlformats.org/officeDocument/2006/relationships/hyperlink" Target="file:///\\Elizabethpc\generalidades2012w\ORDENES%20DE%20BIENES%20Y%20SERVCIOS\06457%20CARLOS%20ERNESTO%20ELIAS%20AVALOS.PDF" TargetMode="External"/><Relationship Id="rId180" Type="http://schemas.openxmlformats.org/officeDocument/2006/relationships/hyperlink" Target="file:///\\Elizabethpc\generalidades2012w\ORDENES%20DE%20BIENES%20Y%20SERVCIOS\06492%20RICARDO%20ARMANDO%20MORAN%20MARTINEZ.PDF" TargetMode="External"/><Relationship Id="rId215" Type="http://schemas.openxmlformats.org/officeDocument/2006/relationships/hyperlink" Target="file:///\\Elizabethpc\generalidades2012w\ORDENES%20DE%20BIENES%20Y%20SERVCIOS\06535%20CLAUDIA%20MIRNA%20POSADA%20SOTO.PDF" TargetMode="External"/><Relationship Id="rId236" Type="http://schemas.openxmlformats.org/officeDocument/2006/relationships/hyperlink" Target="file:///\\Elizabethpc\generalidades2012w\CONTRATOS%202012\CONTRATO%20DE%20SERVICIO%20N&#176;%2012-2012.PDF" TargetMode="External"/><Relationship Id="rId257" Type="http://schemas.openxmlformats.org/officeDocument/2006/relationships/hyperlink" Target="file:///\\Elizabethpc\generalidades2012w\ORDENES%20DE%20BIENES%20Y%20SERVCIOS\06552%20OXGASA..PDF" TargetMode="External"/><Relationship Id="rId278" Type="http://schemas.openxmlformats.org/officeDocument/2006/relationships/hyperlink" Target="file:///\\Elizabethpc\generalidades2012w\ORDENES%20DE%20BIENES%20Y%20SERVCIOS\06577%20MULTIPLES%20NEGOCIOS,%20S.A.%20DE%20C.V..PDF" TargetMode="External"/><Relationship Id="rId303" Type="http://schemas.openxmlformats.org/officeDocument/2006/relationships/hyperlink" Target="file:///\\Elizabethpc\generalidades2012w\CONTRATOS%202012\CONTRATO%20DE%20SUMINISTRO%20N&#176;%2018-2012%20RICOH%20EL%20SALVADOR,%20S.A.%20DE%20C.V..PDF" TargetMode="External"/><Relationship Id="rId42" Type="http://schemas.openxmlformats.org/officeDocument/2006/relationships/hyperlink" Target="file:///\\Elizabethpc\generalidades2012w\ORDENES%20DE%20BIENES%20Y%20SERVCIOS\06401%20VIDUC,%20S.A.%20DE%20C.V..PDF" TargetMode="External"/><Relationship Id="rId84" Type="http://schemas.openxmlformats.org/officeDocument/2006/relationships/hyperlink" Target="file:///\\Elizabethpc\generalidades2012w\ORDENES%20DE%20BIENES%20Y%20SERVCIOS\06346%20CARLOS%20HUMBERTO%20GARCIA%20FRANCO.PDF" TargetMode="External"/><Relationship Id="rId138" Type="http://schemas.openxmlformats.org/officeDocument/2006/relationships/hyperlink" Target="file:///\\Elizabethpc\generalidades2012w\ORDENES%20DE%20BIENES%20Y%20SERVCIOS\06431%20PABLO%20DAVID%20MIRALDA%20MARTINEZ.PDF" TargetMode="External"/><Relationship Id="rId191" Type="http://schemas.openxmlformats.org/officeDocument/2006/relationships/hyperlink" Target="file:///\\Elizabethpc\generalidades2012w\ORDENES%20DE%20BIENES%20Y%20SERVCIOS\06501%20VIDUC,%20S.A.%20DE%20C.V..PDF" TargetMode="External"/><Relationship Id="rId205" Type="http://schemas.openxmlformats.org/officeDocument/2006/relationships/hyperlink" Target="file:///\\Elizabethpc\generalidades2012w\ORDENES%20DE%20BIENES%20Y%20SERVCIOS\06519%20JOSE%20ERNESTO%20LOZANO%20RIVERA.PDF" TargetMode="External"/><Relationship Id="rId247" Type="http://schemas.openxmlformats.org/officeDocument/2006/relationships/hyperlink" Target="file:///\\Elizabethpc\generalidades2012w\ORDENES%20DE%20BIENES%20Y%20SERVCIOS\06541%20UNIVERSIDAD%20CENTROAMERICANA%20JOSE%20SIMEON%20CA&#209;AS.PDF" TargetMode="External"/><Relationship Id="rId107" Type="http://schemas.openxmlformats.org/officeDocument/2006/relationships/hyperlink" Target="file:///\\Elizabethpc\generalidades2012w\ORDENES%20DE%20BIENES%20Y%20SERVCIOS\06337%20DUTRIZ%20HERMANOS,%20S.A.%20DE%20C.V..PDF" TargetMode="External"/><Relationship Id="rId289" Type="http://schemas.openxmlformats.org/officeDocument/2006/relationships/hyperlink" Target="file:///\\Elizabethpc\generalidades2012w\ORDENES%20DE%20BIENES%20Y%20SERVCIOS\06597%20HECTOR%20MAURICIO%20HERNANDEZ%20CHACON.PDF" TargetMode="External"/><Relationship Id="rId11" Type="http://schemas.openxmlformats.org/officeDocument/2006/relationships/hyperlink" Target="file:///\\Elizabethpc\generalidades2012w\ORDENES%20DE%20BIENES%20Y%20SERVCIOS\06440%20LUIS%20EDUARDO%20VAQUERO%20ANDRADE.PDF" TargetMode="External"/><Relationship Id="rId53" Type="http://schemas.openxmlformats.org/officeDocument/2006/relationships/hyperlink" Target="file:///\\Elizabethpc\generalidades2012w\ORDENES%20DE%20BIENES%20Y%20SERVCIOS\06309%20DUTRIZ%20HERMANOS,%20S.A.%20DE%20C.V..PDF" TargetMode="External"/><Relationship Id="rId149" Type="http://schemas.openxmlformats.org/officeDocument/2006/relationships/hyperlink" Target="file:///\\Elizabethpc\generalidades2012w\ORDENES%20DE%20BIENES%20Y%20SERVCIOS\06368%20Y.S.L.N.%20LA%20MONUMENTAL,%20S.A.%20DE%20C.V..PDF" TargetMode="External"/><Relationship Id="rId95" Type="http://schemas.openxmlformats.org/officeDocument/2006/relationships/hyperlink" Target="file:///\\Elizabethpc\generalidades2012w\ORDENES%20DE%20BIENES%20Y%20SERVCIOS\06373%20ROXANA%20MINERVINI%20MELARA.PDF" TargetMode="External"/><Relationship Id="rId160" Type="http://schemas.openxmlformats.org/officeDocument/2006/relationships/hyperlink" Target="file:///\\Elizabethpc\generalidades2012w\ORDENES%20DE%20BIENES%20Y%20SERVCIOS\06406%20OMNISPORT,%20S.A.%20DE%20C.V..PDF" TargetMode="External"/><Relationship Id="rId216" Type="http://schemas.openxmlformats.org/officeDocument/2006/relationships/hyperlink" Target="file:///\\Elizabethpc\generalidades2012w\ORDENES%20DE%20BIENES%20Y%20SERVCIOS\06534%20GRUPO%20RENDEROS,%20S.A.%20DE%20C.V..PDF" TargetMode="External"/><Relationship Id="rId258" Type="http://schemas.openxmlformats.org/officeDocument/2006/relationships/hyperlink" Target="file:///\\Elizabethpc\generalidades2012w\ORDENES%20DE%20BIENES%20Y%20SERVCIOS\06553%20SISECOR,%20S.A.%20DE%20C.V..PDF" TargetMode="External"/><Relationship Id="rId22" Type="http://schemas.openxmlformats.org/officeDocument/2006/relationships/hyperlink" Target="file:///\\Elizabethpc\generalidades2012w\ORDENES%20DE%20BIENES%20Y%20SERVCIOS\06384%20EDITORIAL%20ALTAMIRANO%20MADRIZ.PDF" TargetMode="External"/><Relationship Id="rId64" Type="http://schemas.openxmlformats.org/officeDocument/2006/relationships/hyperlink" Target="file:///\\Elizabethpc\generalidades2012w\ORDENES%20DE%20BIENES%20Y%20SERVCIOS\06318%20EDGAR%20ARTURO%20PERDOMO%20FLORES.PDF" TargetMode="External"/><Relationship Id="rId118" Type="http://schemas.openxmlformats.org/officeDocument/2006/relationships/hyperlink" Target="file:///C:\Users\elizabethmail\TODO\AppData\Local\AppData\Local\GENERALIDADES2012W\O\Elizabethpc\generalidades2012w\ORDENES%20DE%20BIENES%20Y%20SERVCIOS\06411%20LAURA%20ELIZABETH%20CANALES%20PE&#209;A.PDF" TargetMode="External"/><Relationship Id="rId171" Type="http://schemas.openxmlformats.org/officeDocument/2006/relationships/hyperlink" Target="file:///\\Elizabethpc\generalidades2012w\ORDENES%20DE%20BIENES%20Y%20SERVCIOS\06480%20EXPO%20EL%20SALVADOR,%20S.A.%20DE%20C.V..PDF" TargetMode="External"/><Relationship Id="rId227" Type="http://schemas.openxmlformats.org/officeDocument/2006/relationships/hyperlink" Target="file:///\\Elizabethpc\generalidades2012w\CONTRATOS%202012\PRORROGA%20DE%20CONTRATO%20DE%20ARRENDAMIENTO%20N&#176;%2002-2011.PDF" TargetMode="External"/><Relationship Id="rId269" Type="http://schemas.openxmlformats.org/officeDocument/2006/relationships/hyperlink" Target="file:///\\Elizabethpc\generalidades2012w\ORDENES%20DE%20BIENES%20Y%20SERVCIOS\06565%20DATA%20&amp;%20GRAPHICS,%20S.A.%20DE%20C.V..PDF" TargetMode="External"/><Relationship Id="rId33" Type="http://schemas.openxmlformats.org/officeDocument/2006/relationships/hyperlink" Target="file:///\\Elizabethpc\generalidades2012w\ORDENES%20DE%20BIENES%20Y%20SERVCIOS\06442%20LIDIA%20MARTINEZ%20DE%20MARROQUIN.PDF" TargetMode="External"/><Relationship Id="rId129" Type="http://schemas.openxmlformats.org/officeDocument/2006/relationships/hyperlink" Target="file:///\\Elizabethpc\generalidades2012w\ORDENES%20DE%20BIENES%20Y%20SERVCIOS\06422%20MIGUEL%20BENJAMIN%20TENZE%20TRABANINO.PDF" TargetMode="External"/><Relationship Id="rId280" Type="http://schemas.openxmlformats.org/officeDocument/2006/relationships/hyperlink" Target="file:///\\Elizabethpc\generalidades2012w\ORDENES%20DE%20BIENES%20Y%20SERVCIOS\06573%20DISTRIBUIDORA%20AXBEN,%20S.A.%20DE%20C.V..PDF" TargetMode="External"/><Relationship Id="rId75" Type="http://schemas.openxmlformats.org/officeDocument/2006/relationships/hyperlink" Target="file:///\\Elizabethpc\generalidades2012w\ORDENES%20DE%20BIENES%20Y%20SERVCIOS\06312%20EDITORA%20EL%20MUNDO,%20S.A.%20DE%20C.V..PDF" TargetMode="External"/><Relationship Id="rId140" Type="http://schemas.openxmlformats.org/officeDocument/2006/relationships/hyperlink" Target="file:///\\Elizabethpc\generalidades2012w\ORDENES%20DE%20BIENES%20Y%20SERVCIOS\06339%20PATRICIA%20DEL%20CARMEN%20GARCIA%20DE%20CORNEJO.PDF" TargetMode="External"/><Relationship Id="rId182" Type="http://schemas.openxmlformats.org/officeDocument/2006/relationships/hyperlink" Target="file:///\\Elizabethpc\generalidades2012w\ORDENES%20DE%20BIENES%20Y%20SERVCIOS\06496%20ASAL,%20S.A.%20DE%20C.V..PDF" TargetMode="External"/><Relationship Id="rId6" Type="http://schemas.openxmlformats.org/officeDocument/2006/relationships/hyperlink" Target="file:///\\Elizabethpc\generalidades2012w\ORDENES%20DE%20BIENES%20Y%20SERVCIOS\06467%20TORREFACTORA%20DE%20CAFE%20SAN%20JOSE%20DE%20LA%20MAJADA.PDF" TargetMode="External"/><Relationship Id="rId238" Type="http://schemas.openxmlformats.org/officeDocument/2006/relationships/hyperlink" Target="file:///\\Elizabethpc\generalidades2012w\CONTRATOS%202012\CONTRATO%20DE%20COMUNICACION%20DE%20E1.PDF" TargetMode="External"/><Relationship Id="rId291" Type="http://schemas.openxmlformats.org/officeDocument/2006/relationships/hyperlink" Target="file:///C:\Users\elizabethmail\TODO\AppData\Local\AppData\Local\GENERALIDADES2012W\ORDENES%20DE%20BIENES%20Y%20SERVCIOS\06596%20ALMACENES%20VIDRI,%20S.A.%20DE%20C.V..PDF" TargetMode="External"/><Relationship Id="rId305" Type="http://schemas.openxmlformats.org/officeDocument/2006/relationships/hyperlink" Target="file:///\\Elizabethpc\generalidades2012w\ORDENES%20DE%20BIENES%20Y%20SERVCIOS\06396%20HIDRO%20OIL,%20S.A.%20DE%20C.V..PDF" TargetMode="External"/><Relationship Id="rId44" Type="http://schemas.openxmlformats.org/officeDocument/2006/relationships/hyperlink" Target="file:///\\Elizabethpc\generalidades2012w\ORDENES%20DE%20BIENES%20Y%20SERVCIOS\06460%20JESUS%20ENRIQUE%20SANCHEZ%20MORENO.PDF" TargetMode="External"/><Relationship Id="rId86" Type="http://schemas.openxmlformats.org/officeDocument/2006/relationships/hyperlink" Target="file:///\\Elizabethpc\generalidades2012w\ORDENES%20DE%20BIENES%20Y%20SERVCIOS\06348%20NOE%20HERNANDEZ%20RIVERA.PDF" TargetMode="External"/><Relationship Id="rId151" Type="http://schemas.openxmlformats.org/officeDocument/2006/relationships/hyperlink" Target="file:///\\Elizabethpc\generalidades2012w\ORDENES%20DE%20BIENES%20Y%20SERVCIOS\06367%20RADIO%20INDUSTRIA%20M%20Y%20M,%20S.A.%20DE%20C.V..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Elizabethpc\2013\generalidades2013w\ORDENES%20DE%20BIENES%20Y%20SERVCIOS\6836%20MARIO%20EUGENIO%20GUEVARA%20MARTINEZ.PDF" TargetMode="External"/><Relationship Id="rId299" Type="http://schemas.openxmlformats.org/officeDocument/2006/relationships/hyperlink" Target="file:///\\Elizabethpc\2013\generalidades2013w\ORDENES%20DE%20BIENES%20Y%20SERVCIOS\6623%20ELECTROLAB%20MEDIC,%20S.A.%20DE%20C.V..PDF" TargetMode="External"/><Relationship Id="rId21" Type="http://schemas.openxmlformats.org/officeDocument/2006/relationships/hyperlink" Target="file:///\\Elizabethpc\2013\generalidades2013w\ORDENES%20DE%20BIENES%20Y%20SERVCIOS\6924%20DUTRIZ%20HERMANOS,%20S.A.%20DE%20C.V..pdf" TargetMode="External"/><Relationship Id="rId63" Type="http://schemas.openxmlformats.org/officeDocument/2006/relationships/hyperlink" Target="file:///\\Elizabethpc\2013\generalidades2013w\CONTRATOS%202013\CONTRATO%20DE%20SUMINISTRO%20N&#176;%2068-2013%20FELIX%20RIVAS.pdf" TargetMode="External"/><Relationship Id="rId159" Type="http://schemas.openxmlformats.org/officeDocument/2006/relationships/hyperlink" Target="file:///\\Elizabethpc\2013\generalidades2013w\CONTRATOS%202013\CONTRATO%20DE%20SERVICIO%20N&#176;%2045-2013%20SETCS,%20S.A.%20DE%20C.V..PDF" TargetMode="External"/><Relationship Id="rId324" Type="http://schemas.openxmlformats.org/officeDocument/2006/relationships/hyperlink" Target="file:///\\Elizabethpc\2013\generalidades2013w\CONTRATOS%202013\CONTRATO%20DE%20SERVICIO%20N&#176;%2011-2013%20PODES..PDF" TargetMode="External"/><Relationship Id="rId366" Type="http://schemas.openxmlformats.org/officeDocument/2006/relationships/hyperlink" Target="file:///\\Elizabethpc\2013\generalidades2013w\ORDENES%20DE%20BIENES%20Y%20SERVCIOS\6651%20EDGAR%20ARTURO%20PERDOMO%20FLORES.PDF" TargetMode="External"/><Relationship Id="rId170" Type="http://schemas.openxmlformats.org/officeDocument/2006/relationships/hyperlink" Target="file:///\\Elizabethpc\2013\generalidades2013w\CONTRATOS%202013\CONTRATO%20DE%20SUMINISTRO%20N&#176;%2039-2013%20RICOH.PDF" TargetMode="External"/><Relationship Id="rId226" Type="http://schemas.openxmlformats.org/officeDocument/2006/relationships/hyperlink" Target="file:///\\Elizabethpc\2013\generalidades2013w\ORDENES%20DE%20BIENES%20Y%20SERVCIOS\6742%20-%206743%20LIBRERIA%20CERVANTES.PDF" TargetMode="External"/><Relationship Id="rId268" Type="http://schemas.openxmlformats.org/officeDocument/2006/relationships/hyperlink" Target="file:///\\Elizabethpc\2013\generalidades2013w\ORDENES%20DE%20BIENES%20Y%20SERVCIOS\6701%20LUIS%20GERARDO%20CAMPOS%20MARTINEZ.PDF" TargetMode="External"/><Relationship Id="rId32" Type="http://schemas.openxmlformats.org/officeDocument/2006/relationships/hyperlink" Target="file:///\\Elizabethpc\2013\generalidades2013w\ORDENES%20DE%20BIENES%20Y%20SERVCIOS\6929%20ALBERTINA%20LUZ%20VELASCO.pdf" TargetMode="External"/><Relationship Id="rId74" Type="http://schemas.openxmlformats.org/officeDocument/2006/relationships/hyperlink" Target="file:///\\Elizabethpc\2013\generalidades2013w\ORDENES%20DE%20BIENES%20Y%20SERVCIOS\6879%20COMERCIALIZADORA%20BF%20INTERNACIONAL,%20S.A.%20DEV..PDF" TargetMode="External"/><Relationship Id="rId128" Type="http://schemas.openxmlformats.org/officeDocument/2006/relationships/hyperlink" Target="file:///\\Elizabethpc\2013\generalidades2013w\ORDENES%20DE%20BIENES%20Y%20SERVCIOS\6805%20FORMAS%20ARTES%20Y%20SERVICIOS,%20S.A.%20DE%20C.V..PDF" TargetMode="External"/><Relationship Id="rId335" Type="http://schemas.openxmlformats.org/officeDocument/2006/relationships/hyperlink" Target="file:///\\Elizabethpc\2013\generalidades2013w\CONTRATOS%202013\MODIFICACION%20Y%20PRORROGA%20DE%20CONTRATO%20DE%20SERVICIO%20N&#176;%2001-2012.PDF" TargetMode="External"/><Relationship Id="rId377" Type="http://schemas.openxmlformats.org/officeDocument/2006/relationships/hyperlink" Target="file:///\\Elizabethpc\2013\generalidades2013w\ORDENES%20DE%20BIENES%20Y%20SERVCIOS\6662%20JOSE%20ROBERTO%20DE%20JESUS%20PINEDA%20GALERO.PDF" TargetMode="External"/><Relationship Id="rId5" Type="http://schemas.openxmlformats.org/officeDocument/2006/relationships/hyperlink" Target="file:///\\Elizabethpc\2013\generalidades2013w\ORDENES%20DE%20BIENES%20Y%20SERVCIOS\6953%20DATA%20&amp;%20GRAPHICS,%20S.A.%20DE%20C.V..pdf" TargetMode="External"/><Relationship Id="rId181" Type="http://schemas.openxmlformats.org/officeDocument/2006/relationships/hyperlink" Target="file:///\\Elizabethpc\2013\generalidades2013w\ORDENES%20DE%20BIENES%20Y%20SERVCIOS\6861%20FELIX%20ADAN%20RIVAS.PDF" TargetMode="External"/><Relationship Id="rId237" Type="http://schemas.openxmlformats.org/officeDocument/2006/relationships/hyperlink" Target="file:///\\Elizabethpc\2013\generalidades2013w\ORDENES%20DE%20BIENES%20Y%20SERVCIOS\6689%20COLATINO%20DE%20R.L..PDF" TargetMode="External"/><Relationship Id="rId402" Type="http://schemas.openxmlformats.org/officeDocument/2006/relationships/hyperlink" Target="file:///\\Elizabethpc\2013\generalidades2013w\CONTRATOS%202013\CONTRATO%20DE%20SUMINISTRO%20N&#176;%2036-2013%20UNIVERSIDAD%20DON%20BOSCO.PDF" TargetMode="External"/><Relationship Id="rId279" Type="http://schemas.openxmlformats.org/officeDocument/2006/relationships/hyperlink" Target="file:///\\Elizabethpc\2013\generalidades2013w\ORDENES%20DE%20BIENES%20Y%20SERVCIOS\6683%20MARIA%20GUILLERMINA%20AGUILAR%20JOVEL.PDF" TargetMode="External"/><Relationship Id="rId43" Type="http://schemas.openxmlformats.org/officeDocument/2006/relationships/hyperlink" Target="file:///\\Elizabethpc\2013\generalidades2013w\ORDENES%20DE%20BIENES%20Y%20SERVCIOS\6904%20FORMULARIOS%20STANDARD.pdf" TargetMode="External"/><Relationship Id="rId139" Type="http://schemas.openxmlformats.org/officeDocument/2006/relationships/hyperlink" Target="file:///\\Elizabethpc\2013\generalidades2013w\ORDENES%20DE%20BIENES%20Y%20SERVCIOS\6811%20CARLOS%20ERNESTO%20ELIAS%20AVALOS.PDF" TargetMode="External"/><Relationship Id="rId290" Type="http://schemas.openxmlformats.org/officeDocument/2006/relationships/hyperlink" Target="file:///\\Elizabethpc\2013\generalidades2013w\ORDENES%20DE%20BIENES%20Y%20SERVCIOS\6616%20LIDIA%20MARTINEZ%20DE%20MARROQUIN.PDF" TargetMode="External"/><Relationship Id="rId304" Type="http://schemas.openxmlformats.org/officeDocument/2006/relationships/hyperlink" Target="file:///\\Elizabethpc\2013\generalidades2013w\CONTRATOS%202013\CONTRATO%20DE%20TELEFONIA%20MOVIL%20N&#176;%20431460%20TIGO.PDF" TargetMode="External"/><Relationship Id="rId346" Type="http://schemas.openxmlformats.org/officeDocument/2006/relationships/hyperlink" Target="file:///\\Elizabethpc\2013\generalidades2013w\CONTRATOS%202013\CONTRATO%20DE%20SUMINISTRO%20N&#176;%2031-2013%20MAQUINARIA%20AGRICOLA.PDF" TargetMode="External"/><Relationship Id="rId388" Type="http://schemas.openxmlformats.org/officeDocument/2006/relationships/hyperlink" Target="file:///\\Elizabethpc\2013\generalidades2013w\ORDENES%20DE%20BIENES%20Y%20SERVCIOS\6673%20OTTO%20JAIME%20MONTOYA%20TOBAR.PDF" TargetMode="External"/><Relationship Id="rId85" Type="http://schemas.openxmlformats.org/officeDocument/2006/relationships/hyperlink" Target="file:///\\Elizabethpc\2013\generalidades2013w\ORDENES%20DE%20BIENES%20Y%20SERVCIOS\6862%20ALMACENES%20VIDRI,%20S.A.%20DE%20C.V..PDF" TargetMode="External"/><Relationship Id="rId150" Type="http://schemas.openxmlformats.org/officeDocument/2006/relationships/hyperlink" Target="file:///\\Elizabethpc\2013\generalidades2013w\ORDENES%20DE%20BIENES%20Y%20SERVCIOS\6794%20GRUPO%20CARSON,%20S.A.%20DE%20C.V..PDF" TargetMode="External"/><Relationship Id="rId192" Type="http://schemas.openxmlformats.org/officeDocument/2006/relationships/hyperlink" Target="file:///\\Elizabethpc\2013\generalidades2013w\ORDENES%20DE%20BIENES%20Y%20SERVCIOS\6750%20ARSEGUI%20DE%20EL%20SALVADOR.PDF" TargetMode="External"/><Relationship Id="rId206" Type="http://schemas.openxmlformats.org/officeDocument/2006/relationships/hyperlink" Target="file:///\\Elizabethpc\2013\generalidades2013w\ORDENES%20DE%20BIENES%20Y%20SERVCIOS\6733%20ST.%20MEDIC.PDF" TargetMode="External"/><Relationship Id="rId413" Type="http://schemas.openxmlformats.org/officeDocument/2006/relationships/hyperlink" Target="file:///\\Elizabethpc\2013\generalidades2013w\CONTRATOS%202013\CONTRATO%20DE%20SUMINISTRO%20N&#176;%2072-2013%20MARIO%20GUEVARA.pdf" TargetMode="External"/><Relationship Id="rId248" Type="http://schemas.openxmlformats.org/officeDocument/2006/relationships/hyperlink" Target="file:///\\Elizabethpc\2013\generalidades2013w\ORDENES%20DE%20BIENES%20Y%20SERVCIOS\6679%20EDITORIAL%20ALTAMIRANO%20MADRID,%20S.A.%20DE%20C.V..PDF" TargetMode="External"/><Relationship Id="rId12" Type="http://schemas.openxmlformats.org/officeDocument/2006/relationships/hyperlink" Target="file:///\\Elizabethpc\2013\generalidades2013w\ORDENES%20DE%20BIENES%20Y%20SERVCIOS\6957%20SISECOR,%20SA%20DE%20CV.pdf" TargetMode="External"/><Relationship Id="rId108" Type="http://schemas.openxmlformats.org/officeDocument/2006/relationships/hyperlink" Target="file:///\\Elizabethpc\2013\generalidades2013w\ORDENES%20DE%20BIENES%20Y%20SERVCIOS\6841%20OPERADORA%20DEL%20SUR,.PDF" TargetMode="External"/><Relationship Id="rId315" Type="http://schemas.openxmlformats.org/officeDocument/2006/relationships/hyperlink" Target="file:///\\Elizabethpc\2013\generalidades2013w\CONTRATOS%202013\CONTRATO%20DE%20SERVICIO%20N&#176;%2010-2013%20DOCTOR%20GRIMALDI.PDF" TargetMode="External"/><Relationship Id="rId357" Type="http://schemas.openxmlformats.org/officeDocument/2006/relationships/hyperlink" Target="file:///\\Elizabethpc\2013\generalidades2013w\CONTRATOS%202013\CONTRATO%20DE%20SUMINISTRO%20N&#176;%2056-2013%20VIDUC.PDF" TargetMode="External"/><Relationship Id="rId54" Type="http://schemas.openxmlformats.org/officeDocument/2006/relationships/hyperlink" Target="file:///\\Elizabethpc\2013\generalidades2013w\ORDENES%20DE%20BIENES%20Y%20SERVCIOS\6915%20ACTIVE%20SYSTEMS%20SERVICES.pdf" TargetMode="External"/><Relationship Id="rId96" Type="http://schemas.openxmlformats.org/officeDocument/2006/relationships/hyperlink" Target="file:///\\Elizabethpc\2013\generalidades2013w\ORDENES%20DE%20BIENES%20Y%20SERVCIOS\6852%20MARIO%20EUGENIO%20GUEVARA.PDF" TargetMode="External"/><Relationship Id="rId161" Type="http://schemas.openxmlformats.org/officeDocument/2006/relationships/hyperlink" Target="file:///\\Elizabethpc\2013\generalidades2013w\CONTRATOS%202013\CONTRATO%20DE%20SUMINISTRO%20N&#176;%2053-2013%20ELECTROLAB,%20S.A.%20DE%20C.V..PDF" TargetMode="External"/><Relationship Id="rId217" Type="http://schemas.openxmlformats.org/officeDocument/2006/relationships/hyperlink" Target="file:///\\Elizabethpc\2013\generalidades2013w\ORDENES%20DE%20BIENES%20Y%20SERVCIOS\6776%20LIZ%20JENNY%20REYES%20VARGAS.PDF" TargetMode="External"/><Relationship Id="rId399" Type="http://schemas.openxmlformats.org/officeDocument/2006/relationships/hyperlink" Target="file:///\\Elizabethpc\2013\generalidades2013w\ORDENES%20DE%20BIENES%20Y%20SERVCIOS\6876%20TATIANA%20ELIZABETH%20VELARDE%20DE%20VICENTE.PDF" TargetMode="External"/><Relationship Id="rId259" Type="http://schemas.openxmlformats.org/officeDocument/2006/relationships/hyperlink" Target="file:///\\Elizabethpc\2013\generalidades2013w\ORDENES%20DE%20BIENES%20Y%20SERVCIOS\6680%20ARSEGUI%20DE%20EL%20SALVADOR,%20S.A.%20DE%20C.V..PDF" TargetMode="External"/><Relationship Id="rId23" Type="http://schemas.openxmlformats.org/officeDocument/2006/relationships/hyperlink" Target="file:///\\Elizabethpc\2013\generalidades2013w\ORDENES%20DE%20BIENES%20Y%20SERVCIOS\6939%20OPERADORA%20DEL%20SUR,%20S.A.%20DE%20C.V..pdf" TargetMode="External"/><Relationship Id="rId119" Type="http://schemas.openxmlformats.org/officeDocument/2006/relationships/hyperlink" Target="file:///\\Elizabethpc\2013\generalidades2013w\ORDENES%20DE%20BIENES%20Y%20SERVCIOS\6828%20VIDUC,%20S.A.%20DE%20C.V..PDF" TargetMode="External"/><Relationship Id="rId270" Type="http://schemas.openxmlformats.org/officeDocument/2006/relationships/hyperlink" Target="file:///\\Elizabethpc\2013\generalidades2013w\ORDENES%20DE%20BIENES%20Y%20SERVCIOS\6639%20INNOVACIONES%20MEDICAS,%20S.A.%20DE%20C.V..PDF" TargetMode="External"/><Relationship Id="rId326" Type="http://schemas.openxmlformats.org/officeDocument/2006/relationships/hyperlink" Target="file:///\\Elizabethpc\2013\generalidades2013w\CONTRATOS%202013\CONTRATO%20DE%20SUMINISTRO%20N&#176;%2008-2013%20JOSE%20LEONEL%20MONTERROSA%20CARRANZA.PDF" TargetMode="External"/><Relationship Id="rId65" Type="http://schemas.openxmlformats.org/officeDocument/2006/relationships/hyperlink" Target="file:///\\Elizabethpc\2013\generalidades2013w\ORDENES%20DE%20BIENES%20Y%20SERVCIOS\6896%20LIBRERIA%20Y%20PAPELERIA%20EL%20NUEVO%20SIGLO.pdf" TargetMode="External"/><Relationship Id="rId130" Type="http://schemas.openxmlformats.org/officeDocument/2006/relationships/hyperlink" Target="file:///\\Elizabethpc\2013\generalidades2013w\ORDENES%20DE%20BIENES%20Y%20SERVCIOS\6828%20VIDUC,%20S.A.%20DE%20C.V..PDF" TargetMode="External"/><Relationship Id="rId368" Type="http://schemas.openxmlformats.org/officeDocument/2006/relationships/hyperlink" Target="file:///\\Elizabethpc\2013\generalidades2013w\ORDENES%20DE%20BIENES%20Y%20SERVCIOS\6653%20RUDOLF%20ERICO%20LAZO%20CASTANEDA.PDF" TargetMode="External"/><Relationship Id="rId172" Type="http://schemas.openxmlformats.org/officeDocument/2006/relationships/hyperlink" Target="file:///\\Elizabethpc\2013\generalidades2013w\CONTRATOS%202013\CONTRATO%20DE%20SUMINISTRO%20N&#176;%2038-2013%20FRANCISCO%20REYES%20ROMERO.PDF" TargetMode="External"/><Relationship Id="rId228" Type="http://schemas.openxmlformats.org/officeDocument/2006/relationships/hyperlink" Target="file:///\\Elizabethpc\2013\generalidades2013w\CONTRATOS%202013\CONTRATO%20DE%20SUMINISTRO%20N&#176;%2035-2013%20CENTRO%20AUDIOLOGICO%20MEDICO.PDF" TargetMode="External"/><Relationship Id="rId281" Type="http://schemas.openxmlformats.org/officeDocument/2006/relationships/hyperlink" Target="file:///\\Elizabethpc\2013\generalidades2013w\ORDENES%20DE%20BIENES%20Y%20SERVCIOS\6681%20DISTRIBUIDORA%20AXBEN,%20S.A.%20DE%20C.V..PDF" TargetMode="External"/><Relationship Id="rId337" Type="http://schemas.openxmlformats.org/officeDocument/2006/relationships/hyperlink" Target="file:///\\Elizabethpc\2013\generalidades2013w\CONTRATOS%202013\PRORROGA%20DE%20CONTRATO%20DE%20ARRENDAMIENTO%20N&#176;%2001-2012%20OSCAR%20ARMANDO%20SANCHEZ%20CARBALLO.pdf" TargetMode="External"/><Relationship Id="rId34" Type="http://schemas.openxmlformats.org/officeDocument/2006/relationships/hyperlink" Target="file:///\\Elizabethpc\2013\generalidades2013w\ORDENES%20DE%20BIENES%20Y%20SERVCIOS\6928%20GENERAL%20SAFETY.pdf" TargetMode="External"/><Relationship Id="rId76" Type="http://schemas.openxmlformats.org/officeDocument/2006/relationships/hyperlink" Target="file:///\\Elizabethpc\2013\generalidades2013w\ORDENES%20DE%20BIENES%20Y%20SERVCIOS\6869%20DPG,%20S.A.%20DE%20C.V..PDF" TargetMode="External"/><Relationship Id="rId141" Type="http://schemas.openxmlformats.org/officeDocument/2006/relationships/hyperlink" Target="file:///\\Elizabethpc\2013\generalidades2013w\ORDENES%20DE%20BIENES%20Y%20SERVCIOS\6818%20MARCIAL%20PERDOMO%20RUIZ.PDF" TargetMode="External"/><Relationship Id="rId379" Type="http://schemas.openxmlformats.org/officeDocument/2006/relationships/hyperlink" Target="file:///\\Elizabethpc\2013\generalidades2013w\ORDENES%20DE%20BIENES%20Y%20SERVCIOS\6664%20JAIME%20WILFREDO%20GARCIA%20HERNANDEZ.PDF" TargetMode="External"/><Relationship Id="rId7" Type="http://schemas.openxmlformats.org/officeDocument/2006/relationships/hyperlink" Target="file:///\\Elizabethpc\2013\generalidades2013w\ORDENES%20DE%20BIENES%20Y%20SERVCIOS\6945%20COLATINO.pdf" TargetMode="External"/><Relationship Id="rId183" Type="http://schemas.openxmlformats.org/officeDocument/2006/relationships/hyperlink" Target="file:///\\Elizabethpc\2013\generalidades2013w\ORDENES%20DE%20BIENES%20Y%20SERVCIOS\6859%20ANTONIO%20VIDES%20ALEMAN.PDF" TargetMode="External"/><Relationship Id="rId239" Type="http://schemas.openxmlformats.org/officeDocument/2006/relationships/hyperlink" Target="file:///\\Elizabethpc\2013\generalidades2013w\ORDENES%20DE%20BIENES%20Y%20SERVCIOS\6714%20CENTURY%20TECH%20GROUP,%20S.A.%20DE%20C.V..PDF" TargetMode="External"/><Relationship Id="rId390" Type="http://schemas.openxmlformats.org/officeDocument/2006/relationships/hyperlink" Target="file:///\\Elizabethpc\2013\generalidades2013w\ORDENES%20DE%20BIENES%20Y%20SERVCIOS\6675%20NELSON%20ANTONIO%20ROMERO%20CABALLERO.PDF" TargetMode="External"/><Relationship Id="rId404" Type="http://schemas.openxmlformats.org/officeDocument/2006/relationships/hyperlink" Target="file:///\\Elizabethpc\2013\generalidades2013w\CONTRATOS%202013\MODIFICICACION%20A%20CONTRATO%20DE%20SERVICIO%20N&#176;%2037-2013%20PODES.PDF" TargetMode="External"/><Relationship Id="rId250" Type="http://schemas.openxmlformats.org/officeDocument/2006/relationships/hyperlink" Target="file:///\\Elizabethpc\2013\generalidades2013w\ORDENES%20DE%20BIENES%20Y%20SERVCIOS\6677%20IMPRESO%20EL%20SISTEMA,%20S.A.%20DE%20C.V..PDF" TargetMode="External"/><Relationship Id="rId292" Type="http://schemas.openxmlformats.org/officeDocument/2006/relationships/hyperlink" Target="file:///\\Elizabethpc\2013\generalidades2013w\ORDENES%20DE%20BIENES%20Y%20SERVCIOS\6628%20ARPAS.PDF" TargetMode="External"/><Relationship Id="rId306" Type="http://schemas.openxmlformats.org/officeDocument/2006/relationships/hyperlink" Target="file:///\\Elizabethpc\2013\generalidades2013w\CONTRATOS%202013\CONTRATO%20DE%20SUMINISTRO%20N&#176;%2020-2013%20PAN%20EDUVIGES,%20S.A.%20DE%20C.V..pdf" TargetMode="External"/><Relationship Id="rId45" Type="http://schemas.openxmlformats.org/officeDocument/2006/relationships/hyperlink" Target="file:///\\Elizabethpc\2013\generalidades2013w\CONTRATOS%202013\CONTRATO%20DE%20SUMINISTRO%20N&#176;%2070-2013%20MARIO%20GUEVARA.pdf" TargetMode="External"/><Relationship Id="rId87" Type="http://schemas.openxmlformats.org/officeDocument/2006/relationships/hyperlink" Target="file:///\\Elizabethpc\2013\generalidades2013w\ORDENES%20DE%20BIENES%20Y%20SERVCIOS\6905%20SERVICIOS%20TECNICOS%20MEDICOS.pdf" TargetMode="External"/><Relationship Id="rId110" Type="http://schemas.openxmlformats.org/officeDocument/2006/relationships/hyperlink" Target="file:///\\Elizabethpc\2013\generalidades2013w\ORDENES%20DE%20BIENES%20Y%20SERVCIOS\6829%20DUTRIZ%20HERMANOS.PDF" TargetMode="External"/><Relationship Id="rId348" Type="http://schemas.openxmlformats.org/officeDocument/2006/relationships/hyperlink" Target="file:///\\Elizabethpc\2013\generalidades2013w\CONTRATOS%202013\CONTRATO%20DE%20SUMINISTRO%20N&#176;%2033-2013%20TECNICO%20MERCANTIL.PDF" TargetMode="External"/><Relationship Id="rId152" Type="http://schemas.openxmlformats.org/officeDocument/2006/relationships/hyperlink" Target="file:///\\Elizabethpc\2013\generalidades2013w\ORDENES%20DE%20BIENES%20Y%20SERVCIOS\6798%20JORGE%20ANTONIO%20ABARCA%20CORADO.PDF" TargetMode="External"/><Relationship Id="rId194" Type="http://schemas.openxmlformats.org/officeDocument/2006/relationships/hyperlink" Target="file:///\\Elizabethpc\2013\generalidades2013w\ORDENES%20DE%20BIENES%20Y%20SERVCIOS\6766%20PASTRANA,%20S.A.%20DE%20C.V..PDF" TargetMode="External"/><Relationship Id="rId208" Type="http://schemas.openxmlformats.org/officeDocument/2006/relationships/hyperlink" Target="file:///\\Elizabethpc\2013\generalidades2013w\ORDENES%20DE%20BIENES%20Y%20SERVCIOS\6735%20ROBERTO%20JOSE%20FROT%20LARRA&#209;AGA.PDF" TargetMode="External"/><Relationship Id="rId415" Type="http://schemas.openxmlformats.org/officeDocument/2006/relationships/printerSettings" Target="../printerSettings/printerSettings5.bin"/><Relationship Id="rId261" Type="http://schemas.openxmlformats.org/officeDocument/2006/relationships/hyperlink" Target="file:///\\Elizabethpc\2013\generalidades2013w\CONTRATOS%202013\CONTRATO%20DE%20SUMINISTRO%20N&#176;%2024-2013%20INDUSTRIAS%20MONERVA,%20S.A.%20DE%20C.V..PDF" TargetMode="External"/><Relationship Id="rId14" Type="http://schemas.openxmlformats.org/officeDocument/2006/relationships/hyperlink" Target="file:///\\Elizabethpc\2013\generalidades2013w\ORDENES%20DE%20BIENES%20Y%20SERVCIOS\6948%20MJ%20REMODELACIONES.pdf" TargetMode="External"/><Relationship Id="rId56" Type="http://schemas.openxmlformats.org/officeDocument/2006/relationships/hyperlink" Target="file:///\\Elizabethpc\2013\generalidades2013w\CONTRATOS%202013\CONTRATO%20DE%20SUMINISTRO%20N&#176;%2076-2013%20RAF.pdf" TargetMode="External"/><Relationship Id="rId317" Type="http://schemas.openxmlformats.org/officeDocument/2006/relationships/hyperlink" Target="file:///\\Elizabethpc\2013\generalidades2013w\ORDENES%20DE%20BIENES%20Y%20SERVCIOS\6604%20COLATINO%20DE%20R.L..PDF" TargetMode="External"/><Relationship Id="rId359" Type="http://schemas.openxmlformats.org/officeDocument/2006/relationships/hyperlink" Target="file:///\\Elizabethpc\2013\generalidades2013w\CONTRATOS%202013\CONTRATO%20DE%20SUMINISTRO%20N&#176;%2077-2013%20VIDUC.pdf" TargetMode="External"/><Relationship Id="rId98" Type="http://schemas.openxmlformats.org/officeDocument/2006/relationships/hyperlink" Target="file:///\\Elizabethpc\2013\generalidades2013w\ORDENES%20DE%20BIENES%20Y%20SERVCIOS\6853%20WINZER,%20CORPORACION.PDF" TargetMode="External"/><Relationship Id="rId121" Type="http://schemas.openxmlformats.org/officeDocument/2006/relationships/hyperlink" Target="file:///\\Elizabethpc\2013\generalidades2013w\ORDENES%20DE%20BIENES%20Y%20SERVCIOS\6827%20JORGE%20ANTONIO%20ABARCA%20CORADO.pdf" TargetMode="External"/><Relationship Id="rId163" Type="http://schemas.openxmlformats.org/officeDocument/2006/relationships/hyperlink" Target="file:///\\Elizabethpc\2013\generalidades2013w\ORDENES%20DE%20BIENES%20Y%20SERVCIOS\6771%20EDITORA%20EL%20MUNDO,%20S.A..PDF" TargetMode="External"/><Relationship Id="rId219" Type="http://schemas.openxmlformats.org/officeDocument/2006/relationships/hyperlink" Target="file:///\\Elizabethpc\2013\generalidades2013w\CONTRATOS%202013\CONTRATO%20DE%20SUMINISTRO%20N&#176;%2025-2013%20MARINA%20INDUSTRIAL,.PDF" TargetMode="External"/><Relationship Id="rId370" Type="http://schemas.openxmlformats.org/officeDocument/2006/relationships/hyperlink" Target="file:///\\Elizabethpc\2013\generalidades2013w\ORDENES%20DE%20BIENES%20Y%20SERVCIOS\6655%20CARLOS%20ANTONIO%20ARAUJO%20GRIMALDI.PDF" TargetMode="External"/><Relationship Id="rId230" Type="http://schemas.openxmlformats.org/officeDocument/2006/relationships/hyperlink" Target="file:///\\Elizabethpc\2013\generalidades2013w\ORDENES%20DE%20BIENES%20Y%20SERVCIOS\6718%20SISECOR,%20S.A.%20DE%20C.V..pdf" TargetMode="External"/><Relationship Id="rId25" Type="http://schemas.openxmlformats.org/officeDocument/2006/relationships/hyperlink" Target="file:///\\Elizabethpc\2013\generalidades2013w\ORDENES%20DE%20BIENES%20Y%20SERVCIOS\6936%20GRISELDA%20GUADALUPE%20SIMON%20HERNANDEZ.pdf" TargetMode="External"/><Relationship Id="rId67" Type="http://schemas.openxmlformats.org/officeDocument/2006/relationships/hyperlink" Target="file:///\\Elizabethpc\2013\generalidades2013w\ORDENES%20DE%20BIENES%20Y%20SERVCIOS\6894%20CALCULADORAS%20Y%20TECLADOS.pdf" TargetMode="External"/><Relationship Id="rId272" Type="http://schemas.openxmlformats.org/officeDocument/2006/relationships/hyperlink" Target="file:///\\Elizabethpc\2013\generalidades2013w\ORDENES%20DE%20BIENES%20Y%20SERVCIOS\6637%20GRUPO%20ENTU-SIASMO,%20S.A.%20DE%20C.V..PDF" TargetMode="External"/><Relationship Id="rId328" Type="http://schemas.openxmlformats.org/officeDocument/2006/relationships/hyperlink" Target="file:///\\Elizabethpc\2013\generalidades2013w\CONTRATOS%202013\CONTRATO%20DE%20SUMINISTRO%20N&#176;%2013-2013%20LIDIA%20MARTINEZ%20DE%20MARROQUIN..PDF" TargetMode="External"/><Relationship Id="rId132" Type="http://schemas.openxmlformats.org/officeDocument/2006/relationships/hyperlink" Target="file:///\\Elizabethpc\2013\generalidades2013w\ORDENES%20DE%20BIENES%20Y%20SERVCIOS\6831%20JOSE%20PEDRO%20PALACIOS.PDF" TargetMode="External"/><Relationship Id="rId174" Type="http://schemas.openxmlformats.org/officeDocument/2006/relationships/hyperlink" Target="file:///\\Elizabethpc\2013\generalidades2013w\ORDENES%20DE%20BIENES%20Y%20SERVCIOS\6756%20EDIDTORIAL%20ALTAMIRANO.PDF" TargetMode="External"/><Relationship Id="rId381" Type="http://schemas.openxmlformats.org/officeDocument/2006/relationships/hyperlink" Target="file:///\\Elizabethpc\2013\generalidades2013w\ORDENES%20DE%20BIENES%20Y%20SERVCIOS\6666%20LAURA%20BEATRIZ%20VARGAS%20RIVAS.PDF" TargetMode="External"/><Relationship Id="rId241" Type="http://schemas.openxmlformats.org/officeDocument/2006/relationships/hyperlink" Target="file:///\\Elizabethpc\2013\generalidades2013w\CONTRATOS%202013\CONTRATO%20DE%20SUMINISTRO%20N&#176;%2027-2013%20LIZ%20REYES.PDF" TargetMode="External"/><Relationship Id="rId36" Type="http://schemas.openxmlformats.org/officeDocument/2006/relationships/hyperlink" Target="file:///\\Elizabethpc\2013\generalidades2013w\ORDENES%20DE%20BIENES%20Y%20SERVCIOS\6926%20CASCO%20DE%20EL%20SALVADOR.pdf" TargetMode="External"/><Relationship Id="rId283" Type="http://schemas.openxmlformats.org/officeDocument/2006/relationships/hyperlink" Target="file:///\\Elizabethpc\2013\generalidades2013w\ORDENES%20DE%20BIENES%20Y%20SERVCIOS\6641%20SERVINTEGRA,%20S.A.%20DE%20C.V..PDF" TargetMode="External"/><Relationship Id="rId339" Type="http://schemas.openxmlformats.org/officeDocument/2006/relationships/hyperlink" Target="file:///\\Elizabethpc\2013\generalidades2013w\CONTRATOS%202013\CONTRATO%20DE%20SUMINISTRO%20N&#176;%2017-2013%20OXGASA.PDF" TargetMode="External"/><Relationship Id="rId78" Type="http://schemas.openxmlformats.org/officeDocument/2006/relationships/hyperlink" Target="file:///\\Elizabethpc\2013\generalidades2013w\ORDENES%20DE%20BIENES%20Y%20SERVCIOS\6870%20DATA%20&amp;%20GRAPHIC.PDF" TargetMode="External"/><Relationship Id="rId101" Type="http://schemas.openxmlformats.org/officeDocument/2006/relationships/hyperlink" Target="file:///\\Elizabethpc\2013\generalidades2013w\CONTRATOS%202013\CONTRATO%20DE%20SUMINISTRO%20N&#176;%2065-2013%20CARLOS%20EL&#205;AS.PDF" TargetMode="External"/><Relationship Id="rId143" Type="http://schemas.openxmlformats.org/officeDocument/2006/relationships/hyperlink" Target="file:///\\Elizabethpc\2013\generalidades2013w\ORDENES%20DE%20BIENES%20Y%20SERVCIOS\6816%20RODRIGO%20JESUS%20QUEZADA.PDF" TargetMode="External"/><Relationship Id="rId185" Type="http://schemas.openxmlformats.org/officeDocument/2006/relationships/hyperlink" Target="file:///\\Elizabethpc\2013\generalidades2013w\ORDENES%20DE%20BIENES%20Y%20SERVCIOS\6790%20GRUPO%20GOVIOTTA%20DE%20CENTROAMERICA.PDF" TargetMode="External"/><Relationship Id="rId350" Type="http://schemas.openxmlformats.org/officeDocument/2006/relationships/hyperlink" Target="file:///\\Elizabethpc\2013\generalidades2013w\CONTRATOS%202013\CONTRATO%20DE%20SUMINISTRO%20N&#176;%2040-2013%20MEGA%20FUTURO.PDF" TargetMode="External"/><Relationship Id="rId406" Type="http://schemas.openxmlformats.org/officeDocument/2006/relationships/hyperlink" Target="file:///\\Elizabethpc\2013\generalidades2013w\CONTRATOS%202013\CONTRATO%20DE%20SUMINISTRO%20N&#176;%2060-2013%20CARLOS%20ELIAS%20AVALOS.PDF" TargetMode="External"/><Relationship Id="rId9" Type="http://schemas.openxmlformats.org/officeDocument/2006/relationships/hyperlink" Target="file:///\\Elizabethpc\2013\generalidades2013w\ORDENES%20DE%20BIENES%20Y%20SERVCIOS\6952%20JUAN%20CARLOS%20MENJIVAR%20DIAZ.pdf" TargetMode="External"/><Relationship Id="rId210" Type="http://schemas.openxmlformats.org/officeDocument/2006/relationships/hyperlink" Target="file:///\\Elizabethpc\2013\generalidades2013w\ORDENES%20DE%20BIENES%20Y%20SERVCIOS\6715%20COLATINO%20DE%20R.L.PDF" TargetMode="External"/><Relationship Id="rId392" Type="http://schemas.openxmlformats.org/officeDocument/2006/relationships/hyperlink" Target="file:///\\Elizabethpc\2013\generalidades2013w\ORDENES%20DE%20BIENES%20Y%20SERVCIOS\6780%20URIESA,%20S.A.%20DE%20C.V..PDF" TargetMode="External"/><Relationship Id="rId252" Type="http://schemas.openxmlformats.org/officeDocument/2006/relationships/hyperlink" Target="file:///\\Elizabethpc\2013\generalidades2013w\ORDENES%20DE%20BIENES%20Y%20SERVCIOS\6707%20STEREO%20NOVENTA%20Y%20CUATRO%20PUNTO%20UNO%20F.M.,%20S.A.%20DE%20C.V..PDF" TargetMode="External"/><Relationship Id="rId294" Type="http://schemas.openxmlformats.org/officeDocument/2006/relationships/hyperlink" Target="file:///\\Elizabethpc\2013\generalidades2013w\CONTRATOS%202013\CONTRATO%20DE%20SERVICIO%20N&#176;%2019-2013%20FRANCISCO%20ANTONIO%20CERNA.PDF" TargetMode="External"/><Relationship Id="rId308" Type="http://schemas.openxmlformats.org/officeDocument/2006/relationships/hyperlink" Target="file:///\\Elizabethpc\2013\generalidades2013w\ORDENES%20DE%20BIENES%20Y%20SERVCIOS\6619%20LIGIA%20MARIA%20ALFARO%20CRUZ.PDF" TargetMode="External"/><Relationship Id="rId47" Type="http://schemas.openxmlformats.org/officeDocument/2006/relationships/hyperlink" Target="file:///\\Elizabethpc\2013\generalidades2013w\ORDENES%20DE%20BIENES%20Y%20SERVCIOS\6890%20COLATINO%20DE%20R.L..PDF" TargetMode="External"/><Relationship Id="rId89" Type="http://schemas.openxmlformats.org/officeDocument/2006/relationships/hyperlink" Target="file:///\\Elizabethpc\2013\generalidades2013w\ORDENES%20DE%20BIENES%20Y%20SERVCIOS\6908%20ELECTROLAB%20MEDIC.pdf" TargetMode="External"/><Relationship Id="rId112" Type="http://schemas.openxmlformats.org/officeDocument/2006/relationships/hyperlink" Target="file:///\\Elizabethpc\2013\generalidades2013w\ORDENES%20DE%20BIENES%20Y%20SERVCIOS\6839%20TELECOMODA.pdf" TargetMode="External"/><Relationship Id="rId154" Type="http://schemas.openxmlformats.org/officeDocument/2006/relationships/hyperlink" Target="file:///\\Elizabethpc\2013\generalidades2013w\ORDENES%20DE%20BIENES%20Y%20SERVCIOS\6791%20IMPRESOS%20MULTIPLES,%20S.A.%20DE%20C.V..pdf" TargetMode="External"/><Relationship Id="rId361" Type="http://schemas.openxmlformats.org/officeDocument/2006/relationships/hyperlink" Target="file:///\\Elizabethpc\2013\generalidades2013w\ORDENES%20DE%20BIENES%20Y%20SERVCIOS\6646%20NELSON%20ISAIS%20MIRANDA%20MORATAYA.PDF" TargetMode="External"/><Relationship Id="rId196" Type="http://schemas.openxmlformats.org/officeDocument/2006/relationships/hyperlink" Target="file:///\\Elizabethpc\2013\generalidades2013w\ORDENES%20DE%20BIENES%20Y%20SERVCIOS\6748%20MARIA%20MURGA.PDF" TargetMode="External"/><Relationship Id="rId16" Type="http://schemas.openxmlformats.org/officeDocument/2006/relationships/hyperlink" Target="file:///\\Elizabethpc\2013\generalidades2013w\ORDENES%20DE%20BIENES%20Y%20SERVCIOS\6949%20GRISELDA%20GUADALUPE.pdf" TargetMode="External"/><Relationship Id="rId221" Type="http://schemas.openxmlformats.org/officeDocument/2006/relationships/hyperlink" Target="file:///\\Elizabethpc\2013\generalidades2013w\ORDENES%20DE%20BIENES%20Y%20SERVCIOS\6720%20UCA.pdf" TargetMode="External"/><Relationship Id="rId263" Type="http://schemas.openxmlformats.org/officeDocument/2006/relationships/hyperlink" Target="file:///\\Elizabethpc\2013\generalidades2013w\ORDENES%20DE%20BIENES%20Y%20SERVCIOS\6739%20JOSE%20AMADEO%20ALFARO.pdf" TargetMode="External"/><Relationship Id="rId319" Type="http://schemas.openxmlformats.org/officeDocument/2006/relationships/hyperlink" Target="file:///\\Elizabethpc\2013\generalidades2013w\ORDENES%20DE%20BIENES%20Y%20SERVCIOS\6602%20EDITORIAL%20ALTAMIRANO%20MADRIZ,%20S.A.%20DE%20C.V.PDF" TargetMode="External"/><Relationship Id="rId58" Type="http://schemas.openxmlformats.org/officeDocument/2006/relationships/hyperlink" Target="file:///\\Elizabethpc\2013\generalidades2013w\CONTRATOS%202013\CONTRATO%20DE%20SUMINISTRO%20N&#176;%2075-2013%20SEGACORP.pdf" TargetMode="External"/><Relationship Id="rId123" Type="http://schemas.openxmlformats.org/officeDocument/2006/relationships/hyperlink" Target="file:///\\Elizabethpc\2013\generalidades2013w\ORDENES%20DE%20BIENES%20Y%20SERVCIOS\6826%20ELECTROLAB%20MEDIC.PDF" TargetMode="External"/><Relationship Id="rId330" Type="http://schemas.openxmlformats.org/officeDocument/2006/relationships/hyperlink" Target="file:///\\Elizabethpc\2013\generalidades2013w\ORDENES%20DE%20BIENES%20Y%20SERVCIOS\6630%20OXIGENO%20Y%20GASES%20DE%20EL%20SALVADOR,%20S.A.%20DE%20C.V..PDF" TargetMode="External"/><Relationship Id="rId165" Type="http://schemas.openxmlformats.org/officeDocument/2006/relationships/hyperlink" Target="file:///\\Elizabethpc\2013\generalidades2013w\ORDENES%20DE%20BIENES%20Y%20SERVCIOS\6768%20COLATINO%20DE%20RL.PDF" TargetMode="External"/><Relationship Id="rId372" Type="http://schemas.openxmlformats.org/officeDocument/2006/relationships/hyperlink" Target="file:///\\Elizabethpc\2013\generalidades2013w\ORDENES%20DE%20BIENES%20Y%20SERVCIOS\6657%20MARITZA%20GUADALUPE%20MELGAR%20DE%20GUARDADO.PDF" TargetMode="External"/><Relationship Id="rId232" Type="http://schemas.openxmlformats.org/officeDocument/2006/relationships/hyperlink" Target="file:///\\Elizabethpc\2013\generalidades2013w\ORDENES%20DE%20BIENES%20Y%20SERVCIOS\6711%20DATA%20&amp;%20GRAPHICS,%20S.A.%20DE%20C.V..PDF" TargetMode="External"/><Relationship Id="rId274" Type="http://schemas.openxmlformats.org/officeDocument/2006/relationships/hyperlink" Target="file:///\\Elizabethpc\2013\generalidades2013w\ORDENES%20DE%20BIENES%20Y%20SERVCIOS\6687%20D&#180;QUISA,%20S.A.%20DE%20C.V..PDF" TargetMode="External"/><Relationship Id="rId27" Type="http://schemas.openxmlformats.org/officeDocument/2006/relationships/hyperlink" Target="file:///\\Elizabethpc\2013\generalidades2013w\ORDENES%20DE%20BIENES%20Y%20SERVCIOS\6911%20EDITORIAL%20ALTAMIRANO%20MADRIZ.pdf" TargetMode="External"/><Relationship Id="rId69" Type="http://schemas.openxmlformats.org/officeDocument/2006/relationships/hyperlink" Target="file:///\\Elizabethpc\2013\generalidades2013w\ORDENES%20DE%20BIENES%20Y%20SERVCIOS\6866%20JOSE%20EDGARDO%20HERNANDEZ%20PINEDA.PDF" TargetMode="External"/><Relationship Id="rId134" Type="http://schemas.openxmlformats.org/officeDocument/2006/relationships/hyperlink" Target="file:///\\Elizabethpc\2013\generalidades2013w\ORDENES%20DE%20BIENES%20Y%20SERVCIOS\6797%20HOTEL%20GRECIA%20REAL.PDF" TargetMode="External"/><Relationship Id="rId80" Type="http://schemas.openxmlformats.org/officeDocument/2006/relationships/hyperlink" Target="file:///\\Elizabethpc\2013\generalidades2013w\ORDENES%20DE%20BIENES%20Y%20SERVCIOS\6885%20LIDIA%20MARTINEZ.PDF" TargetMode="External"/><Relationship Id="rId155" Type="http://schemas.openxmlformats.org/officeDocument/2006/relationships/hyperlink" Target="file:///\\Elizabethpc\2013\generalidades2013w\ORDENES%20DE%20BIENES%20Y%20SERVCIOS\6777%20EDITORIAL%20ALTAMIRANO.PDF" TargetMode="External"/><Relationship Id="rId176" Type="http://schemas.openxmlformats.org/officeDocument/2006/relationships/hyperlink" Target="file:///\\Elizabethpc\2013\generalidades2013w\ORDENES%20DE%20BIENES%20Y%20SERVCIOS\6775%20GLOBAL%20MOTORS,%20S.A.%20DE%20C.V..PDF" TargetMode="External"/><Relationship Id="rId197" Type="http://schemas.openxmlformats.org/officeDocument/2006/relationships/hyperlink" Target="file:///\\Elizabethpc\2013\generalidades2013w\ORDENES%20DE%20BIENES%20Y%20SERVCIOS\6730%20COLATINO%20DE%20R.L..PDF" TargetMode="External"/><Relationship Id="rId341" Type="http://schemas.openxmlformats.org/officeDocument/2006/relationships/hyperlink" Target="file:///\\Elizabethpc\2013\generalidades2013w\CONTRATOS%202013\CONTRATO%20DE%20SUMINISTRO%20N&#176;%2016-2013%20COPRODEPO,.PDF" TargetMode="External"/><Relationship Id="rId362" Type="http://schemas.openxmlformats.org/officeDocument/2006/relationships/hyperlink" Target="file:///\\Elizabethpc\2013\generalidades2013w\ORDENES%20DE%20BIENES%20Y%20SERVCIOS\6647%20MANUEL%20UBERTO%20MEJIA%20PE&#209;A.PDF" TargetMode="External"/><Relationship Id="rId383" Type="http://schemas.openxmlformats.org/officeDocument/2006/relationships/hyperlink" Target="file:///\\Elizabethpc\2013\generalidades2013w\ORDENES%20DE%20BIENES%20Y%20SERVCIOS\6668%20ANDRES%20ALBERTO%20ZIMMERMANN%20MEJIA.PDF" TargetMode="External"/><Relationship Id="rId201" Type="http://schemas.openxmlformats.org/officeDocument/2006/relationships/hyperlink" Target="file:///\\Elizabethpc\2013\generalidades2013w\ORDENES%20DE%20BIENES%20Y%20SERVCIOS\6734%20ELMER%20ORLANDO%20VILLALOBOS%20PORTILLO.PDF" TargetMode="External"/><Relationship Id="rId222" Type="http://schemas.openxmlformats.org/officeDocument/2006/relationships/hyperlink" Target="file:///\\Elizabethpc\2013\generalidades2013w\ORDENES%20DE%20BIENES%20Y%20SERVCIOS\6717%20PATRICIA%20DEL%20CARMEN%20GARCIA.PDF" TargetMode="External"/><Relationship Id="rId243" Type="http://schemas.openxmlformats.org/officeDocument/2006/relationships/hyperlink" Target="file:///\\Elizabethpc\2013\generalidades2013w\CONTRATOS%202013\CONTRATO%20DE%20SUMINISTRO%20N&#176;%2026-2013%20MULTILINE,%20S.A.%20DE%20C.V..PDF" TargetMode="External"/><Relationship Id="rId264" Type="http://schemas.openxmlformats.org/officeDocument/2006/relationships/hyperlink" Target="file:///\\Elizabethpc\2013\generalidades2013w\ORDENES%20DE%20BIENES%20Y%20SERVCIOS\6704%20UNIVERSIDAD%20DON%20BOSCO.PDF" TargetMode="External"/><Relationship Id="rId285" Type="http://schemas.openxmlformats.org/officeDocument/2006/relationships/hyperlink" Target="file:///\\Elizabethpc\2013\generalidades2013w\ORDENES%20DE%20BIENES%20Y%20SERVCIOS\6633%20TOROGOZ,%20S.A.%20DE%20C.V..pdf" TargetMode="External"/><Relationship Id="rId17" Type="http://schemas.openxmlformats.org/officeDocument/2006/relationships/hyperlink" Target="file:///\\Elizabethpc\2013\generalidades2013wORDENES%20DE%20BIENES%20Y%20SERVCIOS\6956%20FONDO%20DE%20ACTIV.%20ESPEC.%20M.O.P.pdf" TargetMode="External"/><Relationship Id="rId38" Type="http://schemas.openxmlformats.org/officeDocument/2006/relationships/hyperlink" Target="file:///\\Elizabethpc\2013\generalidades2013w\ORDENES%20DE%20BIENES%20Y%20SERVCIOS\6920%20MULTILINE,%20S.A.%20DE%20C.V..pdf" TargetMode="External"/><Relationship Id="rId59" Type="http://schemas.openxmlformats.org/officeDocument/2006/relationships/hyperlink" Target="file:///\\Elizabethpc\2013\generalidades2013w\ORDENES%20DE%20BIENES%20Y%20SERVCIOS\6944%20FRANCISCO%20REYES%20ROMERO.pdf" TargetMode="External"/><Relationship Id="rId103" Type="http://schemas.openxmlformats.org/officeDocument/2006/relationships/hyperlink" Target="file:///\\Elizabethpc\2013\generalidades2013w\ORDENES%20DE%20BIENES%20Y%20SERVCIOS\6832%20EDITORA%20EL%20MUNDO.PDF" TargetMode="External"/><Relationship Id="rId124" Type="http://schemas.openxmlformats.org/officeDocument/2006/relationships/hyperlink" Target="file:///\\Elizabethpc\2013\generalidades2013w\ORDENES%20DE%20BIENES%20Y%20SERVCIOS\6837%20ROSA%20MARIA%20MANCIA%20DE%20REYES.PDF" TargetMode="External"/><Relationship Id="rId310" Type="http://schemas.openxmlformats.org/officeDocument/2006/relationships/hyperlink" Target="file:///\\Elizabethpc\2013\generalidades2013w\ORDENES%20DE%20BIENES%20Y%20SERVCIOS\6605%20DUTRIZ%20HERMANOS,%20S.A.%20DE%20C.V..PDF" TargetMode="External"/><Relationship Id="rId70" Type="http://schemas.openxmlformats.org/officeDocument/2006/relationships/hyperlink" Target="file:///\\Elizabethpc\2013\generalidades2013w\ORDENES%20DE%20BIENES%20Y%20SERVCIOS\6867%20LIBRERIA%20Y%20PAPELERIA%20EL%20NUEVO%20SIGLO.PDF" TargetMode="External"/><Relationship Id="rId91" Type="http://schemas.openxmlformats.org/officeDocument/2006/relationships/hyperlink" Target="file:///\\Elizabethpc\2013\generalidades2013w\ORDENES%20DE%20BIENES%20Y%20SERVCIOS\6864%20MARIO%20GUEVARA.PDF" TargetMode="External"/><Relationship Id="rId145" Type="http://schemas.openxmlformats.org/officeDocument/2006/relationships/hyperlink" Target="file:///\\Elizabethpc\2013\generalidades2013w\ORDENES%20DE%20BIENES%20Y%20SERVCIOS\6814%20AGROSERVICIO%20EL%20SURCO.PDF" TargetMode="External"/><Relationship Id="rId166" Type="http://schemas.openxmlformats.org/officeDocument/2006/relationships/hyperlink" Target="file:///\\Elizabethpc\2013\generalidades2013w\ORDENES%20DE%20BIENES%20Y%20SERVCIOS\6769%20EDITORIAL%20ALTAMIRANO%20MADRIZ.PDF" TargetMode="External"/><Relationship Id="rId187" Type="http://schemas.openxmlformats.org/officeDocument/2006/relationships/hyperlink" Target="file:///\\Elizabethpc\2013\generalidades2013w\CONTRATOS%202013\CONTRATO%20DE%20SUMINISTRO%20N&#176;%2071-2013%20FELIX%20RIVAS..pdf" TargetMode="External"/><Relationship Id="rId331" Type="http://schemas.openxmlformats.org/officeDocument/2006/relationships/hyperlink" Target="file:///\\Elizabethpc\2013\generalidades2013w\ORDENES%20DE%20BIENES%20Y%20SERVCIOS\6632%20LIDIA%20MARTINEZ%20DE%20MARROQUIN.PDF" TargetMode="External"/><Relationship Id="rId352" Type="http://schemas.openxmlformats.org/officeDocument/2006/relationships/hyperlink" Target="file:///\\Elizabethpc\2013\generalidades2013w\CONTRATOS%202013\CONTRATO%20DE%20SUMINISTRO%20N&#176;%2042-2013%20JOAQUIN%20FUENTES.PDF" TargetMode="External"/><Relationship Id="rId373" Type="http://schemas.openxmlformats.org/officeDocument/2006/relationships/hyperlink" Target="file:///\\Elizabethpc\2013\generalidades2013w\ORDENES%20DE%20BIENES%20Y%20SERVCIOS\6658%20JOSE%20NEMESIO%20PORTILLO.PDF" TargetMode="External"/><Relationship Id="rId394" Type="http://schemas.openxmlformats.org/officeDocument/2006/relationships/hyperlink" Target="file:///\\Elizabethpc\2013\generalidades2013w\ORDENES%20DE%20BIENES%20Y%20SERVCIOS\6782%20WALTER%20JAMES%20MORAN.PDF" TargetMode="External"/><Relationship Id="rId408" Type="http://schemas.openxmlformats.org/officeDocument/2006/relationships/hyperlink" Target="file:///\\Elizabethpc\2013\generalidades2013w\CONTRATOS%202013\CONTRATO%20DE%20SUMINISTRO%20N&#176;%2061-2013%20PODES.PDF" TargetMode="External"/><Relationship Id="rId1" Type="http://schemas.openxmlformats.org/officeDocument/2006/relationships/hyperlink" Target="file:///\\Elizabethpc\2013\generalidades2013w\ORDENES%20DE%20BIENES%20Y%20SERVCIOS\6961%20VIDRIO%20INDUSTRIAL.pdf" TargetMode="External"/><Relationship Id="rId212" Type="http://schemas.openxmlformats.org/officeDocument/2006/relationships/hyperlink" Target="file:///\\Elizabethpc\2013\generalidades2013w\ORDENES%20DE%20BIENES%20Y%20SERVCIOS\6712%20DUTRIZ%20HERMANOS,%20S.A.%20DE%20C.V..PDF" TargetMode="External"/><Relationship Id="rId233" Type="http://schemas.openxmlformats.org/officeDocument/2006/relationships/hyperlink" Target="file:///\\Elizabethpc\2013\generalidades2013w\ORDENES%20DE%20BIENES%20Y%20SERVCIOS\6691%20EDITORA%20EL%20MUNDO,%20S.A..PDF" TargetMode="External"/><Relationship Id="rId254" Type="http://schemas.openxmlformats.org/officeDocument/2006/relationships/hyperlink" Target="file:///\\Elizabethpc\2013\generalidades2013w\ORDENES%20DE%20BIENES%20Y%20SERVCIOS\6696%20EMISORAS%20UNIDAS,%20S.A.%20DE%20C.V..PDF" TargetMode="External"/><Relationship Id="rId28" Type="http://schemas.openxmlformats.org/officeDocument/2006/relationships/hyperlink" Target="file:///\\Elizabethpc\2013\generalidades2013w\ORDENES%20DE%20BIENES%20Y%20SERVCIOS\6910%20COLATINO.pdf" TargetMode="External"/><Relationship Id="rId49" Type="http://schemas.openxmlformats.org/officeDocument/2006/relationships/hyperlink" Target="file:///\\Elizabethpc\2013\generalidades2013w\ORDENES%20DE%20BIENES%20Y%20SERVCIOS\6899%20JARET%20NAUN%20MORAN%20SORTO.pdf" TargetMode="External"/><Relationship Id="rId114" Type="http://schemas.openxmlformats.org/officeDocument/2006/relationships/hyperlink" Target="file:///\\Elizabethpc\2013\generalidades2013w\ORDENES%20DE%20BIENES%20Y%20SERVCIOS\6824%20DUTRIZ%20HERMANOS,%20S.A.%20DE%20C.V..PDF" TargetMode="External"/><Relationship Id="rId275" Type="http://schemas.openxmlformats.org/officeDocument/2006/relationships/hyperlink" Target="file:///\\Elizabethpc\2013\generalidades2013w\ORDENES%20DE%20BIENES%20Y%20SERVCIOS\6686%20PBS,%20S.A.%20DE%20C.V..PDF" TargetMode="External"/><Relationship Id="rId296" Type="http://schemas.openxmlformats.org/officeDocument/2006/relationships/hyperlink" Target="file:///\\Elizabethpc\2013\generalidades2013w\ORDENES%20DE%20BIENES%20Y%20SERVCIOS\6626%20OXIGENO%20Y%20GASES%20DE%20EL%20SALVADOR,%20S.A.%20DE%20C.V..PDF" TargetMode="External"/><Relationship Id="rId300" Type="http://schemas.openxmlformats.org/officeDocument/2006/relationships/hyperlink" Target="file:///\\Elizabethpc\2013\generalidades2013w\ORDENES%20DE%20BIENES%20Y%20SERVCIOS\6622%20LIBRERIA%20Y%20PAPELERIA%20EL%20NUEVO%20SIGLO,%20S.A.%20DE%20C.V..PDF" TargetMode="External"/><Relationship Id="rId60" Type="http://schemas.openxmlformats.org/officeDocument/2006/relationships/hyperlink" Target="file:///\\Elizabethpc\2013\generalidades2013w\ORDENES%20DE%20BIENES%20Y%20SERVCIOS\6900%20COMUNICACIONES%20IBW%20EL%20SALVADOR.pdf" TargetMode="External"/><Relationship Id="rId81" Type="http://schemas.openxmlformats.org/officeDocument/2006/relationships/hyperlink" Target="file:///\\Elizabethpc\2013\generalidades2013w\ORDENES%20DE%20BIENES%20Y%20SERVCIOS\6888%20COMERCIALIZADORA%20BF%20INTERNACIONAL.PDF" TargetMode="External"/><Relationship Id="rId135" Type="http://schemas.openxmlformats.org/officeDocument/2006/relationships/hyperlink" Target="file:///\\Elizabethpc\2013\generalidades2013w\ORDENES%20DE%20BIENES%20Y%20SERVCIOS\6793-6802%20%20ANNA&#180;S%20TRAVEL%20SERVICE.pdf" TargetMode="External"/><Relationship Id="rId156" Type="http://schemas.openxmlformats.org/officeDocument/2006/relationships/hyperlink" Target="file:///\\Elizabethpc\2013\generalidades2013w\CONTRATOS%202013\CONTRATO%20DE%20SERVICIOS%20N&#176;%2044-2013%20VALESOLO,%20S.A.%20DE%20C.V..PDF" TargetMode="External"/><Relationship Id="rId177" Type="http://schemas.openxmlformats.org/officeDocument/2006/relationships/hyperlink" Target="file:///\\Elizabethpc\2013\generalidades2013w\ORDENES%20DE%20BIENES%20Y%20SERVCIOS\6765%20AGROCOMER,%20S.A.%20DE%20C.V..PDF" TargetMode="External"/><Relationship Id="rId198" Type="http://schemas.openxmlformats.org/officeDocument/2006/relationships/hyperlink" Target="file:///\\Elizabethpc\2013\generalidades2013w\ORDENES%20DE%20BIENES%20Y%20SERVCIOS\6729%20EDITORIAL%20ALTAMIRANO.PDF" TargetMode="External"/><Relationship Id="rId321" Type="http://schemas.openxmlformats.org/officeDocument/2006/relationships/hyperlink" Target="file:///\\Elizabethpc\2013\generalidades2013w\ORDENES%20DE%20BIENES%20Y%20SERVCIOS\6617%20S&amp;S%20CONSULTORES%20EN%20DESARROLLO%20HUMANO,%20S.A.%20DE%20C.V..PDF" TargetMode="External"/><Relationship Id="rId342" Type="http://schemas.openxmlformats.org/officeDocument/2006/relationships/hyperlink" Target="file:///\\Elizabethpc\2013\generalidades2013w\CONTRATOS%202013\CONTRATO%20DE%20SERVICIOS%20N&#176;%2022-2013%20SAU,%20S.A.%20DE%20C.V..PDF" TargetMode="External"/><Relationship Id="rId363" Type="http://schemas.openxmlformats.org/officeDocument/2006/relationships/hyperlink" Target="file:///\\Elizabethpc\2013\generalidades2013w\ORDENES%20DE%20BIENES%20Y%20SERVCIOS\6648%20SONIA%20DEL%20CARMEN%20SANTOS%20DE%20ALVARENGA.PDF" TargetMode="External"/><Relationship Id="rId384" Type="http://schemas.openxmlformats.org/officeDocument/2006/relationships/hyperlink" Target="file:///\\Elizabethpc\2013\generalidades2013w\ORDENES%20DE%20BIENES%20Y%20SERVCIOS\6669%20MIGUEL%20ANGEL%20YANEZ%20SIRIANY.PDF" TargetMode="External"/><Relationship Id="rId202" Type="http://schemas.openxmlformats.org/officeDocument/2006/relationships/hyperlink" Target="file:///\\Elizabethpc\2013\generalidades2013w\ORDENES%20DE%20BIENES%20Y%20SERVCIOS\6723%20COLATINO%20DE%20R.L..PDF" TargetMode="External"/><Relationship Id="rId223" Type="http://schemas.openxmlformats.org/officeDocument/2006/relationships/hyperlink" Target="file:///\\Elizabethpc\2013\generalidades2013w\ORDENES%20DE%20BIENES%20Y%20SERVCIOS\6746%20DISTRIBUIDORA%20AGELSA,%20S.A.%20DE%20C.V..PDF" TargetMode="External"/><Relationship Id="rId244" Type="http://schemas.openxmlformats.org/officeDocument/2006/relationships/hyperlink" Target="file:///\\Elizabethpc\2013\generalidades2013w\ORDENES%20DE%20BIENES%20Y%20SERVCIOS\6738%20JESUS%20EDUARDO%20ORELLANA%20C.PDF" TargetMode="External"/><Relationship Id="rId18" Type="http://schemas.openxmlformats.org/officeDocument/2006/relationships/hyperlink" Target="file:///\\Elizabethpc\2013\generalidades2013wORDENES%20DE%20BIENES%20Y%20SERVCIOS\6955%20APROSSI.pdf" TargetMode="External"/><Relationship Id="rId39" Type="http://schemas.openxmlformats.org/officeDocument/2006/relationships/hyperlink" Target="file:///\\Elizabethpc\2013\generalidades2013w\ORDENES%20DE%20BIENES%20Y%20SERVCIOS\6919%20D&#180;OFFICE,%20S.A.%20DE%20C.V..pdf" TargetMode="External"/><Relationship Id="rId265" Type="http://schemas.openxmlformats.org/officeDocument/2006/relationships/hyperlink" Target="file:///\\Elizabethpc\2013\generalidades2013w\ORDENES%20DE%20BIENES%20Y%20SERVCIOS\6703%20CARLOS%20ERNESTO%20ELIAS%20AVALOS.PDF" TargetMode="External"/><Relationship Id="rId286" Type="http://schemas.openxmlformats.org/officeDocument/2006/relationships/hyperlink" Target="file:///\\Elizabethpc\2013\generalidades2013w\ORDENES%20DE%20BIENES%20Y%20SERVCIOS\6638%20NOELIA%20TEJADA%20DE%20REYES.PDF" TargetMode="External"/><Relationship Id="rId50" Type="http://schemas.openxmlformats.org/officeDocument/2006/relationships/hyperlink" Target="file:///\\Elizabethpc\2013\generalidades2013w\ORDENES%20DE%20BIENES%20Y%20SERVCIOS\6917%20TALLER%20DIDEA,%20S.A.%20DE%20C.V..pdf" TargetMode="External"/><Relationship Id="rId104" Type="http://schemas.openxmlformats.org/officeDocument/2006/relationships/hyperlink" Target="file:///\\Elizabethpc\2013\generalidades2013w\ORDENES%20DE%20BIENES%20Y%20SERVCIOS\6848%20JEREMIAS%20DE%20JESUS%20ARTIGA.PDF" TargetMode="External"/><Relationship Id="rId125" Type="http://schemas.openxmlformats.org/officeDocument/2006/relationships/hyperlink" Target="file:///\\Elizabethpc\2013\generalidades2013w\ORDENES%20DE%20BIENES%20Y%20SERVCIOS\6804%20EDITORIAL%20EL%20MUNDO,%20S.A..PDF" TargetMode="External"/><Relationship Id="rId146" Type="http://schemas.openxmlformats.org/officeDocument/2006/relationships/hyperlink" Target="file:///\\Elizabethpc\2013\generalidades2013w\ORDENES%20DE%20BIENES%20Y%20SERVCIOS\6813%20WINZER,%20CPYS,%20S.A.%20DE%20C.V..PDF" TargetMode="External"/><Relationship Id="rId167" Type="http://schemas.openxmlformats.org/officeDocument/2006/relationships/hyperlink" Target="file:///\\Elizabethpc\2013\generalidades2013w\ORDENES%20DE%20BIENES%20Y%20SERVCIOS\6760%20COLATINO.PDF" TargetMode="External"/><Relationship Id="rId188" Type="http://schemas.openxmlformats.org/officeDocument/2006/relationships/hyperlink" Target="file:///\\Elizabethpc\2013\generalidades2013w\ORDENES%20DE%20BIENES%20Y%20SERVCIOS\6772%20ALMACENES%20VIDRI,%20S.A.%20DE%20C.V..PDF" TargetMode="External"/><Relationship Id="rId311" Type="http://schemas.openxmlformats.org/officeDocument/2006/relationships/hyperlink" Target="file:///\\Elizabethpc\2013\generalidades2013w\CONTRATOS%202013\CONTRATO%20DEL%20SERVICIO%20DE%20INTERNET%20CORPORATIVO,%20MILLICOM.PDF" TargetMode="External"/><Relationship Id="rId332" Type="http://schemas.openxmlformats.org/officeDocument/2006/relationships/hyperlink" Target="file:///\\Elizabethpc\2013\generalidades2013w\CONTRATOS%202013\CONTRATO%20DE%20SUMINISTRO%20N&#176;%2014-2013%20BIS%20FARMACIA%20SAN%20NICOLAS,%20S.A.%20DE%20C.V..PDF" TargetMode="External"/><Relationship Id="rId353" Type="http://schemas.openxmlformats.org/officeDocument/2006/relationships/hyperlink" Target="file:///\\Elizabethpc\2013\generalidades2013w\CONTRATOS%202013\CONTRATO%20DE%20SUMINISTRO%20N&#176;%2058-2013%20JOAQUIN%20FUENTES.PDF" TargetMode="External"/><Relationship Id="rId374" Type="http://schemas.openxmlformats.org/officeDocument/2006/relationships/hyperlink" Target="file:///\\Elizabethpc\2013\generalidades2013w\ORDENES%20DE%20BIENES%20Y%20SERVCIOS\6659%20REINA%20GUADALUPE%20ERICKA%20LOPEZ%20TORRES.PDF" TargetMode="External"/><Relationship Id="rId395" Type="http://schemas.openxmlformats.org/officeDocument/2006/relationships/hyperlink" Target="file:///\\Elizabethpc\2013\generalidades2013w\ORDENES%20DE%20BIENES%20Y%20SERVCIOS\6781%20DANIEL%20EZEQUIEL%20TORRES.PDF" TargetMode="External"/><Relationship Id="rId409" Type="http://schemas.openxmlformats.org/officeDocument/2006/relationships/hyperlink" Target="file:///\\Elizabethpc\2013\generalidades2013w\CONTRATOS%202013\CONTRATO%20DE%20SUMINISTRO%20N&#176;%2050-2013%20MARIO%20EUGENIO%20GUEVARRA.PDF" TargetMode="External"/><Relationship Id="rId71" Type="http://schemas.openxmlformats.org/officeDocument/2006/relationships/hyperlink" Target="file:///\\Elizabethpc\2013\generalidades2013w\ORDENES%20DE%20BIENES%20Y%20SERVCIOS\6882%20JOSE%20EDGARDO%20HERNANDEZ%20PINEDA.PDF" TargetMode="External"/><Relationship Id="rId92" Type="http://schemas.openxmlformats.org/officeDocument/2006/relationships/hyperlink" Target="file:///\\Elizabethpc\2013\generalidades2013w\ORDENES%20DE%20BIENES%20Y%20SERVCIOS\6863%20CARLOS%20ERNESTO%20ELIAS.PDF" TargetMode="External"/><Relationship Id="rId213" Type="http://schemas.openxmlformats.org/officeDocument/2006/relationships/hyperlink" Target="file:///\\Elizabethpc\2013\generalidades2013w\ORDENES%20DE%20BIENES%20Y%20SERVCIOS\6749%20MULTILINE,%20S.A.%20DE%20C.V..PDF" TargetMode="External"/><Relationship Id="rId234" Type="http://schemas.openxmlformats.org/officeDocument/2006/relationships/hyperlink" Target="file:///\\Elizabethpc\2013\generalidades2013w\ORDENES%20DE%20BIENES%20Y%20SERVCIOS\6731%20ST.%20MEDIC.PDF" TargetMode="External"/><Relationship Id="rId2" Type="http://schemas.openxmlformats.org/officeDocument/2006/relationships/hyperlink" Target="file:///\\Elizabethpc\2013\generalidades2013w\ORDENES%20DE%20BIENES%20Y%20SERVCIOS\6959%20DUTRIZ%20HERMANOS.pdf" TargetMode="External"/><Relationship Id="rId29" Type="http://schemas.openxmlformats.org/officeDocument/2006/relationships/hyperlink" Target="file:///\\Elizabethpc\2013\generalidades2013w\ORDENES%20DE%20BIENES%20Y%20SERVCIOS\6930%20EQUITEC,%20S.A.%20DE%20C.V..pdf" TargetMode="External"/><Relationship Id="rId255" Type="http://schemas.openxmlformats.org/officeDocument/2006/relationships/hyperlink" Target="file:///\\Elizabethpc\2013\generalidades2013w\ORDENES%20DE%20BIENES%20Y%20SERVCIOS\6695%20ASOCIACION%20AGAPE%20DE%20EL%20SALVADOR.PDF" TargetMode="External"/><Relationship Id="rId276" Type="http://schemas.openxmlformats.org/officeDocument/2006/relationships/hyperlink" Target="file:///\\Elizabethpc\2013\generalidades2013w\ORDENES%20DE%20BIENES%20Y%20SERVCIOS\6685%20SCRRENCHECK%20EL%20SALVADOR,%20S.A.%20DE%20C.V..PDF" TargetMode="External"/><Relationship Id="rId297" Type="http://schemas.openxmlformats.org/officeDocument/2006/relationships/hyperlink" Target="file:///\\Elizabethpc\2013\generalidades2013w\ORDENES%20DE%20BIENES%20Y%20SERVCIOS\6625%20LIDIA%20MARTINEZ%20DE%20MARROQUIN.PDF" TargetMode="External"/><Relationship Id="rId40" Type="http://schemas.openxmlformats.org/officeDocument/2006/relationships/hyperlink" Target="file:///\\Elizabethpc\2013\generalidades2013w\ORDENES%20DE%20BIENES%20Y%20SERVCIOS\6918%20CLAUDIA%20MIRNA%20POSADA.pdf" TargetMode="External"/><Relationship Id="rId115" Type="http://schemas.openxmlformats.org/officeDocument/2006/relationships/hyperlink" Target="file:///\\Elizabethpc\2013\generalidades2013w\ORDENES%20DE%20BIENES%20Y%20SERVCIOS\6840%20ELECTROLAB%20MEDIC.PDF" TargetMode="External"/><Relationship Id="rId136" Type="http://schemas.openxmlformats.org/officeDocument/2006/relationships/hyperlink" Target="file:///\\Elizabethpc\2013\generalidades2013w\ORDENES%20DE%20BIENES%20Y%20SERVCIOS\6803%20MULTILINE,%20S.A.%20DE%20C.V..PDF" TargetMode="External"/><Relationship Id="rId157" Type="http://schemas.openxmlformats.org/officeDocument/2006/relationships/hyperlink" Target="file:///\\Elizabethpc\2013\generalidades2013w\ORDENES%20DE%20BIENES%20Y%20SERVCIOS\6800%20MARIA%20ESTER%20ORELLANA%20BONILLA.PDF" TargetMode="External"/><Relationship Id="rId178" Type="http://schemas.openxmlformats.org/officeDocument/2006/relationships/hyperlink" Target="file:///\\Elizabethpc\2013\generalidades2013w\ORDENES%20DE%20BIENES%20Y%20SERVCIOS\6757%20OXIGENO%20Y%20GASES%20DE%20EL%20SALVADOR.PDF" TargetMode="External"/><Relationship Id="rId301" Type="http://schemas.openxmlformats.org/officeDocument/2006/relationships/hyperlink" Target="file:///\\Elizabethpc\2013\generalidades2013w\ORDENES%20DE%20BIENES%20Y%20SERVCIOS\6621%20NOE%20ALBERTO%20GUILLEN.PDF" TargetMode="External"/><Relationship Id="rId322" Type="http://schemas.openxmlformats.org/officeDocument/2006/relationships/hyperlink" Target="file:///\\Elizabethpc\2013\generalidades2013w\CONTRATOS%202013\CONTRATO%20DE%20SUMINISTRO%20N&#176;%2001-2013%20PODES.PDF" TargetMode="External"/><Relationship Id="rId343" Type="http://schemas.openxmlformats.org/officeDocument/2006/relationships/hyperlink" Target="file:///\\Elizabethpc\2013\generalidades2013w\CONTRATOS%202013\CONTRATO%20DE%20SUMINISTRO%20N&#176;%2028-2013%20DIDEA.PDF" TargetMode="External"/><Relationship Id="rId364" Type="http://schemas.openxmlformats.org/officeDocument/2006/relationships/hyperlink" Target="file:///\\Elizabethpc\2013\generalidades2013w\ORDENES%20DE%20BIENES%20Y%20SERVCIOS\6649%20MIGUEL%20ARMANDO%20IBARRA%20PEREZ.PDF" TargetMode="External"/><Relationship Id="rId61" Type="http://schemas.openxmlformats.org/officeDocument/2006/relationships/hyperlink" Target="file:///\\Elizabethpc\2013\generalidades2013w\ORDENES%20DE%20BIENES%20Y%20SERVCIOS\6909%20VIDRIO%20INDUSTRIAL,%20S.A.%20DE%20C.V..pdf" TargetMode="External"/><Relationship Id="rId82" Type="http://schemas.openxmlformats.org/officeDocument/2006/relationships/hyperlink" Target="file:///\\Elizabethpc\2013\generalidades2013w\ORDENES%20DE%20BIENES%20Y%20SERVCIOS\6886%20OXIGENO%20Y%20GASES.PDF" TargetMode="External"/><Relationship Id="rId199" Type="http://schemas.openxmlformats.org/officeDocument/2006/relationships/hyperlink" Target="file:///\\Elizabethpc\2013\generalidades2013w\ORDENES%20DE%20BIENES%20Y%20SERVCIOS\6754%20ROBERTO%20JOSE%20FROT%20LARRA&#209;AGA.PDF" TargetMode="External"/><Relationship Id="rId203" Type="http://schemas.openxmlformats.org/officeDocument/2006/relationships/hyperlink" Target="file:///\\Elizabethpc\2013\generalidades2013w\ORDENES%20DE%20BIENES%20Y%20SERVCIOS\6722%20DUTRIZ%20HERMANOS.pdf" TargetMode="External"/><Relationship Id="rId385" Type="http://schemas.openxmlformats.org/officeDocument/2006/relationships/hyperlink" Target="file:///\\Elizabethpc\2013\generalidades2013w\ORDENES%20DE%20BIENES%20Y%20SERVCIOS\6670%20MAYRA%20LIGIA%20GALLARDO%20ALVARADO.PDF" TargetMode="External"/><Relationship Id="rId19" Type="http://schemas.openxmlformats.org/officeDocument/2006/relationships/hyperlink" Target="file:///\\Elizabethpc\2013\generalidades2013w\ORDENES%20DE%20BIENES%20Y%20SERVCIOS\6933%20COLATINO%20DE%20R.L.pdf" TargetMode="External"/><Relationship Id="rId224" Type="http://schemas.openxmlformats.org/officeDocument/2006/relationships/hyperlink" Target="file:///\\Elizabethpc\2013\generalidades2013w\ORDENES%20DE%20BIENES%20Y%20SERVCIOS\6745%20SAVAL,%20S.A.%20DE%20C.V..PDF" TargetMode="External"/><Relationship Id="rId245" Type="http://schemas.openxmlformats.org/officeDocument/2006/relationships/hyperlink" Target="file:///\\Elizabethpc\2013\generalidades2013w\ORDENES%20DE%20BIENES%20Y%20SERVCIOS\6737%20MORA%20CONSUELO%20BELLOSO%20H.PDF" TargetMode="External"/><Relationship Id="rId266" Type="http://schemas.openxmlformats.org/officeDocument/2006/relationships/hyperlink" Target="file:///\\Elizabethpc\2013\generalidades2013w\ORDENES%20DE%20BIENES%20Y%20SERVCIOS\6702%20INNOVACIONES%20MEDICAS,%20S.A.%20DE%20C.V..PDF" TargetMode="External"/><Relationship Id="rId287" Type="http://schemas.openxmlformats.org/officeDocument/2006/relationships/hyperlink" Target="file:///\\Elizabethpc\2013\generalidades2013w\ORDENES%20DE%20BIENES%20Y%20SERVCIOS\6634%20EL%20LANCERO,%20S.A.%20DE%20C.V..PDF" TargetMode="External"/><Relationship Id="rId410" Type="http://schemas.openxmlformats.org/officeDocument/2006/relationships/hyperlink" Target="file:///\\Elizabethpc\2013\generalidades2013w\CONTRATOS%202013\CONTRATO%20DE%20SUMINISTRO%20N&#176;%2059-2013%20MARIO%20EUGENIO%20GUEVARA.PDF" TargetMode="External"/><Relationship Id="rId30" Type="http://schemas.openxmlformats.org/officeDocument/2006/relationships/hyperlink" Target="file:///\\Elizabethpc\2013\generalidades2013w\ORDENES%20DE%20BIENES%20Y%20SERVCIOS\6931%20MEDIIMPLANTES%20EL%20SALVADOR,%20S.A.%20DE%20C.V..pdf" TargetMode="External"/><Relationship Id="rId105" Type="http://schemas.openxmlformats.org/officeDocument/2006/relationships/hyperlink" Target="file:///\\Elizabethpc\2013\generalidades2013w\ORDENES%20DE%20BIENES%20Y%20SERVCIOS\6844%20D&#211;FFICE,%20S.A.%20DE%20C.V..PDF" TargetMode="External"/><Relationship Id="rId126" Type="http://schemas.openxmlformats.org/officeDocument/2006/relationships/hyperlink" Target="file:///\\Elizabethpc\2013\generalidades2013w\CONTRATOS%202013\CONTRATO%20DE%20SERVICIO%20N&#176;%2062-2013%20CASA%20DEL%20ACCESORIO.PDF" TargetMode="External"/><Relationship Id="rId147" Type="http://schemas.openxmlformats.org/officeDocument/2006/relationships/hyperlink" Target="file:///\\Elizabethpc\2013\generalidades2013w\ORDENES%20DE%20BIENES%20Y%20SERVCIOS\6787%20EDITORA%20EL%20MUNDO.PDF" TargetMode="External"/><Relationship Id="rId168" Type="http://schemas.openxmlformats.org/officeDocument/2006/relationships/hyperlink" Target="file:///\\Elizabethpc\2013\generalidades2013w\ORDENES%20DE%20BIENES%20Y%20SERVCIOS\6752%20DUTRIZ%20HERMANOS,%20S.A.%20DE%20C.V..PDF" TargetMode="External"/><Relationship Id="rId312" Type="http://schemas.openxmlformats.org/officeDocument/2006/relationships/hyperlink" Target="file:///\\Elizabethpc\2013\generalidades2013w\ORDENES%20DE%20BIENES%20Y%20SERVCIOS\6611%20ASAL,%20S.A.%20DE%20C.V..PDF" TargetMode="External"/><Relationship Id="rId333" Type="http://schemas.openxmlformats.org/officeDocument/2006/relationships/hyperlink" Target="file:///\\Elizabethpc\2013\generalidades2013w\CONTRATOS%202013\CONTRATO%20DE%20SERVICIO%20N&#176;%2006-2013%20SEGUROS%20DEL%20PACIFICIO.PDF" TargetMode="External"/><Relationship Id="rId354" Type="http://schemas.openxmlformats.org/officeDocument/2006/relationships/hyperlink" Target="file:///\\Elizabethpc\2013\generalidades2013w\CONTRATOS%202013\CONTRATO%20DE%20SUMINISTRO%20N&#176;%2043-2013%20MAYA%20CLEANING,%20S.A.%20DE%20C.V..PDF" TargetMode="External"/><Relationship Id="rId51" Type="http://schemas.openxmlformats.org/officeDocument/2006/relationships/hyperlink" Target="file:///\\Elizabethpc\2013\generalidades2013w\ORDENES%20DE%20BIENES%20Y%20SERVCIOS\6892%20GLOBAL%20MOTORS,%20S.A.%20DE%20C.V..PDF" TargetMode="External"/><Relationship Id="rId72" Type="http://schemas.openxmlformats.org/officeDocument/2006/relationships/hyperlink" Target="file:///\\Elizabethpc\2013\generalidades2013w\ORDENES%20DE%20BIENES%20Y%20SERVCIOS\6881%20MAGNO%20ALDEMAR%20GONZALEZ.PDF" TargetMode="External"/><Relationship Id="rId93" Type="http://schemas.openxmlformats.org/officeDocument/2006/relationships/hyperlink" Target="file:///\\Elizabethpc\2013\generalidades2013w\ORDENES%20DE%20BIENES%20Y%20SERVCIOS\6857%20DUTRIZ%20HERMANOS,%20S.A.%20DE%20C.V..PDF" TargetMode="External"/><Relationship Id="rId189" Type="http://schemas.openxmlformats.org/officeDocument/2006/relationships/hyperlink" Target="file:///\\Elizabethpc\2013\generalidades2013w\ORDENES%20DE%20BIENES%20Y%20SERVCIOS\6773%20VIDUC,%20S.A.%20DE%20C.V..PDF" TargetMode="External"/><Relationship Id="rId375" Type="http://schemas.openxmlformats.org/officeDocument/2006/relationships/hyperlink" Target="file:///\\Elizabethpc\2013\generalidades2013w\ORDENES%20DE%20BIENES%20Y%20SERVCIOS\6660%20ROBERTO%20LOPEZ%20AGUILAR.PDF" TargetMode="External"/><Relationship Id="rId396" Type="http://schemas.openxmlformats.org/officeDocument/2006/relationships/hyperlink" Target="file:///\\Elizabethpc\2013\generalidades2013w\ORDENES%20DE%20BIENES%20Y%20SERVCIOS\6873%20LAURA%20BEATRIZ%20VARGAS%20RIVAS.PDF" TargetMode="External"/><Relationship Id="rId3" Type="http://schemas.openxmlformats.org/officeDocument/2006/relationships/hyperlink" Target="file:///\\Elizabethpc\2013\generalidades2013w\ORDENES%20DE%20BIENES%20Y%20SERVCIOS\6958%20COLATINO.pdf" TargetMode="External"/><Relationship Id="rId214" Type="http://schemas.openxmlformats.org/officeDocument/2006/relationships/hyperlink" Target="file:///\\Elizabethpc\2013\generalidades2013w\ORDENES%20DE%20BIENES%20Y%20SERVCIOS\6785%20PROVEEDORES%20DE%20INSUMO%20DIVERSOS.PDF" TargetMode="External"/><Relationship Id="rId235" Type="http://schemas.openxmlformats.org/officeDocument/2006/relationships/hyperlink" Target="file:///\\Elizabethpc\2013\generalidades2013w\ORDENES%20DE%20BIENES%20Y%20SERVCIOS\6732%20ELECTROLAB%20MEDIC.PDF" TargetMode="External"/><Relationship Id="rId256" Type="http://schemas.openxmlformats.org/officeDocument/2006/relationships/hyperlink" Target="file:///\\Elizabethpc\2013\generalidades2013w\ORDENES%20DE%20BIENES%20Y%20SERVCIOS\6694%20Y.S.L.N%20LA%20MONUMENTAL,%20S.A.%20DE%20C.V..PDF" TargetMode="External"/><Relationship Id="rId277" Type="http://schemas.openxmlformats.org/officeDocument/2006/relationships/hyperlink" Target="file:///\\Elizabethpc\2013\generalidades2013w\ORDENES%20DE%20BIENES%20Y%20SERVCIOS\6710%20QUALITY%20GRAINS,%20S.A.%20DE%20C.V..PDF" TargetMode="External"/><Relationship Id="rId298" Type="http://schemas.openxmlformats.org/officeDocument/2006/relationships/hyperlink" Target="file:///\\Elizabethpc\2013\generalidades2013w\ORDENES%20DE%20BIENES%20Y%20SERVCIOS\6624%20ALMACENES%20VIDRI,%20S.A.%20DE%20C.V..PDF" TargetMode="External"/><Relationship Id="rId400" Type="http://schemas.openxmlformats.org/officeDocument/2006/relationships/hyperlink" Target="file:///\\Elizabethpc\2013\generalidades2013w\ORDENES%20DE%20BIENES%20Y%20SERVCIOS\6877%20OTTO%20JAIME%20MONTOYA%20TOBAR.PDF" TargetMode="External"/><Relationship Id="rId116" Type="http://schemas.openxmlformats.org/officeDocument/2006/relationships/hyperlink" Target="file:///\\Elizabethpc\2013\generalidades2013w\ORDENES%20DE%20BIENES%20Y%20SERVCIOS\6838%20INNOVACIONES%20MEDICAS,%20S.A.%20DE%20C.V..PDF" TargetMode="External"/><Relationship Id="rId137" Type="http://schemas.openxmlformats.org/officeDocument/2006/relationships/hyperlink" Target="file:///\\Elizabethpc\2013\generalidades2013w\ORDENES%20DE%20BIENES%20Y%20SERVCIOS\6806%20CENTRO%20AUDIOLOGICO%20MEDICO,%20S.A.%20DE%20C.V..PDF" TargetMode="External"/><Relationship Id="rId158" Type="http://schemas.openxmlformats.org/officeDocument/2006/relationships/hyperlink" Target="file:///\\Elizabethpc\2013\generalidades2013w\CONTRATOS%202013\CONTRATO%20DE%20SERVICIO%20N&#176;%2046-2013%20SETCS,%20S.A.%20DE%20C.V..PDF" TargetMode="External"/><Relationship Id="rId302" Type="http://schemas.openxmlformats.org/officeDocument/2006/relationships/hyperlink" Target="file:///\\Elizabethpc\2013\generalidades2013w\ORDENES%20DE%20BIENES%20Y%20SERVCIOS\6610%20COLATINO%20DE%20R.L..PDF" TargetMode="External"/><Relationship Id="rId323" Type="http://schemas.openxmlformats.org/officeDocument/2006/relationships/hyperlink" Target="file:///\\Elizabethpc\2013\generalidades2013w\CONTRATOS%202013\CONTRATO%20DE%20SUMINISTRO%20N&#176;%2002-2013%20UNIVERSIDAD%20DON%20BOSCO.PDF" TargetMode="External"/><Relationship Id="rId344" Type="http://schemas.openxmlformats.org/officeDocument/2006/relationships/hyperlink" Target="file:///\\Elizabethpc\2013\generalidades2013w\CONTRATOS%202013\CONTRATO%20DE%20SUMINISTRO%20N&#176;%2030-2013%20TEMSA.PDF" TargetMode="External"/><Relationship Id="rId20" Type="http://schemas.openxmlformats.org/officeDocument/2006/relationships/hyperlink" Target="file:///\\Elizabethpc\2013\generalidades2013w\ORDENES%20DE%20BIENES%20Y%20SERVCIOS\6932%20DUTRIZ%20HERMANOS,%20S.A.%20DE%20C.V..pdf" TargetMode="External"/><Relationship Id="rId41" Type="http://schemas.openxmlformats.org/officeDocument/2006/relationships/hyperlink" Target="file:///\\Elizabethpc\2013\generalidades2013w\ORDENES%20DE%20BIENES%20Y%20SERVCIOS\6912%20ROBERTO%20ARTURO%20RODRIGUEZ.pdf" TargetMode="External"/><Relationship Id="rId62" Type="http://schemas.openxmlformats.org/officeDocument/2006/relationships/hyperlink" Target="file:///\\Elizabethpc\2013\generalidades2013w\CONTRATOS%202013\CONTRATO%20DE%20SUMINISTRO%20N&#176;%2069-2013%20GUMARSAL,%20S.A.%20DE%20C.V..pdf" TargetMode="External"/><Relationship Id="rId83" Type="http://schemas.openxmlformats.org/officeDocument/2006/relationships/hyperlink" Target="file:///\\Elizabethpc\2013\generalidades2013w\ORDENES%20DE%20BIENES%20Y%20SERVCIOS\6887%20ELECTROLAB%20MEDIC,%20S.A.%20DE%20C.V.PDF" TargetMode="External"/><Relationship Id="rId179" Type="http://schemas.openxmlformats.org/officeDocument/2006/relationships/hyperlink" Target="file:///\\Elizabethpc\2013\generalidades2013w\ORDENES%20DE%20BIENES%20Y%20SERVCIOS\6753%20JULIO%20NEFTALI%20CA&#209;AS%20Z.pdf" TargetMode="External"/><Relationship Id="rId365" Type="http://schemas.openxmlformats.org/officeDocument/2006/relationships/hyperlink" Target="file:///\\Elizabethpc\2013\generalidades2013w\ORDENES%20DE%20BIENES%20Y%20SERVCIOS\6650%20JOSE%20ROBERTO%20CASTRO%20MONTOYA.PDF" TargetMode="External"/><Relationship Id="rId386" Type="http://schemas.openxmlformats.org/officeDocument/2006/relationships/hyperlink" Target="file:///\\Elizabethpc\2013\generalidades2013w\ORDENES%20DE%20BIENES%20Y%20SERVCIOS\6671%20SARA%20MARIA%20ALFARO%20CRISTALES.PDF" TargetMode="External"/><Relationship Id="rId190" Type="http://schemas.openxmlformats.org/officeDocument/2006/relationships/hyperlink" Target="file:///\\Elizabethpc\2013\generalidades2013w\ORDENES%20DE%20BIENES%20Y%20SERVCIOS\6774%20OXIGENO%20Y%20GASES%20DE%20EL%20SALVADOR,%20S.A.%20DE%20C.V..PDF" TargetMode="External"/><Relationship Id="rId204" Type="http://schemas.openxmlformats.org/officeDocument/2006/relationships/hyperlink" Target="file:///\\Elizabethpc\2013\generalidades2013w\ORDENES%20DE%20BIENES%20Y%20SERVCIOS\6729%20EDITORIAL%20ALTAMIRANO.PDF" TargetMode="External"/><Relationship Id="rId225" Type="http://schemas.openxmlformats.org/officeDocument/2006/relationships/hyperlink" Target="file:///\\Elizabethpc\2013\generalidades2013w\ORDENES%20DE%20BIENES%20Y%20SERVCIOS\6744%20MULTIPLES%20NEGOCIOS,%20S.A.%20DE%20C.V..PDF" TargetMode="External"/><Relationship Id="rId246" Type="http://schemas.openxmlformats.org/officeDocument/2006/relationships/hyperlink" Target="file:///\\Elizabethpc\2013\generalidades2013w\ORDENES%20DE%20BIENES%20Y%20SERVCIOS\6736%20CARBAZEL,%20S.A.%20DE%20C.V..PDF" TargetMode="External"/><Relationship Id="rId267" Type="http://schemas.openxmlformats.org/officeDocument/2006/relationships/hyperlink" Target="file:///\\Elizabethpc\2013\generalidades2013w\ORDENES%20DE%20BIENES%20Y%20SERVCIOS\6636%20DUTRIZ%20HERMANOS,%20S.A.%20DE%20C.V..PDF" TargetMode="External"/><Relationship Id="rId288" Type="http://schemas.openxmlformats.org/officeDocument/2006/relationships/hyperlink" Target="file:///\\Elizabethpc\2013\generalidades2013w\ORDENES%20DE%20BIENES%20Y%20SERVCIOS\6613%20COLATINO%20DE%20RL.PDF" TargetMode="External"/><Relationship Id="rId411" Type="http://schemas.openxmlformats.org/officeDocument/2006/relationships/hyperlink" Target="file:///\\Elizabethpc\2013\generalidades2013w\CONTRATOS%202013\CONTRATO%20DE%20SUMINISTRO%20N&#176;%2063-2013%20MEQUINSAL.pdf" TargetMode="External"/><Relationship Id="rId106" Type="http://schemas.openxmlformats.org/officeDocument/2006/relationships/hyperlink" Target="file:///\\Elizabethpc\2013\generalidades2013w\ORDENES%20DE%20BIENES%20Y%20SERVCIOS\6845%20INTERVISION.PDF" TargetMode="External"/><Relationship Id="rId127" Type="http://schemas.openxmlformats.org/officeDocument/2006/relationships/hyperlink" Target="file:///\\Elizabethpc\2013\generalidades2013w\ORDENES%20DE%20BIENES%20Y%20SERVCIOS\6834%20SERVICES%20AND%20REPRESENTATIONS,%20S.A.%20DE%20C.V..pdf" TargetMode="External"/><Relationship Id="rId313" Type="http://schemas.openxmlformats.org/officeDocument/2006/relationships/hyperlink" Target="file:///\\Elizabethpc\2013\generalidades2013w\CONTRATOS%202013\ESCRITURA%20PUBLICA%20N&#176;%2022%20VELASQUEZ%20GRANADOS%20Y%20CIA.PDF" TargetMode="External"/><Relationship Id="rId10" Type="http://schemas.openxmlformats.org/officeDocument/2006/relationships/hyperlink" Target="file:///\\Elizabethpc\2013\generalidades2013w\ORDENES%20DE%20BIENES%20Y%20SERVCIOS\6951%20CIRCULO%20MILITAR..pdf" TargetMode="External"/><Relationship Id="rId31" Type="http://schemas.openxmlformats.org/officeDocument/2006/relationships/hyperlink" Target="file:///\\Elizabethpc\2013\generalidades2013w\ORDENES%20DE%20BIENES%20Y%20SERVCIOS\6901%20S%20&amp;S%20CONSULTORES%20EN%20DESARROLLO%20NEW.pdf" TargetMode="External"/><Relationship Id="rId52" Type="http://schemas.openxmlformats.org/officeDocument/2006/relationships/hyperlink" Target="file:///\\Elizabethpc\2013\generalidades2013w\ORDENES%20DE%20BIENES%20Y%20SERVCIOS\6916%20COMERCIALIZADORA%20INTERAMERICANA.pdf" TargetMode="External"/><Relationship Id="rId73" Type="http://schemas.openxmlformats.org/officeDocument/2006/relationships/hyperlink" Target="file:///\\Elizabethpc\2013\generalidades2013w\ORDENES%20DE%20BIENES%20Y%20SERVCIOS\6880%20JOSE%20EDGARDO%20HERNANDEZ.PDF" TargetMode="External"/><Relationship Id="rId94" Type="http://schemas.openxmlformats.org/officeDocument/2006/relationships/hyperlink" Target="file:///\\Elizabethpc\2013\generalidades2013w\ORDENES%20DE%20BIENES%20Y%20SERVCIOS\6856%20LUIS%20EDUARDO%20VAQUERO%20ANDRADE.pdf" TargetMode="External"/><Relationship Id="rId148" Type="http://schemas.openxmlformats.org/officeDocument/2006/relationships/hyperlink" Target="file:///\\Elizabethpc\2013\generalidades2013w\ORDENES%20DE%20BIENES%20Y%20SERVCIOS\6792%20DATA%20&amp;%20GRAFIC.PDF" TargetMode="External"/><Relationship Id="rId169" Type="http://schemas.openxmlformats.org/officeDocument/2006/relationships/hyperlink" Target="file:///\\Elizabethpc\2013\generalidades2013w\ORDENES%20DE%20BIENES%20Y%20SERVCIOS\6788%20SCREENCHECK%20EL%20SALVADOR.PDF" TargetMode="External"/><Relationship Id="rId334" Type="http://schemas.openxmlformats.org/officeDocument/2006/relationships/hyperlink" Target="file:///\\Elizabethpc\2013\generalidades2013w\CONTRATOS%202013\MODIFICACION%20Y%20PRORROGA%20DE%20CONTRATO%20DE%20SERVICIO%20N&#176;%2002-2012.PDF" TargetMode="External"/><Relationship Id="rId355" Type="http://schemas.openxmlformats.org/officeDocument/2006/relationships/hyperlink" Target="file:///\\Elizabethpc\2013\generalidades2013w\CONTRATOS%202013\CONTRATO%20DE%20SUMINISTRO%20N&#176;%2054-2013%20OXGASA.PDF" TargetMode="External"/><Relationship Id="rId376" Type="http://schemas.openxmlformats.org/officeDocument/2006/relationships/hyperlink" Target="file:///\\Elizabethpc\2013\generalidades2013w\ORDENES%20DE%20BIENES%20Y%20SERVCIOS\6661%20GERARDO%20ALFONSO%20ESCOBAR%20SORIANO.PDF" TargetMode="External"/><Relationship Id="rId397" Type="http://schemas.openxmlformats.org/officeDocument/2006/relationships/hyperlink" Target="file:///\\Elizabethpc\2013\generalidades2013w\ORDENES%20DE%20BIENES%20Y%20SERVCIOS\6874%20MUGUEL%20BENJAMIEN%20TENZE%20TRABANINO.PDF" TargetMode="External"/><Relationship Id="rId4" Type="http://schemas.openxmlformats.org/officeDocument/2006/relationships/hyperlink" Target="file:///\\Elizabethpc\2013\generalidades2013w\ORDENES%20DE%20BIENES%20Y%20SERVCIOS\6954%20ROBERTO%20JOSE%20FROY.pdf" TargetMode="External"/><Relationship Id="rId180" Type="http://schemas.openxmlformats.org/officeDocument/2006/relationships/hyperlink" Target="file:///\\Elizabethpc\2013\generalidades2013w\ORDENES%20DE%20BIENES%20Y%20SERVCIOS\6752%20DUTRIZ%20HERMANOS,%20S.A.%20DE%20C.V..PDF" TargetMode="External"/><Relationship Id="rId215" Type="http://schemas.openxmlformats.org/officeDocument/2006/relationships/hyperlink" Target="file:///\\Elizabethpc\2013\generalidades2013w\ORDENES%20DE%20BIENES%20Y%20SERVCIOS\6784%20ORGANIZACIONE%20SISMA.PDF" TargetMode="External"/><Relationship Id="rId236" Type="http://schemas.openxmlformats.org/officeDocument/2006/relationships/hyperlink" Target="file:///\\Elizabethpc\2013\generalidades2013w\ORDENES%20DE%20BIENES%20Y%20SERVCIOS\6690%20EDITORIAL%20ALTAMIRANO%20MADRIZ,%20S.A.%20DE%20C.V..PDF" TargetMode="External"/><Relationship Id="rId257" Type="http://schemas.openxmlformats.org/officeDocument/2006/relationships/hyperlink" Target="file:///\\Elizabethpc\2013\generalidades2013w\ORDENES%20DE%20BIENES%20Y%20SERVCIOS\6693%20YSLR%20LA%20ROMANTICA,%20S.A.%20DE%20C.V..PDF" TargetMode="External"/><Relationship Id="rId278" Type="http://schemas.openxmlformats.org/officeDocument/2006/relationships/hyperlink" Target="file:///\\Elizabethpc\2013\generalidades2013w\ORDENES%20DE%20BIENES%20Y%20SERVCIOS\6709%20JOSE%20EDGARDO%20HERNANDEZ%20PINEDA.PDF" TargetMode="External"/><Relationship Id="rId401" Type="http://schemas.openxmlformats.org/officeDocument/2006/relationships/hyperlink" Target="file:///\\Elizabethpc\2013\generalidades2013w\ORDENES%20DE%20BIENES%20Y%20SERVCIOS\6878%20MARTA%20EVELYN%20MENA%20MARQUEZ.PDF" TargetMode="External"/><Relationship Id="rId303" Type="http://schemas.openxmlformats.org/officeDocument/2006/relationships/hyperlink" Target="file:///\\Elizabethpc\2013\generalidades2013w\ORDENES%20DE%20BIENES%20Y%20SERVCIOS\6609%20EDITORIAL%20ALTAMIRANO%20MADRIZ,%20S.A.%20DE%20C.V..PDF" TargetMode="External"/><Relationship Id="rId42" Type="http://schemas.openxmlformats.org/officeDocument/2006/relationships/hyperlink" Target="file:///\\Elizabethpc\2013\generalidades2013w\ORDENES%20DE%20BIENES%20Y%20SERVCIOS\6902%20JUAN%20JOSE%20MEJIA%20MENDOZA.pdf" TargetMode="External"/><Relationship Id="rId84" Type="http://schemas.openxmlformats.org/officeDocument/2006/relationships/hyperlink" Target="file:///\\Elizabethpc\2013\generalidades2013w\CONTRATOS%202013\CONTRATO%20DE%20SUMINISTRO%20N&#176;%2067-2013%20FARMACIA%20SAN%20NICOLAS.PDF" TargetMode="External"/><Relationship Id="rId138" Type="http://schemas.openxmlformats.org/officeDocument/2006/relationships/hyperlink" Target="file:///\\Elizabethpc\2013\generalidades2013w\ORDENES%20DE%20BIENES%20Y%20SERVCIOS\6807%20INNOVACIONES%20MEDICAS,%20S.A.%20DE%20C.V..PDF" TargetMode="External"/><Relationship Id="rId345" Type="http://schemas.openxmlformats.org/officeDocument/2006/relationships/hyperlink" Target="file:///\\Elizabethpc\2013\generalidades2013w\CONTRATOS%202013\MODIFICICACION%20A%20CONTRATO%20DE%20SUMINISTRO%20N&#176;%2030-2013.PDF" TargetMode="External"/><Relationship Id="rId387" Type="http://schemas.openxmlformats.org/officeDocument/2006/relationships/hyperlink" Target="file:///\\Elizabethpc\2013\generalidades2013w\ORDENES%20DE%20BIENES%20Y%20SERVCIOS\6672%20TATIANA%20ELIZABETH%20VELARDE%20DE%20VICENTE.PDF" TargetMode="External"/><Relationship Id="rId191" Type="http://schemas.openxmlformats.org/officeDocument/2006/relationships/hyperlink" Target="file:///\\Elizabethpc\2013\generalidades2013w\ORDENES%20DE%20BIENES%20Y%20SERVCIOS\6851%20FELIX%20ADAN%20RIVAS%20UMA&#209;A.PDF" TargetMode="External"/><Relationship Id="rId205" Type="http://schemas.openxmlformats.org/officeDocument/2006/relationships/hyperlink" Target="file:///\\Elizabethpc\2013\generalidades2013w\ORDENES%20DE%20BIENES%20Y%20SERVCIOS\6728%20ELECTROLAB%20MEDIC,%20S.A.%20DE%20C.V..pdf" TargetMode="External"/><Relationship Id="rId247" Type="http://schemas.openxmlformats.org/officeDocument/2006/relationships/hyperlink" Target="file:///\\Elizabethpc\2013\generalidades2013w\ORDENES%20DE%20BIENES%20Y%20SERVCIOS\6708%20CLEAN%20AIR,%20S.A.%20DE%20C.V..PDF" TargetMode="External"/><Relationship Id="rId412" Type="http://schemas.openxmlformats.org/officeDocument/2006/relationships/hyperlink" Target="file:///\\Elizabethpc\2013\generalidades2013w\CONTRATOS%202013\CONTRATO%20DE%20SUMINISTRO%20N&#176;%2064-2013%20MEGA%20FUTURO.PDF" TargetMode="External"/><Relationship Id="rId107" Type="http://schemas.openxmlformats.org/officeDocument/2006/relationships/hyperlink" Target="file:///\\Elizabethpc\2013\generalidades2013w\ORDENES%20DE%20BIENES%20Y%20SERVCIOS\6843%20CONSTRUMARKET.PDF" TargetMode="External"/><Relationship Id="rId289" Type="http://schemas.openxmlformats.org/officeDocument/2006/relationships/hyperlink" Target="file:///\\Elizabethpc\2013\generalidades2013w\ORDENES%20DE%20BIENES%20Y%20SERVCIOS\6612%20DUTRIZ%20HERMANOS,%20S.A.%20DE%20C.V..PDF" TargetMode="External"/><Relationship Id="rId11" Type="http://schemas.openxmlformats.org/officeDocument/2006/relationships/hyperlink" Target="file:///\\Elizabethpc\2013\generalidades2013w\ORDENES%20DE%20BIENES%20Y%20SERVCIOS\6947%20CCAP,%20S.A.%20DE%20C.V..pdf" TargetMode="External"/><Relationship Id="rId53" Type="http://schemas.openxmlformats.org/officeDocument/2006/relationships/hyperlink" Target="file:///\\Elizabethpc\2013\generalidades2013w\ORDENES%20DE%20BIENES%20Y%20SERVCIOS\6891JOSE%20ROBERTO%20ORTIZ.PDF" TargetMode="External"/><Relationship Id="rId149" Type="http://schemas.openxmlformats.org/officeDocument/2006/relationships/hyperlink" Target="file:///\\Elizabethpc\2013\generalidades2013w\ORDENES%20DE%20BIENES%20Y%20SERVCIOS\6795%20INNOVACIONES%20MEDICAS,%20S.A.%20DE%20C.V..PDF" TargetMode="External"/><Relationship Id="rId314" Type="http://schemas.openxmlformats.org/officeDocument/2006/relationships/hyperlink" Target="file:///\\Elizabethpc\2013\generalidades2013w\CONTRATOS%202013\CONTRATO%20DE%20SERVICIO%20N&#176;%2014-2013%20CARLOS%20ANTONIO%20ARAUJO%20GRIMALDI.PDF" TargetMode="External"/><Relationship Id="rId356" Type="http://schemas.openxmlformats.org/officeDocument/2006/relationships/hyperlink" Target="file:///\\Elizabethpc\2013\generalidades2013w\CONTRATOS%202013\CONTRATO%20DE%20SUMINISTRO%20N&#176;%2055-2013%20MEXICHEM.PDF" TargetMode="External"/><Relationship Id="rId398" Type="http://schemas.openxmlformats.org/officeDocument/2006/relationships/hyperlink" Target="file:///\\Elizabethpc\2013\generalidades2013w\ORDENES%20DE%20BIENES%20Y%20SERVCIOS\6875%20ANDRES%20ALBERTO%20ZINNERMANN%20MEJIA.PDF" TargetMode="External"/><Relationship Id="rId95" Type="http://schemas.openxmlformats.org/officeDocument/2006/relationships/hyperlink" Target="file:///\\Elizabethpc\2013\generalidades2013w\ORDENES%20DE%20BIENES%20Y%20SERVCIOS\6849%20FREUND%20DE%20EL%20SALVADOR.pdf" TargetMode="External"/><Relationship Id="rId160" Type="http://schemas.openxmlformats.org/officeDocument/2006/relationships/hyperlink" Target="file:///\\Elizabethpc\2013\generalidades2013w\CONTRATOS%202013\CONTRATO%20DE%20SUMINISTRO%20N&#176;%2047-2013%20DIDEA.PDF" TargetMode="External"/><Relationship Id="rId216" Type="http://schemas.openxmlformats.org/officeDocument/2006/relationships/hyperlink" Target="file:///\\Elizabethpc\2013\generalidades2013w\ORDENES%20DE%20BIENES%20Y%20SERVCIOS\6783%20OXGASA.PDF" TargetMode="External"/><Relationship Id="rId258" Type="http://schemas.openxmlformats.org/officeDocument/2006/relationships/hyperlink" Target="file:///\\Elizabethpc\2013\generalidades2013w\ORDENES%20DE%20BIENES%20Y%20SERVCIOS\6692%20RADIO%20CADENA%20YSKL,%20S.A.%20DE%20C.V..PDF" TargetMode="External"/><Relationship Id="rId22" Type="http://schemas.openxmlformats.org/officeDocument/2006/relationships/hyperlink" Target="file:///\\Elizabethpc\2013\generalidades2013w\ORDENES%20DE%20BIENES%20Y%20SERVCIOS\6940%20MEGA%20FUTURO,%20S.A.%20DE%20C.V,.pdf" TargetMode="External"/><Relationship Id="rId64" Type="http://schemas.openxmlformats.org/officeDocument/2006/relationships/hyperlink" Target="file:///\\Elizabethpc\2013\generalidades2013w\ORDENES%20DE%20BIENES%20Y%20SERVCIOS\6897%20SAVAL,%20S.A.%20DE%20C.V..pdf" TargetMode="External"/><Relationship Id="rId118" Type="http://schemas.openxmlformats.org/officeDocument/2006/relationships/hyperlink" Target="file:///\\Elizabethpc\2013\generalidades2013w\ORDENES%20DE%20BIENES%20Y%20SERVCIOS\6823%20HOTELES,%20S.A.%20DE%20C.V..pdf" TargetMode="External"/><Relationship Id="rId325" Type="http://schemas.openxmlformats.org/officeDocument/2006/relationships/hyperlink" Target="file:///\\Elizabethpc\2013\generalidades2013w\ORDENES%20DE%20BIENES%20Y%20SERVCIOS\6608%20ROSA%20MARIA%20MANCIA%20DE%20REYES.PDF" TargetMode="External"/><Relationship Id="rId367" Type="http://schemas.openxmlformats.org/officeDocument/2006/relationships/hyperlink" Target="file:///\\Elizabethpc\2013\generalidades2013w\ORDENES%20DE%20BIENES%20Y%20SERVCIOS\6652%20JUAN%20BAUTISTA%20CABALLERO%20SIBRIAN.PDF" TargetMode="External"/><Relationship Id="rId171" Type="http://schemas.openxmlformats.org/officeDocument/2006/relationships/hyperlink" Target="file:///\\Elizabethpc\2013\generalidades2013w\ORDENES%20DE%20BIENES%20Y%20SERVCIOS\6786%20DATA%20&amp;%20GRAPHICS,%20S.A.%20DE%20C.V..PDF" TargetMode="External"/><Relationship Id="rId227" Type="http://schemas.openxmlformats.org/officeDocument/2006/relationships/hyperlink" Target="file:///\\Elizabethpc\2013\generalidades2013w\ORDENES%20DE%20BIENES%20Y%20SERVCIOS\6741%20NOE%20ALBERTO%20GUILLEN.PDF" TargetMode="External"/><Relationship Id="rId269" Type="http://schemas.openxmlformats.org/officeDocument/2006/relationships/hyperlink" Target="file:///\\Elizabethpc\2013\generalidades2013w\ORDENES%20DE%20BIENES%20Y%20SERVCIOS\6700%20ROBERTO%20ARTURO%20RODRIGUEZ%20DIAZ.PDF" TargetMode="External"/><Relationship Id="rId33" Type="http://schemas.openxmlformats.org/officeDocument/2006/relationships/hyperlink" Target="file:///\\Elizabethpc\2013\generalidades2013w\ORDENES%20DE%20BIENES%20Y%20SERVCIOS\6925%20OXGASA.pdf" TargetMode="External"/><Relationship Id="rId129" Type="http://schemas.openxmlformats.org/officeDocument/2006/relationships/hyperlink" Target="file:///\\Elizabethpc\2013\generalidades2013w\ORDENES%20DE%20BIENES%20Y%20SERVCIOS\6801%20EDITORIAL%20EL%20MUNDO,%20S.A..pdf" TargetMode="External"/><Relationship Id="rId280" Type="http://schemas.openxmlformats.org/officeDocument/2006/relationships/hyperlink" Target="file:///\\Elizabethpc\2013\generalidades2013w\ORDENES%20DE%20BIENES%20Y%20SERVCIOS\6682%20PROQUISA,%20S.A.%20DE%20C.V..PDF" TargetMode="External"/><Relationship Id="rId336" Type="http://schemas.openxmlformats.org/officeDocument/2006/relationships/hyperlink" Target="file:///\\Elizabethpc\2013\generalidades2013w\CONTRATOS%202013\PRORROGA%20DE%20CONTRATO%20DE%20ARRENDAMIENTO%20N&#176;%2001-2012%20OSCAR%20ARMANDO%20SANCHEZ%20CARBALLO.pdf" TargetMode="External"/><Relationship Id="rId75" Type="http://schemas.openxmlformats.org/officeDocument/2006/relationships/hyperlink" Target="file:///\\Elizabethpc\2013\generalidades2013w\ORDENES%20DE%20BIENES%20Y%20SERVCIOS\6871%20RICOH%20EL%20SALVADOR.PDF" TargetMode="External"/><Relationship Id="rId140" Type="http://schemas.openxmlformats.org/officeDocument/2006/relationships/hyperlink" Target="file:///\\Elizabethpc\2013\generalidades2013w\ORDENES%20DE%20BIENES%20Y%20SERVCIOS\6830%20NOVOGIFTS,%20S.A.%20DE%20C.V..PDF" TargetMode="External"/><Relationship Id="rId182" Type="http://schemas.openxmlformats.org/officeDocument/2006/relationships/hyperlink" Target="file:///\\Elizabethpc\2013\generalidades2013w\ORDENES%20DE%20BIENES%20Y%20SERVCIOS\6860%20JOSE%20DIMAS%20SANDOVAL.PDF" TargetMode="External"/><Relationship Id="rId378" Type="http://schemas.openxmlformats.org/officeDocument/2006/relationships/hyperlink" Target="file:///\\Elizabethpc\2013\generalidades2013w\ORDENES%20DE%20BIENES%20Y%20SERVCIOS\6663%20LUIS%20ERNESTO%20QUI&#209;ONEZ%20MAGA&#209;A.PDF" TargetMode="External"/><Relationship Id="rId403" Type="http://schemas.openxmlformats.org/officeDocument/2006/relationships/hyperlink" Target="file:///\\Elizabethpc\2013\generalidades2013w\CONTRATOS%202013\CONTATO%20DE%20SUMINISTRO%20N&#176;%2037-2013%20PODES.PDF" TargetMode="External"/><Relationship Id="rId6" Type="http://schemas.openxmlformats.org/officeDocument/2006/relationships/hyperlink" Target="file:///\\Elizabethpc\2013\generalidades2013w\ORDENES%20DE%20BIENES%20Y%20SERVCIOS\6946%20EDITORIAL%20ALTAMIRANO.pdf" TargetMode="External"/><Relationship Id="rId238" Type="http://schemas.openxmlformats.org/officeDocument/2006/relationships/hyperlink" Target="file:///\\Elizabethpc\2013\generalidades2013w\ORDENES%20DE%20BIENES%20Y%20SERVCIOS\6684%20CENTRO%20DE%20CAPACITACION%20Y%20ASISTENCIA%20PSICOLOGICA,%20S.A.%20DE%20C.V..pdf" TargetMode="External"/><Relationship Id="rId291" Type="http://schemas.openxmlformats.org/officeDocument/2006/relationships/hyperlink" Target="file:///\\Elizabethpc\2013\generalidades2013w\ORDENES%20DE%20BIENES%20Y%20SERVCIOS\6629%20RADIO%20CADENA%20CUSCATLAN.PDF" TargetMode="External"/><Relationship Id="rId305" Type="http://schemas.openxmlformats.org/officeDocument/2006/relationships/hyperlink" Target="file:///\\Elizabethpc\2013\generalidades2013w\CONTRATOS%202013\CONTRATO%20DE%20SERVICIOS%20N&#176;%2012-2013%20CARLOS%20ANTONIO%20CISNEROS%20MADRID.PDF" TargetMode="External"/><Relationship Id="rId347" Type="http://schemas.openxmlformats.org/officeDocument/2006/relationships/hyperlink" Target="file:///\\Elizabethpc\2013\generalidades2013w\CONTRATOS%202013\CONTRATO%20DE%20SUMINISTRO%20N&#176;%2032-2013%20MEGA%20FUTURO.PDF" TargetMode="External"/><Relationship Id="rId44" Type="http://schemas.openxmlformats.org/officeDocument/2006/relationships/hyperlink" Target="file:///\\Elizabethpc\2013\generalidades2013w\ORDENES%20DE%20BIENES%20Y%20SERVCIOS\6913%20MJ%20REMODELACIONES,%20S.A.%20DE%20C.V..pdf" TargetMode="External"/><Relationship Id="rId86" Type="http://schemas.openxmlformats.org/officeDocument/2006/relationships/hyperlink" Target="file:///\\Elizabethpc\2013\generalidades2013w\ORDENES%20DE%20BIENES%20Y%20SERVCIOS\6883-%206884%20INFRA%20DE%20EL%20SALVADOR1.pdf" TargetMode="External"/><Relationship Id="rId151" Type="http://schemas.openxmlformats.org/officeDocument/2006/relationships/hyperlink" Target="file:///\\Elizabethpc\2013\generalidades2013w\ORDENES%20DE%20BIENES%20Y%20SERVCIOS\6796%20PATRONATO%20DEL%20CUERPO%20DE%20BOMBEROS%20DE%20EL%20SALVADOR.PDF" TargetMode="External"/><Relationship Id="rId389" Type="http://schemas.openxmlformats.org/officeDocument/2006/relationships/hyperlink" Target="file:///\\Elizabethpc\2013\generalidades2013w\ORDENES%20DE%20BIENES%20Y%20SERVCIOS\6674%20MARTA%20EVELYN%20MENA%20MARQUEZ.PDF" TargetMode="External"/><Relationship Id="rId193" Type="http://schemas.openxmlformats.org/officeDocument/2006/relationships/hyperlink" Target="file:///\\Elizabethpc\2013\generalidades2013w\ORDENES%20DE%20BIENES%20Y%20SERVCIOS\6751%20INDUSTRIAS%20GRAFICAS%20VIMTAZA,%20S.A.%20DE%20C.V..PDF" TargetMode="External"/><Relationship Id="rId207" Type="http://schemas.openxmlformats.org/officeDocument/2006/relationships/hyperlink" Target="file:///\\Elizabethpc\2013\generalidades2013w\ORDENES%20DE%20BIENES%20Y%20SERVCIOS\6725%20ROBERTO%20JOSE%20FROT%20LARRA&#209;AGA.PDF" TargetMode="External"/><Relationship Id="rId249" Type="http://schemas.openxmlformats.org/officeDocument/2006/relationships/hyperlink" Target="file:///\\Elizabethpc\2013\generalidades2013w\ORDENES%20DE%20BIENES%20Y%20SERVCIOS\6678%20DUTRIZ%20HERMANOS,%20S.A.%20DE%20C.V..PDF" TargetMode="External"/><Relationship Id="rId414" Type="http://schemas.openxmlformats.org/officeDocument/2006/relationships/hyperlink" Target="file:///\\Elizabethpc\2013\generalidades2013w\CONTRATOS%202013\CONTRATO%20DE%20SUMINISTRO%20N&#176;%2073-2013%20PODES.pdf" TargetMode="External"/><Relationship Id="rId13" Type="http://schemas.openxmlformats.org/officeDocument/2006/relationships/hyperlink" Target="file:///\\Elizabethpc\2013\generalidades2013w\ORDENES%20DE%20BIENES%20Y%20SERVCIOS\6942%20MJ%20REMODELACIONES,%20S.A.%20DE%20C.V..pdf" TargetMode="External"/><Relationship Id="rId109" Type="http://schemas.openxmlformats.org/officeDocument/2006/relationships/hyperlink" Target="file:///\\Elizabethpc\2013\generalidades2013w\ORDENES%20DE%20BIENES%20Y%20SERVCIOS\6846%20CLUADIA%20MIRNA%20POSADA.PDF" TargetMode="External"/><Relationship Id="rId260" Type="http://schemas.openxmlformats.org/officeDocument/2006/relationships/hyperlink" Target="file:///\\Elizabethpc\2013\generalidades2013w\ORDENES%20DE%20BIENES%20Y%20SERVCIOS\6740%20FAES.pdf" TargetMode="External"/><Relationship Id="rId316" Type="http://schemas.openxmlformats.org/officeDocument/2006/relationships/hyperlink" Target="file:///\\Elizabethpc\2013\generalidades2013w\CONTRATOS%202013\CONTRATO%20DE%20SUMINISTRO%20N&#176;%2009-2013%20SERDICA,%20S.A.%20DE%20C.V..PDF" TargetMode="External"/><Relationship Id="rId55" Type="http://schemas.openxmlformats.org/officeDocument/2006/relationships/hyperlink" Target="file:///\\Elizabethpc\2013\generalidades2013w\ORDENES%20DE%20BIENES%20Y%20SERVCIOS\6914%20DATA%20&amp;%20GRAPHICS.pdf" TargetMode="External"/><Relationship Id="rId97" Type="http://schemas.openxmlformats.org/officeDocument/2006/relationships/hyperlink" Target="file:///\\Elizabethpc\2013\generalidades2013w\ORDENES%20DE%20BIENES%20Y%20SERVCIOS\6854%20JOAQUIN%20ANTONIO%20FUENTES.PDF" TargetMode="External"/><Relationship Id="rId120" Type="http://schemas.openxmlformats.org/officeDocument/2006/relationships/hyperlink" Target="file:///\\Elizabethpc\2013\generalidades2013w\ORDENES%20DE%20BIENES%20Y%20SERVCIOS\6833%20RAF,%20S.A.%20DE%20C.V..PDF" TargetMode="External"/><Relationship Id="rId358" Type="http://schemas.openxmlformats.org/officeDocument/2006/relationships/hyperlink" Target="file:///\\Elizabethpc\2013\generalidades2013w\CONTRATOS%202013\CONTRATO%20DE%20SUMINISTRO%20N&#176;%2057-2013%20COMERCIALIZACION%20SAN%20PABLO.PDF" TargetMode="External"/><Relationship Id="rId162" Type="http://schemas.openxmlformats.org/officeDocument/2006/relationships/hyperlink" Target="file:///\\Elizabethpc\2013\generalidades2013w\CONTRATOS%202013\CONTRATO%20DE%20SUMINISTRO%20N&#176;%2052-2013%20LIDIA%20MARTINEZ.PDF" TargetMode="External"/><Relationship Id="rId218" Type="http://schemas.openxmlformats.org/officeDocument/2006/relationships/hyperlink" Target="file:///\\Elizabethpc\2013\generalidades2013w\CONTRATOS%202013\CONTRATO%20DE%20SUMINISTRO%20N&#176;%2029-2013%20DATA%20GRAFIC.PDF" TargetMode="External"/><Relationship Id="rId271" Type="http://schemas.openxmlformats.org/officeDocument/2006/relationships/hyperlink" Target="file:///\\Elizabethpc\2013\generalidades2013w\ORDENES%20DE%20BIENES%20Y%20SERVCIOS\6643%20LIGIA%20MARIA%20ALFARO%20CRUZ.PDF" TargetMode="External"/><Relationship Id="rId24" Type="http://schemas.openxmlformats.org/officeDocument/2006/relationships/hyperlink" Target="file:///\\Elizabethpc\2013\generalidades2013w\ORDENES%20DE%20BIENES%20Y%20SERVCIOS\6937%20-%206938%20ALMACENES%20VIDRI,%20S.A.%20DE%20C.V..pdf" TargetMode="External"/><Relationship Id="rId66" Type="http://schemas.openxmlformats.org/officeDocument/2006/relationships/hyperlink" Target="file:///\\Elizabethpc\2013\generalidades2013w\ORDENES%20DE%20BIENES%20Y%20SERVCIOS\6895%20NOE%20ALBERTO%20GUILLEN.pdf" TargetMode="External"/><Relationship Id="rId131" Type="http://schemas.openxmlformats.org/officeDocument/2006/relationships/hyperlink" Target="file:///\\Elizabethpc\2013\generalidades2013w\ORDENES%20DE%20BIENES%20Y%20SERVCIOS\6822%20CARLOS%20ERNESTO%20ELIAS%20AVALOS.PDF" TargetMode="External"/><Relationship Id="rId327" Type="http://schemas.openxmlformats.org/officeDocument/2006/relationships/hyperlink" Target="file:///\\Elizabethpc\2013\generalidades2013w\CONTRATOS%202013\CONTRATO%20DE%20SUMINISTRO%20N&#176;%2007-2013%20CARLOS%20ERNESTO%20ELIAS%20AVALOS.PDF" TargetMode="External"/><Relationship Id="rId369" Type="http://schemas.openxmlformats.org/officeDocument/2006/relationships/hyperlink" Target="file:///\\Elizabethpc\2013\generalidades2013w\ORDENES%20DE%20BIENES%20Y%20SERVCIOS\6654%20MIRIAN%20IDALIA%20GOMEZ%20DE%20RIVERA.PDF" TargetMode="External"/><Relationship Id="rId173" Type="http://schemas.openxmlformats.org/officeDocument/2006/relationships/hyperlink" Target="file:///\\Elizabethpc\2013\generalidades2013w\ORDENES%20DE%20BIENES%20Y%20SERVCIOS\6767%20FUMIGADORA%20Y%20FORMULADORA%20CAMPOS,%20S.A.%20DE%20C.V..PDF" TargetMode="External"/><Relationship Id="rId229" Type="http://schemas.openxmlformats.org/officeDocument/2006/relationships/hyperlink" Target="file:///\\Elizabethpc\2013\generalidades2013w\ORDENES%20DE%20BIENES%20Y%20SERVCIOS\6724%20LIGIA%20MARIA%20ALFARO.pdf" TargetMode="External"/><Relationship Id="rId380" Type="http://schemas.openxmlformats.org/officeDocument/2006/relationships/hyperlink" Target="file:///C:\Users\elizabethmail\TODO\elizabethmail\TODO\UACI\2013\GENERALIDADES2013W\ORDENES%20DE%20BIENES%20Y%20SERVCIOS\6665%20JORGE%20ALBERTO%20VICENTE%20BELTRAN.PDF" TargetMode="External"/><Relationship Id="rId240" Type="http://schemas.openxmlformats.org/officeDocument/2006/relationships/hyperlink" Target="file:///\\Elizabethpc\2013\generalidades2013w\ORDENES%20DE%20BIENES%20Y%20SERVCIOS\6719%20TELECOMODA,%20S.A.%20DE%20C.V..PDF" TargetMode="External"/><Relationship Id="rId35" Type="http://schemas.openxmlformats.org/officeDocument/2006/relationships/hyperlink" Target="file:///\\Elizabethpc\2013\generalidades2013w\ORDENES%20DE%20BIENES%20Y%20SERVCIOS\6926%20CASCO%20DE%20EL%20SALVADOR.pdf" TargetMode="External"/><Relationship Id="rId77" Type="http://schemas.openxmlformats.org/officeDocument/2006/relationships/hyperlink" Target="file:///\\Elizabethpc\2013\generalidades2013w\ORDENES%20DE%20BIENES%20Y%20SERVCIOS\6872%20PBS%20EL%20SALVADOR.PDF" TargetMode="External"/><Relationship Id="rId100" Type="http://schemas.openxmlformats.org/officeDocument/2006/relationships/hyperlink" Target="file:///\\Elizabethpc\2013\generalidades2013w\CONTRATOS%202013\CONTRATO%20DE%20SUMINISTRO%20N&#176;%2066-2013%20JOSE%20MONTEROSA.PDF" TargetMode="External"/><Relationship Id="rId282" Type="http://schemas.openxmlformats.org/officeDocument/2006/relationships/hyperlink" Target="file:///\\Elizabethpc\2013\generalidades2013w\ORDENES%20DE%20BIENES%20Y%20SERVCIOS\6642%20PROQUINSA,%20S.A.%20DE%20C.V..PDF" TargetMode="External"/><Relationship Id="rId338" Type="http://schemas.openxmlformats.org/officeDocument/2006/relationships/hyperlink" Target="file:///\\Elizabethpc\2013\generalidades2013w\CONTRATOS%202013\PRORROGA%20DE%20CONTRATO%20DE%20ARRENDAMIENTO%20N&#176;%2002-2012%20GUADALUPE%20DEL%20CARMEN%20D&#205;AS%20RODRIGUEZ.PDF" TargetMode="External"/><Relationship Id="rId8" Type="http://schemas.openxmlformats.org/officeDocument/2006/relationships/hyperlink" Target="file:///\\Elizabethpc\2013\generalidades2013w\ORDENES%20DE%20BIENES%20Y%20SERVCIOS\6943%20JUAN%20CARLOS%20CASTRO%20LANDAVERDE.pdf" TargetMode="External"/><Relationship Id="rId142" Type="http://schemas.openxmlformats.org/officeDocument/2006/relationships/hyperlink" Target="file:///\\Elizabethpc\2013\generalidades2013w\ORDENES%20DE%20BIENES%20Y%20SERVCIOS\6817%20JOSE%20ALFREDO%20RODDRIGUEZ.PDF" TargetMode="External"/><Relationship Id="rId184" Type="http://schemas.openxmlformats.org/officeDocument/2006/relationships/hyperlink" Target="file:///\\Elizabethpc\2013\generalidades2013w\ORDENES%20DE%20BIENES%20Y%20SERVCIOS\6858%20CASIMIRO%20LOPEZ%20GIL.PDF" TargetMode="External"/><Relationship Id="rId391" Type="http://schemas.openxmlformats.org/officeDocument/2006/relationships/hyperlink" Target="file:///\\Elizabethpc\2013\generalidades2013w\ORDENES%20DE%20BIENES%20Y%20SERVCIOS\6676%20JOSE%20FRANCISCO%20FLORES%20NAVARRETE.PDF" TargetMode="External"/><Relationship Id="rId405" Type="http://schemas.openxmlformats.org/officeDocument/2006/relationships/hyperlink" Target="file:///\\Elizabethpc\2013\generalidades2013w\CONTRATOS%202013\CONTRATO%20DE%20SUMINISTRO%20N&#176;%2048-2013%20CARLOS%20ERNESTO%20ELIAS%20AVALOS.PDF" TargetMode="External"/><Relationship Id="rId251" Type="http://schemas.openxmlformats.org/officeDocument/2006/relationships/hyperlink" Target="file:///\\Elizabethpc\2013\generalidades2013w\ORDENES%20DE%20BIENES%20Y%20SERVCIOS\6699%20RADIO%20CHALATENANGO,%20S.A.%20DE%20C.V..PDF" TargetMode="External"/><Relationship Id="rId46" Type="http://schemas.openxmlformats.org/officeDocument/2006/relationships/hyperlink" Target="file:///\\Elizabethpc\2013\generalidades2013w\ORDENES%20DE%20BIENES%20Y%20SERVCIOS\6898%20JOSE%20GIL%20MAJANO.pdf" TargetMode="External"/><Relationship Id="rId293" Type="http://schemas.openxmlformats.org/officeDocument/2006/relationships/hyperlink" Target="file:///\\Elizabethpc\2013\generalidades2013w\ORDENES%20DE%20BIENES%20Y%20SERVCIOS\6627%20CHAMAGUA%20MORATAYA,%20S.A.%20DE%20C.V..PDF" TargetMode="External"/><Relationship Id="rId307" Type="http://schemas.openxmlformats.org/officeDocument/2006/relationships/hyperlink" Target="file:///\\Elizabethpc\2013\generalidades2013w\CONTRATOS%202013\CONTRATO%20DE%20SUMINISTRO%20N&#176;%2021-2013%20VILLALOBOS,%20S.A.%20DE%20C.V..PDF" TargetMode="External"/><Relationship Id="rId349" Type="http://schemas.openxmlformats.org/officeDocument/2006/relationships/hyperlink" Target="file:///\\Elizabethpc\2013\generalidades2013w\CONTRATOS%202013\CONTRATO%20DE%20SUMINISTRO%20N&#176;%2034-2013%20MULTILINE,%20S.A.%20DE%20C.V..PDF" TargetMode="External"/><Relationship Id="rId88" Type="http://schemas.openxmlformats.org/officeDocument/2006/relationships/hyperlink" Target="file:///\\Elizabethpc\2013\generalidades2013w\ORDENES%20DE%20BIENES%20Y%20SERVCIOS\6907%20OXIGENO%20Y%20GASES.pdf" TargetMode="External"/><Relationship Id="rId111" Type="http://schemas.openxmlformats.org/officeDocument/2006/relationships/hyperlink" Target="file:///\\Elizabethpc\2013\generalidades2013w\ORDENES%20DE%20BIENES%20Y%20SERVCIOS\6850%20MAR%20Y%20ASOCIADOS.PDF" TargetMode="External"/><Relationship Id="rId153" Type="http://schemas.openxmlformats.org/officeDocument/2006/relationships/hyperlink" Target="file:///\\Elizabethpc\2013\generalidades2013w\ORDENES%20DE%20BIENES%20Y%20SERVCIOS\6789%20OD%20EL%20SALVADOR%20LIMITADA%20DE%20CV.PDF" TargetMode="External"/><Relationship Id="rId195" Type="http://schemas.openxmlformats.org/officeDocument/2006/relationships/hyperlink" Target="file:///\\Elizabethpc\2013\generalidades2013w\ORDENES%20DE%20BIENES%20Y%20SERVCIOS\6758%20EQUITEC,%20S.A.%20DE%20C.V..PDF" TargetMode="External"/><Relationship Id="rId209" Type="http://schemas.openxmlformats.org/officeDocument/2006/relationships/hyperlink" Target="file:///\\Elizabethpc\2013\generalidades2013w\ORDENES%20DE%20BIENES%20Y%20SERVCIOS\6716%20EDITORIAL%20ALTAMIRANO%20MADRID.PDF" TargetMode="External"/><Relationship Id="rId360" Type="http://schemas.openxmlformats.org/officeDocument/2006/relationships/hyperlink" Target="file:///\\Elizabethpc\2013\generalidades2013w\ORDENES%20DE%20BIENES%20Y%20SERVCIOS\6962%20OXGASA.pdf" TargetMode="External"/><Relationship Id="rId416" Type="http://schemas.openxmlformats.org/officeDocument/2006/relationships/drawing" Target="../drawings/drawing5.xml"/><Relationship Id="rId220" Type="http://schemas.openxmlformats.org/officeDocument/2006/relationships/hyperlink" Target="file:///\\Elizabethpc\2013\generalidades2013w\ORDENES%20DE%20BIENES%20Y%20SERVCIOS\6726%20JUAN%20ANTONIO%20RAMIREZ.pdf" TargetMode="External"/><Relationship Id="rId15" Type="http://schemas.openxmlformats.org/officeDocument/2006/relationships/hyperlink" Target="file:///\\Elizabethpc\2013\generalidades2013w\ORDENES%20DE%20BIENES%20Y%20SERVCIOS\6941%20DELIBANQUETES,%20S.A.%20DE%20C.V..pdf" TargetMode="External"/><Relationship Id="rId57" Type="http://schemas.openxmlformats.org/officeDocument/2006/relationships/hyperlink" Target="file:///\\Elizabethpc\2013\generalidades2013w\CONTRATOS%202013\CONTRATO%20DE%20SUMINISTRO%20N&#176;%2074-2013%20DATA%20&amp;%20GRAPHIS.pdf" TargetMode="External"/><Relationship Id="rId262" Type="http://schemas.openxmlformats.org/officeDocument/2006/relationships/hyperlink" Target="file:///\\Elizabethpc\2013\generalidades2013w\CONTRATOS%202013\CONTRATO%20DE%20SUMINISTRO%20N&#176;%2023-2013%20HERMELINDA%20VALDIVIESO.PDF" TargetMode="External"/><Relationship Id="rId318" Type="http://schemas.openxmlformats.org/officeDocument/2006/relationships/hyperlink" Target="file:///\\Elizabethpc\2013\generalidades2013w\ORDENES%20DE%20BIENES%20Y%20SERVCIOS\6603%20EDITORA%20EL%20MUNDO,%20S.A..PDF" TargetMode="External"/><Relationship Id="rId99" Type="http://schemas.openxmlformats.org/officeDocument/2006/relationships/hyperlink" Target="file:///\\Elizabethpc\2013\generalidades2013w\ORDENES%20DE%20BIENES%20Y%20SERVCIOS\6855%20FELIX%20ADAN%20RIVAS%20UMA&#209;A.PDF" TargetMode="External"/><Relationship Id="rId122" Type="http://schemas.openxmlformats.org/officeDocument/2006/relationships/hyperlink" Target="file:///\\Elizabethpc\2013\generalidades2013w\ORDENES%20DE%20BIENES%20Y%20SERVCIOS\6819%20PROPOL.PDF" TargetMode="External"/><Relationship Id="rId164" Type="http://schemas.openxmlformats.org/officeDocument/2006/relationships/hyperlink" Target="file:///\\Elizabethpc\2013\generalidades2013w\ORDENES%20DE%20BIENES%20Y%20SERVCIOS\6770%20EDITORIAL%20ALTAMIRANO.PDF" TargetMode="External"/><Relationship Id="rId371" Type="http://schemas.openxmlformats.org/officeDocument/2006/relationships/hyperlink" Target="file:///\\Elizabethpc\2013\generalidades2013w\ORDENES%20DE%20BIENES%20Y%20SERVCIOS\6656%20VICTOR%20JACINTO%20COLOCHO%20PALACIOS.PDF" TargetMode="External"/><Relationship Id="rId26" Type="http://schemas.openxmlformats.org/officeDocument/2006/relationships/hyperlink" Target="file:///\\Elizabethpc\2013\generalidades2013w\ORDENES%20DE%20BIENES%20Y%20SERVCIOS\6923%20VAPPOR,%20S.A.%20DE%20C.V..pdf" TargetMode="External"/><Relationship Id="rId231" Type="http://schemas.openxmlformats.org/officeDocument/2006/relationships/hyperlink" Target="file:///\\Elizabethpc\2013\generalidades2013w\ORDENES%20DE%20BIENES%20Y%20SERVCIOS\6721%20ELEVADORES%20DE%20CENTROAMERICA,%20S.A.%20DE%20C.V..PDF" TargetMode="External"/><Relationship Id="rId273" Type="http://schemas.openxmlformats.org/officeDocument/2006/relationships/hyperlink" Target="file:///\\Elizabethpc\2013\generalidades2013w\ORDENES%20DE%20BIENES%20Y%20SERVCIOS\6688%20DPG,%20S.A.%20DE%20C.V..PDF" TargetMode="External"/><Relationship Id="rId329" Type="http://schemas.openxmlformats.org/officeDocument/2006/relationships/hyperlink" Target="file:///\\Elizabethpc\2013\generalidades2013w\ORDENES%20DE%20BIENES%20Y%20SERVCIOS\6635%20DROGUERIA%20BUENOS%20AIRES,%20S.A.%20DE%20C.V..PDF" TargetMode="External"/><Relationship Id="rId68" Type="http://schemas.openxmlformats.org/officeDocument/2006/relationships/hyperlink" Target="file:///\\Elizabethpc\2013\generalidades2013w\ORDENES%20DE%20BIENES%20Y%20SERVCIOS\6865%20DUTRIZ%20HERMANOS.PDF" TargetMode="External"/><Relationship Id="rId133" Type="http://schemas.openxmlformats.org/officeDocument/2006/relationships/hyperlink" Target="file:///\\Elizabethpc\2013\generalidades2013w\ORDENES%20DE%20BIENES%20Y%20SERVCIOS\6820%20LIDIA%20MARTINEZ.pdf" TargetMode="External"/><Relationship Id="rId175" Type="http://schemas.openxmlformats.org/officeDocument/2006/relationships/hyperlink" Target="file:///\\Elizabethpc\2013\generalidades2013w\ORDENES%20DE%20BIENES%20Y%20SERVCIOS\6755%20COLATINO.PDF" TargetMode="External"/><Relationship Id="rId340" Type="http://schemas.openxmlformats.org/officeDocument/2006/relationships/hyperlink" Target="file:///\\Elizabethpc\2013\generalidades2013w\CONTRATOS%202013\CONTRATO%20DE%20SUMINISTRO%20N&#176;%2018-2013%20LIDIA%20MARTINEZ%20DE%20MARROQUIN.PDF" TargetMode="External"/><Relationship Id="rId200" Type="http://schemas.openxmlformats.org/officeDocument/2006/relationships/hyperlink" Target="file:///\\Elizabethpc\2013\generalidades2013w\ORDENES%20DE%20BIENES%20Y%20SERVCIOS\6747%20DESARROLLO%20DE%20SOLUCIONES.PDF" TargetMode="External"/><Relationship Id="rId382" Type="http://schemas.openxmlformats.org/officeDocument/2006/relationships/hyperlink" Target="file:///\\Elizabethpc\2013\generalidades2013w\ORDENES%20DE%20BIENES%20Y%20SERVCIOS\6667%20MIGUEL%20BENJAMIN%20TENSE%20TRABANINO%20VERDADERO.PDF" TargetMode="External"/><Relationship Id="rId242" Type="http://schemas.openxmlformats.org/officeDocument/2006/relationships/hyperlink" Target="file:///\\Elizabethpc\2013\generalidades2013w\ORDENES%20DE%20BIENES%20Y%20SERVCIOS\6763%20MEGA%20FUTURO,%20S.A.%20DE%20C.V..PDF" TargetMode="External"/><Relationship Id="rId284" Type="http://schemas.openxmlformats.org/officeDocument/2006/relationships/hyperlink" Target="file:///\\Elizabethpc\2013\generalidades2013w\ORDENES%20DE%20BIENES%20Y%20SERVCIOS\6640%20MARIA%20GUILLERMINA%20AGUILAR%20JOVEL.PDF" TargetMode="External"/><Relationship Id="rId37" Type="http://schemas.openxmlformats.org/officeDocument/2006/relationships/hyperlink" Target="file:///\\Elizabethpc\2013\generalidades2013w\ORDENES%20DE%20BIENES%20Y%20SERVCIOS\6921%20CALCULADORAS%20Y%20TECLADOS,%20S.A%20.DE%20C.V..pdf" TargetMode="External"/><Relationship Id="rId79" Type="http://schemas.openxmlformats.org/officeDocument/2006/relationships/hyperlink" Target="file:///\\Elizabethpc\2013\generalidades2013w\ORDENES%20DE%20BIENES%20Y%20SERVCIOS\6868%20IMPRESOS%20MULTIPLES.PDF" TargetMode="External"/><Relationship Id="rId102" Type="http://schemas.openxmlformats.org/officeDocument/2006/relationships/hyperlink" Target="file:///\\Elizabethpc\2013\generalidades2013w\ORDENES%20DE%20BIENES%20Y%20SERVCIOS\6842%20MARIO%20EUGENIO%20GUEVARA%20MARTINEZ.pdf" TargetMode="External"/><Relationship Id="rId144" Type="http://schemas.openxmlformats.org/officeDocument/2006/relationships/hyperlink" Target="file:///\\Elizabethpc\2013\generalidades2013w\ORDENES%20DE%20BIENES%20Y%20SERVCIOS\6815%20BUENAVENTURA%20ARGUETA%20CHICA.PDF" TargetMode="External"/><Relationship Id="rId90" Type="http://schemas.openxmlformats.org/officeDocument/2006/relationships/hyperlink" Target="file:///\\Elizabethpc\2013\generalidades2013w\ORDENES%20DE%20BIENES%20Y%20SERVCIOS\6906%20LIDIA%20MARTINEZ%20DE%20MARROQUIN.pdf" TargetMode="External"/><Relationship Id="rId186" Type="http://schemas.openxmlformats.org/officeDocument/2006/relationships/hyperlink" Target="file:///\\Elizabethpc\2013\generalidades2013w\ORDENES%20DE%20BIENES%20Y%20SERVCIOS\6762%20MERCEDES%20VARELA%20CHAVARRIA.PDF" TargetMode="External"/><Relationship Id="rId351" Type="http://schemas.openxmlformats.org/officeDocument/2006/relationships/hyperlink" Target="file:///\\Elizabethpc\2013\generalidades2013w\CONTRATOS%202013\CONTRATO%20DE%20SUMINISTRO%20N&#176;%2041-2013%20MULTILINE,%20S.A.%20DE%20C.V..PDF" TargetMode="External"/><Relationship Id="rId393" Type="http://schemas.openxmlformats.org/officeDocument/2006/relationships/hyperlink" Target="file:///\\Elizabethpc\2013\generalidades2013w\ORDENES%20DE%20BIENES%20Y%20SERVCIOS\6779%20VLADIMIR%20EDMUNDO%20CERNA%20RUBIO.PDF" TargetMode="External"/><Relationship Id="rId407" Type="http://schemas.openxmlformats.org/officeDocument/2006/relationships/hyperlink" Target="file:///\\Elizabethpc\2013\generalidades2013w\CONTRATOS%202013\CONTRATO%20DE%20SUMINISTRO%20N&#176;%2049-2013%20PODES.PDF" TargetMode="External"/><Relationship Id="rId211" Type="http://schemas.openxmlformats.org/officeDocument/2006/relationships/hyperlink" Target="file:///\\Elizabethpc\2013\generalidades2013w\ORDENES%20DE%20BIENES%20Y%20SERVCIOS\6713%20COTALINO%20DE%20R.L.PDF" TargetMode="External"/><Relationship Id="rId253" Type="http://schemas.openxmlformats.org/officeDocument/2006/relationships/hyperlink" Target="file:///\\Elizabethpc\2013\generalidades2013w\ORDENES%20DE%20BIENES%20Y%20SERVCIOS\6706%20RADIO%20INDUSTRIA%20M%20Y%20M,%20S.A.%20DE%20C.V..PDF" TargetMode="External"/><Relationship Id="rId295" Type="http://schemas.openxmlformats.org/officeDocument/2006/relationships/hyperlink" Target="file:///\\Elizabethpc\2013\generalidades2013w\ORDENES%20DE%20BIENES%20Y%20SERVCIOS\6614%20COMUNICACIONES%20IBW%20EL%20SALVADOR,%20S.A.%20DE%20C.V..PDF" TargetMode="External"/><Relationship Id="rId309" Type="http://schemas.openxmlformats.org/officeDocument/2006/relationships/hyperlink" Target="file:///\\Elizabethpc\2013\generalidades2013w\ORDENES%20DE%20BIENES%20Y%20SERVCIOS\6606%20COLATINO%20DE%20R.L..PDF" TargetMode="External"/><Relationship Id="rId48" Type="http://schemas.openxmlformats.org/officeDocument/2006/relationships/hyperlink" Target="file:///\\Elizabethpc\2013\generalidades2013w\ORDENES%20DE%20BIENES%20Y%20SERVCIOS\6889%20DUTRIZ%20HERMANOS.PDF" TargetMode="External"/><Relationship Id="rId113" Type="http://schemas.openxmlformats.org/officeDocument/2006/relationships/hyperlink" Target="file:///\\Elizabethpc\2013\generalidades2013w\ORDENES%20DE%20BIENES%20Y%20SERVCIOS\6825%20EDITORIAL%20ALTAMIRANO%20MADRIZ,%20S.A.%20DE%20C.V..PDF" TargetMode="External"/><Relationship Id="rId320" Type="http://schemas.openxmlformats.org/officeDocument/2006/relationships/hyperlink" Target="file:///\\Elizabethpc\2013\generalidades2013w\ORDENES%20DE%20BIENES%20Y%20SERVCIOS\6601%20DUTRIZ%20HERMANOS,%20S.A.%20DE%20C.V..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file:///\\Elizabethpc\2014\GENERALIDADES2014W\ORDENES%202014\7083%20CALCULADORAS%20Y%20TECLADOS.pdf" TargetMode="External"/><Relationship Id="rId299" Type="http://schemas.openxmlformats.org/officeDocument/2006/relationships/hyperlink" Target="file:///\\Elizabethpc\2014\GENERALIDADES2014W\CONTRATOS%202014\CONTRATO%20DE%20SUMINISTRO%20N&#176;%2010-2014.pdf" TargetMode="External"/><Relationship Id="rId21" Type="http://schemas.openxmlformats.org/officeDocument/2006/relationships/hyperlink" Target="file:///\\Elizabethpc\2014\GENERALIDADES2014W\ORDENES%202014\6965%20EDITORIAL%20EL%20MUNDO.pdf" TargetMode="External"/><Relationship Id="rId63" Type="http://schemas.openxmlformats.org/officeDocument/2006/relationships/hyperlink" Target="file:///\\Elizabethpc\2014\GENERALIDADES2014W\ORDENES%202014\7025%20JAIME%20GARCIA.pdf" TargetMode="External"/><Relationship Id="rId159" Type="http://schemas.openxmlformats.org/officeDocument/2006/relationships/hyperlink" Target="file:///\\Elizabethpc\2014\GENERALIDADES2014W\ORDENES%202014\7121%20SERVICIOS%20ALIMENTICIOS%20C.%20Y%20R..pdf" TargetMode="External"/><Relationship Id="rId170" Type="http://schemas.openxmlformats.org/officeDocument/2006/relationships/hyperlink" Target="file:///\\Elizabethpc\2014\GENERALIDADES2014W\ORDENES%202014\7128%20FARMACIA%20SAN%20NICOLAS.pdf" TargetMode="External"/><Relationship Id="rId226" Type="http://schemas.openxmlformats.org/officeDocument/2006/relationships/hyperlink" Target="file:///\\Elizabethpc\2014\GENERALIDADES2014W\ORDENES%202014\ORDENES%202014\0062-2014%20GYS.pdf" TargetMode="External"/><Relationship Id="rId268" Type="http://schemas.openxmlformats.org/officeDocument/2006/relationships/hyperlink" Target="file:///\\Elizabethpc\2014\GENERALIDADES2014W\ORDENES%202014\0083-2014%20DESARROLLO.pdf" TargetMode="External"/><Relationship Id="rId32" Type="http://schemas.openxmlformats.org/officeDocument/2006/relationships/hyperlink" Target="file:///\\Elizabethpc\2014\GENERALIDADES2014W\ORDENES%202014\6998%20COLATINO.pdf" TargetMode="External"/><Relationship Id="rId74" Type="http://schemas.openxmlformats.org/officeDocument/2006/relationships/hyperlink" Target="file:///\\Elizabethpc\2014\GENERALIDADES2014W\ORDENES%202014\7036%20SONIA%20MINERO.pdf" TargetMode="External"/><Relationship Id="rId128" Type="http://schemas.openxmlformats.org/officeDocument/2006/relationships/hyperlink" Target="file:///\\Elizabethpc\2014\GENERALIDADES2014W\ORDENES%202014\7093%20YSLR%20LA%20ROMANTICA.pdf" TargetMode="External"/><Relationship Id="rId5" Type="http://schemas.openxmlformats.org/officeDocument/2006/relationships/hyperlink" Target="file:///\\Elizabethpc\2014\GENERALIDADES2014W\ORDENES%202014\6973%20MARITZA%20MELGAR.pdf" TargetMode="External"/><Relationship Id="rId181" Type="http://schemas.openxmlformats.org/officeDocument/2006/relationships/hyperlink" Target="file:///\\Elizabethpc\2014\GENERALIDADES2014W\CONTRATOS%202014\CONTRATO%20DE%20SUMINISTRO%20N&#176;%2031-2014.pdf" TargetMode="External"/><Relationship Id="rId237" Type="http://schemas.openxmlformats.org/officeDocument/2006/relationships/hyperlink" Target="file:///\\Elizabethpc\2014\GENERALIDADES2014W\ORDENES%202014\0075-2014%20NOE%20GUILLEN.pdf" TargetMode="External"/><Relationship Id="rId279" Type="http://schemas.openxmlformats.org/officeDocument/2006/relationships/hyperlink" Target="file:///\\Elizabethpc\2014\GENERALIDADES2014W\ORDENES%202014\0093-2014%20COPROSER.pdf" TargetMode="External"/><Relationship Id="rId43" Type="http://schemas.openxmlformats.org/officeDocument/2006/relationships/hyperlink" Target="file:///\\Elizabethpc\2014\GENERALIDADES2014W\ORDENES%202014\7005%20EDGAR%20PERDOMO.pdf" TargetMode="External"/><Relationship Id="rId139" Type="http://schemas.openxmlformats.org/officeDocument/2006/relationships/hyperlink" Target="file:///\\Elizabethpc\2014\GENERALIDADES2014W\ORDENES%202014\7106%20EDITORA%20EL%20MUNDO.pdf" TargetMode="External"/><Relationship Id="rId290" Type="http://schemas.openxmlformats.org/officeDocument/2006/relationships/hyperlink" Target="file:///\\Elizabethpc\2014\GENERALIDADES2014W\ORDENES%202014\0108-2014%20JESUS%20LOPEZ.pdf" TargetMode="External"/><Relationship Id="rId304" Type="http://schemas.openxmlformats.org/officeDocument/2006/relationships/hyperlink" Target="file:///\\Elizabethpc\2014\GENERALIDADES2014W\CONTRATOS%202014\CONTRATO%20DE%20SUMINISTRO%20N&#176;%2025-2014.pdf" TargetMode="External"/><Relationship Id="rId85" Type="http://schemas.openxmlformats.org/officeDocument/2006/relationships/hyperlink" Target="file:///\\Elizabethpc\2014\GENERALIDADES2014W\ORDENES%202014\7049%20EDITORIAL%20ALTAMIRANO.pdf" TargetMode="External"/><Relationship Id="rId150" Type="http://schemas.openxmlformats.org/officeDocument/2006/relationships/hyperlink" Target="file:///\\Elizabethpc\2014\GENERALIDADES2014W\CONTRATOS%202014\CONTRATO%20DE%20SUMINISTRO%20N&#176;%2021-2014.pdf" TargetMode="External"/><Relationship Id="rId192" Type="http://schemas.openxmlformats.org/officeDocument/2006/relationships/hyperlink" Target="file:///\\Elizabethpc\2014\GENERALIDADES2014W\ORDENES%202014\0015-2014%20ANDRES%20ZIMMERMANN.pdf" TargetMode="External"/><Relationship Id="rId206" Type="http://schemas.openxmlformats.org/officeDocument/2006/relationships/hyperlink" Target="file:///\\Elizabethpc\2014\GENERALIDADES2014W\ORDENES%202014\0020-2014%20JORGE%20OSORIO.pdf" TargetMode="External"/><Relationship Id="rId248" Type="http://schemas.openxmlformats.org/officeDocument/2006/relationships/hyperlink" Target="file:///\\Elizabethpc\2014\GENERALIDADES2014W\ORDENES%202014\0031-2014%20JOSE%20CASTRO.pdf" TargetMode="External"/><Relationship Id="rId12" Type="http://schemas.openxmlformats.org/officeDocument/2006/relationships/hyperlink" Target="file:///\\Elizabethpc\2014\GENERALIDADES2014W\ORDENES%202014\6975%20WALTER%20ARTEAGA.pdf" TargetMode="External"/><Relationship Id="rId108" Type="http://schemas.openxmlformats.org/officeDocument/2006/relationships/hyperlink" Target="file:///\\Elizabethpc\2014\GENERALIDADES2014W\ORDENES%202014\7066%20PRODUCTOS%20DIVERSOS.pdf" TargetMode="External"/><Relationship Id="rId54" Type="http://schemas.openxmlformats.org/officeDocument/2006/relationships/hyperlink" Target="file:///\\Elizabethpc\2014\GENERALIDADES2014W\ORDENES%202014\7016%20FREDY%20BENITEZ.pdf" TargetMode="External"/><Relationship Id="rId96" Type="http://schemas.openxmlformats.org/officeDocument/2006/relationships/hyperlink" Target="file:///\\Elizabethpc\2014\GENERALIDADES2014W\ORDENES%202014\7046%20ST%20MEDIC.pdf" TargetMode="External"/><Relationship Id="rId161" Type="http://schemas.openxmlformats.org/officeDocument/2006/relationships/hyperlink" Target="file:///\\Elizabethpc\2014\GENERALIDADES2014W\ORDENES%202014\7123%20JORGE%20ABARCA.pdf" TargetMode="External"/><Relationship Id="rId217" Type="http://schemas.openxmlformats.org/officeDocument/2006/relationships/hyperlink" Target="file:///\\Elizabethpc\2014\GENERALIDADES2014W\ORDENES%202014\0051-2014%20ELECTROLAB%20MEDICA.pdf" TargetMode="External"/><Relationship Id="rId259" Type="http://schemas.openxmlformats.org/officeDocument/2006/relationships/hyperlink" Target="file:///\\Elizabethpc\2014\GENERALIDADES2014W\ORDENES%202014\0042-2014%20MARIO%20BERMUDEZ.pdf" TargetMode="External"/><Relationship Id="rId23" Type="http://schemas.openxmlformats.org/officeDocument/2006/relationships/hyperlink" Target="file:///\\Elizabethpc\2014\GENERALIDADES2014W\ORDENES%202014\6984%20ASOC.%20DE%20RADIO.pdf" TargetMode="External"/><Relationship Id="rId119" Type="http://schemas.openxmlformats.org/officeDocument/2006/relationships/hyperlink" Target="file:///\\Elizabethpc\2014\GENERALIDADES2014W\ORDENES%202014\7086%20DIMEGA.pdf" TargetMode="External"/><Relationship Id="rId270" Type="http://schemas.openxmlformats.org/officeDocument/2006/relationships/hyperlink" Target="file:///\\Elizabethpc\2014\GENERALIDADES2014W\ORDENES%202014\0087-2014%20ELEVADORES%20DE%20CA.pdf" TargetMode="External"/><Relationship Id="rId44" Type="http://schemas.openxmlformats.org/officeDocument/2006/relationships/hyperlink" Target="file:///\\Elizabethpc\2014\GENERALIDADES2014W\ORDENES%202014\7006%20FEDERICO%20LOPEZ.pdf" TargetMode="External"/><Relationship Id="rId65" Type="http://schemas.openxmlformats.org/officeDocument/2006/relationships/hyperlink" Target="file:///\\Elizabethpc\2014\GENERALIDADES2014W\ORDENES%202014\7027%20JORGE%20VICENTE.pdf" TargetMode="External"/><Relationship Id="rId86" Type="http://schemas.openxmlformats.org/officeDocument/2006/relationships/hyperlink" Target="file:///\\Elizabethpc\2014\GENERALIDADES2014W\ORDENES%202014\7050%20DUTRIZ%20HERMANOS.pdf" TargetMode="External"/><Relationship Id="rId130" Type="http://schemas.openxmlformats.org/officeDocument/2006/relationships/hyperlink" Target="file:///\\Elizabethpc\2014\GENERALIDADES2014W\ORDENES%202014\7096%20EMISORAS%20UNIDAS.pdf" TargetMode="External"/><Relationship Id="rId151" Type="http://schemas.openxmlformats.org/officeDocument/2006/relationships/hyperlink" Target="file:///\\Elizabethpc\2014\GENERALIDADES2014W\CONTRATOS%202014\CONTRATO%20DE%20SUMINISTRO%20N&#176;%2022-2014.pdf" TargetMode="External"/><Relationship Id="rId172" Type="http://schemas.openxmlformats.org/officeDocument/2006/relationships/hyperlink" Target="file:///\\Elizabethpc\FIANZAS\ACUERDOS%202014\324.06.2014%20FECHA%2005-06-2014.pdf" TargetMode="External"/><Relationship Id="rId193" Type="http://schemas.openxmlformats.org/officeDocument/2006/relationships/hyperlink" Target="file:///\\Elizabethpc\2014\GENERALIDADES2014W\ORDENES%202014\0016-2014%20JOSE%20CASTRO.pdf" TargetMode="External"/><Relationship Id="rId207" Type="http://schemas.openxmlformats.org/officeDocument/2006/relationships/hyperlink" Target="file:///\\Elizabethpc\2014\GENERALIDADES2014W\ORDENES%202014\0022-2014%20CARLOS%20HERRERA.pdf" TargetMode="External"/><Relationship Id="rId228" Type="http://schemas.openxmlformats.org/officeDocument/2006/relationships/hyperlink" Target="file:///\\Elizabethpc\2014\GENERALIDADES2014W\ORDENES%202014\0064-2014%20MEGAFOOD.pdf" TargetMode="External"/><Relationship Id="rId249" Type="http://schemas.openxmlformats.org/officeDocument/2006/relationships/hyperlink" Target="file:///\\Elizabethpc\2014\GENERALIDADES2014W\ORDENES%202014\0032-2014%20JUAN%20CABALLERO.pdf" TargetMode="External"/><Relationship Id="rId13" Type="http://schemas.openxmlformats.org/officeDocument/2006/relationships/hyperlink" Target="file:///\\Elizabethpc\2014\GENERALIDADES2014W\ORDENES%202014\6976%20MARIA%20ISABEL%20ERAZO.pdf" TargetMode="External"/><Relationship Id="rId109" Type="http://schemas.openxmlformats.org/officeDocument/2006/relationships/hyperlink" Target="file:///\\Elizabethpc\2014\GENERALIDADES2014W\ORDENES%202014\7067%20OXGASA.pdf" TargetMode="External"/><Relationship Id="rId260" Type="http://schemas.openxmlformats.org/officeDocument/2006/relationships/hyperlink" Target="file:///\\Elizabethpc\2014\GENERALIDADES2014W\ORDENES%202014\0043-2014%20JOSE%20BERRIOS.pdf" TargetMode="External"/><Relationship Id="rId281" Type="http://schemas.openxmlformats.org/officeDocument/2006/relationships/hyperlink" Target="file:///\\Elizabethpc\2014\GENERALIDADES2014W\ORDENES%202014\0089-2014%20LANCO%20EL%20SALVADOR.pdf" TargetMode="External"/><Relationship Id="rId34" Type="http://schemas.openxmlformats.org/officeDocument/2006/relationships/hyperlink" Target="file:///\\Elizabethpc\2014\GENERALIDADES2014W\CONTRATOS%202014\CONTRATO%20DE%20SERVICIOS%20N&#176;%2003-2014.pdf" TargetMode="External"/><Relationship Id="rId55" Type="http://schemas.openxmlformats.org/officeDocument/2006/relationships/hyperlink" Target="file:///\\Elizabethpc\2014\GENERALIDADES2014W\ORDENES%202014\7017%20JOSE%20BERRIOS.pdf" TargetMode="External"/><Relationship Id="rId76" Type="http://schemas.openxmlformats.org/officeDocument/2006/relationships/hyperlink" Target="file:///\\Elizabethpc\2014\GENERALIDADES2014W\ORDENES%202014\7038%20URIESA.pdf" TargetMode="External"/><Relationship Id="rId97" Type="http://schemas.openxmlformats.org/officeDocument/2006/relationships/hyperlink" Target="file:///\\Elizabethpc\2014\GENERALIDADES2014W\ORDENES%202014\7045%20SALVAMEDICA.pdf" TargetMode="External"/><Relationship Id="rId120" Type="http://schemas.openxmlformats.org/officeDocument/2006/relationships/hyperlink" Target="file:///\\Elizabethpc\2014\GENERALIDADES2014W\ORDENES%202014\7081%20MARIA%20MEJIA.pdf" TargetMode="External"/><Relationship Id="rId141" Type="http://schemas.openxmlformats.org/officeDocument/2006/relationships/hyperlink" Target="file:///\\Elizabethpc\2014\GENERALIDADES2014W\ORDENES%202014\7105%20DATA%20&amp;%20GRAPHICS.pdf" TargetMode="External"/><Relationship Id="rId7" Type="http://schemas.openxmlformats.org/officeDocument/2006/relationships/hyperlink" Target="file:///\\Elizabethpc\2014\GENERALIDADES2014W\CONTRATOS%202014\CONTRATO%20DE%20ARRENDAMIENTO%20N&#176;%201-2012%20PRORROGA%202014.pdf" TargetMode="External"/><Relationship Id="rId162" Type="http://schemas.openxmlformats.org/officeDocument/2006/relationships/hyperlink" Target="file:///\\Elizabethpc\2014\GENERALIDADES2014W\ORDENES%202014\7131-7132-7133%20SOC.%20DE%20TRANS.pdf" TargetMode="External"/><Relationship Id="rId183" Type="http://schemas.openxmlformats.org/officeDocument/2006/relationships/hyperlink" Target="file:///\\Elizabethpc\2014\GENERALIDADES2014W\CONTRATOS%202014\CONTRATO%20DE%20SUMINISTRO%20N&#176;%2032-2014.pdf" TargetMode="External"/><Relationship Id="rId218" Type="http://schemas.openxmlformats.org/officeDocument/2006/relationships/hyperlink" Target="file:///\\Elizabethpc\2014\GENERALIDADES2014W\ORDENES%202014\0053-2014%20CONSULTORES%20ASOCIADOS.pdf" TargetMode="External"/><Relationship Id="rId239" Type="http://schemas.openxmlformats.org/officeDocument/2006/relationships/hyperlink" Target="file:///\\Elizabethpc\2014\GENERALIDADES2014W\ORDENES%202014\0079-2014%20AUDIOMED.pdf" TargetMode="External"/><Relationship Id="rId250" Type="http://schemas.openxmlformats.org/officeDocument/2006/relationships/hyperlink" Target="file:///\\Elizabethpc\2014\GENERALIDADES2014W\ORDENES%202014\0033-2014%20VICTOR%20COLOCHO.pdf" TargetMode="External"/><Relationship Id="rId271" Type="http://schemas.openxmlformats.org/officeDocument/2006/relationships/hyperlink" Target="file:///\\Elizabethpc\2014\GENERALIDADES2014W\ORDENES%202014\0091-2014%20SILVIA%20HERNANDEZ.pdf" TargetMode="External"/><Relationship Id="rId292" Type="http://schemas.openxmlformats.org/officeDocument/2006/relationships/hyperlink" Target="file:///\\Elizabethpc\2014\GENERALIDADES2014W\ORDENES%202014\0106-2014%20MEGA%20FUTURO.pdf" TargetMode="External"/><Relationship Id="rId306" Type="http://schemas.openxmlformats.org/officeDocument/2006/relationships/hyperlink" Target="file:///\\Elizabethpc\2014\GENERALIDADES2014W\CONTRATOS%202014\CONTRATO%20DE%20SUMINISTRO%20N&#176;%2024-2014.pdf" TargetMode="External"/><Relationship Id="rId24" Type="http://schemas.openxmlformats.org/officeDocument/2006/relationships/hyperlink" Target="file:///\\Elizabethpc\2014\GENERALIDADES2014W\ORDENES%202014\6985%20FONDO%20DE%20ACT.pdf" TargetMode="External"/><Relationship Id="rId45" Type="http://schemas.openxmlformats.org/officeDocument/2006/relationships/hyperlink" Target="file:///\\Elizabethpc\2014\GENERALIDADES2014W\ORDENES%202014\7007%20CARLOS%20ARAUJO.pdf" TargetMode="External"/><Relationship Id="rId66" Type="http://schemas.openxmlformats.org/officeDocument/2006/relationships/hyperlink" Target="file:///\\Elizabethpc\2014\GENERALIDADES2014W\ORDENES%202014\7028%20RICARDO%20PINEDA.pdf" TargetMode="External"/><Relationship Id="rId87" Type="http://schemas.openxmlformats.org/officeDocument/2006/relationships/hyperlink" Target="file:///\\Elizabethpc\2014\GENERALIDADES2014W\ORDENES%202014\7053%20EDITORIAL%20ALTAMIRANO.pdf" TargetMode="External"/><Relationship Id="rId110" Type="http://schemas.openxmlformats.org/officeDocument/2006/relationships/hyperlink" Target="file:///\\Elizabethpc\2014\GENERALIDADES2014W\ORDENES%202014\7068%20ELECTROLAB.pdf" TargetMode="External"/><Relationship Id="rId131" Type="http://schemas.openxmlformats.org/officeDocument/2006/relationships/hyperlink" Target="file:///\\Elizabethpc\2014\GENERALIDADES2014W\ORDENES%202014\7097%20RADIO%20INDUSTRIA%20M%20Y%20M.pdf" TargetMode="External"/><Relationship Id="rId152" Type="http://schemas.openxmlformats.org/officeDocument/2006/relationships/hyperlink" Target="file:///\\Elizabethpc\2014\GENERALIDADES2014W\ORDENES%202014\7115%20ROBERTO%20FROT.pdf" TargetMode="External"/><Relationship Id="rId173" Type="http://schemas.openxmlformats.org/officeDocument/2006/relationships/hyperlink" Target="file:///\\Elizabethpc\2014\GENERALIDADES2014W\ORDENES%202014\7141%20DUTRIZ%20HERMANOS.pdf" TargetMode="External"/><Relationship Id="rId194" Type="http://schemas.openxmlformats.org/officeDocument/2006/relationships/hyperlink" Target="file:///\\Elizabethpc\2014\GENERALIDADES2014W\ORDENES%202014\0018-2014%20JAIME%20GARCIA.pdf" TargetMode="External"/><Relationship Id="rId208" Type="http://schemas.openxmlformats.org/officeDocument/2006/relationships/hyperlink" Target="file:///\\Elizabethpc\2014\GENERALIDADES2014W\ORDENES%202014\0026-2014%20CONSULTORES%20ASOCIADOS.pdf" TargetMode="External"/><Relationship Id="rId229" Type="http://schemas.openxmlformats.org/officeDocument/2006/relationships/hyperlink" Target="file:///\\Elizabethpc\2014\GENERALIDADES2014W\ORDENES%202014\0060-2014%20DUTRIZ.pdf" TargetMode="External"/><Relationship Id="rId240" Type="http://schemas.openxmlformats.org/officeDocument/2006/relationships/hyperlink" Target="file:///\\Elizabethpc\2014\GENERALIDADES2014W\CONTRATOS%202014\CONTRATO%20DE%20SUMINISTRO%20N&#176;%2035-2014.pdf" TargetMode="External"/><Relationship Id="rId261" Type="http://schemas.openxmlformats.org/officeDocument/2006/relationships/hyperlink" Target="file:///\\Elizabethpc\2014\GENERALIDADES2014W\ORDENES%202014\0045-2014%20JESUS%20GUTIERREZ.pdf" TargetMode="External"/><Relationship Id="rId14" Type="http://schemas.openxmlformats.org/officeDocument/2006/relationships/hyperlink" Target="file:///\\Elizabethpc\2014\GENERALIDADES2014W\ORDENES%202014\6977%20COMERCIALIZADORA%20INTERAMERICANA,%20S.A.%20DE%20C.V..pdf" TargetMode="External"/><Relationship Id="rId35" Type="http://schemas.openxmlformats.org/officeDocument/2006/relationships/hyperlink" Target="file:///\\Elizabethpc\2014\GENERALIDADES2014W\ORDENES%202014\7041%20COMERCIALIZADORA%20BF.pdf" TargetMode="External"/><Relationship Id="rId56" Type="http://schemas.openxmlformats.org/officeDocument/2006/relationships/hyperlink" Target="file:///\\Elizabethpc\2014\GENERALIDADES2014W\ORDENES%202014\7018%20TATIAN%20VELARDE.pdf" TargetMode="External"/><Relationship Id="rId77" Type="http://schemas.openxmlformats.org/officeDocument/2006/relationships/hyperlink" Target="file:///\\Elizabethpc\2014\GENERALIDADES2014W\ORDENES%202014\7039%20JOSE%20SANTOS.pdf" TargetMode="External"/><Relationship Id="rId100" Type="http://schemas.openxmlformats.org/officeDocument/2006/relationships/hyperlink" Target="file:///\\Elizabethpc\2014\GENERALIDADES2014W\ORDENES%202014\6991%20PAPELERA%20SANREY,%20S.A.%20DE%20C.V..pdf" TargetMode="External"/><Relationship Id="rId282" Type="http://schemas.openxmlformats.org/officeDocument/2006/relationships/hyperlink" Target="file:///\\Elizabethpc\2014\GENERALIDADES2014W\ORDENES%202014\0095-2014%20AUDIOMED.pdf" TargetMode="External"/><Relationship Id="rId8" Type="http://schemas.openxmlformats.org/officeDocument/2006/relationships/hyperlink" Target="file:///\\Elizabethpc\2014\GENERALIDADES2014W\CONTRATOS%202014\CONTRATO%20DE%20ARRENDAMIENTO%20N&#176;%202-2012%20PRORROGA%202014.pdf" TargetMode="External"/><Relationship Id="rId98" Type="http://schemas.openxmlformats.org/officeDocument/2006/relationships/hyperlink" Target="file:///\\Elizabethpc\2014\GENERALIDADES2014W\ORDENES%202014\7042%20COMUNICACIONES%20IBW.pdf" TargetMode="External"/><Relationship Id="rId121" Type="http://schemas.openxmlformats.org/officeDocument/2006/relationships/hyperlink" Target="file:///\\Elizabethpc\2014\GENERALIDADES2014W\ORDENES%202014\7079%20COMERCIALIZADORA%20BF.pdf" TargetMode="External"/><Relationship Id="rId142" Type="http://schemas.openxmlformats.org/officeDocument/2006/relationships/hyperlink" Target="file:///\\Elizabethpc\2014\GENERALIDADES2014W\ORDENES%202014\7108%20IVAN%20OLIVER.pdf" TargetMode="External"/><Relationship Id="rId163" Type="http://schemas.openxmlformats.org/officeDocument/2006/relationships/hyperlink" Target="file:///\\Elizabethpc\2014\GENERALIDADES2014W\ORDENES%202014\7134%20SERVICIOS%20DIVERSOS.pdf" TargetMode="External"/><Relationship Id="rId184" Type="http://schemas.openxmlformats.org/officeDocument/2006/relationships/hyperlink" Target="file:///\\Elizabethpc\2014\GENERALIDADES2014W\ORDENES%202014\7148%20JARET%20NAUN%20MORAN%20SORTO.pdf" TargetMode="External"/><Relationship Id="rId219" Type="http://schemas.openxmlformats.org/officeDocument/2006/relationships/hyperlink" Target="file:///\\Elizabethpc\2014\GENERALIDADES2014W\ORDENES%202014\0057-2014%20COMPUTEL.pdf" TargetMode="External"/><Relationship Id="rId230" Type="http://schemas.openxmlformats.org/officeDocument/2006/relationships/hyperlink" Target="file:///\\Elizabethpc\2014\GENERALIDADES2014W\ORDENES%202014\0061-2014%20DUTRIZ.pdf" TargetMode="External"/><Relationship Id="rId251" Type="http://schemas.openxmlformats.org/officeDocument/2006/relationships/hyperlink" Target="file:///\\Elizabethpc\2014\GENERALIDADES2014W\ORDENES%202014\0034-2014%20MARITZA%20MELGAR.pdf" TargetMode="External"/><Relationship Id="rId25" Type="http://schemas.openxmlformats.org/officeDocument/2006/relationships/hyperlink" Target="file:///\\Elizabethpc\2014\GENERALIDADES2014W\ORDENES%202014\6986%20CHAMAGUA%20MORATAYA.pdf" TargetMode="External"/><Relationship Id="rId46" Type="http://schemas.openxmlformats.org/officeDocument/2006/relationships/hyperlink" Target="file:///\\Elizabethpc\2014\GENERALIDADES2014W\ORDENES%202014\7008%20MIRIAN%20GOMEZ.pdf" TargetMode="External"/><Relationship Id="rId67" Type="http://schemas.openxmlformats.org/officeDocument/2006/relationships/hyperlink" Target="file:///\\Elizabethpc\2014\GENERALIDADES2014W\ORDENES%202014\7029%20OSCAR%20IBA&#209;EZ.pdf" TargetMode="External"/><Relationship Id="rId272" Type="http://schemas.openxmlformats.org/officeDocument/2006/relationships/hyperlink" Target="file:///\\Elizabethpc\2014\GENERALIDADES2014W\ORDENES%202014\0090-2014%20GRUPO%20RENDEROS.pdf" TargetMode="External"/><Relationship Id="rId293" Type="http://schemas.openxmlformats.org/officeDocument/2006/relationships/hyperlink" Target="file:///\\Elizabethpc\2014\GENERALIDADES2014W\ORDENES%202014\0105-2014%20DUTRIZ.pdf" TargetMode="External"/><Relationship Id="rId307" Type="http://schemas.openxmlformats.org/officeDocument/2006/relationships/hyperlink" Target="file:///\\Elizabethpc\2014\GENERALIDADES2014W\CONTRATOS%202014\CONTRATO%20DE%20SUMINISTRO%20N&#176;%2023-2014.pdf" TargetMode="External"/><Relationship Id="rId88" Type="http://schemas.openxmlformats.org/officeDocument/2006/relationships/hyperlink" Target="file:///\\Elizabethpc\2014\GENERALIDADES2014W\ORDENES%202014\7052%20COLATINO.pdf" TargetMode="External"/><Relationship Id="rId111" Type="http://schemas.openxmlformats.org/officeDocument/2006/relationships/hyperlink" Target="file:///\\Elizabethpc\2014\GENERALIDADES2014W\ORDENES%202014\7069%20D&#180;EMPAQUE,%20S.A.%20DE%20C.V..pdf" TargetMode="External"/><Relationship Id="rId132" Type="http://schemas.openxmlformats.org/officeDocument/2006/relationships/hyperlink" Target="file:///\\Elizabethpc\2014\GENERALIDADES2014W\ORDENES%202014\7098%20STEREO%2094.pdf" TargetMode="External"/><Relationship Id="rId153" Type="http://schemas.openxmlformats.org/officeDocument/2006/relationships/hyperlink" Target="file:///\\Elizabethpc\2014\GENERALIDADES2014W\ORDENES%202014\7113-%207114%20ALMACENES%20VIDRI.pdf" TargetMode="External"/><Relationship Id="rId174" Type="http://schemas.openxmlformats.org/officeDocument/2006/relationships/hyperlink" Target="file:///\\Elizabethpc\2014\GENERALIDADES2014W\ORDENES%202014\7140%20CLINICAS%20CANDRAY.pdf" TargetMode="External"/><Relationship Id="rId195" Type="http://schemas.openxmlformats.org/officeDocument/2006/relationships/hyperlink" Target="file:///\\Elizabethpc\2014\GENERALIDADES2014W\CONTRATOS%202014\CONTRATO%20DE%20SUMINISTRO%20N&#176;%2033-2014.pdf" TargetMode="External"/><Relationship Id="rId209" Type="http://schemas.openxmlformats.org/officeDocument/2006/relationships/hyperlink" Target="file:///\\Elizabethpc\2014\GENERALIDADES2014W\ORDENES%202014\0024-2014%20STARLINE.pdf" TargetMode="External"/><Relationship Id="rId220" Type="http://schemas.openxmlformats.org/officeDocument/2006/relationships/hyperlink" Target="file:///\\Elizabethpc\2014\GENERALIDADES2014W\ORDENES%202014\0055-2014%20LUIS%20VAQUERO.pdf" TargetMode="External"/><Relationship Id="rId241" Type="http://schemas.openxmlformats.org/officeDocument/2006/relationships/hyperlink" Target="file:///\\Elizabethpc\2014\GENERALIDADES2014W\CONTRATOS%202014\CONTRATO%20DE%20SUMINISTRO%20N&#176;%2036-2014.pdf" TargetMode="External"/><Relationship Id="rId15" Type="http://schemas.openxmlformats.org/officeDocument/2006/relationships/hyperlink" Target="file:///\\Elizabethpc\2014\GENERALIDADES2014W\ORDENES%202014\6978%20RV%20INDUSTRIAS,%20S.A.%20DE%20C.V..pdf" TargetMode="External"/><Relationship Id="rId36" Type="http://schemas.openxmlformats.org/officeDocument/2006/relationships/hyperlink" Target="file:///\\Elizabethpc\2014\GENERALIDADES2014W\ORDENES%202014\7040%20GREEN%20HOUSE%20COFFEE.pdf" TargetMode="External"/><Relationship Id="rId57" Type="http://schemas.openxmlformats.org/officeDocument/2006/relationships/hyperlink" Target="file:///\\Elizabethpc\2014\GENERALIDADES2014W\ORDENES%202014\7019%20MARIO%20BERMUDEZ.pdf" TargetMode="External"/><Relationship Id="rId262" Type="http://schemas.openxmlformats.org/officeDocument/2006/relationships/hyperlink" Target="file:///\\Elizabethpc\2014\GENERALIDADES2014W\ORDENES%202014\0047-2014%20ANDRES%20ZIMMERMANN.pdf" TargetMode="External"/><Relationship Id="rId283" Type="http://schemas.openxmlformats.org/officeDocument/2006/relationships/hyperlink" Target="file:///\\Elizabethpc\2014\GENERALIDADES2014W\ORDENES%202014\0099-2014%20LIDIA%20MARTINEZ.pdf" TargetMode="External"/><Relationship Id="rId78" Type="http://schemas.openxmlformats.org/officeDocument/2006/relationships/hyperlink" Target="file:///\\Elizabethpc\2014\GENERALIDADES2014W\ORDENES%202014\7043%20JOSE%20GIL%20MAJANO.pdf" TargetMode="External"/><Relationship Id="rId99" Type="http://schemas.openxmlformats.org/officeDocument/2006/relationships/hyperlink" Target="file:///\\Elizabethpc\2014\GENERALIDADES2014W\ORDENES%202014\6990%20LIBRERIA%20CERVANTES.pdf" TargetMode="External"/><Relationship Id="rId101" Type="http://schemas.openxmlformats.org/officeDocument/2006/relationships/hyperlink" Target="file:///\\Elizabethpc\2014\GENERALIDADES2014W\ORDENES%202014\6992%20NOE%20ALBERTO%20GUILLEN.pdf" TargetMode="External"/><Relationship Id="rId122" Type="http://schemas.openxmlformats.org/officeDocument/2006/relationships/hyperlink" Target="file:///\\Elizabethpc\2014\GENERALIDADES2014W\ORDENES%202014\7082%20MARIA%20AGUILAR.pdf" TargetMode="External"/><Relationship Id="rId143" Type="http://schemas.openxmlformats.org/officeDocument/2006/relationships/hyperlink" Target="file:///\\Elizabethpc\2014\GENERALIDADES2014W\ORDENES%202014\7104%20TELECOMODA.pdf" TargetMode="External"/><Relationship Id="rId164" Type="http://schemas.openxmlformats.org/officeDocument/2006/relationships/hyperlink" Target="file:///\\Elizabethpc\2014\GENERALIDADES2014W\ORDENES%202014\7139%20DUTRIZ%20HERMANOS.pdf" TargetMode="External"/><Relationship Id="rId185" Type="http://schemas.openxmlformats.org/officeDocument/2006/relationships/hyperlink" Target="file:///\\Elizabethpc\2014\GENERALIDADES2014W\ORDENES%202014\7147%20MJ%20REMODELACIONES,%20S.A.%20DE%20C.V..pdf" TargetMode="External"/><Relationship Id="rId9" Type="http://schemas.openxmlformats.org/officeDocument/2006/relationships/hyperlink" Target="file:///\\Elizabethpc\2014\GENERALIDADES2014W\CONTRATOS%202014\CONTRATO%20DE%20ARRENDAMIENTO%20N&#176;%205-2012%20PRORROGA%202014.pdf" TargetMode="External"/><Relationship Id="rId210" Type="http://schemas.openxmlformats.org/officeDocument/2006/relationships/hyperlink" Target="file:///\\Elizabethpc\2014\GENERALIDADES2014W\ORDENES%202014\0021-2014%20TELECOMODA.pdf" TargetMode="External"/><Relationship Id="rId26" Type="http://schemas.openxmlformats.org/officeDocument/2006/relationships/hyperlink" Target="file:///\\Elizabethpc\2014\GENERALIDADES2014W\CONTRATOS%202014\CONTRATO%20DE%20SERVICIOS%20N&#176;%2005-2014.pdf" TargetMode="External"/><Relationship Id="rId231" Type="http://schemas.openxmlformats.org/officeDocument/2006/relationships/hyperlink" Target="file:///\\Elizabethpc\2014\GENERALIDADES2014W\ORDENES%202014\0069-2014%20DUTRIZ.pdf" TargetMode="External"/><Relationship Id="rId252" Type="http://schemas.openxmlformats.org/officeDocument/2006/relationships/hyperlink" Target="file:///\\Elizabethpc\2014\GENERALIDADES2014W\ORDENES%202014\0035-2014%20JOSE%20PORTILLO.pdf" TargetMode="External"/><Relationship Id="rId273" Type="http://schemas.openxmlformats.org/officeDocument/2006/relationships/hyperlink" Target="file:///\\Elizabethpc\2014\GENERALIDADES2014W\CONTRATOS%202014\CONTRATO%20DE%20SUMINISTRO-CONVENIO.pdf" TargetMode="External"/><Relationship Id="rId294" Type="http://schemas.openxmlformats.org/officeDocument/2006/relationships/hyperlink" Target="file:///\\Elizabethpc\2014\GENERALIDADES2014W\CONTRATOS%202014\CONTRATO%20DE%20SERVICIOS%20N&#176;%2001-2014.pdf" TargetMode="External"/><Relationship Id="rId308" Type="http://schemas.openxmlformats.org/officeDocument/2006/relationships/hyperlink" Target="file:///\\Elizabethpc\2014\GENERALIDADES2014W\CONTRATOS%202014\CONTRATO%20DE%20SUMINISTRO%20N&#176;%2020-2014.pdf" TargetMode="External"/><Relationship Id="rId47" Type="http://schemas.openxmlformats.org/officeDocument/2006/relationships/hyperlink" Target="file:///\\Elizabethpc\2014\GENERALIDADES2014W\ORDENES%202014\7009%20MARITZA%20MELGAR.pdf" TargetMode="External"/><Relationship Id="rId68" Type="http://schemas.openxmlformats.org/officeDocument/2006/relationships/hyperlink" Target="file:///\\Elizabethpc\2014\GENERALIDADES2014W\ORDENES%202014\7030%20MIGUEL%20TENZE.pdf" TargetMode="External"/><Relationship Id="rId89" Type="http://schemas.openxmlformats.org/officeDocument/2006/relationships/hyperlink" Target="file:///\\Elizabethpc\2014\GENERALIDADES2014W\ORDENES%202014\7048%20DUTRIZ%20HERMANOS.pdf" TargetMode="External"/><Relationship Id="rId112" Type="http://schemas.openxmlformats.org/officeDocument/2006/relationships/hyperlink" Target="file:///\\Elizabethpc\2014\GENERALIDADES2014W\ORDENES%202014\7062%20FELIZ%20RIVAS.pdf" TargetMode="External"/><Relationship Id="rId133" Type="http://schemas.openxmlformats.org/officeDocument/2006/relationships/hyperlink" Target="file:///\\Elizabethpc\2014\GENERALIDADES2014W\ORDENES%202014\7099%20RADIO%20CADENA%20YSKL.pdf" TargetMode="External"/><Relationship Id="rId154" Type="http://schemas.openxmlformats.org/officeDocument/2006/relationships/hyperlink" Target="file:///\\Elizabethpc\2014\GENERALIDADES2014W\ORDENES%202014\7112%20INNOVACIONES%20MEDICAS.pdf" TargetMode="External"/><Relationship Id="rId175" Type="http://schemas.openxmlformats.org/officeDocument/2006/relationships/hyperlink" Target="file:///\\Elizabethpc\2014\GENERALIDADES2014W\ORDENES%202014\7142%20DATA%20&amp;%20GRAPHICS.pdf" TargetMode="External"/><Relationship Id="rId196" Type="http://schemas.openxmlformats.org/officeDocument/2006/relationships/hyperlink" Target="file:///\\Elizabethpc\2014\GENERALIDADES2014W\ORDENES%202014\0017-2014%20URIESA,%20S.A.%20DE%20C.V.pdf" TargetMode="External"/><Relationship Id="rId200" Type="http://schemas.openxmlformats.org/officeDocument/2006/relationships/hyperlink" Target="file:///\\Elizabethpc\2014\GENERALIDADES2014W\ORDENES%202014\0002-2014%20ENRIQUE%20CORDOVA.pdf" TargetMode="External"/><Relationship Id="rId16" Type="http://schemas.openxmlformats.org/officeDocument/2006/relationships/hyperlink" Target="file:///\\Elizabethpc\2014\GENERALIDADES2014W\ORDENES%202014\6981%20GUSTAVO%20RETANA.pdf" TargetMode="External"/><Relationship Id="rId221" Type="http://schemas.openxmlformats.org/officeDocument/2006/relationships/hyperlink" Target="file:///\\Elizabethpc\2014\GENERALIDADES2014W\ORDENES%202014\0056-2014%20TELECOMODA.pdf" TargetMode="External"/><Relationship Id="rId242" Type="http://schemas.openxmlformats.org/officeDocument/2006/relationships/hyperlink" Target="file:///\\Elizabethpc\2014\GENERALIDADES2014W\ORDENES%202014\0077-2014%20CONSTRUCTORA.pdf" TargetMode="External"/><Relationship Id="rId263" Type="http://schemas.openxmlformats.org/officeDocument/2006/relationships/hyperlink" Target="file:///\\Elizabethpc\2014\GENERALIDADES2014W\ORDENES%202014\0048-2014%20FEDERICO%20LOPEZ.pdf" TargetMode="External"/><Relationship Id="rId284" Type="http://schemas.openxmlformats.org/officeDocument/2006/relationships/hyperlink" Target="file:///\\Elizabethpc\2014\GENERALIDADES2014W\ORDENES%202014\0100-2014%20SUMINISTRO%20L.R..pdf" TargetMode="External"/><Relationship Id="rId37" Type="http://schemas.openxmlformats.org/officeDocument/2006/relationships/hyperlink" Target="file:///\\Elizabethpc\2014\GENERALIDADES2014W\ORDENES%202014\6999%20NELSON%20MIRANDA.pdf" TargetMode="External"/><Relationship Id="rId58" Type="http://schemas.openxmlformats.org/officeDocument/2006/relationships/hyperlink" Target="file:///\\Elizabethpc\2014\GENERALIDADES2014W\ORDENES%202014\7020%20OTTO%20MONTOYA.pdf" TargetMode="External"/><Relationship Id="rId79" Type="http://schemas.openxmlformats.org/officeDocument/2006/relationships/hyperlink" Target="file:///\\Elizabethpc\2014\GENERALIDADES2014W\CONTRATOS%202014\CONTRATO%20DE%20SERVICIOS%20N&#176;%2009-2014.pdf" TargetMode="External"/><Relationship Id="rId102" Type="http://schemas.openxmlformats.org/officeDocument/2006/relationships/hyperlink" Target="file:///\\Elizabethpc\2014\GENERALIDADES2014W\ORDENES%202014\6993%20BUSINESS%20CENTER.pdf" TargetMode="External"/><Relationship Id="rId123" Type="http://schemas.openxmlformats.org/officeDocument/2006/relationships/hyperlink" Target="file:///\\Elizabethpc\2014\GENERALIDADES2014W\ORDENES%202014\7084%20PATRICIA%20GARCIA.pdf" TargetMode="External"/><Relationship Id="rId144" Type="http://schemas.openxmlformats.org/officeDocument/2006/relationships/hyperlink" Target="file:///\\Elizabethpc\2014\GENERALIDADES2014W\ORDENES%202014\7109%20ARSEGUI%20DE%20EL%20SALVADOR.pdf" TargetMode="External"/><Relationship Id="rId90" Type="http://schemas.openxmlformats.org/officeDocument/2006/relationships/hyperlink" Target="file:///\\Elizabethpc\2014\GENERALIDADES2014W\ORDENES%202014\7055%20SISECOR.pdf" TargetMode="External"/><Relationship Id="rId165" Type="http://schemas.openxmlformats.org/officeDocument/2006/relationships/hyperlink" Target="file:///\\Elizabethpc\2014\GENERALIDADES2014W\ORDENES%202014\7138%20PODES.pdf" TargetMode="External"/><Relationship Id="rId186" Type="http://schemas.openxmlformats.org/officeDocument/2006/relationships/hyperlink" Target="file:///\\Elizabethpc\2014\GENERALIDADES2014W\ORDENES%202014\0004-2014%20GRISELDA%20SIMON.pdf" TargetMode="External"/><Relationship Id="rId211" Type="http://schemas.openxmlformats.org/officeDocument/2006/relationships/hyperlink" Target="file:///\\Elizabethpc\2014\GENERALIDADES2014W\ORDENES%202014\0023-2014%20D&#180;EMPAQUE.pdf" TargetMode="External"/><Relationship Id="rId232" Type="http://schemas.openxmlformats.org/officeDocument/2006/relationships/hyperlink" Target="file:///\\Elizabethpc\2014\GENERALIDADES2014W\ORDENES%202014\0044-2014%20FREDY%20BENITEZ.pdf" TargetMode="External"/><Relationship Id="rId253" Type="http://schemas.openxmlformats.org/officeDocument/2006/relationships/hyperlink" Target="file:///\\Elizabethpc\2014\GENERALIDADES2014W\ORDENES%202014\0036-2014%20REINA%20LOPEZ.pdf" TargetMode="External"/><Relationship Id="rId274" Type="http://schemas.openxmlformats.org/officeDocument/2006/relationships/hyperlink" Target="file:///\\Elizabethpc\2014\GENERALIDADES2014W\ORDENES%202014\0088-2014%20FREDY%20GRANADOS.pdf" TargetMode="External"/><Relationship Id="rId295" Type="http://schemas.openxmlformats.org/officeDocument/2006/relationships/hyperlink" Target="file:///\\Elizabethpc\2014\GENERALIDADES2014W\CONTRATOS%202014\CONTRATO%20DE%20SUMINISTRO%20N&#176;%2014-2014.pdf" TargetMode="External"/><Relationship Id="rId309" Type="http://schemas.openxmlformats.org/officeDocument/2006/relationships/hyperlink" Target="file:///\\Elizabethpc\2014\GENERALIDADES2014W\CONTRATOS%202014\CONTRATO%20DE%20SUMINISTRO%20N&#176;%2027-2014.pdf" TargetMode="External"/><Relationship Id="rId27" Type="http://schemas.openxmlformats.org/officeDocument/2006/relationships/hyperlink" Target="file:///\\Elizabethpc\2014\GENERALIDADES2014W\ORDENES%202014\6987%20MEGAFOOD.pdf" TargetMode="External"/><Relationship Id="rId48" Type="http://schemas.openxmlformats.org/officeDocument/2006/relationships/hyperlink" Target="file:///\\Elizabethpc\2014\GENERALIDADES2014W\ORDENES%202014\7010%20VICTOR%20COLOCHO.pdf" TargetMode="External"/><Relationship Id="rId69" Type="http://schemas.openxmlformats.org/officeDocument/2006/relationships/hyperlink" Target="file:///\\Elizabethpc\2014\GENERALIDADES2014W\ORDENES%202014\7031%20ANDRES%20ZIMMERMANN.pdf" TargetMode="External"/><Relationship Id="rId113" Type="http://schemas.openxmlformats.org/officeDocument/2006/relationships/hyperlink" Target="file:///\\Elizabethpc\2014\GENERALIDADES2014W\ORDENES%202014\7073%20CLEAN%20AIR.pdf" TargetMode="External"/><Relationship Id="rId134" Type="http://schemas.openxmlformats.org/officeDocument/2006/relationships/hyperlink" Target="file:///\\Elizabethpc\2014\GENERALIDADES2014W\ORDENES%202014\7092%20Y.S.L.N%20LA%20MONUMENTAL.pdf" TargetMode="External"/><Relationship Id="rId80" Type="http://schemas.openxmlformats.org/officeDocument/2006/relationships/hyperlink" Target="file:///\\Elizabethpc\2014\GENERALIDADES2014W\ORDENES%202014\6980%20TELECOMODA.pdf" TargetMode="External"/><Relationship Id="rId155" Type="http://schemas.openxmlformats.org/officeDocument/2006/relationships/hyperlink" Target="file:///\\Elizabethpc\2014\GENERALIDADES2014W\ORDENES%202014\7116%20SEGACORP.pdf" TargetMode="External"/><Relationship Id="rId176" Type="http://schemas.openxmlformats.org/officeDocument/2006/relationships/hyperlink" Target="file:///\\Elizabethpc\2014\GENERALIDADES2014W\ORDENES%202014\7144%20RED%20EMPRESARIAL,%20S.A.%20DE%20C.V..pdf" TargetMode="External"/><Relationship Id="rId197" Type="http://schemas.openxmlformats.org/officeDocument/2006/relationships/hyperlink" Target="file:///\\Elizabethpc\2014\GENERALIDADES2014W\ORDENES%202014\0008-2014%20MIGUEL%20IBARRA.pdf" TargetMode="External"/><Relationship Id="rId201" Type="http://schemas.openxmlformats.org/officeDocument/2006/relationships/hyperlink" Target="file:///\\Elizabethpc\2014\GENERALIDADES2014W\ORDENES%202014\0006-2014%20JARET%20MORAN.pdf" TargetMode="External"/><Relationship Id="rId222" Type="http://schemas.openxmlformats.org/officeDocument/2006/relationships/hyperlink" Target="file:///\\Elizabethpc\2014\GENERALIDADES2014W\ORDENES%202014\0058-2014%20BANCO%20AGRICOLA.pdf" TargetMode="External"/><Relationship Id="rId243" Type="http://schemas.openxmlformats.org/officeDocument/2006/relationships/hyperlink" Target="file:///\\Elizabethpc\2014\GENERALIDADES2014W\ORDENES%202014\0072-2014%20SALVADOR%20MENDEZ.pdf" TargetMode="External"/><Relationship Id="rId264" Type="http://schemas.openxmlformats.org/officeDocument/2006/relationships/hyperlink" Target="file:///\\Elizabethpc\2014\GENERALIDADES2014W\ORDENES%202014\0049-2014%20CARLOS%20ARAUJO.pdf" TargetMode="External"/><Relationship Id="rId285" Type="http://schemas.openxmlformats.org/officeDocument/2006/relationships/hyperlink" Target="file:///\\Elizabethpc\2014\GENERALIDADES2014W\ORDENES%202014\0101-2014%20MUNDO%20MEDICO%20QUIMICO.pdf" TargetMode="External"/><Relationship Id="rId17" Type="http://schemas.openxmlformats.org/officeDocument/2006/relationships/hyperlink" Target="file:///\\Elizabethpc\2014\GENERALIDADES2014W\ORDENES%202014\6983%20EDITORIAL%20EL%20MUNDO.pdf" TargetMode="External"/><Relationship Id="rId38" Type="http://schemas.openxmlformats.org/officeDocument/2006/relationships/hyperlink" Target="file:///\\Elizabethpc\2014\GENERALIDADES2014W\ORDENES%202014\7000%20MANUEL%20MEJIA.pdf" TargetMode="External"/><Relationship Id="rId59" Type="http://schemas.openxmlformats.org/officeDocument/2006/relationships/hyperlink" Target="file:///\\Elizabethpc\2014\GENERALIDADES2014W\ORDENES%202014\7021%20ANA%20TORRES.pdf" TargetMode="External"/><Relationship Id="rId103" Type="http://schemas.openxmlformats.org/officeDocument/2006/relationships/hyperlink" Target="file:///\\Elizabethpc\2014\GENERALIDADES2014W\ORDENES%202014\6994%20AGELSA.pdf" TargetMode="External"/><Relationship Id="rId124" Type="http://schemas.openxmlformats.org/officeDocument/2006/relationships/hyperlink" Target="file:///\\Elizabethpc\2014\GENERALIDADES2014W\ORDENES%202014\7087%20GUSTAVO%20ERNESTO%20RETANA%20JAVIER.pdf" TargetMode="External"/><Relationship Id="rId310" Type="http://schemas.openxmlformats.org/officeDocument/2006/relationships/hyperlink" Target="file:///\\Elizabethpc\2014\GENERALIDADES2014W\CONTRATOS%202014\CONTRATO%20DE%20SUMINISTRO%20N&#176;%2028-2014.pdf" TargetMode="External"/><Relationship Id="rId70" Type="http://schemas.openxmlformats.org/officeDocument/2006/relationships/hyperlink" Target="file:///\\Elizabethpc\2014\GENERALIDADES2014W\ORDENES%202014\7032%20LAURA%20VARGAS.pdf" TargetMode="External"/><Relationship Id="rId91" Type="http://schemas.openxmlformats.org/officeDocument/2006/relationships/hyperlink" Target="file:///\\Elizabethpc\2014\GENERALIDADES2014W\ORDENES%202014\7063%20GRUPO%20RENDEROS.pdf" TargetMode="External"/><Relationship Id="rId145" Type="http://schemas.openxmlformats.org/officeDocument/2006/relationships/hyperlink" Target="file:///\\Elizabethpc\2014\GENERALIDADES2014W\ORDENES%202014\7110%20TOROGOZ.pdf" TargetMode="External"/><Relationship Id="rId166" Type="http://schemas.openxmlformats.org/officeDocument/2006/relationships/hyperlink" Target="file:///\\Elizabethpc\2014\GENERALIDADES2014W\ORDENES%202014\7137%20IVAN%20OLIVER.pdf" TargetMode="External"/><Relationship Id="rId187" Type="http://schemas.openxmlformats.org/officeDocument/2006/relationships/hyperlink" Target="file:///\\Elizabethpc\2014\GENERALIDADES2014W\ORDENES%202014\0005-2014%20ENRIQUE%20CORDOVA.pdf" TargetMode="External"/><Relationship Id="rId1" Type="http://schemas.openxmlformats.org/officeDocument/2006/relationships/hyperlink" Target="file:///\\Elizabethpc\2014\GENERALIDADES2014W\ORDENES%202014\6967%20GRUPO%20ENTUSIASMO.pdf" TargetMode="External"/><Relationship Id="rId212" Type="http://schemas.openxmlformats.org/officeDocument/2006/relationships/hyperlink" Target="file:///\\Elizabethpc\2014\GENERALIDADES2014W\ORDENES%202014\0025-2014%20LIDIA%20DE%20MARROQUIN.pdf" TargetMode="External"/><Relationship Id="rId233" Type="http://schemas.openxmlformats.org/officeDocument/2006/relationships/hyperlink" Target="file:///\\Elizabethpc\2014\GENERALIDADES2014W\ORDENES%202014\0078-2014%20LUIS%20VAQUERO.pdf" TargetMode="External"/><Relationship Id="rId254" Type="http://schemas.openxmlformats.org/officeDocument/2006/relationships/hyperlink" Target="file:///\\Elizabethpc\2014\GENERALIDADES2014W\ORDENES%202014\0037-2014%20HECTOR%20ORREGO.pdf" TargetMode="External"/><Relationship Id="rId28" Type="http://schemas.openxmlformats.org/officeDocument/2006/relationships/hyperlink" Target="file:///\\Elizabethpc\2014\GENERALIDADES2014W\ORDENES%202014\6988%20MARIA%20GUILLERMINA.pdf" TargetMode="External"/><Relationship Id="rId49" Type="http://schemas.openxmlformats.org/officeDocument/2006/relationships/hyperlink" Target="file:///\\Elizabethpc\2014\GENERALIDADES2014W\ORDENES%202014\7011%20CARLOS%20SOSA.pdf" TargetMode="External"/><Relationship Id="rId114" Type="http://schemas.openxmlformats.org/officeDocument/2006/relationships/hyperlink" Target="file:///\\Elizabethpc\2014\GENERALIDADES2014W\ORDENES%202014\7074%20RICOH.pdf" TargetMode="External"/><Relationship Id="rId275" Type="http://schemas.openxmlformats.org/officeDocument/2006/relationships/hyperlink" Target="file:///\\Elizabethpc\2014\GENERALIDADES2014W\ORDENES%202014\0096-2014%20ELECTROLAB.pdf" TargetMode="External"/><Relationship Id="rId296" Type="http://schemas.openxmlformats.org/officeDocument/2006/relationships/hyperlink" Target="file:///\\Elizabethpc\2014\GENERALIDADES2014W\CONTRATOS%202014\CONTRATO%20DE%20SUMINISTRO%20N&#176;%2013-2014.pdf" TargetMode="External"/><Relationship Id="rId300" Type="http://schemas.openxmlformats.org/officeDocument/2006/relationships/hyperlink" Target="file:///\\Elizabethpc\2014\GENERALIDADES2014W\CONTRATOS%202014\CONTRATO%20DE%20SUMINISTRO%20N&#176;%2007-2014.pdf" TargetMode="External"/><Relationship Id="rId60" Type="http://schemas.openxmlformats.org/officeDocument/2006/relationships/hyperlink" Target="file:///\\Elizabethpc\2014\GENERALIDADES2014W\ORDENES%202014\7022%20JESUS%20GUTIERREZ.pdf" TargetMode="External"/><Relationship Id="rId81" Type="http://schemas.openxmlformats.org/officeDocument/2006/relationships/hyperlink" Target="file:///\\Elizabethpc\2014\GENERALIDADES2014W\CONTRATOS%202014\CONTRATO%20DE%20SERVICIOS%20N&#176;%2008-2014.pdf" TargetMode="External"/><Relationship Id="rId135" Type="http://schemas.openxmlformats.org/officeDocument/2006/relationships/hyperlink" Target="file:///\\Elizabethpc\2014\GENERALIDADES2014W\ORDENES%202014\7090%20ROBERTO%20RODRIGUEZ.pdf" TargetMode="External"/><Relationship Id="rId156" Type="http://schemas.openxmlformats.org/officeDocument/2006/relationships/hyperlink" Target="file:///\\Elizabethpc\2014\GENERALIDADES2014W\CONTRATOS%202014\ESCRITURA%20PUBLICA%20N&#176;%2003%20LIBRO%207&#176;%20MURCIA%20Y%20MURCIA.pdf" TargetMode="External"/><Relationship Id="rId177" Type="http://schemas.openxmlformats.org/officeDocument/2006/relationships/hyperlink" Target="file:///\\Elizabethpc\2014\GENERALIDADES2014W\ORDENES%202014\7143%20RICOH%20EL%20SALVADOR,%20S.A.%20DE%20C.V..pdf" TargetMode="External"/><Relationship Id="rId198" Type="http://schemas.openxmlformats.org/officeDocument/2006/relationships/hyperlink" Target="file:///\\Elizabethpc\2014\GENERALIDADES2014W\ORDENES%202014\0012-2014%20JOSE%20PORTILLO.pdf" TargetMode="External"/><Relationship Id="rId202" Type="http://schemas.openxmlformats.org/officeDocument/2006/relationships/hyperlink" Target="file:///\\Elizabethpc\2014\GENERALIDADES2014W\ORDENES%202014\0011-2014%20DATA%20&amp;%20GRAPHICS.pdf" TargetMode="External"/><Relationship Id="rId223" Type="http://schemas.openxmlformats.org/officeDocument/2006/relationships/hyperlink" Target="file:///\\Elizabethpc\2014\GENERALIDADES2014W\ORDENES%202014\0059-2014%20EL%20SISTEMA.pdf" TargetMode="External"/><Relationship Id="rId244" Type="http://schemas.openxmlformats.org/officeDocument/2006/relationships/hyperlink" Target="file:///\\Elizabethpc\2014\GENERALIDADES2014W\ORDENES%202014\0073-2014%20AUDIOMED.pdf" TargetMode="External"/><Relationship Id="rId18" Type="http://schemas.openxmlformats.org/officeDocument/2006/relationships/hyperlink" Target="file:///\\Elizabethpc\2014\GENERALIDADES2014W\ORDENES%202014\6982%20CONTRATACIONES%20EMPRESARIALES.pdf" TargetMode="External"/><Relationship Id="rId39" Type="http://schemas.openxmlformats.org/officeDocument/2006/relationships/hyperlink" Target="file:///\\Elizabethpc\2014\GENERALIDADES2014W\ORDENES%202014\7001%20MIGUEL%20IBARRA.pdf" TargetMode="External"/><Relationship Id="rId265" Type="http://schemas.openxmlformats.org/officeDocument/2006/relationships/hyperlink" Target="file:///\\Elizabethpc\2014\GENERALIDADES2014W\ORDENES%202014\0050-2014%20JOSE%20SANTOS.pdf" TargetMode="External"/><Relationship Id="rId286" Type="http://schemas.openxmlformats.org/officeDocument/2006/relationships/hyperlink" Target="file:///\\Elizabethpc\2014\GENERALIDADES2014W\ORDENES%202014\0104-2014%20MARIA%20HENRIQUEZ.pdf" TargetMode="External"/><Relationship Id="rId50" Type="http://schemas.openxmlformats.org/officeDocument/2006/relationships/hyperlink" Target="file:///\\Elizabethpc\2014\GENERALIDADES2014W\ORDENES%202014\7012%20REINA%20LOPEZ.pdf" TargetMode="External"/><Relationship Id="rId104" Type="http://schemas.openxmlformats.org/officeDocument/2006/relationships/hyperlink" Target="file:///\\Elizabethpc\2014\GENERALIDADES2014W\ORDENES%202014\6995%20R%20Z.%20S.A.%20DE%20C.V..pdf" TargetMode="External"/><Relationship Id="rId125" Type="http://schemas.openxmlformats.org/officeDocument/2006/relationships/hyperlink" Target="file:///\\Elizabethpc\2014\GENERALIDADES2014W\ORDENES%202014\7088%20DUTRIZ%20HERMANOS.pdf" TargetMode="External"/><Relationship Id="rId146" Type="http://schemas.openxmlformats.org/officeDocument/2006/relationships/hyperlink" Target="file:///\\Elizabethpc\2014\GENERALIDADES2014W\ORDENES%202014\7111%20EDITORA%20EL%20MUNDO.pdf" TargetMode="External"/><Relationship Id="rId167" Type="http://schemas.openxmlformats.org/officeDocument/2006/relationships/hyperlink" Target="file:///\\Elizabethpc\2014\GENERALIDADES2014W\ORDENES%202014\7136%20MARIO%20GUEVARA.pdf" TargetMode="External"/><Relationship Id="rId188" Type="http://schemas.openxmlformats.org/officeDocument/2006/relationships/hyperlink" Target="file:///\\Elizabethpc\2014\GENERALIDADES2014W\ORDENES%202014\0007-2014%20NELSON%20MIRANDA.pdf" TargetMode="External"/><Relationship Id="rId311" Type="http://schemas.openxmlformats.org/officeDocument/2006/relationships/printerSettings" Target="../printerSettings/printerSettings6.bin"/><Relationship Id="rId71" Type="http://schemas.openxmlformats.org/officeDocument/2006/relationships/hyperlink" Target="file:///\\Elizabethpc\2014\GENERALIDADES2014W\ORDENES%202014\7033%20ANA%20GUERRA.pdf" TargetMode="External"/><Relationship Id="rId92" Type="http://schemas.openxmlformats.org/officeDocument/2006/relationships/hyperlink" Target="file:///\\Elizabethpc\2014\GENERALIDADES2014W\ORDENES%202014\7060%20OXGASA.pdf" TargetMode="External"/><Relationship Id="rId213" Type="http://schemas.openxmlformats.org/officeDocument/2006/relationships/hyperlink" Target="file:///\\Elizabethpc\2014\GENERALIDADES2014W\ORDENES%202014\0027-2014%20GRISELDA%20SIMON.pdf" TargetMode="External"/><Relationship Id="rId234" Type="http://schemas.openxmlformats.org/officeDocument/2006/relationships/hyperlink" Target="file:///\\Elizabethpc\2014\GENERALIDADES2014W\ORDENES%202014\0067-2014%20GYS.pdf" TargetMode="External"/><Relationship Id="rId2" Type="http://schemas.openxmlformats.org/officeDocument/2006/relationships/hyperlink" Target="file:///\\Elizabethpc\2014\GENERALIDADES2014W\ORDENES%202014\6969%20CENTRO%20DE%20SERVICIO%20DO&#209;O.pdf" TargetMode="External"/><Relationship Id="rId29" Type="http://schemas.openxmlformats.org/officeDocument/2006/relationships/hyperlink" Target="file:///\\Elizabethpc\2014\GENERALIDADES2014W\ORDENES%202014\6989%20MARIA%20DE%20CANALES.pdf" TargetMode="External"/><Relationship Id="rId255" Type="http://schemas.openxmlformats.org/officeDocument/2006/relationships/hyperlink" Target="file:///\\Elizabethpc\2014\GENERALIDADES2014W\ORDENES%202014\0038-2014%20LAURA%20VARGAS.pdf" TargetMode="External"/><Relationship Id="rId276" Type="http://schemas.openxmlformats.org/officeDocument/2006/relationships/hyperlink" Target="file:///\\Elizabethpc\2014\GENERALIDADES2014W\ORDENES%202014\0097-2014%20STMEDIC.pdf" TargetMode="External"/><Relationship Id="rId297" Type="http://schemas.openxmlformats.org/officeDocument/2006/relationships/hyperlink" Target="file:///\\Elizabethpc\2014\GENERALIDADES2014W\CONTRATOS%202014\CONTRATO%20DE%20SUMINISTRO%20N&#176;%2012-2014.pdf" TargetMode="External"/><Relationship Id="rId40" Type="http://schemas.openxmlformats.org/officeDocument/2006/relationships/hyperlink" Target="file:///\\Elizabethpc\2014\GENERALIDADES2014W\ORDENES%202014\7002%20SONIA%20SANTOS.pdf" TargetMode="External"/><Relationship Id="rId115" Type="http://schemas.openxmlformats.org/officeDocument/2006/relationships/hyperlink" Target="file:///\\Elizabethpc\2014\GENERALIDADES2014W\ORDENES%202014\7076%20DPG.pdf" TargetMode="External"/><Relationship Id="rId136" Type="http://schemas.openxmlformats.org/officeDocument/2006/relationships/hyperlink" Target="file:///\\Elizabethpc\2014\GENERALIDADES2014W\ORDENES%202014\7101%20ROXANA%20MU&#209;OZ.pdf" TargetMode="External"/><Relationship Id="rId157" Type="http://schemas.openxmlformats.org/officeDocument/2006/relationships/hyperlink" Target="file:///\\Elizabethpc\2014\GENERALIDADES2014W\ORDENES%202014\7119%20SISECOR.pdf" TargetMode="External"/><Relationship Id="rId178" Type="http://schemas.openxmlformats.org/officeDocument/2006/relationships/hyperlink" Target="file:///\\Elizabethpc\2014\GENERALIDADES2014W\ORDENES%202014\7146%20ENRIQUE%20CORDOVA.pdf" TargetMode="External"/><Relationship Id="rId301" Type="http://schemas.openxmlformats.org/officeDocument/2006/relationships/hyperlink" Target="file:///\\Elizabethpc\2014\GENERALIDADES2014W\CONTRATOS%202014\CONTRATO%20DE%20SUMINISTRO%20N&#176;%2004-2014.pdf" TargetMode="External"/><Relationship Id="rId61" Type="http://schemas.openxmlformats.org/officeDocument/2006/relationships/hyperlink" Target="file:///\\Elizabethpc\2014\GENERALIDADES2014W\ORDENES%202014\7023%20LUIS%20QUI&#209;ONEZ.pdf" TargetMode="External"/><Relationship Id="rId82" Type="http://schemas.openxmlformats.org/officeDocument/2006/relationships/hyperlink" Target="file:///\\Elizabethpc\2014\GENERALIDADES2014W\ORDENES%202014\7056-7057.pdf" TargetMode="External"/><Relationship Id="rId199" Type="http://schemas.openxmlformats.org/officeDocument/2006/relationships/hyperlink" Target="file:///\\Elizabethpc\2014\GENERALIDADES2014W\ORDENES%202014\0001-2014%20MJ%20REMODELACIONES.pdf" TargetMode="External"/><Relationship Id="rId203" Type="http://schemas.openxmlformats.org/officeDocument/2006/relationships/hyperlink" Target="file:///\\Elizabethpc\2014\GENERALIDADES2014W\ORDENES%202014\0009-2014%20VALDES%20DATA%20CENTER.pdf" TargetMode="External"/><Relationship Id="rId19" Type="http://schemas.openxmlformats.org/officeDocument/2006/relationships/hyperlink" Target="file:///\\Elizabethpc\2014\GENERALIDADES2014W\ORDENES%202014\6963%20DUTRIZ%20HERMANO.pdf" TargetMode="External"/><Relationship Id="rId224" Type="http://schemas.openxmlformats.org/officeDocument/2006/relationships/hyperlink" Target="file:///\\Elizabethpc\2014\GENERALIDADES2014W\CONTRATOS%202014\CONTRATO%20DE%20SUMINISTRO%20N&#176;%2034-2014.pdf" TargetMode="External"/><Relationship Id="rId245" Type="http://schemas.openxmlformats.org/officeDocument/2006/relationships/hyperlink" Target="file:///\\Elizabethpc\2014\GENERALIDADES2014W\ORDENES%202014\0082-2014%20DUTRIZ.pdf" TargetMode="External"/><Relationship Id="rId266" Type="http://schemas.openxmlformats.org/officeDocument/2006/relationships/hyperlink" Target="file:///\\Elizabethpc\2014\GENERALIDADES2014W\ORDENES%202014\0080-2014%20SONIA%20MINERO.pdf" TargetMode="External"/><Relationship Id="rId287" Type="http://schemas.openxmlformats.org/officeDocument/2006/relationships/hyperlink" Target="file:///\\Elizabethpc\FIANZAS\ACUERDOS%202014\663.11.2014%20FECHA%2019-11-2014.pdf" TargetMode="External"/><Relationship Id="rId30" Type="http://schemas.openxmlformats.org/officeDocument/2006/relationships/hyperlink" Target="file:///\\Elizabethpc\2014\GENERALIDADES2014W\CONTRATOS%202014\CONTRATO%20DE%20SERVICIOS%20N&#176;%2006-2014.pdf" TargetMode="External"/><Relationship Id="rId105" Type="http://schemas.openxmlformats.org/officeDocument/2006/relationships/hyperlink" Target="file:///\\Elizabethpc\2014\GENERALIDADES2014W\ORDENES%202014\7058%20IVAN%20OLIVER.pdf" TargetMode="External"/><Relationship Id="rId126" Type="http://schemas.openxmlformats.org/officeDocument/2006/relationships/hyperlink" Target="file:///\\Elizabethpc\2014\GENERALIDADES2014W\ORDENES%202014\7089%20EDITORIAL%20ALTAMIRANO.pdf" TargetMode="External"/><Relationship Id="rId147" Type="http://schemas.openxmlformats.org/officeDocument/2006/relationships/hyperlink" Target="file:///\\Elizabethpc\2014\GENERALIDADES2014W\ORDENES%202014\7117%20SISECOR.pdf" TargetMode="External"/><Relationship Id="rId168" Type="http://schemas.openxmlformats.org/officeDocument/2006/relationships/hyperlink" Target="file:///\\Elizabethpc\2014\GENERALIDADES2014W\ORDENES%202014\7125%20LIDIA%20MARTINEZ.pdf" TargetMode="External"/><Relationship Id="rId312" Type="http://schemas.openxmlformats.org/officeDocument/2006/relationships/drawing" Target="../drawings/drawing6.xml"/><Relationship Id="rId51" Type="http://schemas.openxmlformats.org/officeDocument/2006/relationships/hyperlink" Target="file:///\\Elizabethpc\2014\GENERALIDADES2014W\ORDENES%202014\7013%20HECTOR%20ORREGO.pdf" TargetMode="External"/><Relationship Id="rId72" Type="http://schemas.openxmlformats.org/officeDocument/2006/relationships/hyperlink" Target="file:///\\Elizabethpc\2014\GENERALIDADES2014W\ORDENES%202014\7034%20DANIEL%20TORRES.pdf" TargetMode="External"/><Relationship Id="rId93" Type="http://schemas.openxmlformats.org/officeDocument/2006/relationships/hyperlink" Target="file:///\\Elizabethpc\2014\GENERALIDADES2014W\ORDENES%202014\7061%20ROBERTO%20ROGRIGUEZ.pdf" TargetMode="External"/><Relationship Id="rId189" Type="http://schemas.openxmlformats.org/officeDocument/2006/relationships/hyperlink" Target="file:///\\Elizabethpc\2014\GENERALIDADES2014W\ORDENES%202014\0010-2014%20REINA%20LOPEZ.pdf" TargetMode="External"/><Relationship Id="rId3" Type="http://schemas.openxmlformats.org/officeDocument/2006/relationships/hyperlink" Target="file:///\\Elizabethpc\2014\GENERALIDADES2014W\ORDENES%202014\6971%20NEUROLAB.pdf" TargetMode="External"/><Relationship Id="rId214" Type="http://schemas.openxmlformats.org/officeDocument/2006/relationships/hyperlink" Target="file:///\\Elizabethpc\2014\GENERALIDADES2014W\ORDENES%202014\0028-2014%20JARET%20MORAN.pdf" TargetMode="External"/><Relationship Id="rId235" Type="http://schemas.openxmlformats.org/officeDocument/2006/relationships/hyperlink" Target="file:///\\Elizabethpc\2014\GENERALIDADES2014W\ORDENES%202014\0066-2014%20GYS.pdf" TargetMode="External"/><Relationship Id="rId256" Type="http://schemas.openxmlformats.org/officeDocument/2006/relationships/hyperlink" Target="file:///\\Elizabethpc\2014\GENERALIDADES2014W\ORDENES%202014\0039-2014%20MIGUEL%20TENZE.pdf" TargetMode="External"/><Relationship Id="rId277" Type="http://schemas.openxmlformats.org/officeDocument/2006/relationships/hyperlink" Target="file:///\\Elizabethpc\2014\GENERALIDADES2014W\ORDENES%202014\0098-2014%20LIDIA%20MARTINEZ.pdf" TargetMode="External"/><Relationship Id="rId298" Type="http://schemas.openxmlformats.org/officeDocument/2006/relationships/hyperlink" Target="file:///\\Elizabethpc\2014\GENERALIDADES2014W\CONTRATOS%202014\CONTRATO%20DE%20SUMINISTRO%20N&#176;%2011-2014.pdf" TargetMode="External"/><Relationship Id="rId116" Type="http://schemas.openxmlformats.org/officeDocument/2006/relationships/hyperlink" Target="file:///\\Elizabethpc\2014\GENERALIDADES2014W\ORDENES%202014\7077%20SCREENCHECK.pdf" TargetMode="External"/><Relationship Id="rId137" Type="http://schemas.openxmlformats.org/officeDocument/2006/relationships/hyperlink" Target="file:///\\Elizabethpc\2014\GENERALIDADES2014W\ORDENES%202014\7102%20CONSUELO%20COTO%20DE%20CORDERO.pdf" TargetMode="External"/><Relationship Id="rId158" Type="http://schemas.openxmlformats.org/officeDocument/2006/relationships/hyperlink" Target="file:///\\Elizabethpc\2014\GENERALIDADES2014W\ORDENES%202014\7118%20GRISELDA%20SIMON.pdf" TargetMode="External"/><Relationship Id="rId302" Type="http://schemas.openxmlformats.org/officeDocument/2006/relationships/hyperlink" Target="file:///\\Elizabethpc\2014\GENERALIDADES2014W\CONTRATOS%202014\CONTRATO%20DE%20SUMINISTRO%20N&#176;%2015-2014.pdf" TargetMode="External"/><Relationship Id="rId20" Type="http://schemas.openxmlformats.org/officeDocument/2006/relationships/hyperlink" Target="file:///\\Elizabethpc\2014\GENERALIDADES2014W\ORDENES%202014\6964%20EDITORIAL%20ALTAMIRNAO.pdf" TargetMode="External"/><Relationship Id="rId41" Type="http://schemas.openxmlformats.org/officeDocument/2006/relationships/hyperlink" Target="file:///\\Elizabethpc\2014\GENERALIDADES2014W\ORDENES%202014\7003%20JOSE%20CASTRO.pdf" TargetMode="External"/><Relationship Id="rId62" Type="http://schemas.openxmlformats.org/officeDocument/2006/relationships/hyperlink" Target="file:///\\Elizabethpc\2014\GENERALIDADES2014W\ORDENES%202014\7024%20JOSE%20PINEDA.pdf" TargetMode="External"/><Relationship Id="rId83" Type="http://schemas.openxmlformats.org/officeDocument/2006/relationships/hyperlink" Target="file:///\\Elizabethpc\2014\GENERALIDADES2014W\ORDENES%202014\7059%20REAL%20INVERSIONES.pdf" TargetMode="External"/><Relationship Id="rId179" Type="http://schemas.openxmlformats.org/officeDocument/2006/relationships/hyperlink" Target="file:///\\Elizabethpc\2014\GENERALIDADES2014W\ORDENES%202014\7145%20DATA%20&amp;%20GRAPHICS.pdf" TargetMode="External"/><Relationship Id="rId190" Type="http://schemas.openxmlformats.org/officeDocument/2006/relationships/hyperlink" Target="file:///\\Elizabethpc\2014\GENERALIDADES2014W\ORDENES%202014\0013-2014%20LAURA%20VARGAS.pdf" TargetMode="External"/><Relationship Id="rId204" Type="http://schemas.openxmlformats.org/officeDocument/2006/relationships/hyperlink" Target="file:///\\Elizabethpc\2014\GENERALIDADES2014W\ORDENES%202014\0003-2014%20EL%20SALVADOR%20NETWORK.pdf" TargetMode="External"/><Relationship Id="rId225" Type="http://schemas.openxmlformats.org/officeDocument/2006/relationships/hyperlink" Target="file:///\\Elizabethpc\2014\GENERALIDADES2014W\ORDENES%202014\0063-2014%20DPG.pdf" TargetMode="External"/><Relationship Id="rId246" Type="http://schemas.openxmlformats.org/officeDocument/2006/relationships/hyperlink" Target="file:///\\Elizabethpc\2014\GENERALIDADES2014W\ORDENES%202014\0029-2014%20MANUEL%20MEJIA.pdf" TargetMode="External"/><Relationship Id="rId267" Type="http://schemas.openxmlformats.org/officeDocument/2006/relationships/hyperlink" Target="file:///\\Elizabethpc\2014\GENERALIDADES2014W\ORDENES%202014\0081-2014%20URIESA.pdf" TargetMode="External"/><Relationship Id="rId288" Type="http://schemas.openxmlformats.org/officeDocument/2006/relationships/hyperlink" Target="file:///\\Elizabethpc\2014\GENERALIDADES2014W\ORDENES%202014\0110-2014%20MARIA%20HENRIQUEZ.pdf" TargetMode="External"/><Relationship Id="rId106" Type="http://schemas.openxmlformats.org/officeDocument/2006/relationships/hyperlink" Target="file:///\\Elizabethpc\2014\GENERALIDADES2014W\ORDENES%202014\7064%20ROSA%20MANCIA.pdf" TargetMode="External"/><Relationship Id="rId127" Type="http://schemas.openxmlformats.org/officeDocument/2006/relationships/hyperlink" Target="file:///\\Elizabethpc\2014\GENERALIDADES2014W\ORDENES%202014\7091%20ROBERTO%20FROT.pdf" TargetMode="External"/><Relationship Id="rId10" Type="http://schemas.openxmlformats.org/officeDocument/2006/relationships/hyperlink" Target="file:///\\Elizabethpc\2014\GENERALIDADES2014W\ORDENES%202014\6979%20GUSTAVO%20ERNESTO%20RETANA%20JAVIER.pdf" TargetMode="External"/><Relationship Id="rId31" Type="http://schemas.openxmlformats.org/officeDocument/2006/relationships/hyperlink" Target="file:///\\Elizabethpc\2014\GENERALIDADES2014W\ORDENES%202014\6997%20DUTRIZ%20HERMANOS.pdf" TargetMode="External"/><Relationship Id="rId52" Type="http://schemas.openxmlformats.org/officeDocument/2006/relationships/hyperlink" Target="file:///\\Elizabethpc\2014\GENERALIDADES2014W\ORDENES%202014\7014%20JOSE%20PORTILLO.pdf" TargetMode="External"/><Relationship Id="rId73" Type="http://schemas.openxmlformats.org/officeDocument/2006/relationships/hyperlink" Target="file:///\\Elizabethpc\2014\GENERALIDADES2014W\ORDENES%202014\7035%20MIGUEL%20YANES.pdf" TargetMode="External"/><Relationship Id="rId94" Type="http://schemas.openxmlformats.org/officeDocument/2006/relationships/hyperlink" Target="file:///\\Elizabethpc\2014\GENERALIDADES2014W\ORDENES%202014\7044%20DATA%20&amp;%20GRAPHICS.pdf" TargetMode="External"/><Relationship Id="rId148" Type="http://schemas.openxmlformats.org/officeDocument/2006/relationships/hyperlink" Target="file:///\\Elizabethpc\2014\GENERALIDADES2014W\CONTRATOS%202014\CONTRATO%20DE%20SUMINISTRO%20N&#176;%2017-2014.pdf" TargetMode="External"/><Relationship Id="rId169" Type="http://schemas.openxmlformats.org/officeDocument/2006/relationships/hyperlink" Target="file:///\\Elizabethpc\2014\GENERALIDADES2014W\ORDENES%202014\7126%20-%207127%20CEFAFA.pdf" TargetMode="External"/><Relationship Id="rId4" Type="http://schemas.openxmlformats.org/officeDocument/2006/relationships/hyperlink" Target="file:///\\Elizabethpc\2014\GENERALIDADES2014W\ORDENES%202014\6974%20MAURICIO%20ALONZO.pdf" TargetMode="External"/><Relationship Id="rId180" Type="http://schemas.openxmlformats.org/officeDocument/2006/relationships/hyperlink" Target="file:///\\Elizabethpc\2014\GENERALIDADES2014W\CONTRATOS%202014\CONTRATO%20DE%20SUMINISTRO%20N&#176;%2029-2014.pdf" TargetMode="External"/><Relationship Id="rId215" Type="http://schemas.openxmlformats.org/officeDocument/2006/relationships/hyperlink" Target="file:///\\Elizabethpc\2014\GENERALIDADES2014W\ORDENES%202014\0046-2014%20DATA&amp;GRAPHICS.pdf" TargetMode="External"/><Relationship Id="rId236" Type="http://schemas.openxmlformats.org/officeDocument/2006/relationships/hyperlink" Target="file:///\\Elizabethpc\2014\GENERALIDADES2014W\ORDENES%202014\0074-2014%20DPG.pdf" TargetMode="External"/><Relationship Id="rId257" Type="http://schemas.openxmlformats.org/officeDocument/2006/relationships/hyperlink" Target="file:///\\Elizabethpc\2014\GENERALIDADES2014W\ORDENES%202014\0040-2014%20ANA%20GUERRA.pdf" TargetMode="External"/><Relationship Id="rId278" Type="http://schemas.openxmlformats.org/officeDocument/2006/relationships/hyperlink" Target="file:///\\Elizabethpc\2014\GENERALIDADES2014W\ORDENES%202014\0092-2014%20ELECTROLAB.pdf" TargetMode="External"/><Relationship Id="rId303" Type="http://schemas.openxmlformats.org/officeDocument/2006/relationships/hyperlink" Target="file:///\\Elizabethpc\2014\GENERALIDADES2014W\CONTRATOS%202014\CONTRATO%20DE%20SUMINISTRO%20N&#176;%2016-2014.pdf" TargetMode="External"/><Relationship Id="rId42" Type="http://schemas.openxmlformats.org/officeDocument/2006/relationships/hyperlink" Target="file:///\\Elizabethpc\2014\GENERALIDADES2014W\ORDENES%202014\7004%20JUAN%20CABALLERO.pdf" TargetMode="External"/><Relationship Id="rId84" Type="http://schemas.openxmlformats.org/officeDocument/2006/relationships/hyperlink" Target="file:///\\Elizabethpc\2014\GENERALIDADES2014W\ORDENES%202014\7054%20MARIO%20GUEVARA.pdf" TargetMode="External"/><Relationship Id="rId138" Type="http://schemas.openxmlformats.org/officeDocument/2006/relationships/hyperlink" Target="file:///\\Elizabethpc\2014\GENERALIDADES2014W\ORDENES%202014\7103%20EL%20LANCERO.pdf" TargetMode="External"/><Relationship Id="rId191" Type="http://schemas.openxmlformats.org/officeDocument/2006/relationships/hyperlink" Target="file:///\\Elizabethpc\2014\GENERALIDADES2014W\ORDENES%202014\0014-2014%20MIGUEL%20TENZE.pdf" TargetMode="External"/><Relationship Id="rId205" Type="http://schemas.openxmlformats.org/officeDocument/2006/relationships/hyperlink" Target="file:///\\Elizabethpc\2014\GENERALIDADES2014W\ORDENES%202014\0019-2014%20CLAUDIA%20POSADA.pdf" TargetMode="External"/><Relationship Id="rId247" Type="http://schemas.openxmlformats.org/officeDocument/2006/relationships/hyperlink" Target="file:///\\Elizabethpc\2014\GENERALIDADES2014W\ORDENES%202014\0030-2014%20MIGUEL%20IBARRA.pdf" TargetMode="External"/><Relationship Id="rId107" Type="http://schemas.openxmlformats.org/officeDocument/2006/relationships/hyperlink" Target="file:///\\Elizabethpc\2014\GENERALIDADES2014W\ORDENES%202014\7065%20SAFETY.pdf" TargetMode="External"/><Relationship Id="rId289" Type="http://schemas.openxmlformats.org/officeDocument/2006/relationships/hyperlink" Target="file:///\\Elizabethpc\2014\GENERALIDADES2014W\ORDENES%202014\0109-2014%20D'OFFICE.pdf" TargetMode="External"/><Relationship Id="rId11" Type="http://schemas.openxmlformats.org/officeDocument/2006/relationships/hyperlink" Target="file:///\\Elizabethpc\2014\GENERALIDADES2014W\ORDENES%202014\6970%20TOROGOZ.pdf" TargetMode="External"/><Relationship Id="rId53" Type="http://schemas.openxmlformats.org/officeDocument/2006/relationships/hyperlink" Target="file:///\\Elizabethpc\2014\GENERALIDADES2014W\ORDENES%202014\7015%20CRISTOBAL%20PERLA.pdf" TargetMode="External"/><Relationship Id="rId149" Type="http://schemas.openxmlformats.org/officeDocument/2006/relationships/hyperlink" Target="file:///\\Elizabethpc\2014\GENERALIDADES2014W\CONTRATOS%202014\CONTRATO%20DE%20SUMINISTRO%20N&#176;%2018-2014.pdf" TargetMode="External"/><Relationship Id="rId95" Type="http://schemas.openxmlformats.org/officeDocument/2006/relationships/hyperlink" Target="file:///\\Elizabethpc\2014\GENERALIDADES2014W\ORDENES%202014\7047%20INNOMED.pdf" TargetMode="External"/><Relationship Id="rId160" Type="http://schemas.openxmlformats.org/officeDocument/2006/relationships/hyperlink" Target="file:///\\Elizabethpc\2014\GENERALIDADES2014W\CONTRATOS%202014\CONTRATO%20DE%20SUMINISTRO%20N&#176;%2019-2014.pdf" TargetMode="External"/><Relationship Id="rId216" Type="http://schemas.openxmlformats.org/officeDocument/2006/relationships/hyperlink" Target="file:///\\Elizabethpc\2014\GENERALIDADES2014W\ORDENES%202014\0052-2014%20ERICK%20GUTIERREZ.pdf" TargetMode="External"/><Relationship Id="rId258" Type="http://schemas.openxmlformats.org/officeDocument/2006/relationships/hyperlink" Target="file:///\\Elizabethpc\2014\GENERALIDADES2014W\ORDENES%202014\0041-2014%20OTTO%20MONTOYA.pdf" TargetMode="External"/><Relationship Id="rId22" Type="http://schemas.openxmlformats.org/officeDocument/2006/relationships/hyperlink" Target="file:///\\Elizabethpc\2014\GENERALIDADES2014W\ORDENES%202014\6966%20COLATINO%20DE%20RL.pdf" TargetMode="External"/><Relationship Id="rId64" Type="http://schemas.openxmlformats.org/officeDocument/2006/relationships/hyperlink" Target="file:///\\Elizabethpc\2014\GENERALIDADES2014W\ORDENES%202014\7026%20VICTOR%20RIVERA.pdf" TargetMode="External"/><Relationship Id="rId118" Type="http://schemas.openxmlformats.org/officeDocument/2006/relationships/hyperlink" Target="file:///\\Elizabethpc\2014\GENERALIDADES2014W\ORDENES%202014\7085%20CONSTRUMARKET.pdf" TargetMode="External"/><Relationship Id="rId171" Type="http://schemas.openxmlformats.org/officeDocument/2006/relationships/hyperlink" Target="file:///\\Elizabethpc\2014\GENERALIDADES2014W\CONTRATOS%202014\CONTRATO%20DE%20SUMINISTRO%20N&#176;%2026-2014.pdf" TargetMode="External"/><Relationship Id="rId227" Type="http://schemas.openxmlformats.org/officeDocument/2006/relationships/hyperlink" Target="file:///\\Elizabethpc\2014\GENERALIDADES2014W\ORDENES%202014\0068-2014%20MEGAFOOD.pdf" TargetMode="External"/><Relationship Id="rId269" Type="http://schemas.openxmlformats.org/officeDocument/2006/relationships/hyperlink" Target="file:///\\Elizabethpc\2014\GENERALIDADES2014W\ORDENES%202014\0085-2014%20TOROGOZ.pdf" TargetMode="External"/><Relationship Id="rId33" Type="http://schemas.openxmlformats.org/officeDocument/2006/relationships/hyperlink" Target="file:///\\Elizabethpc\2014\GENERALIDADES2014W\ORDENES%202014\6996%20EL%20LANCERO,%20S.A.%20DE%20C.V..pdf" TargetMode="External"/><Relationship Id="rId129" Type="http://schemas.openxmlformats.org/officeDocument/2006/relationships/hyperlink" Target="file:///\\Elizabethpc\2014\GENERALIDADES2014W\ORDENES%202014\7095%20AGAPE.pdf" TargetMode="External"/><Relationship Id="rId280" Type="http://schemas.openxmlformats.org/officeDocument/2006/relationships/hyperlink" Target="file:///\\Elizabethpc\2014\GENERALIDADES2014W\ORDENES%202014\0094-2014%20GUISERLDA%20SIMON.pdf" TargetMode="External"/><Relationship Id="rId75" Type="http://schemas.openxmlformats.org/officeDocument/2006/relationships/hyperlink" Target="file:///\\Elizabethpc\2014\GENERALIDADES2014W\ORDENES%202014\7037%20SARA%20ALFARO.pdf" TargetMode="External"/><Relationship Id="rId140" Type="http://schemas.openxmlformats.org/officeDocument/2006/relationships/hyperlink" Target="file:///\\Elizabethpc\2014\GENERALIDADES2014W\ORDENES%202014\7107%20DUTRIZ%20HERMANOS.pdf" TargetMode="External"/><Relationship Id="rId182" Type="http://schemas.openxmlformats.org/officeDocument/2006/relationships/hyperlink" Target="file:///\\Elizabethpc\2014\GENERALIDADES2014W\CONTRATOS%202014\CONTRATO%20DE%20SUMINISTRO%20N&#176;%2030-2014.pdf" TargetMode="External"/><Relationship Id="rId6" Type="http://schemas.openxmlformats.org/officeDocument/2006/relationships/hyperlink" Target="file:///\\Elizabethpc\2014\GENERALIDADES2014W\ORDENES%202014\6972%20NEUROLAB.pdf" TargetMode="External"/><Relationship Id="rId238" Type="http://schemas.openxmlformats.org/officeDocument/2006/relationships/hyperlink" Target="file:///\\Elizabethpc\2014\GENERALIDADES2014W\ORDENES%202014\0076-2014%20NUEVO%20SIGLO.pdf" TargetMode="External"/><Relationship Id="rId291" Type="http://schemas.openxmlformats.org/officeDocument/2006/relationships/hyperlink" Target="file:///\\Elizabethpc\2014\GENERALIDADES2014W\ORDENES%202014\0107-2014%20JORGE%20OSORIO.pdf" TargetMode="External"/><Relationship Id="rId305" Type="http://schemas.openxmlformats.org/officeDocument/2006/relationships/hyperlink" Target="file:///\\Elizabethpc\2014\GENERALIDADES2014W\CONTRATOS%202014\CONTRATO%20DE%20SERVICIOS%20N&#176;%2002-2014.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file:///\\Elizabethpc\UACI\2015\GENERALIDADES2015W\ORDENES%202015\207-2015%20VICTOR%20COLOCHO.pdf" TargetMode="External"/><Relationship Id="rId299" Type="http://schemas.openxmlformats.org/officeDocument/2006/relationships/hyperlink" Target="file:///\\Elizabethpc\UACI\2015\GENERALIDADES2015W\ORDENES%202015\391-2015%20TOM%20CHAVEZ.pdf" TargetMode="External"/><Relationship Id="rId21" Type="http://schemas.openxmlformats.org/officeDocument/2006/relationships/hyperlink" Target="file:///\\Elizabethpc\UACI\2015\GENERALIDADES2015W\ORDENES%202015\126-2015%20PEPSI.pdf" TargetMode="External"/><Relationship Id="rId63" Type="http://schemas.openxmlformats.org/officeDocument/2006/relationships/hyperlink" Target="file:///\\Elizabethpc\UACI\2015\GENERALIDADES2015W\ORDENES%202015\184-2015%20LANCO.pdf" TargetMode="External"/><Relationship Id="rId159" Type="http://schemas.openxmlformats.org/officeDocument/2006/relationships/hyperlink" Target="file:///\\Elizabethpc\UACI\2015\GENERALIDADES2015W\CONTRATOS%202015\MODIFICACI&#211;N%20CONTRATO%20DE%20SERVICIOS%20N&#176;%2002-2014.pdf" TargetMode="External"/><Relationship Id="rId324" Type="http://schemas.openxmlformats.org/officeDocument/2006/relationships/hyperlink" Target="file:///\\Elizabethpc\UACI\2015\GENERALIDADES2015W\ORDENES%202015\418-2015%20NOE%20GUILLEN.pdf" TargetMode="External"/><Relationship Id="rId170" Type="http://schemas.openxmlformats.org/officeDocument/2006/relationships/hyperlink" Target="file:///\\Elizabethpc\UACI\2015\GENERALIDADES2015W\ORDENES%202015\258-2015%20SERVICIOS%20MEDICOS.pdf" TargetMode="External"/><Relationship Id="rId226" Type="http://schemas.openxmlformats.org/officeDocument/2006/relationships/hyperlink" Target="file:///\\Elizabethpc\UACI\2015\GENERALIDADES2015W\ORDENES%202015\310-2015%20FOOD%20EQUIPEMENT.pdf" TargetMode="External"/><Relationship Id="rId268" Type="http://schemas.openxmlformats.org/officeDocument/2006/relationships/hyperlink" Target="file:///\\Elizabethpc\UACI\2015\GENERALIDADES2015W\ORDENES%202015\362-2015%20CENTRO%20FERRETERO.pdf" TargetMode="External"/><Relationship Id="rId32" Type="http://schemas.openxmlformats.org/officeDocument/2006/relationships/hyperlink" Target="file:///\\Elizabethpc\UACI\2015\GENERALIDADES2015W\ORDENES%202015\142-2015%20DATA%20&amp;%20GRAFIC.pdf" TargetMode="External"/><Relationship Id="rId74" Type="http://schemas.openxmlformats.org/officeDocument/2006/relationships/hyperlink" Target="file:///\\Elizabethpc\UACI\2015\GENERALIDADES2015W\ORDENES%202015\148-2015%20COMUNICACIONES%20IBW.pdf" TargetMode="External"/><Relationship Id="rId128" Type="http://schemas.openxmlformats.org/officeDocument/2006/relationships/hyperlink" Target="file:///\\Elizabethpc\UACI\2015\GENERALIDADES2015W\ORDENES%202015\221-2015%20SONIA%20MINERO.pdf" TargetMode="External"/><Relationship Id="rId335" Type="http://schemas.openxmlformats.org/officeDocument/2006/relationships/hyperlink" Target="file:///\\Elizabethpc\UACI\2015\GENERALIDADES2015W\ORDENES%202015\429-2015%20ELEVADORES%20DE%20CA.pdf" TargetMode="External"/><Relationship Id="rId5" Type="http://schemas.openxmlformats.org/officeDocument/2006/relationships/hyperlink" Target="file:///\\Elizabethpc\UACI\2015\GENERALIDADES2015W\ORDENES%202015\115-2015%20Elevador%20de%20CA.pdf" TargetMode="External"/><Relationship Id="rId181" Type="http://schemas.openxmlformats.org/officeDocument/2006/relationships/hyperlink" Target="file:///\\Elizabethpc\UACI\2015\GENERALIDADES2015W\ORDENES%202015\214-2015%20RICARDO%20PINEDA.pdf" TargetMode="External"/><Relationship Id="rId237" Type="http://schemas.openxmlformats.org/officeDocument/2006/relationships/hyperlink" Target="file:///\\Elizabethpc\UACI\2015\GENERALIDADES2015W\ORDENES%202015\322-2015%20DESARROLO%20DE%20SOLU.pdf" TargetMode="External"/><Relationship Id="rId279" Type="http://schemas.openxmlformats.org/officeDocument/2006/relationships/hyperlink" Target="file:///\\Elizabethpc\UACI\2015\GENERALIDADES2015W\ORDENES%202015\363-2015%20SEGACORP.pdf" TargetMode="External"/><Relationship Id="rId43" Type="http://schemas.openxmlformats.org/officeDocument/2006/relationships/hyperlink" Target="file:///\\Elizabethpc\UACI\2015\GENERALIDADES2015W\ORDENES%202015\146-2015%20CLINICAS%20DE%20RAYOS%20X.pdf" TargetMode="External"/><Relationship Id="rId139" Type="http://schemas.openxmlformats.org/officeDocument/2006/relationships/hyperlink" Target="file:///\\Elizabethpc\UACI\2015\GENERALIDADES2015W\ORDENES%202015\252-2015%20DPG.pdf" TargetMode="External"/><Relationship Id="rId290" Type="http://schemas.openxmlformats.org/officeDocument/2006/relationships/hyperlink" Target="file:///\\Elizabethpc\UACI\2015\GENERALIDADES2015W\ORDENES%202015\378-2015%20CARLOS%20ELIAS.pdf" TargetMode="External"/><Relationship Id="rId304" Type="http://schemas.openxmlformats.org/officeDocument/2006/relationships/hyperlink" Target="file:///\\Elizabethpc\UACI\2015\GENERALIDADES2015W\ORDENES%202015\398-2015%20ALBERTINA%20VELASCO.pdf" TargetMode="External"/><Relationship Id="rId346" Type="http://schemas.openxmlformats.org/officeDocument/2006/relationships/hyperlink" Target="file:///\\Elizabethpc\UACI\2015\GENERALIDADES2015W\CONTRATOS%202015\CONTRATO%20DE%20SUMINISTRO%20N&#176;%2014-2015.pdf" TargetMode="External"/><Relationship Id="rId85" Type="http://schemas.openxmlformats.org/officeDocument/2006/relationships/hyperlink" Target="file:///\\Elizabethpc\UACI\2015\GENERALIDADES2015W\ORDENES%202015\176-2015%20YSLR%20LA%20MONUMENTAL.pdf" TargetMode="External"/><Relationship Id="rId150" Type="http://schemas.openxmlformats.org/officeDocument/2006/relationships/hyperlink" Target="file:///\\Elizabethpc\UACI\2015\GENERALIDADES2015W\ORDENES%202015\256-2015%20RAMIREZ%20&amp;%20LOPEZ.pdf" TargetMode="External"/><Relationship Id="rId192" Type="http://schemas.openxmlformats.org/officeDocument/2006/relationships/hyperlink" Target="file:///\\Elizabethpc\UACI\2015\GENERALIDADES2015W\ORDENES%202015\286-2015%20COLATINO.pdf" TargetMode="External"/><Relationship Id="rId206" Type="http://schemas.openxmlformats.org/officeDocument/2006/relationships/hyperlink" Target="file:///\\Elizabethpc\UACI\2015\GENERALIDADES2015W\ORDENES%202015\304-2015%20DUTRIZ.pdf" TargetMode="External"/><Relationship Id="rId248" Type="http://schemas.openxmlformats.org/officeDocument/2006/relationships/hyperlink" Target="file:///\\Elizabethpc\UACI\2015\GENERALIDADES2015W\CONTRATOS%202015\CONTRATO%20DE%20SUMINISTRO%20N&#176;%2030-2015.pdf" TargetMode="External"/><Relationship Id="rId12" Type="http://schemas.openxmlformats.org/officeDocument/2006/relationships/hyperlink" Target="file:///\\Elizabethpc\UACI\2015\GENERALIDADES2015W\ORDENES%202015\124-2015%20MARIA%20AGUILAR.pdf" TargetMode="External"/><Relationship Id="rId108" Type="http://schemas.openxmlformats.org/officeDocument/2006/relationships/hyperlink" Target="file:///\\Elizabethpc\UACI\2015\GENERALIDADES2015W\ORDENES%202015\198-2015%20HECTOR%20ORREGO.pdf" TargetMode="External"/><Relationship Id="rId315" Type="http://schemas.openxmlformats.org/officeDocument/2006/relationships/hyperlink" Target="file:///\\Elizabethpc\UACI\2015\GENERALIDADES2015W\ORDENES%202015\407-2015%20COSASE.pdf" TargetMode="External"/><Relationship Id="rId357" Type="http://schemas.openxmlformats.org/officeDocument/2006/relationships/hyperlink" Target="file:///\\Elizabethpc\UACI\2015\GENERALIDADES2015W\CONTRATOS%202015\CONTRATO%20DE%20SUMINISTRO%20N&#176;%2036-2015.pdf" TargetMode="External"/><Relationship Id="rId54" Type="http://schemas.openxmlformats.org/officeDocument/2006/relationships/hyperlink" Target="file:///\\Elizabethpc\UACI\2015\GENERALIDADES2015W\ORDENES%202015\138-2015%20ASOCIACION%20DE%20RADIOS.pdf" TargetMode="External"/><Relationship Id="rId96" Type="http://schemas.openxmlformats.org/officeDocument/2006/relationships/hyperlink" Target="file:///\\Elizabethpc\UACI\2015\GENERALIDADES2015W\ORDENES%202015\240-2015%20COLATINO.pdf" TargetMode="External"/><Relationship Id="rId161" Type="http://schemas.openxmlformats.org/officeDocument/2006/relationships/hyperlink" Target="file:///\\Elizabethpc\UACI\2015\GENERALIDADES2015W\ORDENES%202015\272-2015%20JUAN%20GARCIA.pdf" TargetMode="External"/><Relationship Id="rId217" Type="http://schemas.openxmlformats.org/officeDocument/2006/relationships/hyperlink" Target="file:///\\Elizabethpc\UACI\2015\GENERALIDADES2015W\ORDENES%202015\316-2015%20DAVID%20SALGUERO.pdf" TargetMode="External"/><Relationship Id="rId259" Type="http://schemas.openxmlformats.org/officeDocument/2006/relationships/hyperlink" Target="file:///\\Elizabethpc\UACI\2015\GENERALIDADES2015W\ORDENES%202015\337-2015%20ANGEL.pdf" TargetMode="External"/><Relationship Id="rId23" Type="http://schemas.openxmlformats.org/officeDocument/2006/relationships/hyperlink" Target="file:///\\Elizabethpc\UACI\2015\GENERALIDADES2015W\ORDENES%202015\128-2015%20DUTRIZ.pdf" TargetMode="External"/><Relationship Id="rId119" Type="http://schemas.openxmlformats.org/officeDocument/2006/relationships/hyperlink" Target="file:///\\Elizabethpc\UACI\2015\GENERALIDADES2015W\ORDENES%202015\235-2015%20MARTA%20MENA.pdf" TargetMode="External"/><Relationship Id="rId270" Type="http://schemas.openxmlformats.org/officeDocument/2006/relationships/hyperlink" Target="file:///\\Elizabethpc\UACI\2015\GENERALIDADES2015W\ORDENES%202015\360-2015%20VIDUC.pdf" TargetMode="External"/><Relationship Id="rId326" Type="http://schemas.openxmlformats.org/officeDocument/2006/relationships/hyperlink" Target="file:///\\Elizabethpc\UACI\2015\GENERALIDADES2015W\ORDENES%202015\416-2015%20MAGNO%20GONZALEZ.pdf" TargetMode="External"/><Relationship Id="rId65" Type="http://schemas.openxmlformats.org/officeDocument/2006/relationships/hyperlink" Target="file:///\\Elizabethpc\UACI\2015\GENERALIDADES2015W\ORDENES%202015\162-2015%20MARITZA%20MELGAR.pdf" TargetMode="External"/><Relationship Id="rId130" Type="http://schemas.openxmlformats.org/officeDocument/2006/relationships/hyperlink" Target="file:///\\Elizabethpc\UACI\2015\GENERALIDADES2015W\ORDENES%202015\223-2015%20URIESA.pdf" TargetMode="External"/><Relationship Id="rId172" Type="http://schemas.openxmlformats.org/officeDocument/2006/relationships/hyperlink" Target="file:///\\Elizabethpc\UACI\2015\GENERALIDADES2015W\ORDENES%202015\276-2015%20ALBERTINA%20VELASCO.pdf" TargetMode="External"/><Relationship Id="rId228" Type="http://schemas.openxmlformats.org/officeDocument/2006/relationships/hyperlink" Target="file:///\\Elizabethpc\UACI\2015\GENERALIDADES2015W\ORDENES%202015\315-2015%20SOC%20DE%20EMPRESARIOS%20DE%20TRANS.pdf" TargetMode="External"/><Relationship Id="rId281" Type="http://schemas.openxmlformats.org/officeDocument/2006/relationships/hyperlink" Target="file:///\\Elizabethpc\UACI\2015\GENERALIDADES2015W\ORDENES%202015\365-2015%20COPROSER.pdf" TargetMode="External"/><Relationship Id="rId337" Type="http://schemas.openxmlformats.org/officeDocument/2006/relationships/hyperlink" Target="file:///\\Elizabethpc\UACI\2015\GENERALIDADES2015W\ORDENES%202015\355-2015%20LIDIA%20MARTINEZ.pdf" TargetMode="External"/><Relationship Id="rId34" Type="http://schemas.openxmlformats.org/officeDocument/2006/relationships/hyperlink" Target="file:///\\Elizabethpc\UACI\2015\GENERALIDADES2015W\ORDENES%202015\140-2015%20COLATINO.pdf" TargetMode="External"/><Relationship Id="rId76" Type="http://schemas.openxmlformats.org/officeDocument/2006/relationships/hyperlink" Target="file:///\\Elizabethpc\UACI\2015\GENERALIDADES2015W\ORDENES%202015\169-2015%20GRUPO%20C.Z.pdf" TargetMode="External"/><Relationship Id="rId141" Type="http://schemas.openxmlformats.org/officeDocument/2006/relationships/hyperlink" Target="file:///\\Elizabethpc\UACI\2015\GENERALIDADES2015W\ORDENES%202015\254-2015%20DATAPRINT.pdf" TargetMode="External"/><Relationship Id="rId7" Type="http://schemas.openxmlformats.org/officeDocument/2006/relationships/hyperlink" Target="file:///\\Elizabethpc\UACI\2015\GENERALIDADES2015W\ORDENES%202015\118-2015%20Dutriz.pdf" TargetMode="External"/><Relationship Id="rId183" Type="http://schemas.openxmlformats.org/officeDocument/2006/relationships/hyperlink" Target="file:///\\Elizabethpc\UACI\2015\GENERALIDADES2015W\ORDENES%202015\288-2015NUEVO%20SIGLO.pdf" TargetMode="External"/><Relationship Id="rId239" Type="http://schemas.openxmlformats.org/officeDocument/2006/relationships/hyperlink" Target="file:///\\Elizabethpc\UACI\2015\GENERALIDADES2015W\ORDENES%202015\332-2015%20CIVIL%20DEVELOPMENT.pdf" TargetMode="External"/><Relationship Id="rId250" Type="http://schemas.openxmlformats.org/officeDocument/2006/relationships/hyperlink" Target="file:///\\Elizabethpc\UACI\2015\GENERALIDADES2015W\CONTRATOS%202015\CONTRATO%20DE%20SUMINISTRO%20N&#176;%2032-2015.pdf" TargetMode="External"/><Relationship Id="rId292" Type="http://schemas.openxmlformats.org/officeDocument/2006/relationships/hyperlink" Target="file:///\\Elizabethpc\UACI\FIANZAS\ACUERDOS%202015\471.08.2015%20DE%20FECHA%2019-08-2015.pdf" TargetMode="External"/><Relationship Id="rId306" Type="http://schemas.openxmlformats.org/officeDocument/2006/relationships/hyperlink" Target="file:///\\Elizabethpc\UACI\2015\GENERALIDADES2015W\ORDENES%202015\396-2015%20COPROSER.pdf" TargetMode="External"/><Relationship Id="rId45" Type="http://schemas.openxmlformats.org/officeDocument/2006/relationships/hyperlink" Target="file:///\\Elizabethpc\UACI\2015\GENERALIDADES2015W\ORDENES%202015\145-2015%20INGENIERIA%20ELECTRICA.pdf" TargetMode="External"/><Relationship Id="rId87" Type="http://schemas.openxmlformats.org/officeDocument/2006/relationships/hyperlink" Target="file:///\\Elizabethpc\UACI\2015\GENERALIDADES2015W\ORDENES%202015\191-2015%20MARIO%20GUEVARA.pdf" TargetMode="External"/><Relationship Id="rId110" Type="http://schemas.openxmlformats.org/officeDocument/2006/relationships/hyperlink" Target="file:///\\Elizabethpc\UACI\2015\GENERALIDADES2015W\ORDENES%202015\202-2015%20JUAN%20CABALLERO.pdf" TargetMode="External"/><Relationship Id="rId348" Type="http://schemas.openxmlformats.org/officeDocument/2006/relationships/hyperlink" Target="file:///\\Elizabethpc\UACI\2015\GENERALIDADES2015W\CONTRATOS%202015\CONTRATO%20DE%20SUMINISTRO%20N&#176;%2007-2015.pdf" TargetMode="External"/><Relationship Id="rId152" Type="http://schemas.openxmlformats.org/officeDocument/2006/relationships/hyperlink" Target="file:///\\Elizabethpc\UACI\2015\GENERALIDADES2015W\CONTRATOS%202015\CONTRATO%20DE%20SERVICIOS%20N&#176;%2011-2015.pdf" TargetMode="External"/><Relationship Id="rId194" Type="http://schemas.openxmlformats.org/officeDocument/2006/relationships/hyperlink" Target="file:///\\Elizabethpc\UACI\2015\GENERALIDADES2015W\ORDENES%202015\294-2015%20GRISELDA%20SIMON.pdf" TargetMode="External"/><Relationship Id="rId208" Type="http://schemas.openxmlformats.org/officeDocument/2006/relationships/hyperlink" Target="file:///\\Elizabethpc\UACI\2015\GENERALIDADES2015W\CONTRATOS%202015\CONTRATO%20DE%20SUMINISTRO%20N&#176;%2026-2015.pdf" TargetMode="External"/><Relationship Id="rId261" Type="http://schemas.openxmlformats.org/officeDocument/2006/relationships/hyperlink" Target="file:///\\Elizabethpc\UACI\2015\GENERALIDADES2015W\ORDENES%202015\339-2015%20JORGE%20OSORIO.pdf" TargetMode="External"/><Relationship Id="rId14" Type="http://schemas.openxmlformats.org/officeDocument/2006/relationships/hyperlink" Target="file:///\\Elizabethpc\UACI\2015\GENERALIDADES2015W\ORDENES%202015\120-2015%20EL%20DIARIO%20DE%20HOY.pdf" TargetMode="External"/><Relationship Id="rId56" Type="http://schemas.openxmlformats.org/officeDocument/2006/relationships/hyperlink" Target="file:///\\Elizabethpc\UACI\2015\GENERALIDADES2015W\CONTRATOS%202015\CONTRATO%20DE%20SERVICIOS%20N&#176;%2005-2015.pdf" TargetMode="External"/><Relationship Id="rId317" Type="http://schemas.openxmlformats.org/officeDocument/2006/relationships/hyperlink" Target="file:///\\Elizabethpc\UACI\2015\GENERALIDADES2015W\ORDENES%202015\414-2015%20ST%20MEDIC.pdf" TargetMode="External"/><Relationship Id="rId359" Type="http://schemas.openxmlformats.org/officeDocument/2006/relationships/hyperlink" Target="file:///\\Elizabethpc\UACI\2015\GENERALIDADES2015W\CONTRATOS%202015\CONTRATO%20DE%20SUMINISTRO%20N&#176;%2041-2015.pdf" TargetMode="External"/><Relationship Id="rId98" Type="http://schemas.openxmlformats.org/officeDocument/2006/relationships/hyperlink" Target="file:///\\Elizabethpc\UACI\2015\GENERALIDADES2015W\ORDENES%202015\247-2015%20TELECOMODA.pdf" TargetMode="External"/><Relationship Id="rId121" Type="http://schemas.openxmlformats.org/officeDocument/2006/relationships/hyperlink" Target="file:///\\Elizabethpc\UACI\2015\GENERALIDADES2015W\ORDENES%202015\209-2015%20OTTO%20MONTOYA.pdf" TargetMode="External"/><Relationship Id="rId163" Type="http://schemas.openxmlformats.org/officeDocument/2006/relationships/hyperlink" Target="file:///\\Elizabethpc\UACI\2015\GENERALIDADES2015W\ORDENES%202015\232-2015%20CARLOS%20HERRERA.pdf" TargetMode="External"/><Relationship Id="rId219" Type="http://schemas.openxmlformats.org/officeDocument/2006/relationships/hyperlink" Target="file:///\\Elizabethpc\UACI\2015\GENERALIDADES2015W\CONTRATOS%202015\CONTRATO%20DE%20SERVICIOS%20N&#176;%2027-2015.pdf" TargetMode="External"/><Relationship Id="rId230" Type="http://schemas.openxmlformats.org/officeDocument/2006/relationships/hyperlink" Target="file:///\\Elizabethpc\UACI\2015\GENERALIDADES2015W\ORDENES%202015\323-2015%20LONAS%20DECO.pdf" TargetMode="External"/><Relationship Id="rId25" Type="http://schemas.openxmlformats.org/officeDocument/2006/relationships/hyperlink" Target="file:///\\Elizabethpc\UACI\2015\GENERALIDADES2015W\ORDENES%202015\137-2015%20TOROGOZ.pdf" TargetMode="External"/><Relationship Id="rId67" Type="http://schemas.openxmlformats.org/officeDocument/2006/relationships/hyperlink" Target="file:///\\Elizabethpc\UACI\2015\GENERALIDADES2015W\ORDENES%202015\164-2015%20CARLOS%20HERRERA.pdf" TargetMode="External"/><Relationship Id="rId272" Type="http://schemas.openxmlformats.org/officeDocument/2006/relationships/hyperlink" Target="file:///\\Elizabethpc\UACI\2015\GENERALIDADES2015W\ORDENES%202015\348-2015%20RAMIRES.pdf" TargetMode="External"/><Relationship Id="rId328" Type="http://schemas.openxmlformats.org/officeDocument/2006/relationships/hyperlink" Target="file:///\\Elizabethpc\UACI\2015\GENERALIDADES2015W\ORDENES%202015\424-2015%20SAN%20NICOLAS.pdf" TargetMode="External"/><Relationship Id="rId132" Type="http://schemas.openxmlformats.org/officeDocument/2006/relationships/hyperlink" Target="file:///\\Elizabethpc\UACI\2015\GENERALIDADES2015W\ORDENES%202015\225-2015%20JOSE%20SANTOS.pdf" TargetMode="External"/><Relationship Id="rId174" Type="http://schemas.openxmlformats.org/officeDocument/2006/relationships/hyperlink" Target="file:///\\Elizabethpc\UACI\2015\GENERALIDADES2015W\ORDENES%202015\217-2015%20ANDRES%20ZIMMERMAN.pdf" TargetMode="External"/><Relationship Id="rId220" Type="http://schemas.openxmlformats.org/officeDocument/2006/relationships/hyperlink" Target="file:///\\Elizabethpc\UACI\2015\GENERALIDADES2015W\ORDENES%202015\317-2015%20UNIVERSIDAD%20UCA.pdf" TargetMode="External"/><Relationship Id="rId241" Type="http://schemas.openxmlformats.org/officeDocument/2006/relationships/hyperlink" Target="file:///\\Elizabethpc\UACI\2015\GENERALIDADES2015W\ORDENES%202015\329-2015%20KUA%20HUA.pdf" TargetMode="External"/><Relationship Id="rId15" Type="http://schemas.openxmlformats.org/officeDocument/2006/relationships/hyperlink" Target="file:///\\Elizabethpc\UACI\2015\GENERALIDADES2015W\CONTRATOS%202015\CONTRATO%20DE%20SERVICIOS%20N&#176;%2001-2015.pdf" TargetMode="External"/><Relationship Id="rId36" Type="http://schemas.openxmlformats.org/officeDocument/2006/relationships/hyperlink" Target="file:///\\Elizabethpc\UACI\2015\GENERALIDADES2015W\CONTRATOS%202015\CONTRATO%20DE%20SUMINISTRO%20N&#176;%2002-2015.pdf" TargetMode="External"/><Relationship Id="rId57" Type="http://schemas.openxmlformats.org/officeDocument/2006/relationships/hyperlink" Target="file:///\\Elizabethpc\UACI\2015\GENERALIDADES2015W\CONTRATOS%202015\CONTRATO%20DE%20SERVICIOS%20N&#176;%2006-2015.pdf" TargetMode="External"/><Relationship Id="rId262" Type="http://schemas.openxmlformats.org/officeDocument/2006/relationships/hyperlink" Target="file:///\\Elizabethpc\UACI\2015\GENERALIDADES2015W\ORDENES%202015\340-2015%20ALBERTINA%20VELASCO.pdf" TargetMode="External"/><Relationship Id="rId283" Type="http://schemas.openxmlformats.org/officeDocument/2006/relationships/hyperlink" Target="file:///\\Elizabethpc\UACI\2015\GENERALIDADES2015W\ORDENES%202015\369-2015%20GRUPO%20CARSON.pdf" TargetMode="External"/><Relationship Id="rId318" Type="http://schemas.openxmlformats.org/officeDocument/2006/relationships/hyperlink" Target="file:///\\Elizabethpc\UACI\2015\GENERALIDADES2015W\ORDENES%202015\411-2015%20ALTAMIRANO.pdf" TargetMode="External"/><Relationship Id="rId339" Type="http://schemas.openxmlformats.org/officeDocument/2006/relationships/hyperlink" Target="file:///\\Elizabethpc\UACI\2015\GENERALIDADES2015W\ORDENES%202015\409-2015%20TELECOMODA.pdf" TargetMode="External"/><Relationship Id="rId78" Type="http://schemas.openxmlformats.org/officeDocument/2006/relationships/hyperlink" Target="file:///\\Elizabethpc\UACI\2015\GENERALIDADES2015W\ORDENES%202015\180-2015%20PROMOTORA%20DE%20COMU.pdf" TargetMode="External"/><Relationship Id="rId99" Type="http://schemas.openxmlformats.org/officeDocument/2006/relationships/hyperlink" Target="file:///\\Elizabethpc\UACI\2015\GENERALIDADES2015W\ORDENES%202015\237-2015%20LIDIA%20MARTINEZ.pdf" TargetMode="External"/><Relationship Id="rId101" Type="http://schemas.openxmlformats.org/officeDocument/2006/relationships/hyperlink" Target="file:///\\Elizabethpc\UACI\2015\GENERALIDADES2015W\ORDENES%202015\239-2015%20ELECTROLAB.pdf" TargetMode="External"/><Relationship Id="rId122" Type="http://schemas.openxmlformats.org/officeDocument/2006/relationships/hyperlink" Target="file:///\\Elizabethpc\UACI\2015\GENERALIDADES2015W\ORDENES%202015\215-2015%20OSCAR%20IBANEZ.pdf" TargetMode="External"/><Relationship Id="rId143" Type="http://schemas.openxmlformats.org/officeDocument/2006/relationships/hyperlink" Target="file:///\\Elizabethpc\UACI\2015\GENERALIDADES2015W\ORDENES%202015\264-2015%20STMEDIC.pdf" TargetMode="External"/><Relationship Id="rId164" Type="http://schemas.openxmlformats.org/officeDocument/2006/relationships/hyperlink" Target="file:///\\Elizabethpc\UACI\2015\GENERALIDADES2015W\ORDENES%202015\283-2015%20INNOVACIONES%20MEDICAS.pdf" TargetMode="External"/><Relationship Id="rId185" Type="http://schemas.openxmlformats.org/officeDocument/2006/relationships/hyperlink" Target="file:///\\Elizabethpc\UACI\2015\GENERALIDADES2015W\ORDENES%202015\290-2015%20IMPRESOS.pdf" TargetMode="External"/><Relationship Id="rId350" Type="http://schemas.openxmlformats.org/officeDocument/2006/relationships/hyperlink" Target="file:///\\Elizabethpc\UACI\2015\GENERALIDADES2015W\CONTRATOS%202015\CONTRATO%20DE%20SUMINISTRO%20N&#176;%2009-2015.pdf" TargetMode="External"/><Relationship Id="rId9" Type="http://schemas.openxmlformats.org/officeDocument/2006/relationships/hyperlink" Target="file:///\\Elizabethpc\UACI\2015\GENERALIDADES2015W\CONTRATOS%202015\PRYMO%20CONTRATO%20DE%20SERVICIOS%20N&#176;%2001-2014.pdf" TargetMode="External"/><Relationship Id="rId210" Type="http://schemas.openxmlformats.org/officeDocument/2006/relationships/hyperlink" Target="file:///\\Elizabethpc\UACI\2015\GENERALIDADES2015W\ORDENES%202015\305-2015%20PRODUCTOS%20Y%20SERVICIOS.pdf" TargetMode="External"/><Relationship Id="rId26" Type="http://schemas.openxmlformats.org/officeDocument/2006/relationships/hyperlink" Target="file:///\\Elizabethpc\UACI\2015\GENERALIDADES2015W\ORDENES%202015\133-2015%20MARIA%20AGUILAR.pdf" TargetMode="External"/><Relationship Id="rId231" Type="http://schemas.openxmlformats.org/officeDocument/2006/relationships/hyperlink" Target="file:///\\Elizabethpc\UACI\2015\GENERALIDADES2015W\CONTRATOS%202015\CONTRATO%20DE%20SUMINISTRO%20N&#176;%2033-2015.pdf" TargetMode="External"/><Relationship Id="rId252" Type="http://schemas.openxmlformats.org/officeDocument/2006/relationships/hyperlink" Target="file:///\\Elizabethpc\UACI\2015\GENERALIDADES2015W\ORDENES%202015\358-2015%20JESUS%20LOPEZ.pdf" TargetMode="External"/><Relationship Id="rId273" Type="http://schemas.openxmlformats.org/officeDocument/2006/relationships/hyperlink" Target="file:///\\Elizabethpc\UACI\2015\GENERALIDADES2015W\ORDENES%202015\347-2015%20GRISELDA%20SIMON.pdf" TargetMode="External"/><Relationship Id="rId294" Type="http://schemas.openxmlformats.org/officeDocument/2006/relationships/hyperlink" Target="file:///\\Elizabethpc\UACI\2015\GENERALIDADES2015W\ORDENES%202015\383-2015%20NELLY%20SCHENTE.pdf" TargetMode="External"/><Relationship Id="rId308" Type="http://schemas.openxmlformats.org/officeDocument/2006/relationships/hyperlink" Target="file:///\\Elizabethpc\UACI\2015\GENERALIDADES2015W\ORDENES%202015\390-2015%20MARIA%20MEJIA.pdf" TargetMode="External"/><Relationship Id="rId329" Type="http://schemas.openxmlformats.org/officeDocument/2006/relationships/hyperlink" Target="file:///\\Elizabethpc\UACI\2015\GENERALIDADES2015W\ORDENES%202015\423-2015%20ELECTROLAB.pdf" TargetMode="External"/><Relationship Id="rId47" Type="http://schemas.openxmlformats.org/officeDocument/2006/relationships/hyperlink" Target="file:///\\Elizabethpc\UACI\2015\GENERALIDADES2015W\ORDENES%202015\157-2015%20CARLOS%20ELIAS.pdf" TargetMode="External"/><Relationship Id="rId68" Type="http://schemas.openxmlformats.org/officeDocument/2006/relationships/hyperlink" Target="file:///\\Elizabethpc\UACI\2015\GENERALIDADES2015W\ORDENES%202015\152-2015%20INSTITUTO%20DE%20CIENCIAS.pdf" TargetMode="External"/><Relationship Id="rId89" Type="http://schemas.openxmlformats.org/officeDocument/2006/relationships/hyperlink" Target="file:///\\Elizabethpc\UACI\2015\GENERALIDADES2015W\ORDENES%202015\241-2015%20CLEAN%20AIR.pdf" TargetMode="External"/><Relationship Id="rId112" Type="http://schemas.openxmlformats.org/officeDocument/2006/relationships/hyperlink" Target="file:///\\Elizabethpc\UACI\2015\GENERALIDADES2015W\ORDENES%202015\228-2015%20SALVADOR%20MENDEZ.pdf" TargetMode="External"/><Relationship Id="rId133" Type="http://schemas.openxmlformats.org/officeDocument/2006/relationships/hyperlink" Target="file:///\\Elizabethpc\UACI\2015\GENERALIDADES2015W\ORDENES%202015\245-2015%20FACELA.pdf" TargetMode="External"/><Relationship Id="rId154" Type="http://schemas.openxmlformats.org/officeDocument/2006/relationships/hyperlink" Target="file:///\\Elizabethpc\UACI\2015\GENERALIDADES2015W\ORDENES%202015\257-2015%20CENTRO%20FERRETERO.pdf" TargetMode="External"/><Relationship Id="rId175" Type="http://schemas.openxmlformats.org/officeDocument/2006/relationships/hyperlink" Target="file:///\\Elizabethpc\UACI\2015\GENERALIDADES2015W\ORDENES%202015\199-2015%20JOSE%20PORTILLO.pdf" TargetMode="External"/><Relationship Id="rId340" Type="http://schemas.openxmlformats.org/officeDocument/2006/relationships/hyperlink" Target="file:///\\Elizabethpc\UACI\2015\GENERALIDADES2015W\ORDENES%202015\344-2015%20RENATO%20BARRIOS.pdf" TargetMode="External"/><Relationship Id="rId361" Type="http://schemas.openxmlformats.org/officeDocument/2006/relationships/hyperlink" Target="file:///\\Elizabethpc\UACI\2015\GENERALIDADES2015W\CONTRATOS%202015\CONTRATO%20DE%20SUMINISTRO%20N&#176;%2037-2015.pdf" TargetMode="External"/><Relationship Id="rId196" Type="http://schemas.openxmlformats.org/officeDocument/2006/relationships/hyperlink" Target="file:///\\Elizabethpc\UACI\2015\GENERALIDADES2015W\ORDENES%202015\295-2015%20PAPELERIA%20SAN%20REY.pdf" TargetMode="External"/><Relationship Id="rId200" Type="http://schemas.openxmlformats.org/officeDocument/2006/relationships/hyperlink" Target="file:///\\Elizabethpc\UACI\2015\GENERALIDADES2015W\ORDENES%202015\300-2015%20STARLINE.pdf" TargetMode="External"/><Relationship Id="rId16" Type="http://schemas.openxmlformats.org/officeDocument/2006/relationships/hyperlink" Target="file:///\\Elizabethpc\UACI\2015\GENERALIDADES2015W\ORDENES%202015\122-2015%20MAR%20Y%20ASOCIADOS.pdf" TargetMode="External"/><Relationship Id="rId221" Type="http://schemas.openxmlformats.org/officeDocument/2006/relationships/hyperlink" Target="file:///\\Elizabethpc\UACI\2015\GENERALIDADES2015W\ORDENES%202015\321-2015%20DUTRIZ.pdf" TargetMode="External"/><Relationship Id="rId242" Type="http://schemas.openxmlformats.org/officeDocument/2006/relationships/hyperlink" Target="file:///\\Elizabethpc\UACI\2015\GENERALIDADES2015W\ORDENES%202015\328-2015%20D'OFFICE.pdf" TargetMode="External"/><Relationship Id="rId263" Type="http://schemas.openxmlformats.org/officeDocument/2006/relationships/hyperlink" Target="file:///\\Elizabethpc\UACI\2015\GENERALIDADES2015W\ORDENES%202015\341-2015%20EL%20ROTULO.pdf" TargetMode="External"/><Relationship Id="rId284" Type="http://schemas.openxmlformats.org/officeDocument/2006/relationships/hyperlink" Target="file:///\\Elizabethpc\UACI\2015\GENERALIDADES2015W\ORDENES%202015\379-2015%20PRODUCTOS%20Y%20SERVICIOS.pdf" TargetMode="External"/><Relationship Id="rId319" Type="http://schemas.openxmlformats.org/officeDocument/2006/relationships/hyperlink" Target="file:///\\Elizabethpc\UACI\2015\GENERALIDADES2015W\ORDENES%202015\412-2015%20DUTRIZ.pdf" TargetMode="External"/><Relationship Id="rId37" Type="http://schemas.openxmlformats.org/officeDocument/2006/relationships/hyperlink" Target="file:///\\Elizabethpc\UACI\2015\GENERALIDADES2015W\ORDENES%202015\130-2015%20MARIA%20MEJIA.pdf" TargetMode="External"/><Relationship Id="rId58" Type="http://schemas.openxmlformats.org/officeDocument/2006/relationships/hyperlink" Target="file:///\\Elizabethpc\UACI\2015\GENERALIDADES2015W\ORDENES%202015\194-2015%20MANUEL%20MEJIA.pdf" TargetMode="External"/><Relationship Id="rId79" Type="http://schemas.openxmlformats.org/officeDocument/2006/relationships/hyperlink" Target="file:///\\Elizabethpc\UACI\2015\GENERALIDADES2015W\ORDENES%202015\178-2015%20FONDO%20DE%20ACT.pdf" TargetMode="External"/><Relationship Id="rId102" Type="http://schemas.openxmlformats.org/officeDocument/2006/relationships/hyperlink" Target="file:///\\Elizabethpc\UACI\2015\GENERALIDADES2015W\ORDENES%202015\236-2015%20INFRASAL.pdf" TargetMode="External"/><Relationship Id="rId123" Type="http://schemas.openxmlformats.org/officeDocument/2006/relationships/hyperlink" Target="file:///\\Elizabethpc\UACI\2015\GENERALIDADES2015W\ORDENES%202015\216-2015%20MIGUEL%20TENZE.pdf" TargetMode="External"/><Relationship Id="rId144" Type="http://schemas.openxmlformats.org/officeDocument/2006/relationships/hyperlink" Target="file:///\\Elizabethpc\UACI\2015\GENERALIDADES2015W\ORDENES%202015\268-2015%20DATAPRINT.pdf" TargetMode="External"/><Relationship Id="rId330" Type="http://schemas.openxmlformats.org/officeDocument/2006/relationships/hyperlink" Target="file:///\\Elizabethpc\UACI\2015\GENERALIDADES2015W\ORDENES%202015\422-2015%20LIDIA%20DE%20MARROQUIN.pdf" TargetMode="External"/><Relationship Id="rId90" Type="http://schemas.openxmlformats.org/officeDocument/2006/relationships/hyperlink" Target="file:///\\Elizabethpc\UACI\2015\GENERALIDADES2015W\ORDENES%202015\186-2015%20DPG.pdf" TargetMode="External"/><Relationship Id="rId165" Type="http://schemas.openxmlformats.org/officeDocument/2006/relationships/hyperlink" Target="file:///\\Elizabethpc\UACI\2015\GENERALIDADES2015W\ORDENES%202015\233-2015%20WALTER%20MORAN.pdf" TargetMode="External"/><Relationship Id="rId186" Type="http://schemas.openxmlformats.org/officeDocument/2006/relationships/hyperlink" Target="file:///\\Elizabethpc\UACI\2015\GENERALIDADES2015W\ORDENES%202015\291-2015%20TOM%20HERMANDEZ.pdf" TargetMode="External"/><Relationship Id="rId351" Type="http://schemas.openxmlformats.org/officeDocument/2006/relationships/hyperlink" Target="file:///\\Elizabethpc\UACI\2015\GENERALIDADES2015W\CONTRATOS%202015\CONTRATO%20DE%20SUMINISTRO%20N&#176;%2010-2015.pdf" TargetMode="External"/><Relationship Id="rId211" Type="http://schemas.openxmlformats.org/officeDocument/2006/relationships/hyperlink" Target="file:///\\Elizabethpc\UACI\2015\GENERALIDADES2015W\ORDENES%202015\307-2015%20EL%20MUNDO.pdf" TargetMode="External"/><Relationship Id="rId232" Type="http://schemas.openxmlformats.org/officeDocument/2006/relationships/hyperlink" Target="file:///\\Elizabethpc\UACI\2015\GENERALIDADES2015W\ORDENES%202015\325-2015%20COLATINO.pdf" TargetMode="External"/><Relationship Id="rId253" Type="http://schemas.openxmlformats.org/officeDocument/2006/relationships/hyperlink" Target="file:///\\Elizabethpc\UACI\2015\GENERALIDADES2015W\ORDENES%202015\354-2015%20LIDIA%20MARTINEZ.pdf" TargetMode="External"/><Relationship Id="rId274" Type="http://schemas.openxmlformats.org/officeDocument/2006/relationships/hyperlink" Target="file:///\\Elizabethpc\UACI\2015\GENERALIDADES2015W\ORDENES%202015\346-2015%20SERVICIOS%20DIVERSOS.pdf" TargetMode="External"/><Relationship Id="rId295" Type="http://schemas.openxmlformats.org/officeDocument/2006/relationships/hyperlink" Target="file:///\\Elizabethpc\UACI\2015\GENERALIDADES2015W\ORDENES%202015\384-2015%20MAYRA%20OCHOA.pdf" TargetMode="External"/><Relationship Id="rId309" Type="http://schemas.openxmlformats.org/officeDocument/2006/relationships/hyperlink" Target="file:///\\Elizabethpc\UACI\2015\GENERALIDADES2015W\ORDENES%202015\394-2015%20TOPCOM.pdf" TargetMode="External"/><Relationship Id="rId27" Type="http://schemas.openxmlformats.org/officeDocument/2006/relationships/hyperlink" Target="file:///\\Elizabethpc\UACI\2015\GENERALIDADES2015W\ORDENES%202015\134-2015%20DISTRIBUIDORA%20AXBEN.pdf" TargetMode="External"/><Relationship Id="rId48" Type="http://schemas.openxmlformats.org/officeDocument/2006/relationships/hyperlink" Target="file:///\\Elizabethpc\UACI\2015\GENERALIDADES2015W\CONTRATOS%202015\CONTRATO%20DE%20SUMINISTRO%20N&#176;%2003-2015.pdf" TargetMode="External"/><Relationship Id="rId69" Type="http://schemas.openxmlformats.org/officeDocument/2006/relationships/hyperlink" Target="file:///\\Elizabethpc\UACI\2015\GENERALIDADES2015W\ORDENES%202015\153-2015%20NEUROLAB.pdf" TargetMode="External"/><Relationship Id="rId113" Type="http://schemas.openxmlformats.org/officeDocument/2006/relationships/hyperlink" Target="file:///\\Elizabethpc\UACI\2015\GENERALIDADES2015W\ORDENES%202015\229-2015%20RUDOLF%20LAZO.pdf" TargetMode="External"/><Relationship Id="rId134" Type="http://schemas.openxmlformats.org/officeDocument/2006/relationships/hyperlink" Target="file:///\\Elizabethpc\UACI\2015\GENERALIDADES2015W\ORDENES%202015\246-2015%20BUSINESS%20CENTER.pdf" TargetMode="External"/><Relationship Id="rId320" Type="http://schemas.openxmlformats.org/officeDocument/2006/relationships/hyperlink" Target="file:///\\Elizabethpc\UACI\2015\GENERALIDADES2015W\ORDENES%202015\427-2015%20GYS.pdf" TargetMode="External"/><Relationship Id="rId80" Type="http://schemas.openxmlformats.org/officeDocument/2006/relationships/hyperlink" Target="file:///\\Elizabethpc\UACI\2015\GENERALIDADES2015W\ORDENES%202015\183-2015%20STERO%20NOVENTA%20Y%20CUATRO.pdf" TargetMode="External"/><Relationship Id="rId155" Type="http://schemas.openxmlformats.org/officeDocument/2006/relationships/hyperlink" Target="file:///\\Elizabethpc\UACI\2015\GENERALIDADES2015W\ORDENES%202015\260-2015%20GUSTAVO%20RETANA.pdf" TargetMode="External"/><Relationship Id="rId176" Type="http://schemas.openxmlformats.org/officeDocument/2006/relationships/hyperlink" Target="file:///\\Elizabethpc\UACI\2015\GENERALIDADES2015W\ORDENES%202015\201-2015%20JOSE%20CASTRO.pdf" TargetMode="External"/><Relationship Id="rId197" Type="http://schemas.openxmlformats.org/officeDocument/2006/relationships/hyperlink" Target="file:///\\Elizabethpc\UACI\2015\GENERALIDADES2015W\ORDENES%202015\296-2015%20NOE%20GUILLEN.pdf" TargetMode="External"/><Relationship Id="rId341" Type="http://schemas.openxmlformats.org/officeDocument/2006/relationships/hyperlink" Target="file:///\\Elizabethpc\UACI\2015\GENERALIDADES2015W\ORDENES%202015\410-2015%20VICTOR%20COLOCHO.pdf" TargetMode="External"/><Relationship Id="rId362" Type="http://schemas.openxmlformats.org/officeDocument/2006/relationships/hyperlink" Target="file:///\\Elizabethpc\UACI\2015\GENERALIDADES2015W\CONTRATOS%202015\CONTRATO%20DE%20SUMINISTRO%20N&#176;%2042-2015.pdf" TargetMode="External"/><Relationship Id="rId201" Type="http://schemas.openxmlformats.org/officeDocument/2006/relationships/hyperlink" Target="file:///\\Elizabethpc\UACI\2015\GENERALIDADES2015W\CONTRATOS%202015\CONTRATO%20DE%20SUMINISTRO%20N&#176;%2022-2015.pdf" TargetMode="External"/><Relationship Id="rId222" Type="http://schemas.openxmlformats.org/officeDocument/2006/relationships/hyperlink" Target="file:///\\Elizabethpc\UACI\2015\GENERALIDADES2015W\ORDENES%202015\318-2015%20MAURICIO%20IRAHETA.pdf" TargetMode="External"/><Relationship Id="rId243" Type="http://schemas.openxmlformats.org/officeDocument/2006/relationships/hyperlink" Target="file:///\\Elizabethpc\UACI\2015\GENERALIDADES2015W\ORDENES%202015\335-2015%20INNOVACION%20DIGITAL.pdf" TargetMode="External"/><Relationship Id="rId264" Type="http://schemas.openxmlformats.org/officeDocument/2006/relationships/hyperlink" Target="file:///\\Elizabethpc\UACI\2015\GENERALIDADES2015W\ORDENES%202015\342-2015%20TOM%20HERNANDEZ.pdf" TargetMode="External"/><Relationship Id="rId285" Type="http://schemas.openxmlformats.org/officeDocument/2006/relationships/hyperlink" Target="file:///\\Elizabethpc\UACI\2015\GENERALIDADES2015W\ORDENES%202015\380-2015%20COPROSER.pdf" TargetMode="External"/><Relationship Id="rId17" Type="http://schemas.openxmlformats.org/officeDocument/2006/relationships/hyperlink" Target="file:///\\Elizabethpc\UACI\2015\GENERALIDADES2015W\CONTRATOS%202015\PCA%20N&#176;%2005-2012%20SIMON%20PACHECO.pdf" TargetMode="External"/><Relationship Id="rId38" Type="http://schemas.openxmlformats.org/officeDocument/2006/relationships/hyperlink" Target="file:///\\Elizabethpc\UACI\2015\GENERALIDADES2015W\ORDENES%202015\131-2015%20MARIA%20AGUILAR.pdf" TargetMode="External"/><Relationship Id="rId59" Type="http://schemas.openxmlformats.org/officeDocument/2006/relationships/hyperlink" Target="file:///\\Elizabethpc\UACI\2015\GENERALIDADES2015W\ORDENES%202015\158-2015%20LIBRERIA%20CERVANTES.pdf" TargetMode="External"/><Relationship Id="rId103" Type="http://schemas.openxmlformats.org/officeDocument/2006/relationships/hyperlink" Target="file:///\\Elizabethpc\UACI\2015\GENERALIDADES2015W\ORDENES%202015\195-2015%20MIGUEL%20IBARRA.pdf" TargetMode="External"/><Relationship Id="rId124" Type="http://schemas.openxmlformats.org/officeDocument/2006/relationships/hyperlink" Target="file:///\\Elizabethpc\UACI\2015\GENERALIDADES2015W\ORDENES%202015\218-2015%20ANA%20GUERRA.pdf" TargetMode="External"/><Relationship Id="rId310" Type="http://schemas.openxmlformats.org/officeDocument/2006/relationships/hyperlink" Target="file:///\\Elizabethpc\UACI\2015\GENERALIDADES2015W\ORDENES%202015\389-2015%20DUTRIZ.pdf" TargetMode="External"/><Relationship Id="rId70" Type="http://schemas.openxmlformats.org/officeDocument/2006/relationships/hyperlink" Target="file:///\\Elizabethpc\UACI\2015\GENERALIDADES2015W\ORDENES%202015\154-2015%20ANA%20PERLA.pdf" TargetMode="External"/><Relationship Id="rId91" Type="http://schemas.openxmlformats.org/officeDocument/2006/relationships/hyperlink" Target="file:///\\Elizabethpc\UACI\2015\GENERALIDADES2015W\ORDENES%202015\187-2015%20GUSTAVO%20RETANA.pdf" TargetMode="External"/><Relationship Id="rId145" Type="http://schemas.openxmlformats.org/officeDocument/2006/relationships/hyperlink" Target="file:///\\Elizabethpc\UACI\2015\GENERALIDADES2015W\ORDENES%202015\269-2015%20VIDUC.pdf" TargetMode="External"/><Relationship Id="rId166" Type="http://schemas.openxmlformats.org/officeDocument/2006/relationships/hyperlink" Target="file:///\\Elizabethpc\UACI\2015\GENERALIDADES2015W\ORDENES%202015\279-2015%20EL%20MUNDO.pdf" TargetMode="External"/><Relationship Id="rId187" Type="http://schemas.openxmlformats.org/officeDocument/2006/relationships/hyperlink" Target="file:///\\Elizabethpc\UACI\2015\GENERALIDADES2015W\ORDENES%202015\273-2015%20ESTRUCTURAS%20METALICAS.pdf" TargetMode="External"/><Relationship Id="rId331" Type="http://schemas.openxmlformats.org/officeDocument/2006/relationships/hyperlink" Target="file:///\\Elizabethpc\UACI\2015\GENERALIDADES2015W\ORDENES%202015\421-2015%20DISALUD.pdf" TargetMode="External"/><Relationship Id="rId352" Type="http://schemas.openxmlformats.org/officeDocument/2006/relationships/hyperlink" Target="file:///\\Elizabethpc\UACI\2015\GENERALIDADES2015W\CONTRATOS%202015\CONTRATO%20DE%20SUMINISTRO%20N&#176;%2016-2015.pdf" TargetMode="External"/><Relationship Id="rId1" Type="http://schemas.openxmlformats.org/officeDocument/2006/relationships/hyperlink" Target="file:///\\Elizabethpc\UACI\2015\GENERALIDADES2015W\ORDENES%202015\111-2015%20Dutriz%20Hermanos.pdf" TargetMode="External"/><Relationship Id="rId212" Type="http://schemas.openxmlformats.org/officeDocument/2006/relationships/hyperlink" Target="file:///\\Elizabethpc\UACI\2015\GENERALIDADES2015W\CONTRATOS%202015\CONTRATO%20DE%20SERVICIOS%20N&#176;%2024-2015.pdf" TargetMode="External"/><Relationship Id="rId233" Type="http://schemas.openxmlformats.org/officeDocument/2006/relationships/hyperlink" Target="file:///\\Elizabethpc\UACI\2015\GENERALIDADES2015W\ORDENES%202015\324-2015%20DUTRIZ.pdf" TargetMode="External"/><Relationship Id="rId254" Type="http://schemas.openxmlformats.org/officeDocument/2006/relationships/hyperlink" Target="file:///\\Elizabethpc\UACI\2015\GENERALIDADES2015W\ORDENES%202015\352-2015%20ST%20MEDIC.pdf" TargetMode="External"/><Relationship Id="rId28" Type="http://schemas.openxmlformats.org/officeDocument/2006/relationships/hyperlink" Target="file:///\\Elizabethpc\UACI\2015\GENERALIDADES2015W\ORDENES%202015\135-2015%20MEGAFOOD.pdf" TargetMode="External"/><Relationship Id="rId49" Type="http://schemas.openxmlformats.org/officeDocument/2006/relationships/hyperlink" Target="file:///\\Elizabethpc\UACI\2015\GENERALIDADES2015W\CONTRATOS%202015\CONTRATO%20DE%20SUMINISTRO%20N&#176;%2004-2015.pdf" TargetMode="External"/><Relationship Id="rId114" Type="http://schemas.openxmlformats.org/officeDocument/2006/relationships/hyperlink" Target="file:///\\Elizabethpc\UACI\2015\GENERALIDADES2015W\ORDENES%202015\204-2015%20FEDERICO%20LOPEZ.pdf" TargetMode="External"/><Relationship Id="rId275" Type="http://schemas.openxmlformats.org/officeDocument/2006/relationships/hyperlink" Target="file:///\\Elizabethpc\UACI\2015\GENERALIDADES2015W\ORDENES%202015\345-2015%20CORPORACION%20MM.pdf" TargetMode="External"/><Relationship Id="rId296" Type="http://schemas.openxmlformats.org/officeDocument/2006/relationships/hyperlink" Target="file:///\\Elizabethpc\UACI\2015\GENERALIDADES2015W\ORDENES%202015\385-2015%20ASOCIACION%20SALESIANA.pdf" TargetMode="External"/><Relationship Id="rId300" Type="http://schemas.openxmlformats.org/officeDocument/2006/relationships/hyperlink" Target="file:///\\Elizabethpc\UACI\2015\GENERALIDADES2015W\ORDENES%202015\393-2015%20IMPRENTA%20REYDI.pdf" TargetMode="External"/><Relationship Id="rId60" Type="http://schemas.openxmlformats.org/officeDocument/2006/relationships/hyperlink" Target="file:///\\Elizabethpc\UACI\2015\GENERALIDADES2015W\ORDENES%202015\159-2015%20NOE%20GUILLEN.pdf" TargetMode="External"/><Relationship Id="rId81" Type="http://schemas.openxmlformats.org/officeDocument/2006/relationships/hyperlink" Target="file:///\\Elizabethpc\UACI\2015\GENERALIDADES2015W\ORDENES%202015\177-2015%20YSLR%20LA%20ROMANTICA.pdf" TargetMode="External"/><Relationship Id="rId135" Type="http://schemas.openxmlformats.org/officeDocument/2006/relationships/hyperlink" Target="file:///\\Elizabethpc\UACI\2015\GENERALIDADES2015W\ORDENES%202015\248-2015%20NUEVO%20SIGLO.pdf" TargetMode="External"/><Relationship Id="rId156" Type="http://schemas.openxmlformats.org/officeDocument/2006/relationships/hyperlink" Target="file:///\\Elizabethpc\UACI\2015\GENERALIDADES2015W\ORDENES%202015\262-2015%20DUTRIZ.pdf" TargetMode="External"/><Relationship Id="rId177" Type="http://schemas.openxmlformats.org/officeDocument/2006/relationships/hyperlink" Target="file:///\\Elizabethpc\UACI\2015\GENERALIDADES2015W\ORDENES%202015\230-2015%20EDWIN%20ARIAS.pdf" TargetMode="External"/><Relationship Id="rId198" Type="http://schemas.openxmlformats.org/officeDocument/2006/relationships/hyperlink" Target="file:///\\Elizabethpc\UACI\2015\GENERALIDADES2015W\ORDENES%202015\298-2015%20PIZZARONES%20SANDRA.pdf" TargetMode="External"/><Relationship Id="rId321" Type="http://schemas.openxmlformats.org/officeDocument/2006/relationships/hyperlink" Target="file:///\\Elizabethpc\UACI\2015\GENERALIDADES2015W\ORDENES%202015\426-2015%20D&#180;QUISA.pdf" TargetMode="External"/><Relationship Id="rId342" Type="http://schemas.openxmlformats.org/officeDocument/2006/relationships/hyperlink" Target="file:///\\Elizabethpc\UACI\2015\GENERALIDADES2015W\ORDENES%202015\425-2015%20REINA%20LOPEZ.pdf" TargetMode="External"/><Relationship Id="rId363" Type="http://schemas.openxmlformats.org/officeDocument/2006/relationships/hyperlink" Target="file:///\\Elizabethpc\UACI\2015\GENERALIDADES2015W\CONTRATOS%202015\CONTRATO%20DE%20SERVICIOS%20N&#176;%2020-2015.pdf" TargetMode="External"/><Relationship Id="rId202" Type="http://schemas.openxmlformats.org/officeDocument/2006/relationships/hyperlink" Target="file:///\\Elizabethpc\UACI\2015\GENERALIDADES2015W\CONTRATOS%202015\CONTRATO%20DE%20SUMINISTRO%20N&#176;%2023-2015.pdf" TargetMode="External"/><Relationship Id="rId223" Type="http://schemas.openxmlformats.org/officeDocument/2006/relationships/hyperlink" Target="file:///\\Elizabethpc\UACI\2015\GENERALIDADES2015W\ORDENES%202015\320-2015%20STB%20COMPUTER.pdf" TargetMode="External"/><Relationship Id="rId244" Type="http://schemas.openxmlformats.org/officeDocument/2006/relationships/hyperlink" Target="file:///\\Elizabethpc\UACI\2015\GENERALIDADES2015W\CONTRATOS%202015\CONTRATO%20DE%20SUMINISTRO%20N&#176;%2040-2015.pdf" TargetMode="External"/><Relationship Id="rId18" Type="http://schemas.openxmlformats.org/officeDocument/2006/relationships/hyperlink" Target="file:///\\Elizabethpc\UACI\2015\GENERALIDADES2015W\CONTRATOS%202015\PCA%20N&#176;%2002-2012%20GUADALUPE%20DIAZ.pdf" TargetMode="External"/><Relationship Id="rId39" Type="http://schemas.openxmlformats.org/officeDocument/2006/relationships/hyperlink" Target="file:///\\Elizabethpc\UACI\2015\GENERALIDADES2015W\ORDENES%202015\132-2015%20INVERSIONES%20GEKO.pdf" TargetMode="External"/><Relationship Id="rId265" Type="http://schemas.openxmlformats.org/officeDocument/2006/relationships/hyperlink" Target="file:///\\Elizabethpc\UACI\2015\GENERALIDADES2015W\ORDENES%202015\359-2015%20DUTRIZ.pdf" TargetMode="External"/><Relationship Id="rId286" Type="http://schemas.openxmlformats.org/officeDocument/2006/relationships/hyperlink" Target="file:///\\Elizabethpc\UACI\2015\GENERALIDADES2015W\ORDENES%202015\372-2015%20UNDI.pdf" TargetMode="External"/><Relationship Id="rId50" Type="http://schemas.openxmlformats.org/officeDocument/2006/relationships/hyperlink" Target="file:///\\Elizabethpc\UACI\2015\GENERALIDADES2015W\ORDENES%202015\168-2015%20SALVADOR%20MENDEZ.pdf" TargetMode="External"/><Relationship Id="rId104" Type="http://schemas.openxmlformats.org/officeDocument/2006/relationships/hyperlink" Target="file:///\\Elizabethpc\UACI\2015\GENERALIDADES2015W\ORDENES%202015\226-2015%20RENATO%20BARRIOS.pdf" TargetMode="External"/><Relationship Id="rId125" Type="http://schemas.openxmlformats.org/officeDocument/2006/relationships/hyperlink" Target="file:///\\Elizabethpc\UACI\2015\GENERALIDADES2015W\ORDENES%202015\219-2015%20DANIEL%20TORRES.pdf" TargetMode="External"/><Relationship Id="rId146" Type="http://schemas.openxmlformats.org/officeDocument/2006/relationships/hyperlink" Target="file:///\\Elizabethpc\UACI\2015\GENERALIDADES2015W\ORDENES%202015\265-2015%20ELECTROLAB.pdf" TargetMode="External"/><Relationship Id="rId167" Type="http://schemas.openxmlformats.org/officeDocument/2006/relationships/hyperlink" Target="file:///\\Elizabethpc\UACI\2015\GENERALIDADES2015W\ORDENES%202015\282-2015%20SEGURIDAD%20ELECTRONICA.pdf" TargetMode="External"/><Relationship Id="rId188" Type="http://schemas.openxmlformats.org/officeDocument/2006/relationships/hyperlink" Target="file:///\\Elizabethpc\UACI\2015\GENERALIDADES2015W\ORDENES%202015\274-2015%20ENTUSIASMO.pdf" TargetMode="External"/><Relationship Id="rId311" Type="http://schemas.openxmlformats.org/officeDocument/2006/relationships/hyperlink" Target="file:///\\Elizabethpc\UACI\2015\GENERALIDADES2015W\ORDENES%202015\402-2015%20LANCO.pdf" TargetMode="External"/><Relationship Id="rId332" Type="http://schemas.openxmlformats.org/officeDocument/2006/relationships/hyperlink" Target="file:///\\Elizabethpc\UACI\2015\GENERALIDADES2015W\ORDENES%202015\417-2015%20REGINA%20PADILLA.pdf" TargetMode="External"/><Relationship Id="rId353" Type="http://schemas.openxmlformats.org/officeDocument/2006/relationships/hyperlink" Target="file:///\\Elizabethpc\UACI\2015\GENERALIDADES2015W\CONTRATOS%202015\CONTRATO%20DE%20SUMINISTRO%20N&#176;%2018-2015.pdf" TargetMode="External"/><Relationship Id="rId71" Type="http://schemas.openxmlformats.org/officeDocument/2006/relationships/hyperlink" Target="file:///\\Elizabethpc\UACI\2015\GENERALIDADES2015W\ORDENES%202015\172-2015%20NEUROLAB.pdf" TargetMode="External"/><Relationship Id="rId92" Type="http://schemas.openxmlformats.org/officeDocument/2006/relationships/hyperlink" Target="file:///\\Elizabethpc\UACI\2015\GENERALIDADES2015W\ORDENES%202015\185-2015%20RED%20EMPRESARIAL.pdf" TargetMode="External"/><Relationship Id="rId213" Type="http://schemas.openxmlformats.org/officeDocument/2006/relationships/hyperlink" Target="file:///\\Elizabethpc\UACI\2015\GENERALIDADES2015W\ORDENES%202015\308-2015%20RAMIRES.pdf" TargetMode="External"/><Relationship Id="rId234" Type="http://schemas.openxmlformats.org/officeDocument/2006/relationships/hyperlink" Target="file:///\\Elizabethpc\UACI\2015\GENERALIDADES2015W\ORDENES%202015\327-2015%20INNOVACIONES.pdf" TargetMode="External"/><Relationship Id="rId2" Type="http://schemas.openxmlformats.org/officeDocument/2006/relationships/hyperlink" Target="file:///\\Elizabethpc\UACI\2015\GENERALIDADES2015W\ORDENES%202015\112-2015%20Editorial%20Altamirano.pdf" TargetMode="External"/><Relationship Id="rId29" Type="http://schemas.openxmlformats.org/officeDocument/2006/relationships/hyperlink" Target="file:///\\Elizabethpc\UACI\2015\GENERALIDADES2015W\ORDENES%202015\136-2015%20MARIA%20MEJIA.pdf" TargetMode="External"/><Relationship Id="rId255" Type="http://schemas.openxmlformats.org/officeDocument/2006/relationships/hyperlink" Target="file:///\\Elizabethpc\UACI\2015\GENERALIDADES2015W\ORDENES%202015\350-2015%20ELECTROLAB.pdf" TargetMode="External"/><Relationship Id="rId276" Type="http://schemas.openxmlformats.org/officeDocument/2006/relationships/hyperlink" Target="file:///\\Elizabethpc\UACI\2015\GENERALIDADES2015W\ORDENES%202015\368-2015%20ROSALES%20GALINDO.pdf" TargetMode="External"/><Relationship Id="rId297" Type="http://schemas.openxmlformats.org/officeDocument/2006/relationships/hyperlink" Target="file:///\\Elizabethpc\UACI\2015\GENERALIDADES2015W\ORDENES%202015\388-2015%20JM%20REMODELACIONES.pdf" TargetMode="External"/><Relationship Id="rId40" Type="http://schemas.openxmlformats.org/officeDocument/2006/relationships/hyperlink" Target="file:///\\Elizabethpc\UACI\2015\GENERALIDADES2015W\ORDENES%202015\155-2015%20FARMACIA%20UNO.pdf" TargetMode="External"/><Relationship Id="rId115" Type="http://schemas.openxmlformats.org/officeDocument/2006/relationships/hyperlink" Target="file:///\\Elizabethpc\UACI\2015\GENERALIDADES2015W\ORDENES%202015\205-2015%20CARLOS%20ARAUJO.pdf" TargetMode="External"/><Relationship Id="rId136" Type="http://schemas.openxmlformats.org/officeDocument/2006/relationships/hyperlink" Target="file:///\\Elizabethpc\UACI\2015\GENERALIDADES2015W\ORDENES%202015\249-2015%20CLEMENTE%20RIVAS.pdf" TargetMode="External"/><Relationship Id="rId157" Type="http://schemas.openxmlformats.org/officeDocument/2006/relationships/hyperlink" Target="file:///\\Elizabethpc\UACI\2015\GENERALIDADES2015W\ORDENES%202015\261-2015%20COLATINO.pdf" TargetMode="External"/><Relationship Id="rId178" Type="http://schemas.openxmlformats.org/officeDocument/2006/relationships/hyperlink" Target="file:///\\Elizabethpc\UACI\2015\GENERALIDADES2015W\ORDENES%202015\210-2015%20ANA%20TORRES.pdf" TargetMode="External"/><Relationship Id="rId301" Type="http://schemas.openxmlformats.org/officeDocument/2006/relationships/hyperlink" Target="file:///\\Elizabethpc\UACI\2015\GENERALIDADES2015W\ORDENES%202015\392-2015%20ASOC.%20SALESIANA.pdf" TargetMode="External"/><Relationship Id="rId322" Type="http://schemas.openxmlformats.org/officeDocument/2006/relationships/hyperlink" Target="file:///\\Elizabethpc\UACI\2015\GENERALIDADES2015W\ORDENES%202015\420-2015%20EL%20NUEVO%20SIGLO.pdf" TargetMode="External"/><Relationship Id="rId343" Type="http://schemas.openxmlformats.org/officeDocument/2006/relationships/hyperlink" Target="file:///\\Elizabethpc\UACI\2015\GENERALIDADES2015W\ORDENES%202015\428-2015%20MARIO%20FONSECA.pdf" TargetMode="External"/><Relationship Id="rId364" Type="http://schemas.openxmlformats.org/officeDocument/2006/relationships/printerSettings" Target="../printerSettings/printerSettings7.bin"/><Relationship Id="rId61" Type="http://schemas.openxmlformats.org/officeDocument/2006/relationships/hyperlink" Target="file:///\\Elizabethpc\UACI\2015\GENERALIDADES2015W\ORDENES%202015\160-2015%20MUEBLES%20SANDRA.pdf" TargetMode="External"/><Relationship Id="rId82" Type="http://schemas.openxmlformats.org/officeDocument/2006/relationships/hyperlink" Target="file:///\\Elizabethpc\UACI\2015\GENERALIDADES2015W\ORDENES%202015\182-2015%20ASOC%20DE%20RADIO.pdf" TargetMode="External"/><Relationship Id="rId199" Type="http://schemas.openxmlformats.org/officeDocument/2006/relationships/hyperlink" Target="file:///\\Elizabethpc\UACI\2015\GENERALIDADES2015W\ORDENES%202015\301-2015%20DUTRIZ.pdf" TargetMode="External"/><Relationship Id="rId203" Type="http://schemas.openxmlformats.org/officeDocument/2006/relationships/hyperlink" Target="file:///\\Elizabethpc\UACI\2015\GENERALIDADES2015W\CONTRATOS%202015\CONTRATO%20DE%20SUMINISTRO%20N&#176;%2021-2015.pdf" TargetMode="External"/><Relationship Id="rId19" Type="http://schemas.openxmlformats.org/officeDocument/2006/relationships/hyperlink" Target="file:///\\Elizabethpc\UACI\2015\GENERALIDADES2015W\CONTRATOS%202015\PCA%20N&#176;%2001-2012%20OSCAR%20CARBALLO.pdf" TargetMode="External"/><Relationship Id="rId224" Type="http://schemas.openxmlformats.org/officeDocument/2006/relationships/hyperlink" Target="file:///\\Elizabethpc\UACI\2015\GENERALIDADES2015W\ORDENES%202015\319-2015%20BUSINESS%20CENTER.pdf" TargetMode="External"/><Relationship Id="rId245" Type="http://schemas.openxmlformats.org/officeDocument/2006/relationships/hyperlink" Target="file:///\\Elizabethpc\UACI\2015\GENERALIDADES2015W\CONTRATOS%202015\CONTRATO%20DE%20SUMINISTRO%20N&#176;%2039-2015.pdf" TargetMode="External"/><Relationship Id="rId266" Type="http://schemas.openxmlformats.org/officeDocument/2006/relationships/hyperlink" Target="file:///\\Elizabethpc\UACI\2015\GENERALIDADES2015W\ORDENES%202015\334-2015%20JOSE%20FLORES.pdf" TargetMode="External"/><Relationship Id="rId287" Type="http://schemas.openxmlformats.org/officeDocument/2006/relationships/hyperlink" Target="file:///\\Elizabethpc\UACI\2015\GENERALIDADES2015W\ORDENES%202015\373-2015%20KUA%20HUA.pdf" TargetMode="External"/><Relationship Id="rId30" Type="http://schemas.openxmlformats.org/officeDocument/2006/relationships/hyperlink" Target="file:///\\Elizabethpc\UACI\2015\GENERALIDADES2015W\ORDENES%202015\141-2015%20OD%20EL%20SALVADOR.pdf" TargetMode="External"/><Relationship Id="rId105" Type="http://schemas.openxmlformats.org/officeDocument/2006/relationships/hyperlink" Target="file:///\\Elizabethpc\UACI\2015\GENERALIDADES2015W\ORDENES%202015\227-2015%20ALBAYERIOS.pdf" TargetMode="External"/><Relationship Id="rId126" Type="http://schemas.openxmlformats.org/officeDocument/2006/relationships/hyperlink" Target="file:///\\Elizabethpc\UACI\2015\GENERALIDADES2015W\ORDENES%202015\220-2015%20MIGUEL%20YANES.pdf" TargetMode="External"/><Relationship Id="rId147" Type="http://schemas.openxmlformats.org/officeDocument/2006/relationships/hyperlink" Target="file:///\\Elizabethpc\UACI\2015\GENERALIDADES2015W\ORDENES%202015\266-2015%20HOSPIMEDICA.pdf" TargetMode="External"/><Relationship Id="rId168" Type="http://schemas.openxmlformats.org/officeDocument/2006/relationships/hyperlink" Target="file:///\\Elizabethpc\UACI\2015\GENERALIDADES2015W\ORDENES%202015\281-2015%20EL%20LANCERO.pdf" TargetMode="External"/><Relationship Id="rId312" Type="http://schemas.openxmlformats.org/officeDocument/2006/relationships/hyperlink" Target="file:///\\Elizabethpc\UACI\2015\GENERALIDADES2015W\ORDENES%202015\405-2015%20WALTER%20GIL.pdf" TargetMode="External"/><Relationship Id="rId333" Type="http://schemas.openxmlformats.org/officeDocument/2006/relationships/hyperlink" Target="file:///\\Elizabethpc\UACI\2015\GENERALIDADES2015W\CONTRATOS%202015\CONTRATO%20DE%20SUMINISTRO%20N&#176;%2043-2015.pdf" TargetMode="External"/><Relationship Id="rId354" Type="http://schemas.openxmlformats.org/officeDocument/2006/relationships/hyperlink" Target="file:///\\Elizabethpc\UACI\2015\GENERALIDADES2015W\CONTRATOS%202015\CONTRATO%20DE%20SUMINISTRO%20N&#176;%2019-2015.pdf" TargetMode="External"/><Relationship Id="rId51" Type="http://schemas.openxmlformats.org/officeDocument/2006/relationships/hyperlink" Target="file:///\\Elizabethpc\UACI\2015\GENERALIDADES2015W\ORDENES%202015\167-2015%20EDGAR%20PERDOMO.pdf" TargetMode="External"/><Relationship Id="rId72" Type="http://schemas.openxmlformats.org/officeDocument/2006/relationships/hyperlink" Target="file:///\\Elizabethpc\UACI\2015\GENERALIDADES2015W\ORDENES%202015\171-2015%20INSTITUTO%20DE%20CIENCIAS.pdf" TargetMode="External"/><Relationship Id="rId93" Type="http://schemas.openxmlformats.org/officeDocument/2006/relationships/hyperlink" Target="file:///\\Elizabethpc\UACI\2015\GENERALIDADES2015W\ORDENES%202015\189-2015%20EL%20DIARIO%20DE%20HOY.pdf" TargetMode="External"/><Relationship Id="rId189" Type="http://schemas.openxmlformats.org/officeDocument/2006/relationships/hyperlink" Target="file:///\\Elizabethpc\UACI\2015\GENERALIDADES2015W\ORDENES%202015\292-2015%20DUTRIZ.pdf" TargetMode="External"/><Relationship Id="rId3" Type="http://schemas.openxmlformats.org/officeDocument/2006/relationships/hyperlink" Target="file:///\\Elizabethpc\UACI\2015\GENERALIDADES2015W\ORDENES%202015\114-2015%20Editorial%20El%20Mundo.pdf" TargetMode="External"/><Relationship Id="rId214" Type="http://schemas.openxmlformats.org/officeDocument/2006/relationships/hyperlink" Target="file:///\\Elizabethpc\UACI\2015\GENERALIDADES2015W\ORDENES%202015\312-2015%20VAPPOR.pdf" TargetMode="External"/><Relationship Id="rId235" Type="http://schemas.openxmlformats.org/officeDocument/2006/relationships/hyperlink" Target="file:///\\Elizabethpc\UACI\2015\GENERALIDADES2015W\ORDENES%202015\326-2015%20NOE%20GUILLEN.pdf" TargetMode="External"/><Relationship Id="rId256" Type="http://schemas.openxmlformats.org/officeDocument/2006/relationships/hyperlink" Target="file:///\\Elizabethpc\UACI\2015\GENERALIDADES2015W\ORDENES%202015\356-351%20INFRA%20.pdf" TargetMode="External"/><Relationship Id="rId277" Type="http://schemas.openxmlformats.org/officeDocument/2006/relationships/hyperlink" Target="file:///\\Elizabethpc\UACI\2015\GENERALIDADES2015W\ORDENES%202015\366-2015%20EL%20MUNDO.pdf" TargetMode="External"/><Relationship Id="rId298" Type="http://schemas.openxmlformats.org/officeDocument/2006/relationships/hyperlink" Target="file:///\\Elizabethpc\UACI\2015\GENERALIDADES2015W\ORDENES%202015\399-2015%20LIDIA%20DE%20MARROQUIN.pdf" TargetMode="External"/><Relationship Id="rId116" Type="http://schemas.openxmlformats.org/officeDocument/2006/relationships/hyperlink" Target="file:///\\Elizabethpc\UACI\2015\GENERALIDADES2015W\ORDENES%202015\231-2015%20MARIO%20FONSECA.pdf" TargetMode="External"/><Relationship Id="rId137" Type="http://schemas.openxmlformats.org/officeDocument/2006/relationships/hyperlink" Target="file:///\\Elizabethpc\UACI\2015\GENERALIDADES2015W\ORDENES%202015\250-2015%20PAPELCO.pdf" TargetMode="External"/><Relationship Id="rId158" Type="http://schemas.openxmlformats.org/officeDocument/2006/relationships/hyperlink" Target="file:///\\Elizabethpc\UACI\2015\GENERALIDADES2015W\ORDENES%202015\270-2015%20DUTRIZ.pdf" TargetMode="External"/><Relationship Id="rId302" Type="http://schemas.openxmlformats.org/officeDocument/2006/relationships/hyperlink" Target="file:///\\Elizabethpc\UACI\2015\GENERALIDADES2015W\ORDENES%202015\401-2015%20LORENZA%20NOLASCO.pdf" TargetMode="External"/><Relationship Id="rId323" Type="http://schemas.openxmlformats.org/officeDocument/2006/relationships/hyperlink" Target="file:///\\Elizabethpc\UACI\2015\GENERALIDADES2015W\ORDENES%202015\419-2015%20BUSINESS%20CENTER.pdf" TargetMode="External"/><Relationship Id="rId344" Type="http://schemas.openxmlformats.org/officeDocument/2006/relationships/hyperlink" Target="file:///\\Elizabethpc\UACI\2015\GENERALIDADES2015W\ORDENES%202015\377-2015%20SOC.%20EMPRESARIOS.pdf" TargetMode="External"/><Relationship Id="rId20" Type="http://schemas.openxmlformats.org/officeDocument/2006/relationships/hyperlink" Target="file:///\\Elizabethpc\UACI\2015\GENERALIDADES2015W\CONTRATOS%202015\PRYMO%20CONTRATO%20DE%20SERVICIOS%20N&#176;%2002-2014.pdf" TargetMode="External"/><Relationship Id="rId41" Type="http://schemas.openxmlformats.org/officeDocument/2006/relationships/hyperlink" Target="file:///\\Elizabethpc\UACI\2015\GENERALIDADES2015W\ORDENES%202015\150-2015%20EL%20MUNDO.pdf" TargetMode="External"/><Relationship Id="rId62" Type="http://schemas.openxmlformats.org/officeDocument/2006/relationships/hyperlink" Target="file:///\\Elizabethpc\UACI\2015\GENERALIDADES2015W\ORDENES%202015\161-2015%20ROLANDO%20GONZALEZ.pdf" TargetMode="External"/><Relationship Id="rId83" Type="http://schemas.openxmlformats.org/officeDocument/2006/relationships/hyperlink" Target="file:///\\Elizabethpc\UACI\2015\GENERALIDADES2015W\ORDENES%202015\175-2015%20GRUPO%20VISION.pdf" TargetMode="External"/><Relationship Id="rId179" Type="http://schemas.openxmlformats.org/officeDocument/2006/relationships/hyperlink" Target="file:///\\Elizabethpc\UACI\2015\GENERALIDADES2015W\ORDENES%202015\211-2015%20JESUS%20GUTIERREZ.pdf" TargetMode="External"/><Relationship Id="rId365" Type="http://schemas.openxmlformats.org/officeDocument/2006/relationships/drawing" Target="../drawings/drawing7.xml"/><Relationship Id="rId190" Type="http://schemas.openxmlformats.org/officeDocument/2006/relationships/hyperlink" Target="file:///\\Elizabethpc\UACI\2015\GENERALIDADES2015W\ORDENES%202015\293-2015%20EL%20MUNDO.pdf" TargetMode="External"/><Relationship Id="rId204" Type="http://schemas.openxmlformats.org/officeDocument/2006/relationships/hyperlink" Target="file:///\\Elizabethpc\UACI\2015\GENERALIDADES2015W\ORDENES%202015\302-2015%20GRUPO%20CARSON.pdf" TargetMode="External"/><Relationship Id="rId225" Type="http://schemas.openxmlformats.org/officeDocument/2006/relationships/hyperlink" Target="file:///\\Elizabethpc\UACI\2015\GENERALIDADES2015W\ORDENES%202015\309-2015%20INFRA.pdf" TargetMode="External"/><Relationship Id="rId246" Type="http://schemas.openxmlformats.org/officeDocument/2006/relationships/hyperlink" Target="file:///\\Elizabethpc\UACI\2015\GENERALIDADES2015W\CONTRATOS%202015\cONTRATO%20DE%20SUMINISTRO%20N&#176;%2028-2015.pdf" TargetMode="External"/><Relationship Id="rId267" Type="http://schemas.openxmlformats.org/officeDocument/2006/relationships/hyperlink" Target="file:///\\Elizabethpc\UACI\2015\GENERALIDADES2015W\ORDENES%202015\430-2015%20HECTOS%20ORREGO.pdf" TargetMode="External"/><Relationship Id="rId288" Type="http://schemas.openxmlformats.org/officeDocument/2006/relationships/hyperlink" Target="file:///\\Elizabethpc\UACI\2015\GENERALIDADES2015W\ORDENES%202015\376-2015%20MEGAFOOD.pdf" TargetMode="External"/><Relationship Id="rId106" Type="http://schemas.openxmlformats.org/officeDocument/2006/relationships/hyperlink" Target="file:///\\Elizabethpc\UACI\2015\GENERALIDADES2015W\ORDENES%202015\196-2015%20SONIA%20SANTOS.pdf" TargetMode="External"/><Relationship Id="rId127" Type="http://schemas.openxmlformats.org/officeDocument/2006/relationships/hyperlink" Target="file:///\\Elizabethpc\UACI\2015\GENERALIDADES2015W\ORDENES%202015\234-2015%20MAYRA%20GALLARDO.pdf" TargetMode="External"/><Relationship Id="rId313" Type="http://schemas.openxmlformats.org/officeDocument/2006/relationships/hyperlink" Target="file:///\\Elizabethpc\UACI\2015\GENERALIDADES2015W\ORDENES%202015\404-2015%20CALCULADORA.pdf" TargetMode="External"/><Relationship Id="rId10" Type="http://schemas.openxmlformats.org/officeDocument/2006/relationships/hyperlink" Target="file:///\\Elizabethpc\UACI\2015\GENERALIDADES2015W\ORDENES%202015\117-2015%20Millicom.pdf" TargetMode="External"/><Relationship Id="rId31" Type="http://schemas.openxmlformats.org/officeDocument/2006/relationships/hyperlink" Target="file:///\\Elizabethpc\UACI\2015\GENERALIDADES2015W\ORDENES%202015\144-2015%20SCRENCHECK.pdf" TargetMode="External"/><Relationship Id="rId52" Type="http://schemas.openxmlformats.org/officeDocument/2006/relationships/hyperlink" Target="file:///\\Elizabethpc\UACI\2015\GENERALIDADES2015W\ORDENES%202015\166-2015%20AUDIOMED.pdf" TargetMode="External"/><Relationship Id="rId73" Type="http://schemas.openxmlformats.org/officeDocument/2006/relationships/hyperlink" Target="file:///\\Elizabethpc\UACI\2015\GENERALIDADES2015W\ORDENES%202015\173-2015%20INVERSIONES%20MEDICAS.pdf" TargetMode="External"/><Relationship Id="rId94" Type="http://schemas.openxmlformats.org/officeDocument/2006/relationships/hyperlink" Target="file:///\\Elizabethpc\UACI\2015\GENERALIDADES2015W\ORDENES%202015\188-2015%20DUTRIZ.pdf" TargetMode="External"/><Relationship Id="rId148" Type="http://schemas.openxmlformats.org/officeDocument/2006/relationships/hyperlink" Target="file:///\\Elizabethpc\UACI\2015\GENERALIDADES2015W\ORDENES%202015\267-2015%20LIDIA%20MARTINEZ.pdf" TargetMode="External"/><Relationship Id="rId169" Type="http://schemas.openxmlformats.org/officeDocument/2006/relationships/hyperlink" Target="file:///\\Elizabethpc\UACI\2015\GENERALIDADES2015W\ORDENES%202015\280-2015%20COSASE.pdf" TargetMode="External"/><Relationship Id="rId334" Type="http://schemas.openxmlformats.org/officeDocument/2006/relationships/hyperlink" Target="file:///\\Elizabethpc\UACI\2015\GENERALIDADES2015W\ORDENES%202015\403-2015%20AVELAR.pdf" TargetMode="External"/><Relationship Id="rId355" Type="http://schemas.openxmlformats.org/officeDocument/2006/relationships/hyperlink" Target="file:///\\Elizabethpc\UACI\2015\GENERALIDADES2015W\CONTRATOS%202015\CONTRATO%20DE%20SUMINISTRO%20N&#176;%2025-2015.pdf" TargetMode="External"/><Relationship Id="rId4" Type="http://schemas.openxmlformats.org/officeDocument/2006/relationships/hyperlink" Target="file:///\\Elizabethpc\UACI\2015\GENERALIDADES2015W\ORDENES%202015\113-2015%20Colatino.pdf" TargetMode="External"/><Relationship Id="rId180" Type="http://schemas.openxmlformats.org/officeDocument/2006/relationships/hyperlink" Target="file:///\\Elizabethpc\UACI\2015\GENERALIDADES2015W\ORDENES%202015\213-2015%20JORGE%20VICENTE.pdf" TargetMode="External"/><Relationship Id="rId215" Type="http://schemas.openxmlformats.org/officeDocument/2006/relationships/hyperlink" Target="file:///\\Elizabethpc\UACI\2015\GENERALIDADES2015W\ORDENES%202015\313-2015%20RAMIREZ%20&amp;%20LOPEZ.pdf" TargetMode="External"/><Relationship Id="rId236" Type="http://schemas.openxmlformats.org/officeDocument/2006/relationships/hyperlink" Target="file:///\\Elizabethpc\UACI\2015\GENERALIDADES2015W\ORDENES%202015\333-2015%20GRISELDA%20SIMON.pdf" TargetMode="External"/><Relationship Id="rId257" Type="http://schemas.openxmlformats.org/officeDocument/2006/relationships/hyperlink" Target="file:///\\Elizabethpc\UACI\2015\GENERALIDADES2015W\ORDENES%202015\357-2015%20COPROSER.pdf" TargetMode="External"/><Relationship Id="rId278" Type="http://schemas.openxmlformats.org/officeDocument/2006/relationships/hyperlink" Target="file:///\\Elizabethpc\UACI\2015\GENERALIDADES2015W\ORDENES%202015\370-2015%20RAMIRES%20&amp;%20LOPEZ.pdf" TargetMode="External"/><Relationship Id="rId303" Type="http://schemas.openxmlformats.org/officeDocument/2006/relationships/hyperlink" Target="file:///\\Elizabethpc\UACI\2015\GENERALIDADES2015W\ORDENES%202015\ORDENES%202015\400-2015%20MUEBLES%20SANDRA.pdf" TargetMode="External"/><Relationship Id="rId42" Type="http://schemas.openxmlformats.org/officeDocument/2006/relationships/hyperlink" Target="file:///\\Elizabethpc\UACI\2015\GENERALIDADES2015W\ORDENES%202015\151-2015%20EL%20DIARIO%20DE%20HOY.pdf" TargetMode="External"/><Relationship Id="rId84" Type="http://schemas.openxmlformats.org/officeDocument/2006/relationships/hyperlink" Target="file:///\\Elizabethpc\UACI\2015\GENERALIDADES2015W\ORDENES%202015\179-2015%20EMISORAS%20UNIDAS.pdf" TargetMode="External"/><Relationship Id="rId138" Type="http://schemas.openxmlformats.org/officeDocument/2006/relationships/hyperlink" Target="file:///\\Elizabethpc\UACI\2015\GENERALIDADES2015W\ORDENES%202015\251-2015%20MULTIPLES%20NEGOCIOS.pdf" TargetMode="External"/><Relationship Id="rId345" Type="http://schemas.openxmlformats.org/officeDocument/2006/relationships/hyperlink" Target="file:///\\Elizabethpc\UACI\2015\GENERALIDADES2015W\CONTRATOS%202015\CONTRATO%20DE%20SUMINISTRO%20N&#176;%2013-2015.pdf" TargetMode="External"/><Relationship Id="rId191" Type="http://schemas.openxmlformats.org/officeDocument/2006/relationships/hyperlink" Target="file:///\\Elizabethpc\UACI\2015\GENERALIDADES2015W\ORDENES%202015\285-2015%20ALTAMIRANO.pdf" TargetMode="External"/><Relationship Id="rId205" Type="http://schemas.openxmlformats.org/officeDocument/2006/relationships/hyperlink" Target="file:///\\Elizabethpc\UACI\2015\GENERALIDADES2015W\ORDENES%202015\303-2015%20INNOVACIONES.pdf" TargetMode="External"/><Relationship Id="rId247" Type="http://schemas.openxmlformats.org/officeDocument/2006/relationships/hyperlink" Target="file:///\\Elizabethpc\UACI\2015\GENERALIDADES2015W\CONTRATOS%202015\CONTRATO%20DE%20SUMINISTRO%20N&#176;%2029-2015.pdf" TargetMode="External"/><Relationship Id="rId107" Type="http://schemas.openxmlformats.org/officeDocument/2006/relationships/hyperlink" Target="file:///\\Elizabethpc\UACI\2015\GENERALIDADES2015W\ORDENES%202015\197-2015%20REINA%20LOPEZ.pdf" TargetMode="External"/><Relationship Id="rId289" Type="http://schemas.openxmlformats.org/officeDocument/2006/relationships/hyperlink" Target="file:///\\Elizabethpc\UACI\2015\GENERALIDADES2015W\ORDENES%202015\375-2015%20MARIA%20AGUILAR.pdf" TargetMode="External"/><Relationship Id="rId11" Type="http://schemas.openxmlformats.org/officeDocument/2006/relationships/hyperlink" Target="file:///\\Elizabethpc\UACI\2015\GENERALIDADES2015W\ORDENES%202015\123-2015%20JOSE%20PINEDA.pdf" TargetMode="External"/><Relationship Id="rId53" Type="http://schemas.openxmlformats.org/officeDocument/2006/relationships/hyperlink" Target="file:///\\Elizabethpc\UACI\2015\GENERALIDADES2015W\ORDENES%202015\193-2015%20NELSON%20MIRANDA.pdf" TargetMode="External"/><Relationship Id="rId149" Type="http://schemas.openxmlformats.org/officeDocument/2006/relationships/hyperlink" Target="file:///\\Elizabethpc\UACI\2015\GENERALIDADES2015W\CONTRATOS%202015\CONTRATO%20DE%20SUMINISTRO%20N&#176;%2012-2015.pdf" TargetMode="External"/><Relationship Id="rId314" Type="http://schemas.openxmlformats.org/officeDocument/2006/relationships/hyperlink" Target="file:///\\Elizabethpc\UACI\2015\GENERALIDADES2015W\ORDENES%202015\406-2015%20DATA.pdf" TargetMode="External"/><Relationship Id="rId356" Type="http://schemas.openxmlformats.org/officeDocument/2006/relationships/hyperlink" Target="file:///\\Elizabethpc\UACI\2015\GENERALIDADES2015W\CONTRATOS%202015\CONTRATO%20DE%20SUMINISTRO%20N&#176;%2035-2015.pdf" TargetMode="External"/><Relationship Id="rId95" Type="http://schemas.openxmlformats.org/officeDocument/2006/relationships/hyperlink" Target="file:///\\Elizabethpc\UACI\2015\GENERALIDADES2015W\ORDENES%202015\244-2015%20GYS.pdf" TargetMode="External"/><Relationship Id="rId160" Type="http://schemas.openxmlformats.org/officeDocument/2006/relationships/hyperlink" Target="file:///\\Elizabethpc\UACI\2015\GENERALIDADES2015W\ORDENES%202015\278-2015%20GRUPO%20SISECOR.pdf" TargetMode="External"/><Relationship Id="rId216" Type="http://schemas.openxmlformats.org/officeDocument/2006/relationships/hyperlink" Target="file:///\\Elizabethpc\UACI\2015\GENERALIDADES2015W\ORDENES%202015\314-2015%20SERVICIOS%20DIVERSOS.pdf" TargetMode="External"/><Relationship Id="rId258" Type="http://schemas.openxmlformats.org/officeDocument/2006/relationships/hyperlink" Target="file:///\\Elizabethpc\UACI\2015\GENERALIDADES2015W\ORDENES%202015\343-2015%20ROSA%20MANCIA.pdf" TargetMode="External"/><Relationship Id="rId22" Type="http://schemas.openxmlformats.org/officeDocument/2006/relationships/hyperlink" Target="file:///\\Elizabethpc\UACI\2015\GENERALIDADES2015W\ORDENES%202015\127-2015%20TELECOMODA.pdf" TargetMode="External"/><Relationship Id="rId64" Type="http://schemas.openxmlformats.org/officeDocument/2006/relationships/hyperlink" Target="file:///\\Elizabethpc\UACI\2015\GENERALIDADES2015W\ORDENES%202015\165-2015%20ELECTROLAB.pdf" TargetMode="External"/><Relationship Id="rId118" Type="http://schemas.openxmlformats.org/officeDocument/2006/relationships/hyperlink" Target="file:///\\Elizabethpc\UACI\2015\GENERALIDADES2015W\ORDENES%202015\207-2015%20VICTOR%20COLOCHO.pdf" TargetMode="External"/><Relationship Id="rId325" Type="http://schemas.openxmlformats.org/officeDocument/2006/relationships/hyperlink" Target="file:///\\Elizabethpc\UACI\2015\GENERALIDADES2015W\ORDENES%202015\415-2015%20MARIA%20AGUILAR.pdf" TargetMode="External"/><Relationship Id="rId171" Type="http://schemas.openxmlformats.org/officeDocument/2006/relationships/hyperlink" Target="file:///\\Elizabethpc\UACI\2015\GENERALIDADES2015W\ORDENES%202015\275-2015%20INFRA%20DE%20EL%20SALVADOR.pdf" TargetMode="External"/><Relationship Id="rId227" Type="http://schemas.openxmlformats.org/officeDocument/2006/relationships/hyperlink" Target="file:///\\Elizabethpc\UACI\2015\GENERALIDADES2015W\ORDENES%202015\311-2015%20JOSE%20ORTIZ.pdf" TargetMode="External"/><Relationship Id="rId269" Type="http://schemas.openxmlformats.org/officeDocument/2006/relationships/hyperlink" Target="file:///\\Elizabethpc\UACI\2015\GENERALIDADES2015W\ORDENES%202015\361-2015%20INFRA.pdf" TargetMode="External"/><Relationship Id="rId33" Type="http://schemas.openxmlformats.org/officeDocument/2006/relationships/hyperlink" Target="file:///\\Elizabethpc\UACI\2015\GENERALIDADES2015W\ORDENES%202015\143-2015%20JARET%20MORAN.pdf" TargetMode="External"/><Relationship Id="rId129" Type="http://schemas.openxmlformats.org/officeDocument/2006/relationships/hyperlink" Target="file:///\\Elizabethpc\UACI\2015\GENERALIDADES2015W\ORDENES%202015\222-2015%20SARA%20ALFARO.pdf" TargetMode="External"/><Relationship Id="rId280" Type="http://schemas.openxmlformats.org/officeDocument/2006/relationships/hyperlink" Target="file:///\\Elizabethpc\UACI\2015\GENERALIDADES2015W\ORDENES%202015\364-2015%20LTC.pdf" TargetMode="External"/><Relationship Id="rId336" Type="http://schemas.openxmlformats.org/officeDocument/2006/relationships/hyperlink" Target="file:///\\Elizabethpc\UACI\2015\GENERALIDADES2015W\ORDENES%202015\353-2015%20ST%20MEDIC.pdf" TargetMode="External"/><Relationship Id="rId75" Type="http://schemas.openxmlformats.org/officeDocument/2006/relationships/hyperlink" Target="file:///\\Elizabethpc\UACI\2015\GENERALIDADES2015W\ORDENES%202015\170-2015%20EL%20MUNDO.pdf" TargetMode="External"/><Relationship Id="rId140" Type="http://schemas.openxmlformats.org/officeDocument/2006/relationships/hyperlink" Target="file:///\\Elizabethpc\UACI\2015\GENERALIDADES2015W\ORDENES%202015\253-2015%20LIBRERIA%20CERVANTES.pdf" TargetMode="External"/><Relationship Id="rId182" Type="http://schemas.openxmlformats.org/officeDocument/2006/relationships/hyperlink" Target="file:///\\Elizabethpc\UACI\2015\GENERALIDADES2015W\ORDENES%202015\287-2015%20MUNDO.pdf" TargetMode="External"/><Relationship Id="rId6" Type="http://schemas.openxmlformats.org/officeDocument/2006/relationships/hyperlink" Target="file:///\\Elizabethpc\UACI\2015\GENERALIDADES2015W\ORDENES%202015\116-2015%20Torogoz.pdf" TargetMode="External"/><Relationship Id="rId238" Type="http://schemas.openxmlformats.org/officeDocument/2006/relationships/hyperlink" Target="file:///\\Elizabethpc\UACI\2015\GENERALIDADES2015W\ORDENES%202015\331-2015%20JESUS%20LOPEZ.pdf" TargetMode="External"/><Relationship Id="rId291" Type="http://schemas.openxmlformats.org/officeDocument/2006/relationships/hyperlink" Target="file:///\\Elizabethpc\UACI\2015\GENERALIDADES2015W\ORDENES%202015\381-2015%20GUADALUPE%20RIVAS.pdf" TargetMode="External"/><Relationship Id="rId305" Type="http://schemas.openxmlformats.org/officeDocument/2006/relationships/hyperlink" Target="file:///\\Elizabethpc\UACI\2015\GENERALIDADES2015W\ORDENES%202015\397-2015%20ARANDA.pdf" TargetMode="External"/><Relationship Id="rId347" Type="http://schemas.openxmlformats.org/officeDocument/2006/relationships/hyperlink" Target="file:///\\Elizabethpc\UACI\2015\GENERALIDADES2015W\CONTRATOS%202015\CONTRATO%20DE%20SUMINISTRO%20N&#176;%2015-2015.pdf" TargetMode="External"/><Relationship Id="rId44" Type="http://schemas.openxmlformats.org/officeDocument/2006/relationships/hyperlink" Target="file:///\\Elizabethpc\UACI\2015\GENERALIDADES2015W\ORDENES%202015\147-2015%20MENDOZA.pdf" TargetMode="External"/><Relationship Id="rId86" Type="http://schemas.openxmlformats.org/officeDocument/2006/relationships/hyperlink" Target="file:///\\Elizabethpc\UACI\2015\GENERALIDADES2015W\ORDENES%202015\190-2015%20GENERAL%20SECURITY.pdf" TargetMode="External"/><Relationship Id="rId151" Type="http://schemas.openxmlformats.org/officeDocument/2006/relationships/hyperlink" Target="file:///\\Elizabethpc\UACI\2015\GENERALIDADES2015W\ORDENES%202015\263-2015%20MULTISERVICIOS.pdf" TargetMode="External"/><Relationship Id="rId193" Type="http://schemas.openxmlformats.org/officeDocument/2006/relationships/hyperlink" Target="file:///\\Elizabethpc\UACI\2015\GENERALIDADES2015W\CONTRATOS%202015\ESCRITURA%20PUBLICA%20N&#176;%2002%20LIBRO%208.pdf" TargetMode="External"/><Relationship Id="rId207" Type="http://schemas.openxmlformats.org/officeDocument/2006/relationships/hyperlink" Target="file:///\\Elizabethpc\UACI\2015\GENERALIDADES2015W\ORDENES%202015\299-2015%20GRUPO%20SISECOR.pdf" TargetMode="External"/><Relationship Id="rId249" Type="http://schemas.openxmlformats.org/officeDocument/2006/relationships/hyperlink" Target="file:///\\Elizabethpc\UACI\2015\GENERALIDADES2015W\CONTRATOS%202015\CONTRATO%20DE%20SUMINISTRO%20N&#176;%2031-2015.pdf" TargetMode="External"/><Relationship Id="rId13" Type="http://schemas.openxmlformats.org/officeDocument/2006/relationships/hyperlink" Target="file:///\\Elizabethpc\UACI\2015\GENERALIDADES2015W\ORDENES%202015\121-2015%20EL%20MUNDO.pdf" TargetMode="External"/><Relationship Id="rId109" Type="http://schemas.openxmlformats.org/officeDocument/2006/relationships/hyperlink" Target="file:///\\Elizabethpc\UACI\2015\GENERALIDADES2015W\ORDENES%202015\200-2015%20JOSE%20BERRIOS.pdf" TargetMode="External"/><Relationship Id="rId260" Type="http://schemas.openxmlformats.org/officeDocument/2006/relationships/hyperlink" Target="file:///\\Elizabethpc\UACI\2015\GENERALIDADES2015W\ORDENES%202015\338-2015%20D'OFFICE.pdf" TargetMode="External"/><Relationship Id="rId316" Type="http://schemas.openxmlformats.org/officeDocument/2006/relationships/hyperlink" Target="file:///\\Elizabethpc\UACI\2015\GENERALIDADES2015W\ORDENES%202015\408-2015%20ANA%20TRAVEL.pdf" TargetMode="External"/><Relationship Id="rId55" Type="http://schemas.openxmlformats.org/officeDocument/2006/relationships/hyperlink" Target="file:///\\Elizabethpc\UACI\2015\GENERALIDADES2015W\ORDENES%202015\129-2015%20FONDO%20DE%20ACTIVIDADES.pdf" TargetMode="External"/><Relationship Id="rId97" Type="http://schemas.openxmlformats.org/officeDocument/2006/relationships/hyperlink" Target="file:///\\Elizabethpc\UACI\2015\GENERALIDADES2015W\ORDENES%202015\243-2015%20DUTRIZ.pdf" TargetMode="External"/><Relationship Id="rId120" Type="http://schemas.openxmlformats.org/officeDocument/2006/relationships/hyperlink" Target="file:///\\Elizabethpc\UACI\2015\GENERALIDADES2015W\ORDENES%202015\208-2015%20TATIANA%20VELARDE.pdf" TargetMode="External"/><Relationship Id="rId358" Type="http://schemas.openxmlformats.org/officeDocument/2006/relationships/hyperlink" Target="file:///\\Elizabethpc\UACI\2015\GENERALIDADES2015W\CONTRATOS%202015\CONTRATO%20DE%20SUMINISTRO%20N&#176;%2038-2015.pdf" TargetMode="External"/><Relationship Id="rId162" Type="http://schemas.openxmlformats.org/officeDocument/2006/relationships/hyperlink" Target="file:///\\Elizabethpc\UACI\2015\GENERALIDADES2015W\ORDENES%202015\271-2015%20N&amp;B%20SYSTEMS.pdf" TargetMode="External"/><Relationship Id="rId218" Type="http://schemas.openxmlformats.org/officeDocument/2006/relationships/hyperlink" Target="file:///\\Elizabethpc\UACI\2015\GENERALIDADES2015W\CONTRATOS%202015\CONTRATO%20DE%20SERVICIO%20N&#176;%2026-2015.pdf" TargetMode="External"/><Relationship Id="rId271" Type="http://schemas.openxmlformats.org/officeDocument/2006/relationships/hyperlink" Target="file:///\\Elizabethpc\UACI\2015\GENERALIDADES2015W\ORDENES%202015\349-2015%20SISECOR.pdf" TargetMode="External"/><Relationship Id="rId24" Type="http://schemas.openxmlformats.org/officeDocument/2006/relationships/hyperlink" Target="file:///\\Elizabethpc\UACI\2015\GENERALIDADES2015W\ORDENES%202015\125-2015%20CONTRATACIONES%20EMPRESARIALES.pdf" TargetMode="External"/><Relationship Id="rId66" Type="http://schemas.openxmlformats.org/officeDocument/2006/relationships/hyperlink" Target="file:///\\Elizabethpc\UACI\2015\GENERALIDADES2015W\ORDENES%202015\163-2015%20ALBERTO%20FLORES.pdf" TargetMode="External"/><Relationship Id="rId131" Type="http://schemas.openxmlformats.org/officeDocument/2006/relationships/hyperlink" Target="file:///\\Elizabethpc\UACI\2015\GENERALIDADES2015W\ORDENES%202015\224-2015%20JOSE%20FLORES.pdf" TargetMode="External"/><Relationship Id="rId327" Type="http://schemas.openxmlformats.org/officeDocument/2006/relationships/hyperlink" Target="file:///\\Elizabethpc\UACI\2015\GENERALIDADES2015W\ORDENES%202015\413-2015%20JORGE%20OSORIO.pdf" TargetMode="External"/><Relationship Id="rId173" Type="http://schemas.openxmlformats.org/officeDocument/2006/relationships/hyperlink" Target="file:///\\Elizabethpc\UACI\2015\GENERALIDADES2015W\ORDENES%202015\277-2015%20JOSE%20ALVAREZ.pdf" TargetMode="External"/><Relationship Id="rId229" Type="http://schemas.openxmlformats.org/officeDocument/2006/relationships/hyperlink" Target="file:///\\Elizabethpc\UACI\2015\GENERALIDADES2015W\CONTRATOS%202015\CONTRATO%20DE%20SERVICIOS%20N&#176;%2034-2015.pdf" TargetMode="External"/><Relationship Id="rId240" Type="http://schemas.openxmlformats.org/officeDocument/2006/relationships/hyperlink" Target="file:///\\Elizabethpc\UACI\2015\GENERALIDADES2015W\ORDENES%202015\330-2015%20STMEDIC.pdf" TargetMode="External"/><Relationship Id="rId35" Type="http://schemas.openxmlformats.org/officeDocument/2006/relationships/hyperlink" Target="file:///\\Elizabethpc\UACI\2015\GENERALIDADES2015W\ORDENES%202015\139-2015%20DUTRIZ.pdf" TargetMode="External"/><Relationship Id="rId77" Type="http://schemas.openxmlformats.org/officeDocument/2006/relationships/hyperlink" Target="file:///\\Elizabethpc\UACI\2015\GENERALIDADES2015W\ORDENES%202015\181-2015%20RADIO%20INDUSTRIA.pdf" TargetMode="External"/><Relationship Id="rId100" Type="http://schemas.openxmlformats.org/officeDocument/2006/relationships/hyperlink" Target="file:///\\Elizabethpc\UACI\2015\GENERALIDADES2015W\ORDENES%202015\238-2015%20ST%20MEDIC.pdf" TargetMode="External"/><Relationship Id="rId282" Type="http://schemas.openxmlformats.org/officeDocument/2006/relationships/hyperlink" Target="file:///\\Elizabethpc\UACI\2015\GENERALIDADES2015W\ORDENES%202015\367-2015%20TRANSPORTES%20HERNANDEZ.pdf" TargetMode="External"/><Relationship Id="rId338" Type="http://schemas.openxmlformats.org/officeDocument/2006/relationships/hyperlink" Target="file:///\\Elizabethpc\UACI\2015\GENERALIDADES2015W\ORDENES%202015\351-2015%20ELECTROLAB.pdf" TargetMode="External"/><Relationship Id="rId8" Type="http://schemas.openxmlformats.org/officeDocument/2006/relationships/hyperlink" Target="file:///\\Elizabethpc\UACI\2015\GENERALIDADES2015W\ORDENES%202015\119-2015%20Colatino.pdf" TargetMode="External"/><Relationship Id="rId142" Type="http://schemas.openxmlformats.org/officeDocument/2006/relationships/hyperlink" Target="file:///\\Elizabethpc\UACI\2015\GENERALIDADES2015W\ORDENES%202015\255-2015%20NOE%20GUILLEN.pdf" TargetMode="External"/><Relationship Id="rId184" Type="http://schemas.openxmlformats.org/officeDocument/2006/relationships/hyperlink" Target="file:///\\Elizabethpc\UACI\2015\GENERALIDADES2015W\ORDENES%202015\289-2015%20GUSTAVO%20RETANA.pdf" TargetMode="External"/><Relationship Id="rId251" Type="http://schemas.openxmlformats.org/officeDocument/2006/relationships/hyperlink" Target="file:///\\Elizabethpc\UACI\2015\GENERALIDADES2015W\ORDENES%202015\336-2015%20TOM.pdf" TargetMode="External"/><Relationship Id="rId46" Type="http://schemas.openxmlformats.org/officeDocument/2006/relationships/hyperlink" Target="file:///\\Elizabethpc\UACI\2015\GENERALIDADES2015W\ORDENES%202015\156-2015%20JOSE%20MONTERROSA.pdf" TargetMode="External"/><Relationship Id="rId293" Type="http://schemas.openxmlformats.org/officeDocument/2006/relationships/hyperlink" Target="file:///\\Elizabethpc\UACI\2015\GENERALIDADES2015W\ORDENES%202015\382-2015%20NADIA%20QUINTEROE.pdf" TargetMode="External"/><Relationship Id="rId307" Type="http://schemas.openxmlformats.org/officeDocument/2006/relationships/hyperlink" Target="file:///\\Elizabethpc\UACI\2015\GENERALIDADES2015W\ORDENES%202015\395-2015%20NUEVO%20SIGLO.pdf" TargetMode="External"/><Relationship Id="rId349" Type="http://schemas.openxmlformats.org/officeDocument/2006/relationships/hyperlink" Target="file:///\\Elizabethpc\UACI\2015\GENERALIDADES2015W\CONTRATOS%202015\CONTRATO%20DE%20SUMINISTRO%20N&#176;%2008-2015.pdf" TargetMode="External"/><Relationship Id="rId88" Type="http://schemas.openxmlformats.org/officeDocument/2006/relationships/hyperlink" Target="file:///\\Elizabethpc\UACI\2015\GENERALIDADES2015W\ORDENES%202015\242-2015%20DPG.pdf" TargetMode="External"/><Relationship Id="rId111" Type="http://schemas.openxmlformats.org/officeDocument/2006/relationships/hyperlink" Target="file:///\\Elizabethpc\UACI\2015\GENERALIDADES2015W\ORDENES%202015\203-2015%20EDGAR%20PERDOMO.pdf" TargetMode="External"/><Relationship Id="rId153" Type="http://schemas.openxmlformats.org/officeDocument/2006/relationships/hyperlink" Target="file:///\\Elizabethpc\UACI\2015\GENERALIDADES2015W\ORDENES%202015\259-2015%20PINTURAS%20SUR%20DE%20EL%20SALVADOR.pdf" TargetMode="External"/><Relationship Id="rId195" Type="http://schemas.openxmlformats.org/officeDocument/2006/relationships/hyperlink" Target="file:///\\Elizabethpc\UACI\2015\GENERALIDADES2015W\ORDENES%202015\297-2015%20IMPRENTA%20LA%20TARJETA.pdf" TargetMode="External"/><Relationship Id="rId209" Type="http://schemas.openxmlformats.org/officeDocument/2006/relationships/hyperlink" Target="file:///\\Elizabethpc\UACI\2015\GENERALIDADES2015W\ORDENES%202015\306-2015%20CARLOS%20ELIAS.pdf" TargetMode="External"/><Relationship Id="rId360" Type="http://schemas.openxmlformats.org/officeDocument/2006/relationships/hyperlink" Target="file:///\\Elizabethpc\UACI\2015\GENERALIDADES2015W\CONTRATOS%202015\CONTRATO%20DE%20SUMINISTRO%20N&#176;%2017-2015.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file:///\\Elizabethpc\UACI\2016\GENERALIDADES2016W\ORDENES%202016\466-2016%20AUDIOMED.pdf" TargetMode="External"/><Relationship Id="rId21" Type="http://schemas.openxmlformats.org/officeDocument/2006/relationships/hyperlink" Target="file:///\\Elizabethpc\UACI\2016\GENERALIDADES2016W\ORDENES%202016\561-2016%20LONAS%20DECORATIVAS.pdf" TargetMode="External"/><Relationship Id="rId42" Type="http://schemas.openxmlformats.org/officeDocument/2006/relationships/hyperlink" Target="file:///\\Elizabethpc\UACI\2016\GENERALIDADES2016W\CONTRATOS%202016\CONTRATO%20DE%20SERVICIO%20N&#176;%2010-2016%20CARLOS%20DANIEL%20.pdf" TargetMode="External"/><Relationship Id="rId63" Type="http://schemas.openxmlformats.org/officeDocument/2006/relationships/hyperlink" Target="file:///\\Elizabethpc\UACI\2016\GENERALIDADES2016W\ORDENES%202016\507-2016%20EDITORIAL%20ALTAMIRANO.pdf" TargetMode="External"/><Relationship Id="rId84" Type="http://schemas.openxmlformats.org/officeDocument/2006/relationships/hyperlink" Target="file:///\\Elizabethpc\UACI\2016\GENERALIDADES2016W\ORDENES%202016\521-2016%20SAVAL.pdf" TargetMode="External"/><Relationship Id="rId138" Type="http://schemas.openxmlformats.org/officeDocument/2006/relationships/hyperlink" Target="file:///\\Elizabethpc\UACI\2016\GENERALIDADES2016W\ORDENES%202016\469-2016%20LIDIA%20MARTINEZ.pdf" TargetMode="External"/><Relationship Id="rId159" Type="http://schemas.openxmlformats.org/officeDocument/2006/relationships/hyperlink" Target="file:///\\Elizabethpc\UACI\2016\GENERALIDADES2016W\CONTRATOS%202016\PRO-%20CONT-ARREN-%20N&#176;%2005-2012.pdf" TargetMode="External"/><Relationship Id="rId170" Type="http://schemas.openxmlformats.org/officeDocument/2006/relationships/hyperlink" Target="file:///\\Elizabethpc\UACI\2016\GENERALIDADES2016W\ORDENES%202016\577-2016%20COLATINO.pdf" TargetMode="External"/><Relationship Id="rId191" Type="http://schemas.openxmlformats.org/officeDocument/2006/relationships/hyperlink" Target="file:///\\Elizabethpc\UACI\2016\GENERALIDADES2016W\CONTRATOS%202016\CONTRATO%20DE%20SUMINISTRO%20N&#176;%2023-2016%20DATA%20GRAFIC.pdf" TargetMode="External"/><Relationship Id="rId205" Type="http://schemas.openxmlformats.org/officeDocument/2006/relationships/hyperlink" Target="file:///\\Elizabethpc\UACI\2016\GENERALIDADES2016W\ORDENES%202016\599-2016%20PLEITES.pdf" TargetMode="External"/><Relationship Id="rId226" Type="http://schemas.openxmlformats.org/officeDocument/2006/relationships/hyperlink" Target="file:///\\Elizabethpc\UACI\2016\GENERALIDADES2016W\ORDENES%202016\625-2016%20AVANCE.pdf" TargetMode="External"/><Relationship Id="rId247" Type="http://schemas.openxmlformats.org/officeDocument/2006/relationships/hyperlink" Target="file:///\\Elizabethpc\UACI\2016\GENERALIDADES2016W\ORDENES%202016\645-2016%20INVER%20PE&#209;ATE.pdf" TargetMode="External"/><Relationship Id="rId107" Type="http://schemas.openxmlformats.org/officeDocument/2006/relationships/hyperlink" Target="file:///\\Elizabethpc\UACI\2016\GENERALIDADES2016W\ORDENES%202016\476-2016%20AXBEN.pdf" TargetMode="External"/><Relationship Id="rId11" Type="http://schemas.openxmlformats.org/officeDocument/2006/relationships/hyperlink" Target="file:///\\Elizabethpc\UACI\2016\GENERALIDADES2016W\CONTRATOS%202016\CONTRATO%20DE%20SUMINISTRO%20N&#176;%2018-2016%20INTERVISION.pdf" TargetMode="External"/><Relationship Id="rId32" Type="http://schemas.openxmlformats.org/officeDocument/2006/relationships/hyperlink" Target="file:///\\Elizabethpc\UACI\2016\GENERALIDADES2016W\ORDENES%202016\554-2016%20JARET%20NAUN.pdf" TargetMode="External"/><Relationship Id="rId53" Type="http://schemas.openxmlformats.org/officeDocument/2006/relationships/hyperlink" Target="file:///\\Elizabethpc\UACI\2016\GENERALIDADES2016W\ORDENES%202016\537-2016%20COPROSER.pdf" TargetMode="External"/><Relationship Id="rId74" Type="http://schemas.openxmlformats.org/officeDocument/2006/relationships/hyperlink" Target="file:///\\Elizabethpc\UACI\2016\GENERALIDADES2016W\ORDENES%202016\504-2016%20RADIO%20STEREO.pdf" TargetMode="External"/><Relationship Id="rId128" Type="http://schemas.openxmlformats.org/officeDocument/2006/relationships/hyperlink" Target="file:///\\Elizabethpc\UACI\2016\GENERALIDADES2016W\ORDENES%202016\455-2016%20SUMINISTRO%20DE%20INSUMOS.pdf" TargetMode="External"/><Relationship Id="rId149" Type="http://schemas.openxmlformats.org/officeDocument/2006/relationships/hyperlink" Target="file:///\\Elizabethpc\UACI\2016\GENERALIDADES2016W\ORDENES%202016\450-2016%20IMPRSORA%20EL%20SISTEMA.pdf" TargetMode="External"/><Relationship Id="rId5" Type="http://schemas.openxmlformats.org/officeDocument/2006/relationships/hyperlink" Target="file:///\\Elizabethpc\UACI\2016\GENERALIDADES2016W\ORDENES%202016\573-2016%20TOM%20HERNANDEZ.pdf" TargetMode="External"/><Relationship Id="rId95" Type="http://schemas.openxmlformats.org/officeDocument/2006/relationships/hyperlink" Target="file:///\\Elizabethpc\UACI\2016\GENERALIDADES2016W\ORDENES%202016\473-2016%20JESUS%20LOPEZ.pdf" TargetMode="External"/><Relationship Id="rId160" Type="http://schemas.openxmlformats.org/officeDocument/2006/relationships/hyperlink" Target="file:///\\Elizabethpc\UACI\2016\GENERALIDADES2016W\CONTRATOS%202016\PRO-%20CONT-ARREN-%20N&#176;%2002-2012.pdf" TargetMode="External"/><Relationship Id="rId181" Type="http://schemas.openxmlformats.org/officeDocument/2006/relationships/hyperlink" Target="file:///\\Elizabethpc\UACI\2016\GENERALIDADES2016W\ORDENES%202016\595-2016%20JAIME%20PEREZ.pdf" TargetMode="External"/><Relationship Id="rId216" Type="http://schemas.openxmlformats.org/officeDocument/2006/relationships/hyperlink" Target="file:///\\Elizabethpc\UACI\2016\GENERALIDADES2016W\EVALUACION%20DE%20DESEMPE&#209;O%202016\CONVENIO-2016%20FAES%20CONVENIO-2016.pdf" TargetMode="External"/><Relationship Id="rId237" Type="http://schemas.openxmlformats.org/officeDocument/2006/relationships/hyperlink" Target="file:///\\Elizabethpc\UACI\2016\GENERALIDADES2016W\ORDENES%202016\640-2016%20SAN%20REY.pdf" TargetMode="External"/><Relationship Id="rId22" Type="http://schemas.openxmlformats.org/officeDocument/2006/relationships/hyperlink" Target="file:///\\Elizabethpc\UACI\2016\GENERALIDADES2016W\ORDENES%202016\562-2016%20INFRA.pdf" TargetMode="External"/><Relationship Id="rId43" Type="http://schemas.openxmlformats.org/officeDocument/2006/relationships/hyperlink" Target="file:///\\Elizabethpc\UACI\2016\GENERALIDADES2016W\ORDENES%202016\546-2016%20HERMELINDA.pdf" TargetMode="External"/><Relationship Id="rId64" Type="http://schemas.openxmlformats.org/officeDocument/2006/relationships/hyperlink" Target="file:///\\Elizabethpc\UACI\2016\GENERALIDADES2016W\ORDENES%202016\514-2016%20GENERAL%20SECURITY.pdf" TargetMode="External"/><Relationship Id="rId118" Type="http://schemas.openxmlformats.org/officeDocument/2006/relationships/hyperlink" Target="file:///\\Elizabethpc\UACI\2016\GENERALIDADES2016W\CONTRATOS%202016\CONTRATO%20DE%20SUMINISTRO%20N&#176;%2007-2016%20AUDIOMED.pdf" TargetMode="External"/><Relationship Id="rId139" Type="http://schemas.openxmlformats.org/officeDocument/2006/relationships/hyperlink" Target="file:///\\Elizabethpc\UACI\2016\GENERALIDADES2016W\ORDENES%202016\468-2016%20SUPLIDORES%20DIVERSOS.pdf" TargetMode="External"/><Relationship Id="rId85" Type="http://schemas.openxmlformats.org/officeDocument/2006/relationships/hyperlink" Target="file:///\\Elizabethpc\UACI\2016\GENERALIDADES2016W\ORDENES%202016\520-2016%20MULTIPLES%20NEGOCIOS.pdf" TargetMode="External"/><Relationship Id="rId150" Type="http://schemas.openxmlformats.org/officeDocument/2006/relationships/hyperlink" Target="file:///\\Elizabethpc\UACI\2016\GENERALIDADES2016W\ORDENES%202016\449-2016%20IMPRESOS%20MULTIPLES.pdf" TargetMode="External"/><Relationship Id="rId171" Type="http://schemas.openxmlformats.org/officeDocument/2006/relationships/hyperlink" Target="file:///\\Elizabethpc\UACI\2016\GENERALIDADES2016W\ORDENES%202016\575-2016%20BUSINESS.pdf" TargetMode="External"/><Relationship Id="rId192" Type="http://schemas.openxmlformats.org/officeDocument/2006/relationships/hyperlink" Target="file:///\\Elizabethpc\UACI\2016\GENERALIDADES2016W\CONTRATOS%202016\CONTRATO%20DE%20SUMINISTRO%20N&#176;%2022-2016%20SEGACORP.pdf" TargetMode="External"/><Relationship Id="rId206" Type="http://schemas.openxmlformats.org/officeDocument/2006/relationships/hyperlink" Target="file:///\\Elizabethpc\UACI\2016\GENERALIDADES2016W\ORDENES%202016\600-2016%20SERVICIOS%20DIVERSOS%20PARA%20EL%20DESARROLLO.pdf" TargetMode="External"/><Relationship Id="rId227" Type="http://schemas.openxmlformats.org/officeDocument/2006/relationships/hyperlink" Target="file:///\\Elizabethpc\UACI\2016\GENERALIDADES2016W\ORDENES%202016\626-2016%20SATELITE.pdf" TargetMode="External"/><Relationship Id="rId248" Type="http://schemas.openxmlformats.org/officeDocument/2006/relationships/hyperlink" Target="file:///\\Elizabethpc\UACI\2016\GENERALIDADES2016W\ORDENES%202016\650-2016%20ROXANA%20MINERVINE.pdf" TargetMode="External"/><Relationship Id="rId12" Type="http://schemas.openxmlformats.org/officeDocument/2006/relationships/hyperlink" Target="file:///\\Elizabethpc\UACI\2016\GENERALIDADES2016W\CONTRATOS%202016\CONTRATO%20DE%20SUMINISTRO%20N&#176;%2016-2016%20ROBERTO%20JIMENEZ.pdf" TargetMode="External"/><Relationship Id="rId33" Type="http://schemas.openxmlformats.org/officeDocument/2006/relationships/hyperlink" Target="file:///\\Elizabethpc\UACI\2016\GENERALIDADES2016W\ORDENES%202016\553-2016%20STB%20COMPUTER.pdf" TargetMode="External"/><Relationship Id="rId108" Type="http://schemas.openxmlformats.org/officeDocument/2006/relationships/hyperlink" Target="file:///\\Elizabethpc\UACI\2016\GENERALIDADES2016W\ORDENES%202016\481-2016%20SURTIDORA%20FERRETERA.pdf" TargetMode="External"/><Relationship Id="rId129" Type="http://schemas.openxmlformats.org/officeDocument/2006/relationships/hyperlink" Target="file:///\\Elizabethpc\UACI\2016\GENERALIDADES2016W\ORDENES%202016\458-2016%20SAN%20NICOLA.pdf" TargetMode="External"/><Relationship Id="rId54" Type="http://schemas.openxmlformats.org/officeDocument/2006/relationships/hyperlink" Target="file:///\\Elizabethpc\UACI\2016\GENERALIDADES2016W\ORDENES%202016\538-2016%20PRODUCTOS%20Y%20SERVICIOS.pdf" TargetMode="External"/><Relationship Id="rId75" Type="http://schemas.openxmlformats.org/officeDocument/2006/relationships/hyperlink" Target="file:///\\Elizabethpc\UACI\2016\GENERALIDADES2016W\ORDENES%202016\502-2016%20FONDO%20DE%20ACTI.pdf" TargetMode="External"/><Relationship Id="rId96" Type="http://schemas.openxmlformats.org/officeDocument/2006/relationships/hyperlink" Target="file:///\\Elizabethpc\UACI\2016\GENERALIDADES2016W\ORDENES%202016\490-2016%20PROVEEDORES%20DIVERSOS.pdf" TargetMode="External"/><Relationship Id="rId140" Type="http://schemas.openxmlformats.org/officeDocument/2006/relationships/hyperlink" Target="file:///\\Elizabethpc\UACI\2016\GENERALIDADES2016W\CONTRATOS%202016\CONTRATO%20DE%20SERVICIO%20N&#176;%2004-2016%20eqos.pdf" TargetMode="External"/><Relationship Id="rId161" Type="http://schemas.openxmlformats.org/officeDocument/2006/relationships/hyperlink" Target="file:///\\Elizabethpc\UACI\2016\GENERALIDADES2016W\CONTRATOS%202016\PRO-%20CONT-ARREN-%20N&#176;%2001-2012.pdf" TargetMode="External"/><Relationship Id="rId182" Type="http://schemas.openxmlformats.org/officeDocument/2006/relationships/hyperlink" Target="file:///\\Elizabethpc\UACI\2016\GENERALIDADES2016W\ORDENES%202016\587-2016%20YESENIA%20DE%20ALFATO.pdf" TargetMode="External"/><Relationship Id="rId217" Type="http://schemas.openxmlformats.org/officeDocument/2006/relationships/hyperlink" Target="file:///\\Elizabethpc\UACI\2016\GENERALIDADES2016W\ORDENES%202016\621-2016%20CARLOS%20ELIAS.pdf" TargetMode="External"/><Relationship Id="rId6" Type="http://schemas.openxmlformats.org/officeDocument/2006/relationships/hyperlink" Target="file:///\\Elizabethpc\UACI\2016\GENERALIDADES2016W\ORDENES%202016\572-2016%20IMPRESOS%20MULTIPLES.pdf" TargetMode="External"/><Relationship Id="rId238" Type="http://schemas.openxmlformats.org/officeDocument/2006/relationships/hyperlink" Target="file:///\\Elizabethpc\UACI\2016\GENERALIDADES2016W\ORDENES%202016\639-2016%20BUSINESS.pdf" TargetMode="External"/><Relationship Id="rId23" Type="http://schemas.openxmlformats.org/officeDocument/2006/relationships/hyperlink" Target="file:///\\Elizabethpc\UACI\2016\GENERALIDADES2016W\ORDENES%202016\564-2016%20MEGAFUTURO.pdf" TargetMode="External"/><Relationship Id="rId119" Type="http://schemas.openxmlformats.org/officeDocument/2006/relationships/hyperlink" Target="file:///\\Elizabethpc\UACI\2016\GENERALIDADES2016W\ORDENES%202016\460-2016%20INNOMED.pdf" TargetMode="External"/><Relationship Id="rId44" Type="http://schemas.openxmlformats.org/officeDocument/2006/relationships/hyperlink" Target="file:///\\Elizabethpc\UACI\2016\GENERALIDADES2016W\ORDENES%202016\545-2016%20MARIA%20GUILLEN.pdf" TargetMode="External"/><Relationship Id="rId65" Type="http://schemas.openxmlformats.org/officeDocument/2006/relationships/hyperlink" Target="file:///\\Elizabethpc\UACI\2016\GENERALIDADES2016W\ORDENES%202016\515-2016%20CORINA%20MAGALY%20AGUILAR.pdf" TargetMode="External"/><Relationship Id="rId86" Type="http://schemas.openxmlformats.org/officeDocument/2006/relationships/hyperlink" Target="file:///\\Elizabethpc\UACI\2016\GENERALIDADES2016W\ORDENES%202016\519-2016%20NOE%20ALBERTO%20GUILLEN.pdf" TargetMode="External"/><Relationship Id="rId130" Type="http://schemas.openxmlformats.org/officeDocument/2006/relationships/hyperlink" Target="file:///\\Elizabethpc\UACI\2016\GENERALIDADES2016W\ORDENES%202016\459-2016%20PRODUCTO%20MEDICO.pdf" TargetMode="External"/><Relationship Id="rId151" Type="http://schemas.openxmlformats.org/officeDocument/2006/relationships/hyperlink" Target="file:///\\Elizabethpc\UACI\2016\GENERALIDADES2016W\ORDENES%202016\444-2016%20MARIA%20AGUILAR.pdf" TargetMode="External"/><Relationship Id="rId172" Type="http://schemas.openxmlformats.org/officeDocument/2006/relationships/hyperlink" Target="file:///\\Elizabethpc\UACI\2016\GENERALIDADES2016W\ORDENES%202016\574-2016%20FACELA.pdf" TargetMode="External"/><Relationship Id="rId193" Type="http://schemas.openxmlformats.org/officeDocument/2006/relationships/hyperlink" Target="file:///\\Elizabethpc\FIANZAS\ACUERDOS%202016\431.07.2016%20DE%20FECHA%2020-07-2016%20INCREMENTO%20UNIFORME.pdf" TargetMode="External"/><Relationship Id="rId207" Type="http://schemas.openxmlformats.org/officeDocument/2006/relationships/hyperlink" Target="file:///\\Elizabethpc\UACI\2016\GENERALIDADES2016W\ORDENES%202016\611-2016%20INVERSIONES%20QUIJOTE.pdf" TargetMode="External"/><Relationship Id="rId228" Type="http://schemas.openxmlformats.org/officeDocument/2006/relationships/hyperlink" Target="file:///\\Elizabethpc\UACI\2016\GENERALIDADES2016W\ORDENES%202016\627-2016%20YESSENIA.pdf" TargetMode="External"/><Relationship Id="rId249" Type="http://schemas.openxmlformats.org/officeDocument/2006/relationships/hyperlink" Target="file:///\\Elizabethpc\UACI\2016\GENERALIDADES2016W\ORDENES%202016\648-2016%20ELECTROLAB.pdf" TargetMode="External"/><Relationship Id="rId13" Type="http://schemas.openxmlformats.org/officeDocument/2006/relationships/hyperlink" Target="file:///\\Elizabethpc\UACI\2016\GENERALIDADES2016W\ORDENES%202016\570-2016%20TALLER%20DIDEA.pdf" TargetMode="External"/><Relationship Id="rId109" Type="http://schemas.openxmlformats.org/officeDocument/2006/relationships/hyperlink" Target="file:///\\Elizabethpc\UACI\2016\GENERALIDADES2016W\ORDENES%202016\479-2016%20PROQUINSA.pdf" TargetMode="External"/><Relationship Id="rId34" Type="http://schemas.openxmlformats.org/officeDocument/2006/relationships/hyperlink" Target="file:///\\Elizabethpc\UACI\2016\GENERALIDADES2016W\ORDENES%202016\552-2016%20BUSINESS%20CENTER.pdf" TargetMode="External"/><Relationship Id="rId55" Type="http://schemas.openxmlformats.org/officeDocument/2006/relationships/hyperlink" Target="file:///\\Elizabethpc\UACI\2016\GENERALIDADES2016W\ORDENES%202016\536-2016%20LTC.pdf" TargetMode="External"/><Relationship Id="rId76" Type="http://schemas.openxmlformats.org/officeDocument/2006/relationships/hyperlink" Target="file:///\\Elizabethpc\UACI\2016\GENERALIDADES2016W\ORDENES%202016\486-2016%20COLATINO%20DE%20R.L..pdf" TargetMode="External"/><Relationship Id="rId97" Type="http://schemas.openxmlformats.org/officeDocument/2006/relationships/hyperlink" Target="file:///\\Elizabethpc\UACI\2016\GENERALIDADES2016W\ORDENES%202016\492-2016%20COPROSER.pdf" TargetMode="External"/><Relationship Id="rId120" Type="http://schemas.openxmlformats.org/officeDocument/2006/relationships/hyperlink" Target="file:///\\Elizabethpc\UACI\2016\GENERALIDADES2016W\ORDENES%202016\489-2016%20WINZER.pdf" TargetMode="External"/><Relationship Id="rId141" Type="http://schemas.openxmlformats.org/officeDocument/2006/relationships/hyperlink" Target="file:///\\Elizabethpc\UACI\2016\GENERALIDADES2016W\ORDENES%202016\497-2016%20JOSE%20MONTERROSA.pdf" TargetMode="External"/><Relationship Id="rId7" Type="http://schemas.openxmlformats.org/officeDocument/2006/relationships/hyperlink" Target="file:///\\Elizabethpc\UACI\2016\GENERALIDADES2016W\ORDENES%202016\571-2016%20GUSTAVO%20RETANA.pdf" TargetMode="External"/><Relationship Id="rId162" Type="http://schemas.openxmlformats.org/officeDocument/2006/relationships/hyperlink" Target="file:///\\Elizabethpc\UACI\2016\GENERALIDADES2016W\CONTRATOS%202016\CONTRATO%20DE%20SERVICIO%20N&#176;%2001-2016%20PACIFIC.pdf" TargetMode="External"/><Relationship Id="rId183" Type="http://schemas.openxmlformats.org/officeDocument/2006/relationships/hyperlink" Target="file:///\\Elizabethpc\UACI\2016\GENERALIDADES2016W\ORDENES%202016\588-2016%20GUADALUPE%20RIVAS.pdf" TargetMode="External"/><Relationship Id="rId218" Type="http://schemas.openxmlformats.org/officeDocument/2006/relationships/hyperlink" Target="file:///\\Elizabethpc\UACI\2016\GENERALIDADES2016W\ORDENES%202016\620-2016%20PRODUC%20SERV.pdf" TargetMode="External"/><Relationship Id="rId239" Type="http://schemas.openxmlformats.org/officeDocument/2006/relationships/hyperlink" Target="file:///\\Elizabethpc\UACI\2016\GENERALIDADES2016W\ORDENES%202016\638-2016%20NOE%20GUILLEN.pdf" TargetMode="External"/><Relationship Id="rId250" Type="http://schemas.openxmlformats.org/officeDocument/2006/relationships/hyperlink" Target="file:///\\Elizabethpc\UACI\2016\GENERALIDADES2016W\ORDENES%202016\649-2016%20GUSTAVO%20RETANA.pdf" TargetMode="External"/><Relationship Id="rId24" Type="http://schemas.openxmlformats.org/officeDocument/2006/relationships/hyperlink" Target="file:///\\Elizabethpc\UACI\2016\GENERALIDADES2016W\ORDENES%202016\565-2016%20COPROSER.pdf" TargetMode="External"/><Relationship Id="rId45" Type="http://schemas.openxmlformats.org/officeDocument/2006/relationships/hyperlink" Target="file:///\\Elizabethpc\UACI\2016\GENERALIDADES2016W\ORDENES%202016\544-2016%20HASGAL.pdf" TargetMode="External"/><Relationship Id="rId66" Type="http://schemas.openxmlformats.org/officeDocument/2006/relationships/hyperlink" Target="file:///\\Elizabethpc\UACI\2016\GENERALIDADES2016W\ORDENES%202016\513-2016%20GENERAL%20SEGURITY.pdf" TargetMode="External"/><Relationship Id="rId87" Type="http://schemas.openxmlformats.org/officeDocument/2006/relationships/hyperlink" Target="file:///\\Elizabethpc\UACI\2016\GENERALIDADES2016W\ORDENES%202016\518-2016%20BUSINESS%20CENTER.pdf" TargetMode="External"/><Relationship Id="rId110" Type="http://schemas.openxmlformats.org/officeDocument/2006/relationships/hyperlink" Target="file:///\\Elizabethpc\UACI\2016\GENERALIDADES2016W\ORDENES%202016\474-2016%20TELECOMODA.pdf" TargetMode="External"/><Relationship Id="rId131" Type="http://schemas.openxmlformats.org/officeDocument/2006/relationships/hyperlink" Target="file:///\\Elizabethpc\UACI\2016\GENERALIDADES2016W\ORDENES%202016\464-2016%20APROSSI.pdf" TargetMode="External"/><Relationship Id="rId152" Type="http://schemas.openxmlformats.org/officeDocument/2006/relationships/hyperlink" Target="file:///\\Elizabethpc\UACI\2016\GENERALIDADES2016W\ORDENES%202016\443-2016%20JOSE%20PINEDA.pdf" TargetMode="External"/><Relationship Id="rId173" Type="http://schemas.openxmlformats.org/officeDocument/2006/relationships/hyperlink" Target="file:///\\Elizabethpc\UACI\2016\GENERALIDADES2016W\ORDENES%202016\583-2016%20UCA.pdf" TargetMode="External"/><Relationship Id="rId194" Type="http://schemas.openxmlformats.org/officeDocument/2006/relationships/hyperlink" Target="file:///\\Elizabethpc\UACI\2016\GENERALIDADES2016W\ORDENES%202016\605-2016%20COPROSER.pdf" TargetMode="External"/><Relationship Id="rId208" Type="http://schemas.openxmlformats.org/officeDocument/2006/relationships/hyperlink" Target="file:///\\Elizabethpc\UACI\2016\GENERALIDADES2016W\ORDENES%202016\610-2016%20ROSA%20MANCIA.pdf" TargetMode="External"/><Relationship Id="rId229" Type="http://schemas.openxmlformats.org/officeDocument/2006/relationships/hyperlink" Target="file:///\\Elizabethpc\UACI\2016\GENERALIDADES2016W\ORDENES%202016\628-2016%20KRISTALL.pdf" TargetMode="External"/><Relationship Id="rId240" Type="http://schemas.openxmlformats.org/officeDocument/2006/relationships/hyperlink" Target="file:///\\Elizabethpc\UACI\2016\GENERALIDADES2016W\CONTRATOS%202016\CONTRATO%20DE%20SUMINISTRO%2021-2016%20HILDA%20DE%20SERRANO.pdf" TargetMode="External"/><Relationship Id="rId14" Type="http://schemas.openxmlformats.org/officeDocument/2006/relationships/hyperlink" Target="file:///\\Elizabethpc\UACI\2016\GENERALIDADES2016W\ORDENES%202016\569-2016%20SOC.%20DE%20EMPRESARIOS.pdf" TargetMode="External"/><Relationship Id="rId35" Type="http://schemas.openxmlformats.org/officeDocument/2006/relationships/hyperlink" Target="file:///\\Elizabethpc\UACI\2016\GENERALIDADES2016W\ORDENES%202016\556-2016%20GRISELDA%20SIMON.pdf" TargetMode="External"/><Relationship Id="rId56" Type="http://schemas.openxmlformats.org/officeDocument/2006/relationships/hyperlink" Target="file:///\\Elizabethpc\UACI\2016\GENERALIDADES2016W\ORDENES%202016\525-2016%20FREDY%20NOE.pdf" TargetMode="External"/><Relationship Id="rId77" Type="http://schemas.openxmlformats.org/officeDocument/2006/relationships/hyperlink" Target="file:///\\Elizabethpc\UACI\2016\GENERALIDADES2016W\ORDENES%202016\499-2016%20TOM%20HERNANDEZ.pdf" TargetMode="External"/><Relationship Id="rId100" Type="http://schemas.openxmlformats.org/officeDocument/2006/relationships/hyperlink" Target="file:///\\Elizabethpc\UACI\2016\GENERALIDADES2016W\ORDENES%202016\526-2016%20EDITORIAL%20ALTAMIRANO.pdf" TargetMode="External"/><Relationship Id="rId8" Type="http://schemas.openxmlformats.org/officeDocument/2006/relationships/hyperlink" Target="file:///\\Elizabethpc\UACI\2016\GENERALIDADES2016W\CONTRATOS%202016\CONTRATO%20DE%20SERVICIO%20N&#176;%2019-2016%20CANDRAY.pdf" TargetMode="External"/><Relationship Id="rId98" Type="http://schemas.openxmlformats.org/officeDocument/2006/relationships/hyperlink" Target="file:///\\Elizabethpc\UACI\2016\GENERALIDADES2016W\ORDENES%202016\493-2016%20INFRA.pdf" TargetMode="External"/><Relationship Id="rId121" Type="http://schemas.openxmlformats.org/officeDocument/2006/relationships/hyperlink" Target="file:///\\Elizabethpc\UACI\2016\GENERALIDADES2016W\ORDENES%202016\488-2016%20MEGA%20FUTURO.pdf" TargetMode="External"/><Relationship Id="rId142" Type="http://schemas.openxmlformats.org/officeDocument/2006/relationships/hyperlink" Target="file:///\\Elizabethpc\UACI\2016\GENERALIDADES2016W\ORDENES%202016\495-2016%20CARLOS%20ELIAS.pdf" TargetMode="External"/><Relationship Id="rId163" Type="http://schemas.openxmlformats.org/officeDocument/2006/relationships/hyperlink" Target="file:///\\Elizabethpc\UACI\2016\GENERALIDADES2016W\ORDENES%202016\436-2015%20ACTIVE%20IT%20CORP.pdf" TargetMode="External"/><Relationship Id="rId184" Type="http://schemas.openxmlformats.org/officeDocument/2006/relationships/hyperlink" Target="file:///\\Elizabethpc\UACI\2016\GENERALIDADES2016W\ORDENES%202016\589-2016%20MARIO%20GUZMAN.pdf" TargetMode="External"/><Relationship Id="rId219" Type="http://schemas.openxmlformats.org/officeDocument/2006/relationships/hyperlink" Target="file:///\\Elizabethpc\UACI\2016\GENERALIDADES2016W\ORDENES%202016\619-2016%20COPROSER.pdf" TargetMode="External"/><Relationship Id="rId230" Type="http://schemas.openxmlformats.org/officeDocument/2006/relationships/hyperlink" Target="file:///\\Elizabethpc\UACI\2016\GENERALIDADES2016W\ORDENES%202016\ORDENES%202016\632-2016%20MARTA%20DURAN.pdf" TargetMode="External"/><Relationship Id="rId251" Type="http://schemas.openxmlformats.org/officeDocument/2006/relationships/hyperlink" Target="file:///\\Elizabethpc\UACI\2016\GENERALIDADES2016W\ORDENES%202016\651-2016%20FREDY.pdf" TargetMode="External"/><Relationship Id="rId25" Type="http://schemas.openxmlformats.org/officeDocument/2006/relationships/hyperlink" Target="file:///\\Elizabethpc\UACI\2016\GENERALIDADES2016W\ORDENES%202016\559-2016%20OMAR%20RAMIREZ.pdf" TargetMode="External"/><Relationship Id="rId46" Type="http://schemas.openxmlformats.org/officeDocument/2006/relationships/hyperlink" Target="file:///\\Elizabethpc\UACI\2016\GENERALIDADES2016W\ORDENES%202016\543-2016%20JUAN%20GARCIA.pdf" TargetMode="External"/><Relationship Id="rId67" Type="http://schemas.openxmlformats.org/officeDocument/2006/relationships/hyperlink" Target="file:///\\Elizabethpc\UACI\2016\GENERALIDADES2016W\ORDENES%202016\532-2016%20LTC.pdf" TargetMode="External"/><Relationship Id="rId88" Type="http://schemas.openxmlformats.org/officeDocument/2006/relationships/hyperlink" Target="file:///\\Elizabethpc\UACI\2016\GENERALIDADES2016W\ORDENES%202016\517-2016%20DPG.pdf" TargetMode="External"/><Relationship Id="rId111" Type="http://schemas.openxmlformats.org/officeDocument/2006/relationships/hyperlink" Target="file:///\\Elizabethpc\UACI\2016\GENERALIDADES2016W\ORDENES%202016\467-2016%20CALCULADORAS.pdf" TargetMode="External"/><Relationship Id="rId132" Type="http://schemas.openxmlformats.org/officeDocument/2006/relationships/hyperlink" Target="file:///\\Elizabethpc\UACI\2016\GENERALIDADES2016W\CONTRATOS%202016\CONTRATO%20DE%20SUMINISTRO%20N&#176;%2005-2016%20DELIBANQUETES.pdf" TargetMode="External"/><Relationship Id="rId153" Type="http://schemas.openxmlformats.org/officeDocument/2006/relationships/hyperlink" Target="file:///\\Elizabethpc\UACI\2016\GENERALIDADES2016W\ORDENES%202016\446-2016%20SERVICIOS%20DIVERSOS.pdf" TargetMode="External"/><Relationship Id="rId174" Type="http://schemas.openxmlformats.org/officeDocument/2006/relationships/hyperlink" Target="file:///\\Elizabethpc\UACI\2016\GENERALIDADES2016W\ORDENES%202016\584-2016%20COPROSER.pdf" TargetMode="External"/><Relationship Id="rId195" Type="http://schemas.openxmlformats.org/officeDocument/2006/relationships/hyperlink" Target="file:///\\Elizabethpc\UACI\2016\GENERALIDADES2016W\ORDENES%202016\601-2016%20CARLOS%20ELIAS.pdf" TargetMode="External"/><Relationship Id="rId209" Type="http://schemas.openxmlformats.org/officeDocument/2006/relationships/hyperlink" Target="file:///\\Elizabethpc\UACI\2016\GENERALIDADES2016W\ORDENES%202016\612-2016%20JARET%20MORAN.pdf" TargetMode="External"/><Relationship Id="rId220" Type="http://schemas.openxmlformats.org/officeDocument/2006/relationships/hyperlink" Target="file:///\\Elizabethpc\UACI\2016\GENERALIDADES2016W\ORDENES%202016\623-2016%20RUDY.pdf" TargetMode="External"/><Relationship Id="rId241" Type="http://schemas.openxmlformats.org/officeDocument/2006/relationships/hyperlink" Target="file:///\\Elizabethpc\UACI\2016\GENERALIDADES2016W\CONTRATOS%202016\CONTRATO%20DE%20SERVICIO%20N&#176;%2006-2016%20MULTISERVICIOS.pdf" TargetMode="External"/><Relationship Id="rId15" Type="http://schemas.openxmlformats.org/officeDocument/2006/relationships/hyperlink" Target="file:///\\Elizabethpc\UACI\2016\GENERALIDADES2016W\ORDENES%202016\566-2016%20ESMERALDA%20MARROQUIN.pdf" TargetMode="External"/><Relationship Id="rId36" Type="http://schemas.openxmlformats.org/officeDocument/2006/relationships/hyperlink" Target="file:///\\Elizabethpc\UACI\2016\GENERALIDADES2016W\CONTRATOS%202016\CONTRATO%20DE%20SUMINISTRO%20N&#176;%2012-2016%20PANADERIA%20EL%20ROSARIO.pdf" TargetMode="External"/><Relationship Id="rId57" Type="http://schemas.openxmlformats.org/officeDocument/2006/relationships/hyperlink" Target="file:///\\Elizabethpc\UACI\2016\GENERALIDADES2016W\ORDENES%202016\524-2016%20PROVEEDORES%20DE%20INSUMO.pdf" TargetMode="External"/><Relationship Id="rId78" Type="http://schemas.openxmlformats.org/officeDocument/2006/relationships/hyperlink" Target="file:///\\Elizabethpc\UACI\2016\GENERALIDADES2016W\ORDENES%202016\500-2016%20ROZANA%20MINERVINE.pdf" TargetMode="External"/><Relationship Id="rId99" Type="http://schemas.openxmlformats.org/officeDocument/2006/relationships/hyperlink" Target="file:///\\Elizabethpc\UACI\2016\GENERALIDADES2016W\ORDENES%202016\535-2016%20VIDUC.pdf" TargetMode="External"/><Relationship Id="rId101" Type="http://schemas.openxmlformats.org/officeDocument/2006/relationships/hyperlink" Target="file:///\\Elizabethpc\UACI\2016\GENERALIDADES2016W\ORDENES%202016\541-2016%20CONTRUCTORA%20CHAVEZ.pdf" TargetMode="External"/><Relationship Id="rId122" Type="http://schemas.openxmlformats.org/officeDocument/2006/relationships/hyperlink" Target="file:///\\Elizabethpc\UACI\2016\GENERALIDADES2016W\ORDENES%202016\487-2016%20VIDUC.pdf" TargetMode="External"/><Relationship Id="rId143" Type="http://schemas.openxmlformats.org/officeDocument/2006/relationships/hyperlink" Target="file:///\\Elizabethpc\UACI\2016\GENERALIDADES2016W\ORDENES%202016\441-2016%20JOSE%20MONTERROSA.pdf" TargetMode="External"/><Relationship Id="rId164" Type="http://schemas.openxmlformats.org/officeDocument/2006/relationships/hyperlink" Target="file:///\\Elizabethpc\UACI\2016\GENERALIDADES2016W\ORDENES%202016\435-2015%20COLATINO.pdf" TargetMode="External"/><Relationship Id="rId185" Type="http://schemas.openxmlformats.org/officeDocument/2006/relationships/hyperlink" Target="file:///\\Elizabethpc\UACI\2016\GENERALIDADES2016W\ORDENES%202016\590-2016%20ANGEL%20RIVAS.pdf" TargetMode="External"/><Relationship Id="rId9" Type="http://schemas.openxmlformats.org/officeDocument/2006/relationships/hyperlink" Target="file:///\\Elizabethpc\UACI\2016\GENERALIDADES2016W\CONTRATOS%202016\CONTRATO%20DE%20SUMINISTRO%20N&#176;%2017-2016%20OFFIMET.pdf" TargetMode="External"/><Relationship Id="rId210" Type="http://schemas.openxmlformats.org/officeDocument/2006/relationships/hyperlink" Target="file:///\\Elizabethpc\UACI\2016\GENERALIDADES2016W\ORDENES%202016\613-2016%20IPESA.pdf" TargetMode="External"/><Relationship Id="rId26" Type="http://schemas.openxmlformats.org/officeDocument/2006/relationships/hyperlink" Target="file:///\\Elizabethpc\UACI\2016\GENERALIDADES2016W\CONTRATOS%202016\CONTRATO%20DE%20SUMINISTRO%20N&#176;%2013-2016%20UNIFORME%20GABRIELA.pdf" TargetMode="External"/><Relationship Id="rId231" Type="http://schemas.openxmlformats.org/officeDocument/2006/relationships/hyperlink" Target="file:///\\Elizabethpc\UACI\2016\GENERALIDADES2016W\ORDENES%202016\633-2016%20JEIVI%20HUEZO.pdf" TargetMode="External"/><Relationship Id="rId252" Type="http://schemas.openxmlformats.org/officeDocument/2006/relationships/hyperlink" Target="file:///\\Elizabethpc\UACI\2016\GENERALIDADES2016W\CONTRATOS%202016\CONTRATO%20DE%20CONSULTORIA%20N&#176;%2025-2016.pdf" TargetMode="External"/><Relationship Id="rId47" Type="http://schemas.openxmlformats.org/officeDocument/2006/relationships/hyperlink" Target="file:///\\Elizabethpc\UACI\2016\GENERALIDADES2016W\ORDENES%202016\472-2016%20TOROGOZ.pdf" TargetMode="External"/><Relationship Id="rId68" Type="http://schemas.openxmlformats.org/officeDocument/2006/relationships/hyperlink" Target="file:///\\Elizabethpc\UACI\2016\GENERALIDADES2016W\ORDENES%202016\531-2016%20CARLOS%20ELIAS.pdf" TargetMode="External"/><Relationship Id="rId89" Type="http://schemas.openxmlformats.org/officeDocument/2006/relationships/hyperlink" Target="file:///\\Elizabethpc\UACI\2016\GENERALIDADES2016W\ORDENES%202016\516-2016%20ACOACEIG%20DE%20RL.pdf" TargetMode="External"/><Relationship Id="rId112" Type="http://schemas.openxmlformats.org/officeDocument/2006/relationships/hyperlink" Target="file:///\\Elizabethpc\UACI\2016\GENERALIDADES2016W\ORDENES%202016\483-2016%20COPROSER.pdf" TargetMode="External"/><Relationship Id="rId133" Type="http://schemas.openxmlformats.org/officeDocument/2006/relationships/hyperlink" Target="file:///\\Elizabethpc\UACI\2016\GENERALIDADES2016W\ORDENES%202016\461-2016%20EDWIN%20SALGUERO.pdf" TargetMode="External"/><Relationship Id="rId154" Type="http://schemas.openxmlformats.org/officeDocument/2006/relationships/hyperlink" Target="file:///\\Elizabethpc\UACI\2016\GENERALIDADES2016W\ORDENES%202016\445-2016%20ARRENDADORA.pdf" TargetMode="External"/><Relationship Id="rId175" Type="http://schemas.openxmlformats.org/officeDocument/2006/relationships/hyperlink" Target="file:///\\Elizabethpc\UACI\2016\GENERALIDADES2016W\ORDENES%202016\585-2016%20COSASE.pdf" TargetMode="External"/><Relationship Id="rId196" Type="http://schemas.openxmlformats.org/officeDocument/2006/relationships/hyperlink" Target="file:///\\Elizabethpc\UACI\2016\GENERALIDADES2016W\ORDENES%202016\602-2016%20VIDUC.pdf" TargetMode="External"/><Relationship Id="rId200" Type="http://schemas.openxmlformats.org/officeDocument/2006/relationships/hyperlink" Target="file:///\\Elizabethpc\UACI\2016\GENERALIDADES2016W\CONTRATOS%202016\CONTRATO%20DE%20SERVICIO%20N&#176;%2024-2016%20CANDRAY%20.pdf" TargetMode="External"/><Relationship Id="rId16" Type="http://schemas.openxmlformats.org/officeDocument/2006/relationships/hyperlink" Target="file:///\\Elizabethpc\UACI\2016\GENERALIDADES2016W\ORDENES%202016\568-2016%20ROXANA%20MINERVINE.pdf" TargetMode="External"/><Relationship Id="rId221" Type="http://schemas.openxmlformats.org/officeDocument/2006/relationships/hyperlink" Target="file:///\\Elizabethpc\UACI\2016\GENERALIDADES2016W\ORDENES%202016\624-2016%20QUIJOTE.pdf" TargetMode="External"/><Relationship Id="rId242" Type="http://schemas.openxmlformats.org/officeDocument/2006/relationships/hyperlink" Target="file:///\\Elizabethpc\UACI\2016\GENERALIDADES2016W\ORDENES%202016\646-2016%20JOSE%20HERNANDEZ.pdf" TargetMode="External"/><Relationship Id="rId37" Type="http://schemas.openxmlformats.org/officeDocument/2006/relationships/hyperlink" Target="file:///\\Elizabethpc\UACI\2016\GENERALIDADES2016W\CONTRATOS%202016\CONTRATO%20DE%20SERVICIO%20N&#176;%2011-2016%20SISTEMAS%20PUBLICITARIOS%20.pdf" TargetMode="External"/><Relationship Id="rId58" Type="http://schemas.openxmlformats.org/officeDocument/2006/relationships/hyperlink" Target="file:///\\Elizabethpc\UACI\2016\GENERALIDADES2016W\ORDENES%202016\527-2016%20ARTENIO%20BALTAZAR.pdf" TargetMode="External"/><Relationship Id="rId79" Type="http://schemas.openxmlformats.org/officeDocument/2006/relationships/hyperlink" Target="file:///\\Elizabethpc\UACI\2016\GENERALIDADES2016W\ORDENES%202016\508-2016%20COPROSER.pdf" TargetMode="External"/><Relationship Id="rId102" Type="http://schemas.openxmlformats.org/officeDocument/2006/relationships/hyperlink" Target="file:///\\Elizabethpc\UACI\2016\GENERALIDADES2016W\ORDENES%202016\540-2016%20TOM%20HERNANDEZ.pdf" TargetMode="External"/><Relationship Id="rId123" Type="http://schemas.openxmlformats.org/officeDocument/2006/relationships/hyperlink" Target="file:///\\Elizabethpc\UACI\2016\GENERALIDADES2016W\ORDENES%202016\454-2016%20MUEBLES%20Y%20PIZARRONES.pdf" TargetMode="External"/><Relationship Id="rId144" Type="http://schemas.openxmlformats.org/officeDocument/2006/relationships/hyperlink" Target="file:///\\Elizabethpc\UACI\2016\GENERALIDADES2016W\CONTRATOS%202016\CONTRATO%20DE%20SERVICIO%20N&#176;%2002-2016%20PORHIENE.pdf" TargetMode="External"/><Relationship Id="rId90" Type="http://schemas.openxmlformats.org/officeDocument/2006/relationships/hyperlink" Target="file:///\\Elizabethpc\UACI\2016\GENERALIDADES2016W\ORDENES%202016\475-2016%20INGENIERIA%20ELECTRICA.pdf" TargetMode="External"/><Relationship Id="rId165" Type="http://schemas.openxmlformats.org/officeDocument/2006/relationships/hyperlink" Target="file:///\\Elizabethpc\UACI\2016\GENERALIDADES2016W\ORDENES%202016\432-2015%20MUNDO.pdf" TargetMode="External"/><Relationship Id="rId186" Type="http://schemas.openxmlformats.org/officeDocument/2006/relationships/hyperlink" Target="file:///\\Elizabethpc\UACI\2016\GENERALIDADES2016W\ORDENES%202016\581-2016%20ELECTROLAB.pdf" TargetMode="External"/><Relationship Id="rId211" Type="http://schemas.openxmlformats.org/officeDocument/2006/relationships/hyperlink" Target="file:///\\Elizabethpc\UACI\2016\GENERALIDADES2016W\ORDENES%202016\615-2016%20OIDO%20CENTER.pdf" TargetMode="External"/><Relationship Id="rId232" Type="http://schemas.openxmlformats.org/officeDocument/2006/relationships/hyperlink" Target="file:///\\Elizabethpc\UACI\2016\GENERALIDADES2016W\ORDENES%202016\635-2016%20JOSE%20HERNANDEZ.pdf" TargetMode="External"/><Relationship Id="rId253" Type="http://schemas.openxmlformats.org/officeDocument/2006/relationships/hyperlink" Target="file:///\\Elizabethpc\UACI\2016\GENERALIDADES2016W\ORDENES%202016\652-2016%20CARLOS%20ACOSTA.pdf" TargetMode="External"/><Relationship Id="rId27" Type="http://schemas.openxmlformats.org/officeDocument/2006/relationships/hyperlink" Target="file:///\\Elizabethpc\UACI\2016\GENERALIDADES2016W\ORDENES%202016\550-2016%20DUTRIZ.pdf" TargetMode="External"/><Relationship Id="rId48" Type="http://schemas.openxmlformats.org/officeDocument/2006/relationships/hyperlink" Target="file:///\\Elizabethpc\UACI\2016\GENERALIDADES2016W\ORDENES%202016\534-2016%20STARLINE.pdf" TargetMode="External"/><Relationship Id="rId69" Type="http://schemas.openxmlformats.org/officeDocument/2006/relationships/hyperlink" Target="file:///\\Elizabethpc\UACI\2016\GENERALIDADES2016W\ORDENES%202016\512-2016%20LIDIA%20MARTINEZ.pdf" TargetMode="External"/><Relationship Id="rId113" Type="http://schemas.openxmlformats.org/officeDocument/2006/relationships/hyperlink" Target="file:///\\Elizabethpc\UACI\2016\GENERALIDADES2016W\ORDENES%202016\482-2016%20LTC.pdf" TargetMode="External"/><Relationship Id="rId134" Type="http://schemas.openxmlformats.org/officeDocument/2006/relationships/hyperlink" Target="file:///\\Elizabethpc\UACI\2016\GENERALIDADES2016W\ORDENES%202016\462-2016%20TELECOMODA.pdf" TargetMode="External"/><Relationship Id="rId80" Type="http://schemas.openxmlformats.org/officeDocument/2006/relationships/hyperlink" Target="file:///\\Elizabethpc\UACI\2016\GENERALIDADES2016W\ORDENES%202016\509-2016%20INFRA%20DE%20EL%20SALVADOR.pdf" TargetMode="External"/><Relationship Id="rId155" Type="http://schemas.openxmlformats.org/officeDocument/2006/relationships/hyperlink" Target="file:///\\Elizabethpc\UACI\2016\GENERALIDADES2016W\ORDENES%202016\440-2016%20CARLOS%20ELIAS.pdf" TargetMode="External"/><Relationship Id="rId176" Type="http://schemas.openxmlformats.org/officeDocument/2006/relationships/hyperlink" Target="file:///\\Elizabethpc\UACI\2016\GENERALIDADES2016W\ORDENES%202016\586-2016%20RIVERA%20HOOVER.pdf" TargetMode="External"/><Relationship Id="rId197" Type="http://schemas.openxmlformats.org/officeDocument/2006/relationships/hyperlink" Target="file:///\\Elizabethpc\UACI\2016\GENERALIDADES2016W\ORDENES%202016\603-2016%20FREDY%20GRANADOS.pdf" TargetMode="External"/><Relationship Id="rId201" Type="http://schemas.openxmlformats.org/officeDocument/2006/relationships/hyperlink" Target="file:///\\Elizabethpc\UACI\2016\GENERALIDADES2016W\ORDENES%202016\604-2016%20TOROGOZ.pdf" TargetMode="External"/><Relationship Id="rId222" Type="http://schemas.openxmlformats.org/officeDocument/2006/relationships/hyperlink" Target="file:///\\Elizabethpc\UACI\2016\GENERALIDADES2016W\ORDENES%202016\631-2016%20RICOH.pdf" TargetMode="External"/><Relationship Id="rId243" Type="http://schemas.openxmlformats.org/officeDocument/2006/relationships/hyperlink" Target="file:///\\Elizabethpc\UACI\2016\GENERALIDADES2016W\ORDENES%202016\647-2016%20INVERSIONES%20360.pdf" TargetMode="External"/><Relationship Id="rId17" Type="http://schemas.openxmlformats.org/officeDocument/2006/relationships/hyperlink" Target="file:///\\Elizabethpc\UACI\2016\GENERALIDADES2016W\ORDENES%202016\567-2016%20ELECTROAB.pdf" TargetMode="External"/><Relationship Id="rId38" Type="http://schemas.openxmlformats.org/officeDocument/2006/relationships/hyperlink" Target="file:///\\Elizabethpc\UACI\2016\GENERALIDADES2016W\ORDENES%202016\548-2016%20PRODUCTOS%20Y%20SERVICIOS.pdf" TargetMode="External"/><Relationship Id="rId59" Type="http://schemas.openxmlformats.org/officeDocument/2006/relationships/hyperlink" Target="file:///\\Elizabethpc\UACI\2016\GENERALIDADES2016W\ORDENES%202016\528-2016%20BUSINESS%20CENTER.pdf" TargetMode="External"/><Relationship Id="rId103" Type="http://schemas.openxmlformats.org/officeDocument/2006/relationships/hyperlink" Target="file:///\\Elizabethpc\UACI\2016\GENERALIDADES2016W\ORDENES%202016\494-2016%20SURTIDORA%20FERRETERA.pdf" TargetMode="External"/><Relationship Id="rId124" Type="http://schemas.openxmlformats.org/officeDocument/2006/relationships/hyperlink" Target="file:///\\Elizabethpc\UACI\2016\GENERALIDADES2016W\ORDENES%202016\452-2016%20ARSEGUI%20DE%20EL%20SALVADOR.pdf" TargetMode="External"/><Relationship Id="rId70" Type="http://schemas.openxmlformats.org/officeDocument/2006/relationships/hyperlink" Target="file:///\\Elizabethpc\UACI\2016\GENERALIDADES2016W\ORDENES%202016\511-2016%20FONDO%20DE%20ACTI.pdf" TargetMode="External"/><Relationship Id="rId91" Type="http://schemas.openxmlformats.org/officeDocument/2006/relationships/hyperlink" Target="file:///\\Elizabethpc\UACI\2016\GENERALIDADES2016W\ORDENES%202016\498-2016%20BUSINESS.pdf" TargetMode="External"/><Relationship Id="rId145" Type="http://schemas.openxmlformats.org/officeDocument/2006/relationships/hyperlink" Target="file:///\\Elizabethpc\UACI\2016\GENERALIDADES2016W\ORDENES%202016\463-2016%20TALLER%20DIDEA.pdf" TargetMode="External"/><Relationship Id="rId166" Type="http://schemas.openxmlformats.org/officeDocument/2006/relationships/hyperlink" Target="file:///\\Elizabethpc\UACI\2016\GENERALIDADES2016W\ORDENES%202016\433-2015%20EDITORIAL%20ALTAMIRANO.pdf" TargetMode="External"/><Relationship Id="rId187" Type="http://schemas.openxmlformats.org/officeDocument/2006/relationships/hyperlink" Target="file:///\\Elizabethpc\UACI\2016\GENERALIDADES2016W\ORDENES%202016\591-2016%20DELIBANQUETES.pdf" TargetMode="External"/><Relationship Id="rId1" Type="http://schemas.openxmlformats.org/officeDocument/2006/relationships/hyperlink" Target="file:///\\Elizabethpc\UACI\2016\GENERALIDADES2016W\ORDENES%202016\579-2016%20INNOMED.pdf" TargetMode="External"/><Relationship Id="rId212" Type="http://schemas.openxmlformats.org/officeDocument/2006/relationships/hyperlink" Target="file:///\\Elizabethpc\UACI\2016\GENERALIDADES2016W\ORDENES%202016\614-2016%20DATA%20GRAP.pdf" TargetMode="External"/><Relationship Id="rId233" Type="http://schemas.openxmlformats.org/officeDocument/2006/relationships/hyperlink" Target="file:///\\Elizabethpc\UACI\2016\GENERALIDADES2016W\ORDENES%202016\634-2016%20ASOC%20DE%20TRABAJ.pdf" TargetMode="External"/><Relationship Id="rId254" Type="http://schemas.openxmlformats.org/officeDocument/2006/relationships/hyperlink" Target="file:///\\Elizabethpc\UACI\FIANZAS\ACUERDOS%202016\592.10.2016%20DE%20FECHA%2013-10-2016%20EXTINGUIR%20ORDEN%20.pdf" TargetMode="External"/><Relationship Id="rId28" Type="http://schemas.openxmlformats.org/officeDocument/2006/relationships/hyperlink" Target="file:///\\Elizabethpc\UACI\2016\GENERALIDADES2016W\ORDENES%202016\549-2016%20EDITORIAL%20ALTAMIRANO.pdf" TargetMode="External"/><Relationship Id="rId49" Type="http://schemas.openxmlformats.org/officeDocument/2006/relationships/hyperlink" Target="file:///\\Elizabethpc\UACI\2016\GENERALIDADES2016W\CONTRATOS%202016\CONTRATO%20DE%20SERVICIO%20N&#176;%2009-2016%20SERVICIOS%20DE%20TECNOLOGIA%20.pdf" TargetMode="External"/><Relationship Id="rId114" Type="http://schemas.openxmlformats.org/officeDocument/2006/relationships/hyperlink" Target="file:///\\Elizabethpc\UACI\2016\GENERALIDADES2016W\ORDENES%202016\484-2016%20PRODUCTOS%20Y%20SERVpdf.pdf" TargetMode="External"/><Relationship Id="rId60" Type="http://schemas.openxmlformats.org/officeDocument/2006/relationships/hyperlink" Target="file:///\\Elizabethpc\UACI\2016\GENERALIDADES2016W\ORDENES%202016\529-2016%20SCREENCHENK.pdf" TargetMode="External"/><Relationship Id="rId81" Type="http://schemas.openxmlformats.org/officeDocument/2006/relationships/hyperlink" Target="file:///\\Elizabethpc\UACI\2016\GENERALIDADES2016W\ORDENES%202016\510-2016%20ELECTROLAB-1.pdf" TargetMode="External"/><Relationship Id="rId135" Type="http://schemas.openxmlformats.org/officeDocument/2006/relationships/hyperlink" Target="file:///\\Elizabethpc\UACI\2016\GENERALIDADES2016W\ORDENES%202016\439-2016%20TOROGOZ.pdf" TargetMode="External"/><Relationship Id="rId156" Type="http://schemas.openxmlformats.org/officeDocument/2006/relationships/hyperlink" Target="file:///\\Elizabethpc\UACI\2016\GENERALIDADES2016W\ORDENES%202016\448-2016%20HOTELES%20Y%20DESARROLLO.pdf" TargetMode="External"/><Relationship Id="rId177" Type="http://schemas.openxmlformats.org/officeDocument/2006/relationships/hyperlink" Target="file:///\\Elizabethpc\UACI\2016\GENERALIDADES2016W\ORDENES%202016\582-2016%20ROXANA%20MU&#209;OZ.pdf" TargetMode="External"/><Relationship Id="rId198" Type="http://schemas.openxmlformats.org/officeDocument/2006/relationships/hyperlink" Target="file:///\\Elizabethpc\UACI\2016\GENERALIDADES2016W\ORDENES%202016\607-2016%20GUSTAVO%20RETANA.pdf" TargetMode="External"/><Relationship Id="rId202" Type="http://schemas.openxmlformats.org/officeDocument/2006/relationships/hyperlink" Target="file:///\\Elizabethpc\UACI\2016\GENERALIDADES2016W\ORDENES%202016\608-2016%20PRODUCTO%20Y%20SERVICIOS.pdf" TargetMode="External"/><Relationship Id="rId223" Type="http://schemas.openxmlformats.org/officeDocument/2006/relationships/hyperlink" Target="file:///\\Elizabethpc\UACI\2016\GENERALIDADES2016W\ORDENES%202016\629-2016%20ESMERALDA.pdf" TargetMode="External"/><Relationship Id="rId244" Type="http://schemas.openxmlformats.org/officeDocument/2006/relationships/hyperlink" Target="file:///\\Elizabethpc\UACI\2016\GENERALIDADES2016W\ORDENES%202016\644-2016%20LAS%20BRASAS.pdf" TargetMode="External"/><Relationship Id="rId18" Type="http://schemas.openxmlformats.org/officeDocument/2006/relationships/hyperlink" Target="file:///\\Elizabethpc\UACI\2016\GENERALIDADES2016W\CONTRATOS%202016\CONTRATO%20DE%20SUMINISTRO%20N&#176;%2014-2016%20MONERVA.pdf" TargetMode="External"/><Relationship Id="rId39" Type="http://schemas.openxmlformats.org/officeDocument/2006/relationships/hyperlink" Target="file:///\\Elizabethpc\UACI\2016\GENERALIDADES2016W\ORDENES%202016\551-2016%20TOM%20HERNANDEZ.pdf" TargetMode="External"/><Relationship Id="rId50" Type="http://schemas.openxmlformats.org/officeDocument/2006/relationships/hyperlink" Target="file:///\\Elizabethpc\UACI\2016\GENERALIDADES2016W\ORDENES%202016\542-2016%20SISECOR%7d.pdf" TargetMode="External"/><Relationship Id="rId104" Type="http://schemas.openxmlformats.org/officeDocument/2006/relationships/hyperlink" Target="file:///\\Elizabethpc\UACI\2016\GENERALIDADES2016W\ORDENES%202016\477-2016%20MARIA%20SUSANA%20MEJIA.pdf" TargetMode="External"/><Relationship Id="rId125" Type="http://schemas.openxmlformats.org/officeDocument/2006/relationships/hyperlink" Target="file:///\\Elizabethpc\UACI\2016\GENERALIDADES2016W\ORDENES%202016\453-2016%20GRUPO%20RENDERO.pdf" TargetMode="External"/><Relationship Id="rId146" Type="http://schemas.openxmlformats.org/officeDocument/2006/relationships/hyperlink" Target="file:///\\Elizabethpc\UACI\2016\GENERALIDADES2016W\ORDENES%202016\447-2016%20DAVID%20SALGUERP.pdf" TargetMode="External"/><Relationship Id="rId167" Type="http://schemas.openxmlformats.org/officeDocument/2006/relationships/hyperlink" Target="file:///\\Elizabethpc\UACI\2016\GENERALIDADES2016W\ORDENES%202016\434-2015%20DUTRIZ.pdf" TargetMode="External"/><Relationship Id="rId188" Type="http://schemas.openxmlformats.org/officeDocument/2006/relationships/hyperlink" Target="file:///\\Elizabethpc\UACI\2016\GENERALIDADES2016W\ORDENES%202016\597-2016%20DPG.pdf" TargetMode="External"/><Relationship Id="rId71" Type="http://schemas.openxmlformats.org/officeDocument/2006/relationships/hyperlink" Target="file:///\\Elizabethpc\UACI\2016\GENERALIDADES2016W\ORDENES%202016\501-2016%20RADIO%20CADENA.pdf" TargetMode="External"/><Relationship Id="rId92" Type="http://schemas.openxmlformats.org/officeDocument/2006/relationships/hyperlink" Target="file:///\\Elizabethpc\UACI\2016\GENERALIDADES2016W\ORDENES%202016\491-2016%20FREDY%20NOE.pdf" TargetMode="External"/><Relationship Id="rId213" Type="http://schemas.openxmlformats.org/officeDocument/2006/relationships/hyperlink" Target="file:///\\Elizabethpc\UACI\2016\GENERALIDADES2016W\ORDENES%202016\618-2016%20LILIANA%20ALV.pdf" TargetMode="External"/><Relationship Id="rId234" Type="http://schemas.openxmlformats.org/officeDocument/2006/relationships/hyperlink" Target="file:///\\Elizabethpc\UACI\2016\GENERALIDADES2016W\ORDENES%202016\636-2016%20ULISES%20MENDOZA.pdf" TargetMode="External"/><Relationship Id="rId2" Type="http://schemas.openxmlformats.org/officeDocument/2006/relationships/hyperlink" Target="file:///\\Elizabethpc\UACI\2016\GENERALIDADES2016W\ORDENES%202016\578-2016%20ALMACENES%20VIDRI.pdf" TargetMode="External"/><Relationship Id="rId29" Type="http://schemas.openxmlformats.org/officeDocument/2006/relationships/hyperlink" Target="file:///\\Elizabethpc\UACI\2016\GENERALIDADES2016W\ORDENES%202016\558-2016%20CLINICAS%20CANDRAY.pdf" TargetMode="External"/><Relationship Id="rId255" Type="http://schemas.openxmlformats.org/officeDocument/2006/relationships/hyperlink" Target="file:///\\Elizabethpc\UACI\FIANZAS\ACUERDOS%202016\592.10.2016%20DE%20FECHA%2013-10-2016%20EXTINGUIR%20ORDEN%20.pdf" TargetMode="External"/><Relationship Id="rId40" Type="http://schemas.openxmlformats.org/officeDocument/2006/relationships/hyperlink" Target="file:///\\Elizabethpc\UACI\2016\GENERALIDADES2016W\ORDENES%202016\547-2016%20INGENIERA%20ELECTRICA.pdf" TargetMode="External"/><Relationship Id="rId115" Type="http://schemas.openxmlformats.org/officeDocument/2006/relationships/hyperlink" Target="file:///\\Elizabethpc\UACI\2016\GENERALIDADES2016W\CONTRATOS%202016\CONTRATO%20DE%20SERVICIO%20N&#176;%2008-2016%20VALESOLO.pdf" TargetMode="External"/><Relationship Id="rId136" Type="http://schemas.openxmlformats.org/officeDocument/2006/relationships/hyperlink" Target="file:///\\Elizabethpc\UACI\2016\GENERALIDADES2016W\ORDENES%202016\471-2016%20MUNDO%20MED%7d.pdf" TargetMode="External"/><Relationship Id="rId157" Type="http://schemas.openxmlformats.org/officeDocument/2006/relationships/hyperlink" Target="file:///\\Elizabethpc\UACI\2016\GENERALIDADES2016W\ORDENES%202016\438-2016%20COMUNICACIONES%20IBW.pdf" TargetMode="External"/><Relationship Id="rId178" Type="http://schemas.openxmlformats.org/officeDocument/2006/relationships/hyperlink" Target="file:///\\Elizabethpc\UACI\2016\GENERALIDADES2016W\ORDENES%202016\592-2016%20STB%20COMPUTER.pdf" TargetMode="External"/><Relationship Id="rId61" Type="http://schemas.openxmlformats.org/officeDocument/2006/relationships/hyperlink" Target="file:///\\Elizabethpc\UACI\2016\GENERALIDADES2016W\ORDENES%202016\530-2016%20DPG.pdf" TargetMode="External"/><Relationship Id="rId82" Type="http://schemas.openxmlformats.org/officeDocument/2006/relationships/hyperlink" Target="file:///\\Elizabethpc\UACI\2016\GENERALIDADES2016W\ORDENES%202016\523-2016%20PAPELERA%20SANREY.pdf" TargetMode="External"/><Relationship Id="rId199" Type="http://schemas.openxmlformats.org/officeDocument/2006/relationships/hyperlink" Target="file:///\\Elizabethpc\UACI\2016\GENERALIDADES2016W\ORDENES%202016\606-2016%20IMAGEN%20GRAFICA.pdf" TargetMode="External"/><Relationship Id="rId203" Type="http://schemas.openxmlformats.org/officeDocument/2006/relationships/hyperlink" Target="file:///\\Elizabethpc\UACI\2016\GENERALIDADES2016W\ORDENES%202016\609-2016%20ROXANA%20SERVELLON.pdf" TargetMode="External"/><Relationship Id="rId19" Type="http://schemas.openxmlformats.org/officeDocument/2006/relationships/hyperlink" Target="file:///\\Elizabethpc\UACI\2016\GENERALIDADES2016W\ORDENES%202016\563-2016%20DOFFICE.pdf" TargetMode="External"/><Relationship Id="rId224" Type="http://schemas.openxmlformats.org/officeDocument/2006/relationships/hyperlink" Target="file:///\\Elizabethpc\UACI\2016\GENERALIDADES2016W\ORDENES%202016\622-2016%20%20ELECTROLAB.pdf" TargetMode="External"/><Relationship Id="rId245" Type="http://schemas.openxmlformats.org/officeDocument/2006/relationships/hyperlink" Target="file:///\\Elizabethpc\UACI\2016\GENERALIDADES2016W\ORDENES%202016\643-2016%20JOCELYN%20FLORES.pdf" TargetMode="External"/><Relationship Id="rId30" Type="http://schemas.openxmlformats.org/officeDocument/2006/relationships/hyperlink" Target="file:///\\Elizabethpc\UACI\2016\GENERALIDADES2016W\ORDENES%202016\557-2016%20INNOVACIONES.pdf" TargetMode="External"/><Relationship Id="rId105" Type="http://schemas.openxmlformats.org/officeDocument/2006/relationships/hyperlink" Target="file:///\\Elizabethpc\UACI\2016\GENERALIDADES2016W\ORDENES%202016\478-2016%20MARIA%20GUILLERMINA.pdf" TargetMode="External"/><Relationship Id="rId126" Type="http://schemas.openxmlformats.org/officeDocument/2006/relationships/hyperlink" Target="file:///\\Elizabethpc\UACI\2016\GENERALIDADES2016W\ORDENES%202016\456-2016%20RZ,%20S.A%20DE%20C.V..pdf" TargetMode="External"/><Relationship Id="rId147" Type="http://schemas.openxmlformats.org/officeDocument/2006/relationships/hyperlink" Target="file:///\\Elizabethpc\UACI\2016\GENERALIDADES2016W\CONTRATOS%202016\CONTRATO%20DE%20SERVICIO%20N&#176;%2003-2016%20GRISELDA.pdf" TargetMode="External"/><Relationship Id="rId168" Type="http://schemas.openxmlformats.org/officeDocument/2006/relationships/hyperlink" Target="file:///\\Elizabethpc\UACI\2016\GENERALIDADES2016W\ORDENES%202016\437-2016%20ELEVATOR%20GROUP.pdf" TargetMode="External"/><Relationship Id="rId51" Type="http://schemas.openxmlformats.org/officeDocument/2006/relationships/hyperlink" Target="file:///\\Elizabethpc\UACI\2016\GENERALIDADES2016W\ORDENES%202016\539-2016%20GRISELDA%20SIMON.pdf" TargetMode="External"/><Relationship Id="rId72" Type="http://schemas.openxmlformats.org/officeDocument/2006/relationships/hyperlink" Target="file:///\\Elizabethpc\UACI\2016\GENERALIDADES2016W\ORDENES%202016\503-2016%20RADIODIFUSORA.pdf" TargetMode="External"/><Relationship Id="rId93" Type="http://schemas.openxmlformats.org/officeDocument/2006/relationships/hyperlink" Target="file:///\\Elizabethpc\UACI\2016\GENERALIDADES2016W\ORDENES%202016\496-2016%20SURTIDORA%20FERRETERA.pdf" TargetMode="External"/><Relationship Id="rId189" Type="http://schemas.openxmlformats.org/officeDocument/2006/relationships/hyperlink" Target="file:///\\Elizabethpc\UACI\2016\GENERALIDADES2016W\ORDENES%202016\596-2016%20JOSE%20MONTERROSA.pdf" TargetMode="External"/><Relationship Id="rId3" Type="http://schemas.openxmlformats.org/officeDocument/2006/relationships/hyperlink" Target="file:///\\Elizabethpc\UACI\2016\GENERALIDADES2016W\CONTRATOS%202016\CONTRATO%20DE%20SERVICIO%20N&#176;%2020-2016%20JEIVI%20.pdf" TargetMode="External"/><Relationship Id="rId214" Type="http://schemas.openxmlformats.org/officeDocument/2006/relationships/hyperlink" Target="file:///\\Elizabethpc\UACI\2016\GENERALIDADES2016W\ORDENES%202016\617-2016%20SUPLIDORES%20DI.pdf" TargetMode="External"/><Relationship Id="rId235" Type="http://schemas.openxmlformats.org/officeDocument/2006/relationships/hyperlink" Target="file:///\\Elizabethpc\UACI\2016\GENERALIDADES2016W\ORDENES%202016\637-2016%20MULTINEGOCIOS.pdf" TargetMode="External"/><Relationship Id="rId256" Type="http://schemas.openxmlformats.org/officeDocument/2006/relationships/printerSettings" Target="../printerSettings/printerSettings8.bin"/><Relationship Id="rId116" Type="http://schemas.openxmlformats.org/officeDocument/2006/relationships/hyperlink" Target="file:///\\Elizabethpc\UACI\2016\GENERALIDADES2016W\ORDENES%202016\465-2016%20MEGAFOOD.pdf" TargetMode="External"/><Relationship Id="rId137" Type="http://schemas.openxmlformats.org/officeDocument/2006/relationships/hyperlink" Target="file:///\\Elizabethpc\UACI\2016\GENERALIDADES2016W\ORDENES%202016\470-2016%20ELECTROLAB.pdf" TargetMode="External"/><Relationship Id="rId158" Type="http://schemas.openxmlformats.org/officeDocument/2006/relationships/hyperlink" Target="file:///\\Elizabethpc\UACI\2016\GENERALIDADES2016W\ORDENES%202016\442-2016%20MILLICOM.pdf" TargetMode="External"/><Relationship Id="rId20" Type="http://schemas.openxmlformats.org/officeDocument/2006/relationships/hyperlink" Target="file:///\\Elizabethpc\UACI\2016\GENERALIDADES2016W\ORDENES%202016\560-2016%20CALTEC.pdf" TargetMode="External"/><Relationship Id="rId41" Type="http://schemas.openxmlformats.org/officeDocument/2006/relationships/hyperlink" Target="file:///\\Elizabethpc\UACI\2016\GENERALIDADES2016W\CONTRATOS%202016\TESTIMONIO%20DE%20ESCRITURA%20PUBLICA.pdf" TargetMode="External"/><Relationship Id="rId62" Type="http://schemas.openxmlformats.org/officeDocument/2006/relationships/hyperlink" Target="file:///\\Elizabethpc\UACI\2016\GENERALIDADES2016W\ORDENES%202016\506-2016%20DUTRIZ.pdf" TargetMode="External"/><Relationship Id="rId83" Type="http://schemas.openxmlformats.org/officeDocument/2006/relationships/hyperlink" Target="file:///\\Elizabethpc\UACI\2016\GENERALIDADES2016W\ORDENES%202016\522-2016%20LIBRERIA%20EL%20NUEVO%20SIGLO.pdf" TargetMode="External"/><Relationship Id="rId179" Type="http://schemas.openxmlformats.org/officeDocument/2006/relationships/hyperlink" Target="file:///\\Elizabethpc\UACI\2016\GENERALIDADES2016W\ORDENES%202016\593-2016%20SCREENCHECK.pdf" TargetMode="External"/><Relationship Id="rId190" Type="http://schemas.openxmlformats.org/officeDocument/2006/relationships/hyperlink" Target="file:///\\Elizabethpc\UACI\FIANZAS\ACUERDOS%202016\478.08.2016%20DE%20FECHA%2018-08-2016%20MODIF%20CLAUSULA%20DE%20GRISELDA.pdf" TargetMode="External"/><Relationship Id="rId204" Type="http://schemas.openxmlformats.org/officeDocument/2006/relationships/hyperlink" Target="file:///\\Elizabethpc\UACI\2016\GENERALIDADES2016W\ORDENES%202016\598-2016%20SOC.%20DE%20EMPRESARIOS.pdf" TargetMode="External"/><Relationship Id="rId225" Type="http://schemas.openxmlformats.org/officeDocument/2006/relationships/hyperlink" Target="file:///\\Elizabethpc\UACI\2016\GENERALIDADES2016W\ORDENES%202016\630-2016%20LUIS%20CASTELLANO.pdf" TargetMode="External"/><Relationship Id="rId246" Type="http://schemas.openxmlformats.org/officeDocument/2006/relationships/hyperlink" Target="file:///\\Elizabethpc\UACI\2016\GENERALIDADES2016W\ORDENES%202016\642-2016%20JOSE%20HERNANDEZ.pdf" TargetMode="External"/><Relationship Id="rId106" Type="http://schemas.openxmlformats.org/officeDocument/2006/relationships/hyperlink" Target="file:///\\Elizabethpc\UACI\2016\GENERALIDADES2016W\ORDENES%202016\480-2016%20DATAPRINT.pdf" TargetMode="External"/><Relationship Id="rId127" Type="http://schemas.openxmlformats.org/officeDocument/2006/relationships/hyperlink" Target="file:///\\Elizabethpc\UACI\2016\GENERALIDADES2016W\ORDENES%202016\457-2016%20INMOBILIARA%20EL%20CAFETALITO.pdf" TargetMode="External"/><Relationship Id="rId10" Type="http://schemas.openxmlformats.org/officeDocument/2006/relationships/hyperlink" Target="file:///\\Elizabethpc\UACI\2016\GENERALIDADES2016W\CONTRATOS%202016\CONTRATO%20DE%20SUMINISTRO%20N&#176;%2015-2016%20KUA%20KUO2.pdf" TargetMode="External"/><Relationship Id="rId31" Type="http://schemas.openxmlformats.org/officeDocument/2006/relationships/hyperlink" Target="file:///\\Elizabethpc\UACI\2016\GENERALIDADES2016W\ORDENES%202016\555-2016%20COPROSER.pdf" TargetMode="External"/><Relationship Id="rId52" Type="http://schemas.openxmlformats.org/officeDocument/2006/relationships/hyperlink" Target="file:///\\Elizabethpc\UACI\2016\GENERALIDADES2016W\ORDENES%202016\533-2016%20INFRA.pdf" TargetMode="External"/><Relationship Id="rId73" Type="http://schemas.openxmlformats.org/officeDocument/2006/relationships/hyperlink" Target="file:///\\Elizabethpc\UACI\2016\GENERALIDADES2016W\ORDENES%202016\505-2016%20ASOC.%20DE%20RADIO.pdf" TargetMode="External"/><Relationship Id="rId94" Type="http://schemas.openxmlformats.org/officeDocument/2006/relationships/hyperlink" Target="file:///\\Elizabethpc\UACI\2016\GENERALIDADES2016W\ORDENES%202016\485-2016%20COMUNICACIONES%20IBW.pdf" TargetMode="External"/><Relationship Id="rId148" Type="http://schemas.openxmlformats.org/officeDocument/2006/relationships/hyperlink" Target="file:///\\Elizabethpc\UACI\2016\GENERALIDADES2016W\ORDENES%202016\451-2016%20MULTISERVICIOS%20A%20Y%20M.pdf" TargetMode="External"/><Relationship Id="rId169" Type="http://schemas.openxmlformats.org/officeDocument/2006/relationships/hyperlink" Target="file:///\\Elizabethpc\UACI\2016\GENERALIDADES2016W\ORDENES%202016\580-2016%20ELECTROICA%202001.pdf" TargetMode="External"/><Relationship Id="rId4" Type="http://schemas.openxmlformats.org/officeDocument/2006/relationships/hyperlink" Target="file:///\\Elizabethpc\UACI\2016\GENERALIDADES2016W\ORDENES%202016\576-2016%20TOM%20CHAVEZ.pdf" TargetMode="External"/><Relationship Id="rId180" Type="http://schemas.openxmlformats.org/officeDocument/2006/relationships/hyperlink" Target="file:///\\Elizabethpc\UACI\2016\GENERALIDADES2016W\ORDENES%202016\594-2016%20RICOH%20EL%20SALVADOR.pdf" TargetMode="External"/><Relationship Id="rId215" Type="http://schemas.openxmlformats.org/officeDocument/2006/relationships/hyperlink" Target="file:///\\Elizabethpc\UACI\2016\GENERALIDADES2016W\ORDENES%202016\616-2016%20CLINICAS%20CANDRAY.pdf" TargetMode="External"/><Relationship Id="rId236" Type="http://schemas.openxmlformats.org/officeDocument/2006/relationships/hyperlink" Target="file:///\\Elizabethpc\UACI\2016\GENERALIDADES2016W\ORDENES%202016\641-2016%20NUEVO%20SIGLO.pdf" TargetMode="External"/><Relationship Id="rId25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17" Type="http://schemas.openxmlformats.org/officeDocument/2006/relationships/hyperlink" Target="file:///\\Elizabethpc\UACI\2017\GENERALIDADES2017W\ORDENES%202017\742-2017%20BUSINESS%20CENTER.pdf" TargetMode="External"/><Relationship Id="rId21" Type="http://schemas.openxmlformats.org/officeDocument/2006/relationships/hyperlink" Target="file:///\\Elizabethpc\UACI\2017\GENERALIDADES2017W\ORDENES%202017\671-2017%20JOSE%20HERNANDEZ.pdf" TargetMode="External"/><Relationship Id="rId42" Type="http://schemas.openxmlformats.org/officeDocument/2006/relationships/hyperlink" Target="file:///\\Elizabethpc\UACI\2017\GENERALIDADES2017W\ORDENES%202017\684-2017%20BUSINESS%20CENTER.pdf" TargetMode="External"/><Relationship Id="rId63" Type="http://schemas.openxmlformats.org/officeDocument/2006/relationships/hyperlink" Target="file:///\\Elizabethpc\UACI\2017\GENERALIDADES2017W\ORDENES%202017\708-2017%20IMPRESOS%20MULTIPLES.pdf" TargetMode="External"/><Relationship Id="rId84" Type="http://schemas.openxmlformats.org/officeDocument/2006/relationships/hyperlink" Target="file:///\\Elizabethpc\UACI\2017\GENERALIDADES2017W\CONTRATOS%202017\ESCRITURA%20PUBLICA%20N&#176;%2011%20LIBRO%209%20MURCIA.pdf" TargetMode="External"/><Relationship Id="rId138" Type="http://schemas.openxmlformats.org/officeDocument/2006/relationships/hyperlink" Target="file:///\\Elizabethpc\UACI\2017\GENERALIDADES2017W\ORDENES%202017\746-2017%20ROXANA%20SERVELLON.pdf" TargetMode="External"/><Relationship Id="rId159" Type="http://schemas.openxmlformats.org/officeDocument/2006/relationships/hyperlink" Target="file:///\\Elizabethpc\UACI\2017\GENERALIDADES2017W\ORDENES%202017\767-2017%20CIENFUEGOS.pdf" TargetMode="External"/><Relationship Id="rId170" Type="http://schemas.openxmlformats.org/officeDocument/2006/relationships/hyperlink" Target="file:///\\Elizabethpc\UACI\2017\GENERALIDADES2017W\ORDENES%202017\783-2017%20EDITORIAL%20ALTAMIRANO.pdf" TargetMode="External"/><Relationship Id="rId107" Type="http://schemas.openxmlformats.org/officeDocument/2006/relationships/hyperlink" Target="file:///\\Elizabethpc\UACI\2017\GENERALIDADES2017W\ORDENES%202017\726-20147CARLOS%20HENRIQUEZ.pdf" TargetMode="External"/><Relationship Id="rId11" Type="http://schemas.openxmlformats.org/officeDocument/2006/relationships/hyperlink" Target="file:///\\Elizabethpc\UACI\2017\GENERALIDADES2017W\ORDENES%202017\664-2017%20REINA%20LOPEZ.pdf" TargetMode="External"/><Relationship Id="rId32" Type="http://schemas.openxmlformats.org/officeDocument/2006/relationships/hyperlink" Target="file:///\\Elizabethpc\UACI\2017\GENERALIDADES2017W\CONTRATOS%202017\CONTRATO%20DE%20SERVICIOS%2005-2017%20SEGUROS.pdf" TargetMode="External"/><Relationship Id="rId53" Type="http://schemas.openxmlformats.org/officeDocument/2006/relationships/hyperlink" Target="file:///\\Elizabethpc\UACI\2017\GENERALIDADES2017W\ORDENES%202017\695-2017%20SCREENCKECK.pdf" TargetMode="External"/><Relationship Id="rId74" Type="http://schemas.openxmlformats.org/officeDocument/2006/relationships/hyperlink" Target="file:///\\Elizabethpc\UACI\2017\GENERALIDADES2017W\ORDENES%202017\717-2017%20HASGAL.pdf" TargetMode="External"/><Relationship Id="rId128" Type="http://schemas.openxmlformats.org/officeDocument/2006/relationships/hyperlink" Target="file:///\\Elizabethpc\UACI\2017\GENERALIDADES2017W\ORDENES%202017\755-2017%20FALMAR.pdf" TargetMode="External"/><Relationship Id="rId149" Type="http://schemas.openxmlformats.org/officeDocument/2006/relationships/hyperlink" Target="file:///\\Elizabethpc\UACI\2017\GENERALIDADES2017W\ORDENES%202017\776-2017%20SALVADOR%20VILLALTA.pdf" TargetMode="External"/><Relationship Id="rId5" Type="http://schemas.openxmlformats.org/officeDocument/2006/relationships/hyperlink" Target="file:///\\Elizabethpc\UACI\2017\GENERALIDADES2017W\ORDENES%202017\659-2017%20EDWIN%20MARTINEZ.pdf" TargetMode="External"/><Relationship Id="rId95" Type="http://schemas.openxmlformats.org/officeDocument/2006/relationships/hyperlink" Target="file:///\\Elizabethpc\UACI\2017\GENERALIDADES2017W\ORDENES%202017\745-2017%20SERVICIOS%20DIVERSO.pdf" TargetMode="External"/><Relationship Id="rId160" Type="http://schemas.openxmlformats.org/officeDocument/2006/relationships/hyperlink" Target="file:///\\Elizabethpc\UACI\2017\GENERALIDADES2017W\ORDENES%202017\768-2017%20ELECTROLAB.pdf" TargetMode="External"/><Relationship Id="rId22" Type="http://schemas.openxmlformats.org/officeDocument/2006/relationships/hyperlink" Target="file:///\\Elizabethpc\UACI\2017\GENERALIDADES2017W\ORDENES%202017\658-2017%20CARLOS%20HERRERA.pdf" TargetMode="External"/><Relationship Id="rId43" Type="http://schemas.openxmlformats.org/officeDocument/2006/relationships/hyperlink" Target="file:///\\Elizabethpc\UACI\2017\GENERALIDADES2017W\ORDENES%202017\683-2017%20PBS.pdf" TargetMode="External"/><Relationship Id="rId64" Type="http://schemas.openxmlformats.org/officeDocument/2006/relationships/hyperlink" Target="file:///\\Elizabethpc\UACI\2017\GENERALIDADES2017W\ORDENES%202017\709-2017%20TOM%20HERNANDEZ.pdf" TargetMode="External"/><Relationship Id="rId118" Type="http://schemas.openxmlformats.org/officeDocument/2006/relationships/hyperlink" Target="file:///\\Elizabethpc\UACI\2017\GENERALIDADES2017W\CONTRATOS%202017\CONTRATO%20DE%20SUMINISTRO%20N&#176;%2016-2017%20ROXANA.pdf" TargetMode="External"/><Relationship Id="rId139" Type="http://schemas.openxmlformats.org/officeDocument/2006/relationships/hyperlink" Target="file:///\\Elizabethpc\UACI\2017\GENERALIDADES2017W\CONTRATOS%202017\CONTRATO%20DE%20SUMINISTRO%20N&#176;%2025-2017%20SALA%20DE%20LAROSA.pdf" TargetMode="External"/><Relationship Id="rId85" Type="http://schemas.openxmlformats.org/officeDocument/2006/relationships/hyperlink" Target="file:///\\Elizabethpc\UACI\2017\GENERALIDADES2017W\ORDENES%202017\736-2017%20ING%20ELECTRICA.pdf" TargetMode="External"/><Relationship Id="rId150" Type="http://schemas.openxmlformats.org/officeDocument/2006/relationships/hyperlink" Target="file:///\\Elizabethpc\UACI\2017\GENERALIDADES2017W\ORDENES%202017\778-2017%20JAIME%20AGUILAR.pdf" TargetMode="External"/><Relationship Id="rId171" Type="http://schemas.openxmlformats.org/officeDocument/2006/relationships/hyperlink" Target="file:///\\Elizabethpc\UACI\2017\GENERALIDADES2017W\ORDENES%202017\788-2017%20COPROSER.pdf" TargetMode="External"/><Relationship Id="rId12" Type="http://schemas.openxmlformats.org/officeDocument/2006/relationships/hyperlink" Target="file:///\\Elizabethpc\UACI\2017\GENERALIDADES2017W\ORDENES%202017\663-2017%20HECTOR%20ORREGO.pdf" TargetMode="External"/><Relationship Id="rId33" Type="http://schemas.openxmlformats.org/officeDocument/2006/relationships/hyperlink" Target="file:///\\Elizabethpc\UACI\2017\GENERALIDADES2017W\ORDENES%202017\675-2017%20JOSE%20MONTERROSA.pdf" TargetMode="External"/><Relationship Id="rId108" Type="http://schemas.openxmlformats.org/officeDocument/2006/relationships/hyperlink" Target="file:///\\Elizabethpc\UACI\2017\GENERALIDADES2017W\CONTRATOS%202017\CONTRATO%20DE%20SUMINISTRO%20N&#176;%2021-2017%20SAN%20NICOLAS.pdf" TargetMode="External"/><Relationship Id="rId129" Type="http://schemas.openxmlformats.org/officeDocument/2006/relationships/hyperlink" Target="file:///\\Elizabethpc\UACI\2017\GENERALIDADES2017W\ORDENES%202017\753-2017%20JARET%20MORAN.pdf" TargetMode="External"/><Relationship Id="rId54" Type="http://schemas.openxmlformats.org/officeDocument/2006/relationships/hyperlink" Target="file:///\\Elizabethpc\UACI\2017\GENERALIDADES2017W\ORDENES%202017\670-2017%20JOSE%20HERNANDEZ.pdf" TargetMode="External"/><Relationship Id="rId75" Type="http://schemas.openxmlformats.org/officeDocument/2006/relationships/hyperlink" Target="file:///\\Elizabethpc\UACI\2017\GENERALIDADES2017W\ORDENES%202017\718-2017%20MARIA%20GUILLEN.pdf" TargetMode="External"/><Relationship Id="rId96" Type="http://schemas.openxmlformats.org/officeDocument/2006/relationships/hyperlink" Target="file:///\\Elizabethpc\UACI\2017\GENERALIDADES2017W\ORDENES%202017\740-2017%20INNOVACION%20D.pdf" TargetMode="External"/><Relationship Id="rId140" Type="http://schemas.openxmlformats.org/officeDocument/2006/relationships/hyperlink" Target="file:///\\Elizabethpc\UACI\2017\GENERALIDADES2017W\ORDENES%202017\764-2017%20RR%20DONNELLEY.pdf" TargetMode="External"/><Relationship Id="rId161" Type="http://schemas.openxmlformats.org/officeDocument/2006/relationships/hyperlink" Target="file:///\\Elizabethpc\UACI\2017\GENERALIDADES2017W\ORDENES%202017\769-2017%20COPROSER.pdf" TargetMode="External"/><Relationship Id="rId1" Type="http://schemas.openxmlformats.org/officeDocument/2006/relationships/hyperlink" Target="file:///\\Elizabethpc\UACI\2017\GENERALIDADES2017W\CONTRATOS%202017\PRO-CONT-ARREND%20N&#176;%2005-2012.pdf" TargetMode="External"/><Relationship Id="rId6" Type="http://schemas.openxmlformats.org/officeDocument/2006/relationships/hyperlink" Target="file:///\\Elizabethpc\UACI\2017\GENERALIDADES2017W\ORDENES%202017\660-2017%20INSTITUTO%20DE%20CIENCIAS.pdf" TargetMode="External"/><Relationship Id="rId23" Type="http://schemas.openxmlformats.org/officeDocument/2006/relationships/hyperlink" Target="file:///\\Elizabethpc\UACI\2017\GENERALIDADES2017W\ORDENES%202017\657-2017%20MARITZA%20MELGAR.pdf" TargetMode="External"/><Relationship Id="rId28" Type="http://schemas.openxmlformats.org/officeDocument/2006/relationships/hyperlink" Target="file:///\\Elizabethpc\UACI\2017\GENERALIDADES2017W\CONTRATOS%202017\CONTRATO%20DE%20SERVICIOS%2008-2017%20EVER%20CALDERON.pdf" TargetMode="External"/><Relationship Id="rId49" Type="http://schemas.openxmlformats.org/officeDocument/2006/relationships/hyperlink" Target="file:///\\Elizabethpc\UACI\2017\GENERALIDADES2017W\ORDENES%202017\693-2017%20SURTIDORA%20FERRETERA.pdf" TargetMode="External"/><Relationship Id="rId114" Type="http://schemas.openxmlformats.org/officeDocument/2006/relationships/hyperlink" Target="file:///\\Elizabethpc\UACI\2017\GENERALIDADES2017W\ORDENES%202017\731-2017%20AGELSA.pdf" TargetMode="External"/><Relationship Id="rId119" Type="http://schemas.openxmlformats.org/officeDocument/2006/relationships/hyperlink" Target="file:///\\Elizabethpc\UACI\2017\GENERALIDADES2017W\CONTRATOS%202017\CONTRATO%20DE%20SUMINISTRO%20N&#176;%2015-2017%20GABRIELA.pdf" TargetMode="External"/><Relationship Id="rId44" Type="http://schemas.openxmlformats.org/officeDocument/2006/relationships/hyperlink" Target="file:///\\Elizabethpc\UACI\2017\GENERALIDADES2017W\ORDENES%202017\677-2017%20ESCUCHA%20PANAMA.pdf" TargetMode="External"/><Relationship Id="rId60" Type="http://schemas.openxmlformats.org/officeDocument/2006/relationships/hyperlink" Target="file:///\\Elizabethpc\UACI\2017\GENERALIDADES2017W\ORDENES%202017\713-2017%20PRODUCTOS%20MEDICOS.pdf" TargetMode="External"/><Relationship Id="rId65" Type="http://schemas.openxmlformats.org/officeDocument/2006/relationships/hyperlink" Target="file:///\\Elizabethpc\UACI\2017\GENERALIDADES2017W\ORDENES%202017\699-2017%20TELECOMODA.pdf" TargetMode="External"/><Relationship Id="rId81" Type="http://schemas.openxmlformats.org/officeDocument/2006/relationships/hyperlink" Target="file:///\\Elizabethpc\UACI\2017\GENERALIDADES2017W\ORDENES%202017\714-2017%20GUARDADO.pdf" TargetMode="External"/><Relationship Id="rId86" Type="http://schemas.openxmlformats.org/officeDocument/2006/relationships/hyperlink" Target="file:///\\Elizabethpc\UACI\2017\GENERALIDADES2017W\ORDENES%202017\725-2017%20INGENIERIA%20ELECTRICA.pdf" TargetMode="External"/><Relationship Id="rId130" Type="http://schemas.openxmlformats.org/officeDocument/2006/relationships/hyperlink" Target="file:///\\Elizabethpc\UACI\2017\GENERALIDADES2017W\ORDENES%202017\757-2017%20ROSA%20MANCIA.pdf" TargetMode="External"/><Relationship Id="rId135" Type="http://schemas.openxmlformats.org/officeDocument/2006/relationships/hyperlink" Target="file:///\\Elizabethpc\UACI\2017\GENERALIDADES2017W\ORDENES%202017\761-2017%20LTC.pdf" TargetMode="External"/><Relationship Id="rId151" Type="http://schemas.openxmlformats.org/officeDocument/2006/relationships/hyperlink" Target="file:///\\Elizabethpc\UACI\2017\GENERALIDADES2017W\ORDENES%202017\775-2017%20JENNY%20MANCIA.pdf" TargetMode="External"/><Relationship Id="rId156" Type="http://schemas.openxmlformats.org/officeDocument/2006/relationships/hyperlink" Target="file:///\\Elizabethpc\UACI\2017\GENERALIDADES2017W\ORDENES%202017\782-2017%20IMAGEN%20GRAFICA.pdf" TargetMode="External"/><Relationship Id="rId172" Type="http://schemas.openxmlformats.org/officeDocument/2006/relationships/hyperlink" Target="file:///\\Elizabethpc\UACI\2017\GENERALIDADES2017W\ORDENES%202017\787-2017%20CASTILLO%20LANE%20MEDICAL.pdf" TargetMode="External"/><Relationship Id="rId13" Type="http://schemas.openxmlformats.org/officeDocument/2006/relationships/hyperlink" Target="file:///\\Elizabethpc\UACI\2017\GENERALIDADES2017W\ORDENES%202017\665-2017%20INVERSIONES%20MEDICAS.pdf" TargetMode="External"/><Relationship Id="rId18" Type="http://schemas.openxmlformats.org/officeDocument/2006/relationships/hyperlink" Target="file:///\\Elizabethpc\UACI\2017\GENERALIDADES2017W\ORDENES%202017\666-2017%20JARET%20MORAN.pdf" TargetMode="External"/><Relationship Id="rId39" Type="http://schemas.openxmlformats.org/officeDocument/2006/relationships/hyperlink" Target="file:///\\Elizabethpc\UACI\2017\GENERALIDADES2017W\ORDENES%202017\678-2017%20MAR%20Y%20ASOCIADOS.pdf" TargetMode="External"/><Relationship Id="rId109" Type="http://schemas.openxmlformats.org/officeDocument/2006/relationships/hyperlink" Target="file:///\\Elizabethpc\UACI\2017\GENERALIDADES2017W\CONTRATOS%202017\CONTRATO%20DE%20SERVICIOS%2020-2017%20SISTEMAS%20E.pdf" TargetMode="External"/><Relationship Id="rId34" Type="http://schemas.openxmlformats.org/officeDocument/2006/relationships/hyperlink" Target="file:///\\Elizabethpc\UACI\2017\GENERALIDADES2017W\ORDENES%202017\685-2017%20FERRETERO.pdf" TargetMode="External"/><Relationship Id="rId50" Type="http://schemas.openxmlformats.org/officeDocument/2006/relationships/hyperlink" Target="file:///\\Elizabethpc\UACI\2017\GENERALIDADES2017W\ORDENES%202017\680-2017%20DUTRIZ.pdf" TargetMode="External"/><Relationship Id="rId55" Type="http://schemas.openxmlformats.org/officeDocument/2006/relationships/hyperlink" Target="file:///\\Elizabethpc\UACI\2017\GENERALIDADES2017W\CONTRATOS%202017\CONTRATO%20DE%20SERVICIOS%2009-2017%20IBW.pdf" TargetMode="External"/><Relationship Id="rId76" Type="http://schemas.openxmlformats.org/officeDocument/2006/relationships/hyperlink" Target="file:///\\Elizabethpc\UACI\2017\GENERALIDADES2017W\ORDENES%202017\719-2017%20VAPPOR.pdf" TargetMode="External"/><Relationship Id="rId97" Type="http://schemas.openxmlformats.org/officeDocument/2006/relationships/hyperlink" Target="file:///\\Elizabethpc\UACI\2017\GENERALIDADES2017W\ORDENES%202017\738-2017%20ROBERTO%20RODRIGUEZ.pdf" TargetMode="External"/><Relationship Id="rId104" Type="http://schemas.openxmlformats.org/officeDocument/2006/relationships/hyperlink" Target="file:///\\Elizabethpc\UACI\2017\GENERALIDADES2017W\ORDENES%202017\729-2017%20AGROFERRETERIA.pdf" TargetMode="External"/><Relationship Id="rId120" Type="http://schemas.openxmlformats.org/officeDocument/2006/relationships/hyperlink" Target="file:///\\Elizabethpc\UACI\2017\GENERALIDADES2017W\CONTRATOS%202017\CONTRATO%20DE%20SERVICIOS%2017-2017%20SERVICIOS%20A%20Y%20M.pdf" TargetMode="External"/><Relationship Id="rId125" Type="http://schemas.openxmlformats.org/officeDocument/2006/relationships/hyperlink" Target="file:///\\Elizabethpc\UACI\2017\GENERALIDADES2017W\ORDENES%202017\752-2017%20PRODUCTOS%20Y%20SER.pdf" TargetMode="External"/><Relationship Id="rId141" Type="http://schemas.openxmlformats.org/officeDocument/2006/relationships/hyperlink" Target="file:///\\Elizabethpc\UACI\2017\GENERALIDADES2017W\ORDENES%202017\765-2017%20SEMILLA.pdf" TargetMode="External"/><Relationship Id="rId146" Type="http://schemas.openxmlformats.org/officeDocument/2006/relationships/hyperlink" Target="file:///\\Elizabethpc\UACI\2017\GENERALIDADES2017W\ORDENES%202017\763-2017%20ROXNA%20MINERVINI.pdf" TargetMode="External"/><Relationship Id="rId167" Type="http://schemas.openxmlformats.org/officeDocument/2006/relationships/hyperlink" Target="file:///\\Elizabethpc\UACI\2017\GENERALIDADES2017W\ORDENES%202017\793-2017%20LIGIA%20ALFARO.pdf" TargetMode="External"/><Relationship Id="rId7" Type="http://schemas.openxmlformats.org/officeDocument/2006/relationships/hyperlink" Target="file:///\\Elizabethpc\UACI\2017\GENERALIDADES2017W\ORDENES%202017\655-2017%20PRENSA.pdf" TargetMode="External"/><Relationship Id="rId71" Type="http://schemas.openxmlformats.org/officeDocument/2006/relationships/hyperlink" Target="file:///\\Elizabethpc\UACI\2017\GENERALIDADES2017W\ORDENES%202017\706-2017%20DOBLE%20F.pdf" TargetMode="External"/><Relationship Id="rId92" Type="http://schemas.openxmlformats.org/officeDocument/2006/relationships/hyperlink" Target="file:///\\Elizabethpc\UACI\2017\GENERALIDADES2017W\ORDENES%202017\743-2017%20BUSINESS.pdf" TargetMode="External"/><Relationship Id="rId162" Type="http://schemas.openxmlformats.org/officeDocument/2006/relationships/hyperlink" Target="file:///\\Elizabethpc\UACI\2017\GENERALIDADES2017W\ORDENES%202017\770-2017%20UNISERFA.pdf" TargetMode="External"/><Relationship Id="rId2" Type="http://schemas.openxmlformats.org/officeDocument/2006/relationships/hyperlink" Target="file:///\\Elizabethpc\UACI\2017\GENERALIDADES2017W\CONTRATOS%202017\PRO-CONT-ARREND%20N&#176;%2002-2012.pdf" TargetMode="External"/><Relationship Id="rId29" Type="http://schemas.openxmlformats.org/officeDocument/2006/relationships/hyperlink" Target="file:///\\Elizabethpc\UACI\2017\GENERALIDADES2017W\CONTRATOS%202017\CONTRATO%20DE%20SERVICIOS%2011-2017%20DATA.pdf" TargetMode="External"/><Relationship Id="rId24" Type="http://schemas.openxmlformats.org/officeDocument/2006/relationships/hyperlink" Target="file:///\\Elizabethpc\UACI\2017\GENERALIDADES2017W\ORDENES%202017\661-2017%20JOSE%20HERNANDEZ.pdf" TargetMode="External"/><Relationship Id="rId40" Type="http://schemas.openxmlformats.org/officeDocument/2006/relationships/hyperlink" Target="file:///\\Elizabethpc\UACI\2017\GENERALIDADES2017W\ORDENES%202017\676-2017%20ROXANA%20MINERVINI.pdf" TargetMode="External"/><Relationship Id="rId45" Type="http://schemas.openxmlformats.org/officeDocument/2006/relationships/hyperlink" Target="file:///\\Elizabethpc\UACI\2017\GENERALIDADES2017W\ORDENES%202017\679-2017%20SCRECKE.pdf" TargetMode="External"/><Relationship Id="rId66" Type="http://schemas.openxmlformats.org/officeDocument/2006/relationships/hyperlink" Target="file:///\\Elizabethpc\UACI\2017\GENERALIDADES2017W\ORDENES%202017\698-2017%20ROXANA%20MINERVINI.pdf" TargetMode="External"/><Relationship Id="rId87" Type="http://schemas.openxmlformats.org/officeDocument/2006/relationships/hyperlink" Target="file:///\\Elizabethpc\UACI\2017\GENERALIDADES2017W\ORDENES%202017\730-2017%20BUSINESS%20TECHNOLOGIES.pdf" TargetMode="External"/><Relationship Id="rId110" Type="http://schemas.openxmlformats.org/officeDocument/2006/relationships/hyperlink" Target="file:///\\Elizabethpc\UACI\2017\GENERALIDADES2017W\ORDENES%202017\691-2017%20CLEAN%20AIR.pdf" TargetMode="External"/><Relationship Id="rId115" Type="http://schemas.openxmlformats.org/officeDocument/2006/relationships/hyperlink" Target="file:///\\Elizabethpc\UACI\2017\GENERALIDADES2017W\ORDENES%202017\732-2017%20NOE%20GUILLEN.pdf" TargetMode="External"/><Relationship Id="rId131" Type="http://schemas.openxmlformats.org/officeDocument/2006/relationships/hyperlink" Target="file:///\\Elizabethpc\UACI\2017\GENERALIDADES2017W\ORDENES%202017\758-2017%20GRUPO%20DE%20SERVICIOS%20AP.pdf" TargetMode="External"/><Relationship Id="rId136" Type="http://schemas.openxmlformats.org/officeDocument/2006/relationships/hyperlink" Target="file:///\\Elizabethpc\UACI\2017\GENERALIDADES2017W\ORDENES%202017\762-2017%20ROXANA%20MINERVIN.pdf" TargetMode="External"/><Relationship Id="rId157" Type="http://schemas.openxmlformats.org/officeDocument/2006/relationships/hyperlink" Target="file:///\\Elizabethpc\UACI\2017\GENERALIDADES2017W\CONTRATOS%202017\CONTRATO%20DE%20SUMINISTRO%20N&#176;%2027-2017%20INFRASAL.pdf" TargetMode="External"/><Relationship Id="rId61" Type="http://schemas.openxmlformats.org/officeDocument/2006/relationships/hyperlink" Target="file:///\\Elizabethpc\UACI\2017\GENERALIDADES2017W\ORDENES%202017\700-2017%20CARLOS%20ELIAS.pdf" TargetMode="External"/><Relationship Id="rId82" Type="http://schemas.openxmlformats.org/officeDocument/2006/relationships/hyperlink" Target="file:///\\Elizabethpc\UACI\2017\GENERALIDADES2017W\CONTRATOS%202017\CONTRATO%20DE%20SERVICIOS%2003-2017%20RADIO.pdf" TargetMode="External"/><Relationship Id="rId152" Type="http://schemas.openxmlformats.org/officeDocument/2006/relationships/hyperlink" Target="file:///\\Elizabethpc\UACI\2017\GENERALIDADES2017W\ORDENES%202017\777-2017%20LUIS%20CARTAGENA.pdf" TargetMode="External"/><Relationship Id="rId173" Type="http://schemas.openxmlformats.org/officeDocument/2006/relationships/hyperlink" Target="file:///\\Elizabethpc\UACI\2017\GENERALIDADES2017W\ORDENES%202017\784-2017%20YAMAHA.pdf" TargetMode="External"/><Relationship Id="rId19" Type="http://schemas.openxmlformats.org/officeDocument/2006/relationships/hyperlink" Target="file:///\\Elizabethpc\UACI\2017\GENERALIDADES2017W\ORDENES%202017\673-2017%20R%20Z.pdf" TargetMode="External"/><Relationship Id="rId14" Type="http://schemas.openxmlformats.org/officeDocument/2006/relationships/hyperlink" Target="file:///\\Elizabethpc\UACI\2017\GENERALIDADES2017W\ORDENES%202017\668-2017%20WALTER%20SALINAS.pdf" TargetMode="External"/><Relationship Id="rId30" Type="http://schemas.openxmlformats.org/officeDocument/2006/relationships/hyperlink" Target="file:///\\Elizabethpc\UACI\2017\GENERALIDADES2017W\CONTRATOS%202017\CONTRATO%20DE%20SERVICIOS%2012-2017%20GRISELDA.pdf" TargetMode="External"/><Relationship Id="rId35" Type="http://schemas.openxmlformats.org/officeDocument/2006/relationships/hyperlink" Target="file:///\\Elizabethpc\UACI\2017\GENERALIDADES2017W\ORDENES%202017\686-2017%20DATAPRINT.pdf" TargetMode="External"/><Relationship Id="rId56" Type="http://schemas.openxmlformats.org/officeDocument/2006/relationships/hyperlink" Target="file:///\\Elizabethpc\UACI\2017\GENERALIDADES2017W\CONTRATOS%202017\CONTRATO%20DE%20SERVICIOS%2006-2017%20ELEVADORES.pdf" TargetMode="External"/><Relationship Id="rId77" Type="http://schemas.openxmlformats.org/officeDocument/2006/relationships/hyperlink" Target="file:///\\Elizabethpc\UACI\2017\GENERALIDADES2017W\ORDENES%202017\716-2017%20EL%20DIARIO%20DE%20HOY.pdf" TargetMode="External"/><Relationship Id="rId100" Type="http://schemas.openxmlformats.org/officeDocument/2006/relationships/hyperlink" Target="file:///\\Elizabethpc\UACI\2017\GENERALIDADES2017W\ORDENES%202017\721-2017%20TOM%20HERMANDEZ.pdf" TargetMode="External"/><Relationship Id="rId105" Type="http://schemas.openxmlformats.org/officeDocument/2006/relationships/hyperlink" Target="file:///\\Elizabethpc\UACI\2017\GENERALIDADES2017W\ORDENES%202017\728-2017%20WALTER%20LEIVA.pdf" TargetMode="External"/><Relationship Id="rId126" Type="http://schemas.openxmlformats.org/officeDocument/2006/relationships/hyperlink" Target="file:///\\Elizabethpc\UACI\2017\GENERALIDADES2017W\CONTRATOS%202017\CONTRATO%20DE%20SERVICIOS%2022-2017%20SERVICIOS%20DE%20ING.pdf" TargetMode="External"/><Relationship Id="rId147" Type="http://schemas.openxmlformats.org/officeDocument/2006/relationships/hyperlink" Target="file:///\\Elizabethpc\UACI\2017\GENERALIDADES2017W\ORDENES%202017\780-2017%20ZOILA%20INTERIANO.pdf" TargetMode="External"/><Relationship Id="rId168" Type="http://schemas.openxmlformats.org/officeDocument/2006/relationships/hyperlink" Target="file:///\\Elizabethpc\UACI\2017\GENERALIDADES2017W\ORDENES%202017\792-2017%20VIDRIO%20INDUSTRIAL.pdf" TargetMode="External"/><Relationship Id="rId8" Type="http://schemas.openxmlformats.org/officeDocument/2006/relationships/hyperlink" Target="file:///\\Elizabethpc\UACI\2017\GENERALIDADES2017W\ORDENES%202017\656-2017%20DIARIO%20DE%20HOY.pdf" TargetMode="External"/><Relationship Id="rId51" Type="http://schemas.openxmlformats.org/officeDocument/2006/relationships/hyperlink" Target="file:///\\Elizabethpc\UACI\2017\GENERALIDADES2017W\ORDENES%202017\681-2017%20EL%20DIARIO%20DE%20HOY.pdf" TargetMode="External"/><Relationship Id="rId72" Type="http://schemas.openxmlformats.org/officeDocument/2006/relationships/hyperlink" Target="file:///\\Elizabethpc\UACI\2017\GENERALIDADES2017W\ORDENES%202017\707-2017%20ASOC.%20AGUA.pdf" TargetMode="External"/><Relationship Id="rId93" Type="http://schemas.openxmlformats.org/officeDocument/2006/relationships/hyperlink" Target="file:///\\Elizabethpc\UACI\2017\GENERALIDADES2017W\ORDENES%202017\749-2017%20BUSINESS.pdf" TargetMode="External"/><Relationship Id="rId98" Type="http://schemas.openxmlformats.org/officeDocument/2006/relationships/hyperlink" Target="file:///\\Elizabethpc\UACI\2017\GENERALIDADES2017W\CONTRATOS%202017\CONTRATO%20DE%20SUMINISTRO%20DE%20CALZADO.pdf" TargetMode="External"/><Relationship Id="rId121" Type="http://schemas.openxmlformats.org/officeDocument/2006/relationships/hyperlink" Target="file:///\\Elizabethpc\UACI\2017\GENERALIDADES2017W\CONTRATOS%202017\CONTRATO%20DE%20SUMINISTRO%20N&#176;%2019-2017%20AUDIOMED.pdf" TargetMode="External"/><Relationship Id="rId142" Type="http://schemas.openxmlformats.org/officeDocument/2006/relationships/hyperlink" Target="file:///\\Elizabethpc\UACI\2017\GENERALIDADES2017W\ORDENES%202017\766-2017LUIS%20HERNANDEZ.pdf" TargetMode="External"/><Relationship Id="rId163" Type="http://schemas.openxmlformats.org/officeDocument/2006/relationships/hyperlink" Target="file:///\\Elizabethpc\UACI\2017\GENERALIDADES2017W\ORDENES%202017\771-2017%20YESENIA%20RODRIGUEZ.pdf" TargetMode="External"/><Relationship Id="rId3" Type="http://schemas.openxmlformats.org/officeDocument/2006/relationships/hyperlink" Target="file:///\\Elizabethpc\UACI\2017\GENERALIDADES2017W\CONTRATOS%202017\PRO-CONT-ARREND%20N&#176;%2001-2012.pdf" TargetMode="External"/><Relationship Id="rId25" Type="http://schemas.openxmlformats.org/officeDocument/2006/relationships/hyperlink" Target="file:///\\Elizabethpc\UACI\2017\GENERALIDADES2017W\ORDENES%202017\662-2017%20MARIA%20AGUILAR.pdf" TargetMode="External"/><Relationship Id="rId46" Type="http://schemas.openxmlformats.org/officeDocument/2006/relationships/hyperlink" Target="file:///\\Elizabethpc\UACI\2017\GENERALIDADES2017W\ORDENES%202017\690-2017%20CARLOS%20LOPEZ.pdf" TargetMode="External"/><Relationship Id="rId67" Type="http://schemas.openxmlformats.org/officeDocument/2006/relationships/hyperlink" Target="file:///\\Elizabethpc\UACI\2017\GENERALIDADES2017W\ORDENES%202017\702-2017%20TOM%20HERNANDEZ.pdf" TargetMode="External"/><Relationship Id="rId116" Type="http://schemas.openxmlformats.org/officeDocument/2006/relationships/hyperlink" Target="file:///\\Elizabethpc\UACI\2017\GENERALIDADES2017W\ORDENES%202017\737-2017%20PAPELCO.pdf" TargetMode="External"/><Relationship Id="rId137" Type="http://schemas.openxmlformats.org/officeDocument/2006/relationships/hyperlink" Target="file:///\\Elizabethpc\UACI\2017\GENERALIDADES2017W\ORDENES%202017\674-2017%20TALENTO%20HUMANO.pdf" TargetMode="External"/><Relationship Id="rId158" Type="http://schemas.openxmlformats.org/officeDocument/2006/relationships/hyperlink" Target="file:///\\Elizabethpc\UACI\2017\GENERALIDADES2017W\CONTRATOS%202017\CONTRATO%20DE%20SERVICIOS%2026-2017%20SERDICA.pdf" TargetMode="External"/><Relationship Id="rId20" Type="http://schemas.openxmlformats.org/officeDocument/2006/relationships/hyperlink" Target="file:///\\Elizabethpc\UACI\2017\GENERALIDADES2017W\ORDENES%202017\672-2017%20MARIA%20AGUILAR.pdf" TargetMode="External"/><Relationship Id="rId41" Type="http://schemas.openxmlformats.org/officeDocument/2006/relationships/hyperlink" Target="file:///\\Elizabethpc\UACI\2017\GENERALIDADES2017W\ORDENES%202017\682-2017%20DPG.pdf" TargetMode="External"/><Relationship Id="rId62" Type="http://schemas.openxmlformats.org/officeDocument/2006/relationships/hyperlink" Target="file:///\\Elizabethpc\UACI\2017\GENERALIDADES2017W\ORDENES%202017\701-2017%20COPROSER.pdf" TargetMode="External"/><Relationship Id="rId83" Type="http://schemas.openxmlformats.org/officeDocument/2006/relationships/hyperlink" Target="file:///\\Elizabethpc\UACI\2017\GENERALIDADES2017W\CONTRATOS%202017\CONTRATO%20DE%20SUMINISTRO%20N&#176;%2014-2017%20VILLALOBOS.pdf" TargetMode="External"/><Relationship Id="rId88" Type="http://schemas.openxmlformats.org/officeDocument/2006/relationships/hyperlink" Target="file:///\\Elizabethpc\UACI\2017\GENERALIDADES2017W\ORDENES%202017\748-2017%20DPG.pdf" TargetMode="External"/><Relationship Id="rId111" Type="http://schemas.openxmlformats.org/officeDocument/2006/relationships/hyperlink" Target="file:///\\Elizabethpc\UACI\2017\GENERALIDADES2017W\ORDENES%202017\734-2017%20SANREY.pdf" TargetMode="External"/><Relationship Id="rId132" Type="http://schemas.openxmlformats.org/officeDocument/2006/relationships/hyperlink" Target="file:///\\Elizabethpc\UACI\2017\GENERALIDADES2017W\CONTRATOS%202017\CONTRATO%20DE%20SUMINISTRO%20N&#176;%2024-2017%20HILDA.pdf" TargetMode="External"/><Relationship Id="rId153" Type="http://schemas.openxmlformats.org/officeDocument/2006/relationships/hyperlink" Target="file:///\\Elizabethpc\UACI\2017\GENERALIDADES2017W\ORDENES%202017\774-2017%20ANGEL%20RIVAS.pdf" TargetMode="External"/><Relationship Id="rId174" Type="http://schemas.openxmlformats.org/officeDocument/2006/relationships/printerSettings" Target="../printerSettings/printerSettings9.bin"/><Relationship Id="rId15" Type="http://schemas.openxmlformats.org/officeDocument/2006/relationships/hyperlink" Target="file:///\\Elizabethpc\UACI\2017\GENERALIDADES2017W\ORDENES%202017\667-2017%20ALEX%20MINERO.pdf" TargetMode="External"/><Relationship Id="rId36" Type="http://schemas.openxmlformats.org/officeDocument/2006/relationships/hyperlink" Target="file:///\\Elizabethpc\UACI\2017\GENERALIDADES2017W\ORDENES%202017\687-2017%20JOSE%20HERNANDEZ.pdf" TargetMode="External"/><Relationship Id="rId57" Type="http://schemas.openxmlformats.org/officeDocument/2006/relationships/hyperlink" Target="file:///\\Elizabethpc\UACI\2017\GENERALIDADES2017W\CONTRATOS%202017\CONTRATO%20DE%20SUMINISTRO%20N&#176;%2013-2017%20PANADERIA%20EL%20ROSARIO.pdf" TargetMode="External"/><Relationship Id="rId106" Type="http://schemas.openxmlformats.org/officeDocument/2006/relationships/hyperlink" Target="file:///\\Elizabethpc\UACI\2017\GENERALIDADES2017W\ORDENES%202017\727-20147%20JOSE%20RAMOS.pdf" TargetMode="External"/><Relationship Id="rId127" Type="http://schemas.openxmlformats.org/officeDocument/2006/relationships/hyperlink" Target="file:///\\Elizabethpc\UACI\2017\GENERALIDADES2017W\ORDENES%202017\756-2017%20DUISA.pdf" TargetMode="External"/><Relationship Id="rId10" Type="http://schemas.openxmlformats.org/officeDocument/2006/relationships/hyperlink" Target="file:///\\Elizabethpc\UACI\2017\GENERALIDADES2017W\ORDENES%202017\654-2017%20COLATINO.pdf" TargetMode="External"/><Relationship Id="rId31" Type="http://schemas.openxmlformats.org/officeDocument/2006/relationships/hyperlink" Target="file:///\\Elizabethpc\UACI\2017\GENERALIDADES2017W\CONTRATOS%202017\CONTRATO%20DE%20SERVICIOS%2004-2017%20SEGUROS.pdf" TargetMode="External"/><Relationship Id="rId52" Type="http://schemas.openxmlformats.org/officeDocument/2006/relationships/hyperlink" Target="file:///\\Elizabethpc\UACI\2017\GENERALIDADES2017W\ORDENES%202017\694-2017%20DPG.pdf" TargetMode="External"/><Relationship Id="rId73" Type="http://schemas.openxmlformats.org/officeDocument/2006/relationships/hyperlink" Target="file:///\\Elizabethpc\UACI\2017\GENERALIDADES2017W\ORDENES%202017\710-2017%20FARMIX.pdf" TargetMode="External"/><Relationship Id="rId78" Type="http://schemas.openxmlformats.org/officeDocument/2006/relationships/hyperlink" Target="file:///\\Elizabethpc\UACI\2017\GENERALIDADES2017W\ORDENES%202017\715-2017%20LA%20PRENSA.pdf" TargetMode="External"/><Relationship Id="rId94" Type="http://schemas.openxmlformats.org/officeDocument/2006/relationships/hyperlink" Target="file:///\\Elizabethpc\UACI\2017\GENERALIDADES2017W\ORDENES%202017\744-2017%20IMPORTADORA%20PLEITEZ.pdf" TargetMode="External"/><Relationship Id="rId99" Type="http://schemas.openxmlformats.org/officeDocument/2006/relationships/hyperlink" Target="file:///\\Elizabethpc\UACI\2017\GENERALIDADES2017W\ORDENES%202017\724-2017%20STARLINE.pdf" TargetMode="External"/><Relationship Id="rId101" Type="http://schemas.openxmlformats.org/officeDocument/2006/relationships/hyperlink" Target="file:///\\Elizabethpc\UACI\2017\GENERALIDADES2017W\ORDENES%202017\723-2017%20PINTURA%20DEL%20SUR.pdf" TargetMode="External"/><Relationship Id="rId122" Type="http://schemas.openxmlformats.org/officeDocument/2006/relationships/hyperlink" Target="file:///\\Elizabethpc\UACI\2017\GENERALIDADES2017W\ORDENES%202017\754-2017%20OMAR%20RAMIREZ.pdf" TargetMode="External"/><Relationship Id="rId143" Type="http://schemas.openxmlformats.org/officeDocument/2006/relationships/hyperlink" Target="file:///\\Elizabethpc\UACI\2017\GENERALIDADES2017W\ORDENES%202017\759-2017%20IMAGEN%20GRAF.pdf" TargetMode="External"/><Relationship Id="rId148" Type="http://schemas.openxmlformats.org/officeDocument/2006/relationships/hyperlink" Target="file:///\\Elizabethpc\UACI\2017\GENERALIDADES2017W\ORDENES%202017\779-2017%20NOEMI%20MARROQUIN.pdf" TargetMode="External"/><Relationship Id="rId164" Type="http://schemas.openxmlformats.org/officeDocument/2006/relationships/hyperlink" Target="file:///\\Elizabethpc\UACI\2017\GENERALIDADES2017W\ORDENES%202017\772-2017%20ROXANA%20SERVELLON.pdf" TargetMode="External"/><Relationship Id="rId169" Type="http://schemas.openxmlformats.org/officeDocument/2006/relationships/hyperlink" Target="file:///\\Elizabethpc\UACI\2017\GENERALIDADES2017W\ORDENES%202017\791-2017%20JUAREZ.pdf" TargetMode="External"/><Relationship Id="rId4" Type="http://schemas.openxmlformats.org/officeDocument/2006/relationships/hyperlink" Target="file:///\\Elizabethpc\UACI\2017\GENERALIDADES2017W\CONTRATOS%202017\CONTRATO%20DE%20SERVICIOS%2001-2017%20TRANSPORTE.pdf" TargetMode="External"/><Relationship Id="rId9" Type="http://schemas.openxmlformats.org/officeDocument/2006/relationships/hyperlink" Target="file:///\\Elizabethpc\UACI\2017\GENERALIDADES2017W\ORDENES%202017\653-2017%20MUNDO.pdf" TargetMode="External"/><Relationship Id="rId26" Type="http://schemas.openxmlformats.org/officeDocument/2006/relationships/hyperlink" Target="file:///\\Elizabethpc\UACI\2017\GENERALIDADES2017W\CONTRATOS%202017\CONTRATO%20DE%20SERVICIOS%2010-2017%20VALESOLO.pdf" TargetMode="External"/><Relationship Id="rId47" Type="http://schemas.openxmlformats.org/officeDocument/2006/relationships/hyperlink" Target="file:///\\Elizabethpc\UACI\2017\GENERALIDADES2017W\ORDENES%202017\696-2017%20EL%20SALVADOR%20NETWORK.pdf" TargetMode="External"/><Relationship Id="rId68" Type="http://schemas.openxmlformats.org/officeDocument/2006/relationships/hyperlink" Target="file:///\\Elizabethpc\UACI\2017\GENERALIDADES2017W\ORDENES%202017\703-2017%20RADIO%20YSKL.pdf" TargetMode="External"/><Relationship Id="rId89" Type="http://schemas.openxmlformats.org/officeDocument/2006/relationships/hyperlink" Target="file:///\\Elizabethpc\UACI\2017\GENERALIDADES2017W\ORDENES%202017\739-2017%20MUNDO.pdf" TargetMode="External"/><Relationship Id="rId112" Type="http://schemas.openxmlformats.org/officeDocument/2006/relationships/hyperlink" Target="file:///\\Elizabethpc\UACI\2017\GENERALIDADES2017W\ORDENES%202017\735-2017%20DPG.pdf" TargetMode="External"/><Relationship Id="rId133" Type="http://schemas.openxmlformats.org/officeDocument/2006/relationships/hyperlink" Target="file:///\\Elizabethpc\UACI\2017\GENERALIDADES2017W\ORDENES%202017\760-2017%20DUTRIZ.pdf" TargetMode="External"/><Relationship Id="rId154" Type="http://schemas.openxmlformats.org/officeDocument/2006/relationships/hyperlink" Target="file:///\\Elizabethpc\UACI\2017\GENERALIDADES2017W\ORDENES%202017\773-2017%20LEYDI%20DE%20HERNANDEZ.pdf" TargetMode="External"/><Relationship Id="rId175" Type="http://schemas.openxmlformats.org/officeDocument/2006/relationships/drawing" Target="../drawings/drawing9.xml"/><Relationship Id="rId16" Type="http://schemas.openxmlformats.org/officeDocument/2006/relationships/hyperlink" Target="file:///\\Elizabethpc\UACI\2017\GENERALIDADES2017W\ORDENES%202017\669-2017%20EDGAR%20PERDOMO.pdf" TargetMode="External"/><Relationship Id="rId37" Type="http://schemas.openxmlformats.org/officeDocument/2006/relationships/hyperlink" Target="file:///\\Elizabethpc\UACI\2017\GENERALIDADES2017W\ORDENES%202017\688-2017%20MARIA%20AGUILAR.pdf" TargetMode="External"/><Relationship Id="rId58" Type="http://schemas.openxmlformats.org/officeDocument/2006/relationships/hyperlink" Target="file:///\\Elizabethpc\UACI\2017\GENERALIDADES2017W\ORDENES%202017\711-2017%20FARMACIAS%20UNO.pdf" TargetMode="External"/><Relationship Id="rId79" Type="http://schemas.openxmlformats.org/officeDocument/2006/relationships/hyperlink" Target="file:///\\Elizabethpc\UACI\2017\GENERALIDADES2017W\ORDENES%202017\720-2017%20ROXANA%20MINERVIN.pdf" TargetMode="External"/><Relationship Id="rId102" Type="http://schemas.openxmlformats.org/officeDocument/2006/relationships/hyperlink" Target="file:///\\Elizabethpc\UACI\2017\GENERALIDADES2017W\ORDENES%202017\722-2017%20NOE%20ALBERTO%20GUILLEN.pdf" TargetMode="External"/><Relationship Id="rId123" Type="http://schemas.openxmlformats.org/officeDocument/2006/relationships/hyperlink" Target="file:///\\Elizabethpc\UACI\2017\GENERALIDADES2017W\ORDENES%202017\751-2017%20DUTRIZ.pdf" TargetMode="External"/><Relationship Id="rId144" Type="http://schemas.openxmlformats.org/officeDocument/2006/relationships/hyperlink" Target="file:///\\Elizabethpc\UACI\2017\GENERALIDADES2017W\ORDENES%202017\785-2017%20RIVERA%20HOOVER.pdf" TargetMode="External"/><Relationship Id="rId90" Type="http://schemas.openxmlformats.org/officeDocument/2006/relationships/hyperlink" Target="file:///\\Elizabethpc\UACI\2017\GENERALIDADES2017W\ORDENES%202017\741-2017%20ARSEGUI%20NEW.pdf" TargetMode="External"/><Relationship Id="rId165" Type="http://schemas.openxmlformats.org/officeDocument/2006/relationships/hyperlink" Target="file:///\\Elizabethpc\UACI\2017\GENERALIDADES2017W\ORDENES%202017\790-2017%20COPROSER.pdf" TargetMode="External"/><Relationship Id="rId27" Type="http://schemas.openxmlformats.org/officeDocument/2006/relationships/hyperlink" Target="file:///\\Elizabethpc\UACI\2017\GENERALIDADES2017W\CONTRATOS%202017\CONTRATO%20DE%20SERVICIOS%2007-2017%20PASTRANA.pdf" TargetMode="External"/><Relationship Id="rId48" Type="http://schemas.openxmlformats.org/officeDocument/2006/relationships/hyperlink" Target="file:///\\Elizabethpc\UACI\2017\GENERALIDADES2017W\ORDENES%202017\692-2017%20PLATERO%20CARRERA.pdf" TargetMode="External"/><Relationship Id="rId69" Type="http://schemas.openxmlformats.org/officeDocument/2006/relationships/hyperlink" Target="file:///\\Elizabethpc\UACI\2017\GENERALIDADES2017W\ORDENES%202017\704-2017%20Y.S.%20L.N..pdf" TargetMode="External"/><Relationship Id="rId113" Type="http://schemas.openxmlformats.org/officeDocument/2006/relationships/hyperlink" Target="file:///\\Elizabethpc\UACI\2017\GENERALIDADES2017W\ORDENES%202017\733-2017%20MULTIPLES.pdf" TargetMode="External"/><Relationship Id="rId134" Type="http://schemas.openxmlformats.org/officeDocument/2006/relationships/hyperlink" Target="file:///\\Elizabethpc\UACI\2017\GENERALIDADES2017W\CONTRATOS%202017\CONTRATO%20DE%20SUMINISTRO%20N&#176;%2023-2017%20SERDICA.pdf" TargetMode="External"/><Relationship Id="rId80" Type="http://schemas.openxmlformats.org/officeDocument/2006/relationships/hyperlink" Target="file:///\\Elizabethpc\UACI\2017\GENERALIDADES2017W\ORDENES%202017\697-2017%20CLINICAS%20CANDRAY.pdf" TargetMode="External"/><Relationship Id="rId155" Type="http://schemas.openxmlformats.org/officeDocument/2006/relationships/hyperlink" Target="file:///\\Elizabethpc\UACI\2017\GENERALIDADES2017W\ORDENES%202017\781-2017%20TOM%20HERNANDEZ.pdf" TargetMode="External"/><Relationship Id="rId17" Type="http://schemas.openxmlformats.org/officeDocument/2006/relationships/hyperlink" Target="file:///\\Elizabethpc\UACI\2017\GENERALIDADES2017W\CONTRATOS%202017\CONTRATO%20DE%20SERVICIOS%2002-2017%20IBW.pdf" TargetMode="External"/><Relationship Id="rId38" Type="http://schemas.openxmlformats.org/officeDocument/2006/relationships/hyperlink" Target="file:///\\Elizabethpc\UACI\2017\GENERALIDADES2017W\ORDENES%202017\689-2017%20R%20Z,%20S.A.%20DE%20C.V..pdf" TargetMode="External"/><Relationship Id="rId59" Type="http://schemas.openxmlformats.org/officeDocument/2006/relationships/hyperlink" Target="file:///\\Elizabethpc\UACI\2017\GENERALIDADES2017W\ORDENES%202017\712-2017%20CEFAFA.pdf" TargetMode="External"/><Relationship Id="rId103" Type="http://schemas.openxmlformats.org/officeDocument/2006/relationships/hyperlink" Target="file:///\\Elizabethpc\UACI\2017\GENERALIDADES2017W\CONTRATOS%202017\CONTRATO%20DE%20SUMINISTRO%20N&#176;%2018-2017%20ALEX.pdf" TargetMode="External"/><Relationship Id="rId124" Type="http://schemas.openxmlformats.org/officeDocument/2006/relationships/hyperlink" Target="file:///\\Elizabethpc\UACI\2017\GENERALIDADES2017W\ORDENES%202017\750-2017%20GRISELDA%20SIMON.pdf" TargetMode="External"/><Relationship Id="rId70" Type="http://schemas.openxmlformats.org/officeDocument/2006/relationships/hyperlink" Target="file:///\\Elizabethpc\UACI\2017\GENERALIDADES2017W\ORDENES%202017\705-2017%20FONDO%20DE%20ACTIV.pdf" TargetMode="External"/><Relationship Id="rId91" Type="http://schemas.openxmlformats.org/officeDocument/2006/relationships/hyperlink" Target="file:///\\Elizabethpc\UACI\2017\GENERALIDADES2017W\ORDENES%202017\747-2017%20BUSINESS.pdf" TargetMode="External"/><Relationship Id="rId145" Type="http://schemas.openxmlformats.org/officeDocument/2006/relationships/hyperlink" Target="file:///\\Elizabethpc\UACI\2017\GENERALIDADES2017W\ORDENES%202017\786-2017%20GASI.pdf" TargetMode="External"/><Relationship Id="rId166" Type="http://schemas.openxmlformats.org/officeDocument/2006/relationships/hyperlink" Target="file:///\\Elizabethpc\UACI\2017\GENERALIDADES2017W\ORDENES%202017\794-2017%20MARTA%20BENIT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448"/>
  <sheetViews>
    <sheetView view="pageBreakPreview" topLeftCell="A135" zoomScale="50" zoomScaleNormal="80" zoomScaleSheetLayoutView="50" workbookViewId="0">
      <selection activeCell="D147" sqref="D147"/>
    </sheetView>
  </sheetViews>
  <sheetFormatPr baseColWidth="10" defaultColWidth="11.7109375" defaultRowHeight="15.75" x14ac:dyDescent="0.2"/>
  <cols>
    <col min="1" max="1" width="23.85546875" style="17" customWidth="1"/>
    <col min="2" max="2" width="60.7109375" style="14" customWidth="1"/>
    <col min="3" max="3" width="113.7109375" style="14" customWidth="1"/>
    <col min="4" max="4" width="15.7109375" style="86" customWidth="1"/>
    <col min="5" max="5" width="20.85546875" style="20" customWidth="1"/>
    <col min="6" max="6" width="18.85546875" style="61" hidden="1" customWidth="1"/>
    <col min="7" max="7" width="11.7109375" style="61"/>
    <col min="8" max="14" width="11.7109375" style="14"/>
    <col min="15" max="15" width="41.140625" style="14" hidden="1" customWidth="1"/>
    <col min="16" max="16384" width="11.7109375" style="14"/>
  </cols>
  <sheetData>
    <row r="1" spans="1:15" s="61" customFormat="1" x14ac:dyDescent="0.2">
      <c r="A1" s="498"/>
      <c r="B1" s="498"/>
      <c r="C1" s="498"/>
      <c r="D1" s="498"/>
      <c r="E1" s="498"/>
    </row>
    <row r="2" spans="1:15" s="61" customFormat="1" x14ac:dyDescent="0.2">
      <c r="E2" s="12"/>
    </row>
    <row r="3" spans="1:15" s="61" customFormat="1" x14ac:dyDescent="0.2">
      <c r="E3" s="12"/>
    </row>
    <row r="4" spans="1:15" s="61" customFormat="1" x14ac:dyDescent="0.2">
      <c r="E4" s="12"/>
    </row>
    <row r="5" spans="1:15" s="61" customFormat="1" x14ac:dyDescent="0.2">
      <c r="E5" s="12"/>
    </row>
    <row r="6" spans="1:15" s="61" customFormat="1" x14ac:dyDescent="0.2">
      <c r="E6" s="12"/>
    </row>
    <row r="7" spans="1:15" s="61" customFormat="1" x14ac:dyDescent="0.2">
      <c r="E7" s="12"/>
    </row>
    <row r="8" spans="1:15" s="61" customFormat="1" x14ac:dyDescent="0.2">
      <c r="A8" s="12"/>
      <c r="E8" s="13"/>
    </row>
    <row r="9" spans="1:15" s="61" customFormat="1" x14ac:dyDescent="0.2">
      <c r="A9" s="12"/>
      <c r="E9" s="13"/>
    </row>
    <row r="10" spans="1:15" s="61" customFormat="1" x14ac:dyDescent="0.2">
      <c r="A10" s="12"/>
      <c r="E10" s="13"/>
    </row>
    <row r="11" spans="1:15" s="61" customFormat="1" x14ac:dyDescent="0.2">
      <c r="A11" s="12"/>
      <c r="E11" s="13"/>
    </row>
    <row r="12" spans="1:15" s="61" customFormat="1" x14ac:dyDescent="0.2">
      <c r="A12" s="12"/>
      <c r="E12" s="13"/>
    </row>
    <row r="13" spans="1:15" s="61" customFormat="1" x14ac:dyDescent="0.2">
      <c r="A13" s="12"/>
      <c r="E13" s="13"/>
    </row>
    <row r="14" spans="1:15" s="12" customFormat="1" ht="18.75" customHeight="1" x14ac:dyDescent="0.2">
      <c r="A14" s="499" t="s">
        <v>1300</v>
      </c>
      <c r="B14" s="499"/>
      <c r="C14" s="499"/>
      <c r="D14" s="499"/>
      <c r="E14" s="499"/>
      <c r="F14" s="499"/>
      <c r="G14" s="499"/>
      <c r="H14" s="499"/>
      <c r="I14" s="499"/>
      <c r="J14" s="499"/>
      <c r="K14" s="499"/>
      <c r="L14" s="499"/>
      <c r="M14" s="499"/>
      <c r="N14" s="499"/>
      <c r="O14" s="499"/>
    </row>
    <row r="15" spans="1:15" s="12" customFormat="1" ht="19.5" customHeight="1" x14ac:dyDescent="0.2">
      <c r="A15" s="499" t="s">
        <v>0</v>
      </c>
      <c r="B15" s="499"/>
      <c r="C15" s="499"/>
      <c r="D15" s="499"/>
      <c r="E15" s="499"/>
      <c r="F15" s="499"/>
      <c r="G15" s="499"/>
      <c r="H15" s="499"/>
      <c r="I15" s="499"/>
      <c r="J15" s="499"/>
      <c r="K15" s="499"/>
      <c r="L15" s="499"/>
      <c r="M15" s="499"/>
      <c r="N15" s="499"/>
      <c r="O15" s="499"/>
    </row>
    <row r="16" spans="1:15" s="12" customFormat="1" ht="19.5" customHeight="1" thickBot="1" x14ac:dyDescent="0.25">
      <c r="A16" s="56"/>
      <c r="B16" s="56"/>
      <c r="C16" s="56"/>
      <c r="D16" s="56"/>
      <c r="E16" s="56"/>
      <c r="F16" s="56"/>
      <c r="G16" s="56"/>
      <c r="H16" s="56"/>
      <c r="I16" s="56"/>
      <c r="J16" s="56"/>
      <c r="K16" s="56"/>
      <c r="L16" s="56"/>
      <c r="M16" s="56"/>
      <c r="N16" s="56"/>
      <c r="O16" s="56"/>
    </row>
    <row r="17" spans="1:25" s="47" customFormat="1" ht="48" customHeight="1" thickTop="1" x14ac:dyDescent="0.2">
      <c r="A17" s="484" t="s">
        <v>2102</v>
      </c>
      <c r="B17" s="480" t="s">
        <v>2103</v>
      </c>
      <c r="C17" s="480" t="s">
        <v>2104</v>
      </c>
      <c r="D17" s="480" t="s">
        <v>1107</v>
      </c>
      <c r="E17" s="482" t="s">
        <v>1108</v>
      </c>
      <c r="F17" s="477" t="s">
        <v>2105</v>
      </c>
      <c r="G17" s="477" t="s">
        <v>2106</v>
      </c>
      <c r="H17" s="477"/>
      <c r="I17" s="477" t="s">
        <v>2107</v>
      </c>
      <c r="J17" s="477"/>
      <c r="K17" s="477" t="s">
        <v>2108</v>
      </c>
      <c r="L17" s="477"/>
      <c r="M17" s="477"/>
      <c r="N17" s="477"/>
      <c r="O17" s="472" t="s">
        <v>2109</v>
      </c>
      <c r="P17" s="46"/>
      <c r="Q17" s="46"/>
      <c r="R17" s="46"/>
      <c r="S17" s="46"/>
      <c r="T17" s="46"/>
      <c r="U17" s="46"/>
      <c r="V17" s="46"/>
      <c r="W17" s="46"/>
      <c r="X17" s="46"/>
      <c r="Y17" s="46"/>
    </row>
    <row r="18" spans="1:25" s="47" customFormat="1" ht="33" customHeight="1" thickBot="1" x14ac:dyDescent="0.25">
      <c r="A18" s="485"/>
      <c r="B18" s="481"/>
      <c r="C18" s="481"/>
      <c r="D18" s="481"/>
      <c r="E18" s="483"/>
      <c r="F18" s="478"/>
      <c r="G18" s="73" t="s">
        <v>2110</v>
      </c>
      <c r="H18" s="73" t="s">
        <v>2111</v>
      </c>
      <c r="I18" s="73" t="s">
        <v>2112</v>
      </c>
      <c r="J18" s="73" t="s">
        <v>2111</v>
      </c>
      <c r="K18" s="73" t="s">
        <v>1109</v>
      </c>
      <c r="L18" s="73" t="s">
        <v>1110</v>
      </c>
      <c r="M18" s="73" t="s">
        <v>1111</v>
      </c>
      <c r="N18" s="73" t="s">
        <v>1112</v>
      </c>
      <c r="O18" s="473"/>
      <c r="P18" s="46"/>
      <c r="Q18" s="46"/>
      <c r="R18" s="46"/>
      <c r="S18" s="46"/>
      <c r="T18" s="46"/>
      <c r="U18" s="46"/>
      <c r="V18" s="46"/>
      <c r="W18" s="46"/>
      <c r="X18" s="46"/>
      <c r="Y18" s="46"/>
    </row>
    <row r="19" spans="1:25" s="42" customFormat="1" ht="54" customHeight="1" x14ac:dyDescent="0.2">
      <c r="A19" s="476" t="s">
        <v>1119</v>
      </c>
      <c r="B19" s="60" t="s">
        <v>576</v>
      </c>
      <c r="C19" s="475" t="s">
        <v>2116</v>
      </c>
      <c r="D19" s="75">
        <f>1549.71*6</f>
        <v>9298.26</v>
      </c>
      <c r="E19" s="490" t="s">
        <v>640</v>
      </c>
      <c r="F19" s="60"/>
      <c r="G19" s="40" t="s">
        <v>1113</v>
      </c>
      <c r="H19" s="60"/>
      <c r="I19" s="40" t="s">
        <v>1113</v>
      </c>
      <c r="J19" s="60"/>
      <c r="K19" s="60"/>
      <c r="L19" s="40" t="s">
        <v>1113</v>
      </c>
      <c r="M19" s="40" t="s">
        <v>1113</v>
      </c>
      <c r="N19" s="60"/>
      <c r="O19" s="41"/>
    </row>
    <row r="20" spans="1:25" s="42" customFormat="1" ht="54" customHeight="1" x14ac:dyDescent="0.2">
      <c r="A20" s="476"/>
      <c r="B20" s="60" t="s">
        <v>577</v>
      </c>
      <c r="C20" s="475"/>
      <c r="D20" s="75">
        <f>1549.71*6</f>
        <v>9298.26</v>
      </c>
      <c r="E20" s="491"/>
      <c r="F20" s="60"/>
      <c r="G20" s="40" t="s">
        <v>1113</v>
      </c>
      <c r="H20" s="60"/>
      <c r="I20" s="40" t="s">
        <v>1113</v>
      </c>
      <c r="J20" s="60"/>
      <c r="K20" s="60"/>
      <c r="L20" s="40" t="s">
        <v>1113</v>
      </c>
      <c r="M20" s="40"/>
      <c r="N20" s="60"/>
      <c r="O20" s="41"/>
    </row>
    <row r="21" spans="1:25" s="42" customFormat="1" ht="54" customHeight="1" x14ac:dyDescent="0.2">
      <c r="A21" s="67" t="s">
        <v>1120</v>
      </c>
      <c r="B21" s="60" t="s">
        <v>67</v>
      </c>
      <c r="C21" s="60" t="s">
        <v>2125</v>
      </c>
      <c r="D21" s="75">
        <v>264.42</v>
      </c>
      <c r="E21" s="25">
        <v>5351</v>
      </c>
      <c r="F21" s="60"/>
      <c r="G21" s="40" t="s">
        <v>1113</v>
      </c>
      <c r="H21" s="60"/>
      <c r="I21" s="40" t="s">
        <v>1113</v>
      </c>
      <c r="J21" s="60"/>
      <c r="K21" s="60"/>
      <c r="L21" s="40" t="s">
        <v>1113</v>
      </c>
      <c r="M21" s="40"/>
      <c r="N21" s="60"/>
      <c r="O21" s="41"/>
    </row>
    <row r="22" spans="1:25" s="42" customFormat="1" ht="54" customHeight="1" x14ac:dyDescent="0.2">
      <c r="A22" s="471" t="s">
        <v>1121</v>
      </c>
      <c r="B22" s="60" t="s">
        <v>67</v>
      </c>
      <c r="C22" s="474" t="s">
        <v>3090</v>
      </c>
      <c r="D22" s="75">
        <v>339</v>
      </c>
      <c r="E22" s="25">
        <v>5352</v>
      </c>
      <c r="F22" s="60"/>
      <c r="G22" s="40" t="s">
        <v>1113</v>
      </c>
      <c r="H22" s="60"/>
      <c r="I22" s="40" t="s">
        <v>1113</v>
      </c>
      <c r="J22" s="60"/>
      <c r="K22" s="60"/>
      <c r="L22" s="40" t="s">
        <v>1113</v>
      </c>
      <c r="M22" s="40"/>
      <c r="N22" s="60"/>
      <c r="O22" s="41"/>
    </row>
    <row r="23" spans="1:25" s="42" customFormat="1" ht="54" customHeight="1" x14ac:dyDescent="0.2">
      <c r="A23" s="471"/>
      <c r="B23" s="60" t="s">
        <v>83</v>
      </c>
      <c r="C23" s="474"/>
      <c r="D23" s="75">
        <v>340.9</v>
      </c>
      <c r="E23" s="25">
        <v>5353</v>
      </c>
      <c r="F23" s="60"/>
      <c r="G23" s="40" t="s">
        <v>1113</v>
      </c>
      <c r="H23" s="60"/>
      <c r="I23" s="40" t="s">
        <v>1113</v>
      </c>
      <c r="J23" s="60"/>
      <c r="K23" s="60"/>
      <c r="L23" s="40" t="s">
        <v>1113</v>
      </c>
      <c r="M23" s="40"/>
      <c r="N23" s="60"/>
      <c r="O23" s="41"/>
    </row>
    <row r="24" spans="1:25" s="42" customFormat="1" ht="45.75" customHeight="1" x14ac:dyDescent="0.2">
      <c r="A24" s="67" t="s">
        <v>1122</v>
      </c>
      <c r="B24" s="60" t="s">
        <v>731</v>
      </c>
      <c r="C24" s="60" t="s">
        <v>3075</v>
      </c>
      <c r="D24" s="75">
        <v>438.84</v>
      </c>
      <c r="E24" s="25">
        <v>5354</v>
      </c>
      <c r="F24" s="60"/>
      <c r="G24" s="40" t="s">
        <v>1113</v>
      </c>
      <c r="H24" s="60"/>
      <c r="I24" s="40" t="s">
        <v>1113</v>
      </c>
      <c r="J24" s="60"/>
      <c r="K24" s="60"/>
      <c r="L24" s="40"/>
      <c r="M24" s="40" t="s">
        <v>1113</v>
      </c>
      <c r="N24" s="60"/>
      <c r="O24" s="41"/>
    </row>
    <row r="25" spans="1:25" s="42" customFormat="1" ht="45.75" customHeight="1" x14ac:dyDescent="0.2">
      <c r="A25" s="471" t="s">
        <v>1123</v>
      </c>
      <c r="B25" s="60" t="s">
        <v>67</v>
      </c>
      <c r="C25" s="474" t="s">
        <v>3091</v>
      </c>
      <c r="D25" s="75">
        <v>339</v>
      </c>
      <c r="E25" s="25">
        <v>5357</v>
      </c>
      <c r="F25" s="60"/>
      <c r="G25" s="40" t="s">
        <v>1113</v>
      </c>
      <c r="H25" s="60"/>
      <c r="I25" s="40" t="s">
        <v>1113</v>
      </c>
      <c r="J25" s="60"/>
      <c r="K25" s="60"/>
      <c r="L25" s="40"/>
      <c r="M25" s="40" t="s">
        <v>1113</v>
      </c>
      <c r="N25" s="60"/>
      <c r="O25" s="41"/>
    </row>
    <row r="26" spans="1:25" s="42" customFormat="1" ht="45.75" customHeight="1" x14ac:dyDescent="0.2">
      <c r="A26" s="471"/>
      <c r="B26" s="60" t="s">
        <v>83</v>
      </c>
      <c r="C26" s="474"/>
      <c r="D26" s="75">
        <v>340.9</v>
      </c>
      <c r="E26" s="25">
        <v>5358</v>
      </c>
      <c r="F26" s="60"/>
      <c r="G26" s="40" t="s">
        <v>1113</v>
      </c>
      <c r="H26" s="60"/>
      <c r="I26" s="40" t="s">
        <v>1113</v>
      </c>
      <c r="J26" s="60"/>
      <c r="K26" s="60"/>
      <c r="L26" s="40"/>
      <c r="M26" s="40" t="s">
        <v>1113</v>
      </c>
      <c r="N26" s="60"/>
      <c r="O26" s="41"/>
    </row>
    <row r="27" spans="1:25" s="42" customFormat="1" ht="45.75" customHeight="1" x14ac:dyDescent="0.2">
      <c r="A27" s="67" t="s">
        <v>1124</v>
      </c>
      <c r="B27" s="60" t="s">
        <v>732</v>
      </c>
      <c r="C27" s="60" t="s">
        <v>3092</v>
      </c>
      <c r="D27" s="75">
        <v>540</v>
      </c>
      <c r="E27" s="25">
        <v>5359</v>
      </c>
      <c r="F27" s="60"/>
      <c r="G27" s="40" t="s">
        <v>1113</v>
      </c>
      <c r="H27" s="60"/>
      <c r="I27" s="40" t="s">
        <v>1113</v>
      </c>
      <c r="J27" s="60"/>
      <c r="K27" s="60"/>
      <c r="L27" s="40"/>
      <c r="M27" s="40" t="s">
        <v>1113</v>
      </c>
      <c r="N27" s="60"/>
      <c r="O27" s="41"/>
    </row>
    <row r="28" spans="1:25" s="42" customFormat="1" ht="45.75" customHeight="1" x14ac:dyDescent="0.2">
      <c r="A28" s="67" t="s">
        <v>1125</v>
      </c>
      <c r="B28" s="60" t="s">
        <v>733</v>
      </c>
      <c r="C28" s="60" t="s">
        <v>2117</v>
      </c>
      <c r="D28" s="75">
        <v>480</v>
      </c>
      <c r="E28" s="25">
        <v>5360</v>
      </c>
      <c r="F28" s="60"/>
      <c r="G28" s="40" t="s">
        <v>1113</v>
      </c>
      <c r="H28" s="60"/>
      <c r="I28" s="40" t="s">
        <v>1113</v>
      </c>
      <c r="J28" s="60"/>
      <c r="K28" s="60"/>
      <c r="L28" s="40" t="s">
        <v>1113</v>
      </c>
      <c r="M28" s="40"/>
      <c r="N28" s="60"/>
      <c r="O28" s="41"/>
    </row>
    <row r="29" spans="1:25" s="42" customFormat="1" ht="33.75" customHeight="1" x14ac:dyDescent="0.2">
      <c r="A29" s="471" t="s">
        <v>1126</v>
      </c>
      <c r="B29" s="60" t="s">
        <v>83</v>
      </c>
      <c r="C29" s="474" t="s">
        <v>3090</v>
      </c>
      <c r="D29" s="75">
        <v>397.71</v>
      </c>
      <c r="E29" s="25">
        <v>5361</v>
      </c>
      <c r="F29" s="60"/>
      <c r="G29" s="40" t="s">
        <v>1113</v>
      </c>
      <c r="H29" s="60"/>
      <c r="I29" s="40" t="s">
        <v>1113</v>
      </c>
      <c r="J29" s="60"/>
      <c r="K29" s="60"/>
      <c r="L29" s="40" t="s">
        <v>1113</v>
      </c>
      <c r="M29" s="40"/>
      <c r="N29" s="60"/>
      <c r="O29" s="41"/>
    </row>
    <row r="30" spans="1:25" s="42" customFormat="1" ht="33.75" customHeight="1" x14ac:dyDescent="0.2">
      <c r="A30" s="471"/>
      <c r="B30" s="60" t="s">
        <v>67</v>
      </c>
      <c r="C30" s="474"/>
      <c r="D30" s="75">
        <v>395.5</v>
      </c>
      <c r="E30" s="25">
        <v>5362</v>
      </c>
      <c r="F30" s="60"/>
      <c r="G30" s="40" t="s">
        <v>1113</v>
      </c>
      <c r="H30" s="60"/>
      <c r="I30" s="40" t="s">
        <v>1113</v>
      </c>
      <c r="J30" s="60"/>
      <c r="K30" s="60"/>
      <c r="L30" s="40" t="s">
        <v>1113</v>
      </c>
      <c r="M30" s="40"/>
      <c r="N30" s="60"/>
      <c r="O30" s="41"/>
    </row>
    <row r="31" spans="1:25" s="42" customFormat="1" ht="27" customHeight="1" x14ac:dyDescent="0.2">
      <c r="A31" s="471" t="s">
        <v>1127</v>
      </c>
      <c r="B31" s="60" t="s">
        <v>67</v>
      </c>
      <c r="C31" s="474" t="s">
        <v>3093</v>
      </c>
      <c r="D31" s="75">
        <v>330.8</v>
      </c>
      <c r="E31" s="25">
        <v>5363</v>
      </c>
      <c r="F31" s="60"/>
      <c r="G31" s="40" t="s">
        <v>1113</v>
      </c>
      <c r="H31" s="60"/>
      <c r="I31" s="40" t="s">
        <v>1113</v>
      </c>
      <c r="J31" s="60"/>
      <c r="K31" s="60"/>
      <c r="L31" s="40" t="s">
        <v>1113</v>
      </c>
      <c r="M31" s="40"/>
      <c r="N31" s="60"/>
      <c r="O31" s="41"/>
    </row>
    <row r="32" spans="1:25" s="42" customFormat="1" ht="27" customHeight="1" x14ac:dyDescent="0.2">
      <c r="A32" s="471"/>
      <c r="B32" s="60" t="s">
        <v>83</v>
      </c>
      <c r="C32" s="474"/>
      <c r="D32" s="75">
        <v>381.22</v>
      </c>
      <c r="E32" s="25">
        <v>5364</v>
      </c>
      <c r="F32" s="60"/>
      <c r="G32" s="40" t="s">
        <v>1113</v>
      </c>
      <c r="H32" s="60"/>
      <c r="I32" s="40" t="s">
        <v>1113</v>
      </c>
      <c r="J32" s="60"/>
      <c r="K32" s="60"/>
      <c r="L32" s="40" t="s">
        <v>1113</v>
      </c>
      <c r="M32" s="40"/>
      <c r="N32" s="60"/>
      <c r="O32" s="41"/>
    </row>
    <row r="33" spans="1:15" s="42" customFormat="1" ht="48" customHeight="1" x14ac:dyDescent="0.2">
      <c r="A33" s="67" t="s">
        <v>1128</v>
      </c>
      <c r="B33" s="60" t="s">
        <v>734</v>
      </c>
      <c r="C33" s="60" t="s">
        <v>3094</v>
      </c>
      <c r="D33" s="75">
        <v>2750</v>
      </c>
      <c r="E33" s="25" t="s">
        <v>931</v>
      </c>
      <c r="F33" s="60"/>
      <c r="G33" s="40" t="s">
        <v>1113</v>
      </c>
      <c r="H33" s="60"/>
      <c r="I33" s="40" t="s">
        <v>1113</v>
      </c>
      <c r="J33" s="60"/>
      <c r="K33" s="60"/>
      <c r="L33" s="40" t="s">
        <v>1113</v>
      </c>
      <c r="M33" s="40"/>
      <c r="N33" s="60"/>
      <c r="O33" s="41"/>
    </row>
    <row r="34" spans="1:15" s="42" customFormat="1" ht="27" customHeight="1" x14ac:dyDescent="0.2">
      <c r="A34" s="471" t="s">
        <v>1129</v>
      </c>
      <c r="B34" s="60" t="s">
        <v>735</v>
      </c>
      <c r="C34" s="474" t="s">
        <v>3095</v>
      </c>
      <c r="D34" s="75">
        <v>180.8</v>
      </c>
      <c r="E34" s="25">
        <v>5365</v>
      </c>
      <c r="F34" s="60"/>
      <c r="G34" s="40" t="s">
        <v>1113</v>
      </c>
      <c r="H34" s="60"/>
      <c r="I34" s="40" t="s">
        <v>1113</v>
      </c>
      <c r="J34" s="60"/>
      <c r="K34" s="60"/>
      <c r="L34" s="40" t="s">
        <v>1113</v>
      </c>
      <c r="M34" s="40"/>
      <c r="N34" s="60"/>
      <c r="O34" s="41"/>
    </row>
    <row r="35" spans="1:15" s="42" customFormat="1" ht="27" customHeight="1" x14ac:dyDescent="0.2">
      <c r="A35" s="471"/>
      <c r="B35" s="60" t="s">
        <v>478</v>
      </c>
      <c r="C35" s="474"/>
      <c r="D35" s="75">
        <v>45.2</v>
      </c>
      <c r="E35" s="25">
        <v>5366</v>
      </c>
      <c r="F35" s="60"/>
      <c r="G35" s="40" t="s">
        <v>1113</v>
      </c>
      <c r="H35" s="60"/>
      <c r="I35" s="40" t="s">
        <v>1113</v>
      </c>
      <c r="J35" s="60"/>
      <c r="K35" s="60"/>
      <c r="L35" s="40" t="s">
        <v>1113</v>
      </c>
      <c r="M35" s="40"/>
      <c r="N35" s="60"/>
      <c r="O35" s="41"/>
    </row>
    <row r="36" spans="1:15" s="42" customFormat="1" ht="27" customHeight="1" x14ac:dyDescent="0.2">
      <c r="A36" s="471"/>
      <c r="B36" s="60" t="s">
        <v>736</v>
      </c>
      <c r="C36" s="474"/>
      <c r="D36" s="75">
        <v>130</v>
      </c>
      <c r="E36" s="25">
        <v>5367</v>
      </c>
      <c r="F36" s="60"/>
      <c r="G36" s="40" t="s">
        <v>1113</v>
      </c>
      <c r="H36" s="60"/>
      <c r="I36" s="40" t="s">
        <v>1113</v>
      </c>
      <c r="J36" s="60"/>
      <c r="K36" s="60"/>
      <c r="L36" s="40" t="s">
        <v>1113</v>
      </c>
      <c r="M36" s="40"/>
      <c r="N36" s="60"/>
      <c r="O36" s="41"/>
    </row>
    <row r="37" spans="1:15" s="42" customFormat="1" ht="27" customHeight="1" x14ac:dyDescent="0.2">
      <c r="A37" s="471"/>
      <c r="B37" s="60" t="s">
        <v>737</v>
      </c>
      <c r="C37" s="474"/>
      <c r="D37" s="75">
        <v>180.8</v>
      </c>
      <c r="E37" s="25">
        <v>5368</v>
      </c>
      <c r="F37" s="60"/>
      <c r="G37" s="40" t="s">
        <v>1113</v>
      </c>
      <c r="H37" s="60"/>
      <c r="I37" s="40" t="s">
        <v>1113</v>
      </c>
      <c r="J37" s="60"/>
      <c r="K37" s="60"/>
      <c r="L37" s="40" t="s">
        <v>1113</v>
      </c>
      <c r="M37" s="40"/>
      <c r="N37" s="60"/>
      <c r="O37" s="41"/>
    </row>
    <row r="38" spans="1:15" s="42" customFormat="1" ht="27" customHeight="1" x14ac:dyDescent="0.2">
      <c r="A38" s="471"/>
      <c r="B38" s="60" t="s">
        <v>738</v>
      </c>
      <c r="C38" s="474"/>
      <c r="D38" s="75">
        <v>40</v>
      </c>
      <c r="E38" s="25">
        <v>5369</v>
      </c>
      <c r="F38" s="60"/>
      <c r="G38" s="40" t="s">
        <v>1113</v>
      </c>
      <c r="H38" s="60"/>
      <c r="I38" s="40" t="s">
        <v>1113</v>
      </c>
      <c r="J38" s="60"/>
      <c r="K38" s="60"/>
      <c r="L38" s="40" t="s">
        <v>1113</v>
      </c>
      <c r="M38" s="40"/>
      <c r="N38" s="60"/>
      <c r="O38" s="41"/>
    </row>
    <row r="39" spans="1:15" s="42" customFormat="1" ht="27" customHeight="1" x14ac:dyDescent="0.2">
      <c r="A39" s="471"/>
      <c r="B39" s="60" t="s">
        <v>739</v>
      </c>
      <c r="C39" s="474"/>
      <c r="D39" s="75">
        <v>103.3</v>
      </c>
      <c r="E39" s="25">
        <v>5370</v>
      </c>
      <c r="F39" s="60"/>
      <c r="G39" s="40" t="s">
        <v>1113</v>
      </c>
      <c r="H39" s="60"/>
      <c r="I39" s="40" t="s">
        <v>1113</v>
      </c>
      <c r="J39" s="60"/>
      <c r="K39" s="60"/>
      <c r="L39" s="40" t="s">
        <v>1113</v>
      </c>
      <c r="M39" s="40"/>
      <c r="N39" s="60"/>
      <c r="O39" s="41"/>
    </row>
    <row r="40" spans="1:15" s="42" customFormat="1" ht="27" customHeight="1" x14ac:dyDescent="0.2">
      <c r="A40" s="471"/>
      <c r="B40" s="60" t="s">
        <v>740</v>
      </c>
      <c r="C40" s="474"/>
      <c r="D40" s="75">
        <v>129.1</v>
      </c>
      <c r="E40" s="25">
        <v>5371</v>
      </c>
      <c r="F40" s="60"/>
      <c r="G40" s="40" t="s">
        <v>1113</v>
      </c>
      <c r="H40" s="60"/>
      <c r="I40" s="40" t="s">
        <v>1113</v>
      </c>
      <c r="J40" s="60"/>
      <c r="K40" s="60"/>
      <c r="L40" s="40"/>
      <c r="M40" s="40" t="s">
        <v>1113</v>
      </c>
      <c r="N40" s="60"/>
      <c r="O40" s="41"/>
    </row>
    <row r="41" spans="1:15" s="42" customFormat="1" ht="27" customHeight="1" x14ac:dyDescent="0.2">
      <c r="A41" s="471" t="s">
        <v>1130</v>
      </c>
      <c r="B41" s="60" t="s">
        <v>67</v>
      </c>
      <c r="C41" s="474" t="s">
        <v>3096</v>
      </c>
      <c r="D41" s="75">
        <v>395.5</v>
      </c>
      <c r="E41" s="25">
        <v>5374</v>
      </c>
      <c r="F41" s="60"/>
      <c r="G41" s="40" t="s">
        <v>1113</v>
      </c>
      <c r="H41" s="60"/>
      <c r="I41" s="40" t="s">
        <v>1113</v>
      </c>
      <c r="J41" s="60"/>
      <c r="K41" s="60"/>
      <c r="L41" s="40"/>
      <c r="M41" s="40" t="s">
        <v>1113</v>
      </c>
      <c r="N41" s="60"/>
      <c r="O41" s="41"/>
    </row>
    <row r="42" spans="1:15" s="42" customFormat="1" ht="27" customHeight="1" x14ac:dyDescent="0.2">
      <c r="A42" s="471"/>
      <c r="B42" s="60" t="s">
        <v>83</v>
      </c>
      <c r="C42" s="474"/>
      <c r="D42" s="75">
        <v>397.71</v>
      </c>
      <c r="E42" s="25">
        <v>5375</v>
      </c>
      <c r="F42" s="60"/>
      <c r="G42" s="40" t="s">
        <v>1113</v>
      </c>
      <c r="H42" s="60"/>
      <c r="I42" s="40" t="s">
        <v>1113</v>
      </c>
      <c r="J42" s="60"/>
      <c r="K42" s="60"/>
      <c r="L42" s="40" t="s">
        <v>1113</v>
      </c>
      <c r="M42" s="40"/>
      <c r="N42" s="60"/>
      <c r="O42" s="41"/>
    </row>
    <row r="43" spans="1:15" s="42" customFormat="1" ht="27" customHeight="1" x14ac:dyDescent="0.2">
      <c r="A43" s="471" t="s">
        <v>1131</v>
      </c>
      <c r="B43" s="60" t="s">
        <v>67</v>
      </c>
      <c r="C43" s="474" t="s">
        <v>3097</v>
      </c>
      <c r="D43" s="75">
        <v>169.5</v>
      </c>
      <c r="E43" s="25">
        <v>5376</v>
      </c>
      <c r="F43" s="60"/>
      <c r="G43" s="40" t="s">
        <v>1113</v>
      </c>
      <c r="H43" s="60"/>
      <c r="I43" s="40" t="s">
        <v>1113</v>
      </c>
      <c r="J43" s="60"/>
      <c r="K43" s="60"/>
      <c r="L43" s="40" t="s">
        <v>1113</v>
      </c>
      <c r="M43" s="40"/>
      <c r="N43" s="60"/>
      <c r="O43" s="41"/>
    </row>
    <row r="44" spans="1:15" s="42" customFormat="1" ht="27" customHeight="1" x14ac:dyDescent="0.2">
      <c r="A44" s="471"/>
      <c r="B44" s="60" t="s">
        <v>83</v>
      </c>
      <c r="C44" s="474"/>
      <c r="D44" s="75">
        <v>170.45</v>
      </c>
      <c r="E44" s="25">
        <v>5377</v>
      </c>
      <c r="F44" s="60"/>
      <c r="G44" s="40" t="s">
        <v>1113</v>
      </c>
      <c r="H44" s="60"/>
      <c r="I44" s="40" t="s">
        <v>1113</v>
      </c>
      <c r="J44" s="60"/>
      <c r="K44" s="60"/>
      <c r="L44" s="40" t="s">
        <v>1113</v>
      </c>
      <c r="M44" s="40"/>
      <c r="N44" s="60"/>
      <c r="O44" s="41"/>
    </row>
    <row r="45" spans="1:15" s="42" customFormat="1" ht="27" customHeight="1" x14ac:dyDescent="0.2">
      <c r="A45" s="67" t="s">
        <v>1132</v>
      </c>
      <c r="B45" s="60" t="s">
        <v>741</v>
      </c>
      <c r="C45" s="60" t="s">
        <v>3098</v>
      </c>
      <c r="D45" s="75">
        <v>3000</v>
      </c>
      <c r="E45" s="25">
        <v>5385</v>
      </c>
      <c r="F45" s="60"/>
      <c r="G45" s="40" t="s">
        <v>1113</v>
      </c>
      <c r="H45" s="60"/>
      <c r="I45" s="40" t="s">
        <v>1113</v>
      </c>
      <c r="J45" s="60"/>
      <c r="K45" s="60"/>
      <c r="L45" s="40" t="s">
        <v>1113</v>
      </c>
      <c r="M45" s="40"/>
      <c r="N45" s="60"/>
      <c r="O45" s="41"/>
    </row>
    <row r="46" spans="1:15" s="42" customFormat="1" ht="27" customHeight="1" x14ac:dyDescent="0.2">
      <c r="A46" s="67" t="s">
        <v>1133</v>
      </c>
      <c r="B46" s="60" t="s">
        <v>742</v>
      </c>
      <c r="C46" s="60" t="s">
        <v>3099</v>
      </c>
      <c r="D46" s="75">
        <v>1615</v>
      </c>
      <c r="E46" s="25">
        <v>5381</v>
      </c>
      <c r="F46" s="60"/>
      <c r="G46" s="40" t="s">
        <v>1113</v>
      </c>
      <c r="H46" s="60"/>
      <c r="I46" s="40" t="s">
        <v>1113</v>
      </c>
      <c r="J46" s="60"/>
      <c r="K46" s="60"/>
      <c r="L46" s="40" t="s">
        <v>1113</v>
      </c>
      <c r="M46" s="40"/>
      <c r="N46" s="60"/>
      <c r="O46" s="41"/>
    </row>
    <row r="47" spans="1:15" s="42" customFormat="1" ht="48.75" customHeight="1" x14ac:dyDescent="0.2">
      <c r="A47" s="67" t="s">
        <v>1134</v>
      </c>
      <c r="B47" s="60" t="s">
        <v>743</v>
      </c>
      <c r="C47" s="60" t="s">
        <v>3100</v>
      </c>
      <c r="D47" s="75">
        <v>11352.68</v>
      </c>
      <c r="E47" s="25" t="s">
        <v>641</v>
      </c>
      <c r="F47" s="60"/>
      <c r="G47" s="40" t="s">
        <v>1113</v>
      </c>
      <c r="H47" s="60"/>
      <c r="I47" s="40" t="s">
        <v>1113</v>
      </c>
      <c r="J47" s="60"/>
      <c r="K47" s="60"/>
      <c r="L47" s="40" t="s">
        <v>1113</v>
      </c>
      <c r="M47" s="40"/>
      <c r="N47" s="60"/>
      <c r="O47" s="41"/>
    </row>
    <row r="48" spans="1:15" s="42" customFormat="1" ht="50.25" customHeight="1" x14ac:dyDescent="0.2">
      <c r="A48" s="67" t="s">
        <v>1135</v>
      </c>
      <c r="B48" s="60" t="s">
        <v>744</v>
      </c>
      <c r="C48" s="60" t="s">
        <v>3101</v>
      </c>
      <c r="D48" s="75">
        <v>898</v>
      </c>
      <c r="E48" s="25">
        <v>5382</v>
      </c>
      <c r="F48" s="60"/>
      <c r="G48" s="40" t="s">
        <v>1113</v>
      </c>
      <c r="H48" s="60"/>
      <c r="I48" s="40" t="s">
        <v>1113</v>
      </c>
      <c r="J48" s="60"/>
      <c r="K48" s="60"/>
      <c r="L48" s="40" t="s">
        <v>1113</v>
      </c>
      <c r="M48" s="40"/>
      <c r="N48" s="60"/>
      <c r="O48" s="41"/>
    </row>
    <row r="49" spans="1:15" s="42" customFormat="1" ht="47.25" customHeight="1" x14ac:dyDescent="0.2">
      <c r="A49" s="67" t="s">
        <v>1136</v>
      </c>
      <c r="B49" s="60" t="s">
        <v>745</v>
      </c>
      <c r="C49" s="60" t="s">
        <v>3067</v>
      </c>
      <c r="D49" s="75">
        <v>332.22</v>
      </c>
      <c r="E49" s="25">
        <v>5383</v>
      </c>
      <c r="F49" s="60"/>
      <c r="G49" s="40" t="s">
        <v>1113</v>
      </c>
      <c r="H49" s="60"/>
      <c r="I49" s="40" t="s">
        <v>1113</v>
      </c>
      <c r="J49" s="60"/>
      <c r="K49" s="60"/>
      <c r="L49" s="40"/>
      <c r="M49" s="40" t="s">
        <v>1113</v>
      </c>
      <c r="N49" s="60"/>
      <c r="O49" s="41"/>
    </row>
    <row r="50" spans="1:15" s="42" customFormat="1" ht="47.25" customHeight="1" x14ac:dyDescent="0.2">
      <c r="A50" s="67" t="s">
        <v>1137</v>
      </c>
      <c r="B50" s="60" t="s">
        <v>745</v>
      </c>
      <c r="C50" s="60" t="s">
        <v>3067</v>
      </c>
      <c r="D50" s="75">
        <v>1213.5999999999999</v>
      </c>
      <c r="E50" s="25">
        <v>5384</v>
      </c>
      <c r="F50" s="60"/>
      <c r="G50" s="40" t="s">
        <v>1113</v>
      </c>
      <c r="H50" s="60"/>
      <c r="I50" s="40" t="s">
        <v>1113</v>
      </c>
      <c r="J50" s="60"/>
      <c r="K50" s="60"/>
      <c r="L50" s="40"/>
      <c r="M50" s="40" t="s">
        <v>1113</v>
      </c>
      <c r="N50" s="60"/>
      <c r="O50" s="41"/>
    </row>
    <row r="51" spans="1:15" s="42" customFormat="1" ht="47.25" customHeight="1" x14ac:dyDescent="0.2">
      <c r="A51" s="67" t="s">
        <v>1138</v>
      </c>
      <c r="B51" s="60" t="s">
        <v>746</v>
      </c>
      <c r="C51" s="60" t="s">
        <v>2113</v>
      </c>
      <c r="D51" s="75">
        <v>406.5</v>
      </c>
      <c r="E51" s="25">
        <v>5386</v>
      </c>
      <c r="F51" s="60"/>
      <c r="G51" s="40" t="s">
        <v>1113</v>
      </c>
      <c r="H51" s="60"/>
      <c r="I51" s="40" t="s">
        <v>1113</v>
      </c>
      <c r="J51" s="60"/>
      <c r="K51" s="60"/>
      <c r="L51" s="40"/>
      <c r="M51" s="40" t="s">
        <v>1113</v>
      </c>
      <c r="N51" s="60"/>
      <c r="O51" s="41"/>
    </row>
    <row r="52" spans="1:15" s="42" customFormat="1" ht="47.25" customHeight="1" x14ac:dyDescent="0.2">
      <c r="A52" s="67" t="s">
        <v>1139</v>
      </c>
      <c r="B52" s="60" t="s">
        <v>747</v>
      </c>
      <c r="C52" s="60" t="s">
        <v>2126</v>
      </c>
      <c r="D52" s="75">
        <v>190</v>
      </c>
      <c r="E52" s="25">
        <v>5387</v>
      </c>
      <c r="F52" s="60"/>
      <c r="G52" s="40" t="s">
        <v>1113</v>
      </c>
      <c r="H52" s="60"/>
      <c r="I52" s="40" t="s">
        <v>1113</v>
      </c>
      <c r="J52" s="60"/>
      <c r="K52" s="60"/>
      <c r="L52" s="40"/>
      <c r="M52" s="40" t="s">
        <v>1113</v>
      </c>
      <c r="N52" s="60"/>
      <c r="O52" s="41"/>
    </row>
    <row r="53" spans="1:15" s="42" customFormat="1" ht="47.25" customHeight="1" x14ac:dyDescent="0.2">
      <c r="A53" s="67" t="s">
        <v>1140</v>
      </c>
      <c r="B53" s="60" t="s">
        <v>748</v>
      </c>
      <c r="C53" s="60" t="s">
        <v>2127</v>
      </c>
      <c r="D53" s="75">
        <v>729.7</v>
      </c>
      <c r="E53" s="25">
        <v>5378</v>
      </c>
      <c r="F53" s="60"/>
      <c r="G53" s="40" t="s">
        <v>1113</v>
      </c>
      <c r="H53" s="60"/>
      <c r="I53" s="40" t="s">
        <v>1113</v>
      </c>
      <c r="J53" s="60"/>
      <c r="K53" s="60"/>
      <c r="L53" s="40"/>
      <c r="M53" s="40" t="s">
        <v>1113</v>
      </c>
      <c r="N53" s="60"/>
      <c r="O53" s="41"/>
    </row>
    <row r="54" spans="1:15" s="42" customFormat="1" ht="47.25" customHeight="1" x14ac:dyDescent="0.2">
      <c r="A54" s="471" t="s">
        <v>1141</v>
      </c>
      <c r="B54" s="60" t="s">
        <v>83</v>
      </c>
      <c r="C54" s="474" t="s">
        <v>3097</v>
      </c>
      <c r="D54" s="75">
        <v>707.98</v>
      </c>
      <c r="E54" s="25">
        <v>5388</v>
      </c>
      <c r="F54" s="60"/>
      <c r="G54" s="40" t="s">
        <v>1113</v>
      </c>
      <c r="H54" s="60"/>
      <c r="I54" s="40" t="s">
        <v>1113</v>
      </c>
      <c r="J54" s="60"/>
      <c r="K54" s="60"/>
      <c r="L54" s="40"/>
      <c r="M54" s="40" t="s">
        <v>1113</v>
      </c>
      <c r="N54" s="60"/>
      <c r="O54" s="41"/>
    </row>
    <row r="55" spans="1:15" s="42" customFormat="1" ht="47.25" customHeight="1" x14ac:dyDescent="0.2">
      <c r="A55" s="471"/>
      <c r="B55" s="60" t="s">
        <v>67</v>
      </c>
      <c r="C55" s="474"/>
      <c r="D55" s="75">
        <v>674.28</v>
      </c>
      <c r="E55" s="25">
        <v>5389</v>
      </c>
      <c r="F55" s="60"/>
      <c r="G55" s="40" t="s">
        <v>1113</v>
      </c>
      <c r="H55" s="60"/>
      <c r="I55" s="40" t="s">
        <v>1113</v>
      </c>
      <c r="J55" s="60"/>
      <c r="K55" s="60"/>
      <c r="L55" s="40"/>
      <c r="M55" s="40" t="s">
        <v>1113</v>
      </c>
      <c r="N55" s="60"/>
      <c r="O55" s="41"/>
    </row>
    <row r="56" spans="1:15" s="42" customFormat="1" ht="47.25" customHeight="1" x14ac:dyDescent="0.2">
      <c r="A56" s="67" t="s">
        <v>1142</v>
      </c>
      <c r="B56" s="60" t="s">
        <v>195</v>
      </c>
      <c r="C56" s="60" t="s">
        <v>3102</v>
      </c>
      <c r="D56" s="75">
        <v>805.12</v>
      </c>
      <c r="E56" s="25">
        <v>5390</v>
      </c>
      <c r="F56" s="60"/>
      <c r="G56" s="40" t="s">
        <v>1113</v>
      </c>
      <c r="H56" s="60"/>
      <c r="I56" s="40" t="s">
        <v>1113</v>
      </c>
      <c r="J56" s="60"/>
      <c r="K56" s="60"/>
      <c r="L56" s="40"/>
      <c r="M56" s="40" t="s">
        <v>1113</v>
      </c>
      <c r="N56" s="60"/>
      <c r="O56" s="41"/>
    </row>
    <row r="57" spans="1:15" s="42" customFormat="1" ht="47.25" customHeight="1" x14ac:dyDescent="0.2">
      <c r="A57" s="471" t="s">
        <v>1143</v>
      </c>
      <c r="B57" s="60" t="s">
        <v>733</v>
      </c>
      <c r="C57" s="474" t="s">
        <v>2114</v>
      </c>
      <c r="D57" s="75">
        <v>731.5</v>
      </c>
      <c r="E57" s="25">
        <v>5391</v>
      </c>
      <c r="F57" s="60"/>
      <c r="G57" s="40" t="s">
        <v>1113</v>
      </c>
      <c r="H57" s="60"/>
      <c r="I57" s="40" t="s">
        <v>1113</v>
      </c>
      <c r="J57" s="60"/>
      <c r="K57" s="60"/>
      <c r="L57" s="40"/>
      <c r="M57" s="40" t="s">
        <v>1113</v>
      </c>
      <c r="N57" s="60"/>
      <c r="O57" s="41"/>
    </row>
    <row r="58" spans="1:15" s="42" customFormat="1" ht="47.25" customHeight="1" x14ac:dyDescent="0.2">
      <c r="A58" s="471"/>
      <c r="B58" s="60" t="s">
        <v>749</v>
      </c>
      <c r="C58" s="474"/>
      <c r="D58" s="75">
        <v>58.76</v>
      </c>
      <c r="E58" s="25">
        <v>5392</v>
      </c>
      <c r="F58" s="60"/>
      <c r="G58" s="40" t="s">
        <v>1113</v>
      </c>
      <c r="H58" s="60"/>
      <c r="I58" s="40" t="s">
        <v>1113</v>
      </c>
      <c r="J58" s="60"/>
      <c r="K58" s="60"/>
      <c r="L58" s="40"/>
      <c r="M58" s="40" t="s">
        <v>1113</v>
      </c>
      <c r="N58" s="60"/>
      <c r="O58" s="41"/>
    </row>
    <row r="59" spans="1:15" s="42" customFormat="1" ht="47.25" customHeight="1" x14ac:dyDescent="0.2">
      <c r="A59" s="67" t="s">
        <v>1144</v>
      </c>
      <c r="B59" s="60" t="s">
        <v>75</v>
      </c>
      <c r="C59" s="60" t="s">
        <v>2115</v>
      </c>
      <c r="D59" s="75">
        <v>1073.4100000000001</v>
      </c>
      <c r="E59" s="25">
        <v>5393</v>
      </c>
      <c r="F59" s="60"/>
      <c r="G59" s="40" t="s">
        <v>1113</v>
      </c>
      <c r="H59" s="60"/>
      <c r="I59" s="40" t="s">
        <v>1113</v>
      </c>
      <c r="J59" s="60"/>
      <c r="K59" s="60"/>
      <c r="L59" s="40"/>
      <c r="M59" s="40" t="s">
        <v>1113</v>
      </c>
      <c r="N59" s="60"/>
      <c r="O59" s="41"/>
    </row>
    <row r="60" spans="1:15" s="42" customFormat="1" ht="35.25" customHeight="1" x14ac:dyDescent="0.2">
      <c r="A60" s="471" t="s">
        <v>1145</v>
      </c>
      <c r="B60" s="60" t="s">
        <v>740</v>
      </c>
      <c r="C60" s="474" t="s">
        <v>3103</v>
      </c>
      <c r="D60" s="75">
        <v>129.1</v>
      </c>
      <c r="E60" s="25">
        <v>5396</v>
      </c>
      <c r="F60" s="60"/>
      <c r="G60" s="40" t="s">
        <v>1113</v>
      </c>
      <c r="H60" s="60"/>
      <c r="I60" s="40" t="s">
        <v>1113</v>
      </c>
      <c r="J60" s="60"/>
      <c r="K60" s="60"/>
      <c r="L60" s="40"/>
      <c r="M60" s="40" t="s">
        <v>1113</v>
      </c>
      <c r="N60" s="60"/>
      <c r="O60" s="41"/>
    </row>
    <row r="61" spans="1:15" s="42" customFormat="1" ht="35.25" customHeight="1" x14ac:dyDescent="0.2">
      <c r="A61" s="471"/>
      <c r="B61" s="60" t="s">
        <v>750</v>
      </c>
      <c r="C61" s="474"/>
      <c r="D61" s="75">
        <v>80</v>
      </c>
      <c r="E61" s="25">
        <v>5397</v>
      </c>
      <c r="F61" s="60"/>
      <c r="G61" s="40" t="s">
        <v>1113</v>
      </c>
      <c r="H61" s="60"/>
      <c r="I61" s="40" t="s">
        <v>1113</v>
      </c>
      <c r="J61" s="60"/>
      <c r="K61" s="60"/>
      <c r="L61" s="40"/>
      <c r="M61" s="40" t="s">
        <v>1113</v>
      </c>
      <c r="N61" s="60"/>
      <c r="O61" s="41"/>
    </row>
    <row r="62" spans="1:15" s="42" customFormat="1" ht="35.25" customHeight="1" x14ac:dyDescent="0.2">
      <c r="A62" s="471"/>
      <c r="B62" s="60" t="s">
        <v>739</v>
      </c>
      <c r="C62" s="474"/>
      <c r="D62" s="75">
        <v>206.6</v>
      </c>
      <c r="E62" s="25">
        <v>5398</v>
      </c>
      <c r="F62" s="60"/>
      <c r="G62" s="40" t="s">
        <v>1113</v>
      </c>
      <c r="H62" s="60"/>
      <c r="I62" s="40" t="s">
        <v>1113</v>
      </c>
      <c r="J62" s="60"/>
      <c r="K62" s="60"/>
      <c r="L62" s="40"/>
      <c r="M62" s="40" t="s">
        <v>1113</v>
      </c>
      <c r="N62" s="60"/>
      <c r="O62" s="41"/>
    </row>
    <row r="63" spans="1:15" s="42" customFormat="1" ht="35.25" customHeight="1" x14ac:dyDescent="0.2">
      <c r="A63" s="471"/>
      <c r="B63" s="60" t="s">
        <v>737</v>
      </c>
      <c r="C63" s="474"/>
      <c r="D63" s="75">
        <v>361.6</v>
      </c>
      <c r="E63" s="25">
        <v>5399</v>
      </c>
      <c r="F63" s="60"/>
      <c r="G63" s="40" t="s">
        <v>1113</v>
      </c>
      <c r="H63" s="60"/>
      <c r="I63" s="40" t="s">
        <v>1113</v>
      </c>
      <c r="J63" s="60"/>
      <c r="K63" s="60"/>
      <c r="L63" s="40" t="s">
        <v>1113</v>
      </c>
      <c r="M63" s="40"/>
      <c r="N63" s="60"/>
      <c r="O63" s="41"/>
    </row>
    <row r="64" spans="1:15" s="42" customFormat="1" ht="35.25" customHeight="1" x14ac:dyDescent="0.2">
      <c r="A64" s="471"/>
      <c r="B64" s="60" t="s">
        <v>478</v>
      </c>
      <c r="C64" s="474"/>
      <c r="D64" s="75">
        <v>90.4</v>
      </c>
      <c r="E64" s="25">
        <v>5400</v>
      </c>
      <c r="F64" s="60"/>
      <c r="G64" s="40" t="s">
        <v>1113</v>
      </c>
      <c r="H64" s="60"/>
      <c r="I64" s="40" t="s">
        <v>1113</v>
      </c>
      <c r="J64" s="60"/>
      <c r="K64" s="60"/>
      <c r="L64" s="40" t="s">
        <v>1113</v>
      </c>
      <c r="M64" s="40"/>
      <c r="N64" s="60"/>
      <c r="O64" s="41"/>
    </row>
    <row r="65" spans="1:15" s="42" customFormat="1" ht="35.25" customHeight="1" x14ac:dyDescent="0.2">
      <c r="A65" s="471"/>
      <c r="B65" s="60" t="s">
        <v>736</v>
      </c>
      <c r="C65" s="474"/>
      <c r="D65" s="75">
        <v>260</v>
      </c>
      <c r="E65" s="25">
        <v>5401</v>
      </c>
      <c r="F65" s="60"/>
      <c r="G65" s="40" t="s">
        <v>1113</v>
      </c>
      <c r="H65" s="60"/>
      <c r="I65" s="40" t="s">
        <v>1113</v>
      </c>
      <c r="J65" s="60"/>
      <c r="K65" s="60"/>
      <c r="L65" s="40" t="s">
        <v>1113</v>
      </c>
      <c r="M65" s="40"/>
      <c r="N65" s="60"/>
      <c r="O65" s="41"/>
    </row>
    <row r="66" spans="1:15" s="42" customFormat="1" ht="35.25" customHeight="1" x14ac:dyDescent="0.2">
      <c r="A66" s="471"/>
      <c r="B66" s="60" t="s">
        <v>735</v>
      </c>
      <c r="C66" s="474"/>
      <c r="D66" s="75">
        <v>180.8</v>
      </c>
      <c r="E66" s="25">
        <v>5402</v>
      </c>
      <c r="F66" s="60"/>
      <c r="G66" s="40" t="s">
        <v>1113</v>
      </c>
      <c r="H66" s="60"/>
      <c r="I66" s="40" t="s">
        <v>1113</v>
      </c>
      <c r="J66" s="60"/>
      <c r="K66" s="60"/>
      <c r="L66" s="40" t="s">
        <v>1113</v>
      </c>
      <c r="M66" s="40"/>
      <c r="N66" s="60"/>
      <c r="O66" s="41"/>
    </row>
    <row r="67" spans="1:15" s="42" customFormat="1" ht="38.25" customHeight="1" x14ac:dyDescent="0.2">
      <c r="A67" s="471" t="s">
        <v>1146</v>
      </c>
      <c r="B67" s="60" t="s">
        <v>67</v>
      </c>
      <c r="C67" s="474" t="s">
        <v>3097</v>
      </c>
      <c r="D67" s="75">
        <v>282.5</v>
      </c>
      <c r="E67" s="25">
        <v>5403</v>
      </c>
      <c r="F67" s="60"/>
      <c r="G67" s="40" t="s">
        <v>1113</v>
      </c>
      <c r="H67" s="60"/>
      <c r="I67" s="40" t="s">
        <v>1113</v>
      </c>
      <c r="J67" s="60"/>
      <c r="K67" s="60"/>
      <c r="L67" s="40" t="s">
        <v>1113</v>
      </c>
      <c r="M67" s="40"/>
      <c r="N67" s="60"/>
      <c r="O67" s="41"/>
    </row>
    <row r="68" spans="1:15" s="42" customFormat="1" ht="38.25" customHeight="1" x14ac:dyDescent="0.2">
      <c r="A68" s="471"/>
      <c r="B68" s="60" t="s">
        <v>83</v>
      </c>
      <c r="C68" s="474"/>
      <c r="D68" s="75">
        <v>284.08</v>
      </c>
      <c r="E68" s="25">
        <v>5404</v>
      </c>
      <c r="F68" s="60"/>
      <c r="G68" s="40" t="s">
        <v>1113</v>
      </c>
      <c r="H68" s="60"/>
      <c r="I68" s="40" t="s">
        <v>1113</v>
      </c>
      <c r="J68" s="60"/>
      <c r="K68" s="60"/>
      <c r="L68" s="40" t="s">
        <v>1113</v>
      </c>
      <c r="M68" s="40"/>
      <c r="N68" s="60"/>
      <c r="O68" s="41"/>
    </row>
    <row r="69" spans="1:15" s="42" customFormat="1" ht="38.25" customHeight="1" x14ac:dyDescent="0.2">
      <c r="A69" s="67" t="s">
        <v>1147</v>
      </c>
      <c r="B69" s="60" t="s">
        <v>751</v>
      </c>
      <c r="C69" s="60" t="s">
        <v>3104</v>
      </c>
      <c r="D69" s="75">
        <v>1797.3</v>
      </c>
      <c r="E69" s="25">
        <v>5405</v>
      </c>
      <c r="F69" s="60"/>
      <c r="G69" s="40" t="s">
        <v>1113</v>
      </c>
      <c r="H69" s="60"/>
      <c r="I69" s="40" t="s">
        <v>1113</v>
      </c>
      <c r="J69" s="60"/>
      <c r="K69" s="60"/>
      <c r="L69" s="40" t="s">
        <v>1113</v>
      </c>
      <c r="M69" s="40"/>
      <c r="N69" s="60"/>
      <c r="O69" s="41"/>
    </row>
    <row r="70" spans="1:15" s="42" customFormat="1" ht="38.25" customHeight="1" x14ac:dyDescent="0.2">
      <c r="A70" s="67" t="s">
        <v>1148</v>
      </c>
      <c r="B70" s="60" t="s">
        <v>752</v>
      </c>
      <c r="C70" s="60" t="s">
        <v>3105</v>
      </c>
      <c r="D70" s="75">
        <v>1286.04</v>
      </c>
      <c r="E70" s="25">
        <v>5406</v>
      </c>
      <c r="F70" s="60"/>
      <c r="G70" s="40" t="s">
        <v>1113</v>
      </c>
      <c r="H70" s="60"/>
      <c r="I70" s="40" t="s">
        <v>1113</v>
      </c>
      <c r="J70" s="60"/>
      <c r="K70" s="60"/>
      <c r="L70" s="40" t="s">
        <v>1113</v>
      </c>
      <c r="M70" s="40"/>
      <c r="N70" s="60"/>
      <c r="O70" s="41"/>
    </row>
    <row r="71" spans="1:15" s="42" customFormat="1" ht="33" customHeight="1" x14ac:dyDescent="0.2">
      <c r="A71" s="67" t="s">
        <v>1149</v>
      </c>
      <c r="B71" s="60" t="s">
        <v>753</v>
      </c>
      <c r="C71" s="60" t="s">
        <v>3067</v>
      </c>
      <c r="D71" s="75">
        <v>1260</v>
      </c>
      <c r="E71" s="25">
        <v>5407</v>
      </c>
      <c r="F71" s="60"/>
      <c r="G71" s="40" t="s">
        <v>1113</v>
      </c>
      <c r="H71" s="60"/>
      <c r="I71" s="40" t="s">
        <v>1113</v>
      </c>
      <c r="J71" s="60"/>
      <c r="K71" s="60"/>
      <c r="L71" s="40" t="s">
        <v>1113</v>
      </c>
      <c r="M71" s="40"/>
      <c r="N71" s="60"/>
      <c r="O71" s="41"/>
    </row>
    <row r="72" spans="1:15" s="42" customFormat="1" ht="47.25" x14ac:dyDescent="0.2">
      <c r="A72" s="471" t="s">
        <v>1150</v>
      </c>
      <c r="B72" s="60" t="s">
        <v>754</v>
      </c>
      <c r="C72" s="474" t="s">
        <v>3106</v>
      </c>
      <c r="D72" s="75">
        <f>2.47*(160)*(9)</f>
        <v>3556.8</v>
      </c>
      <c r="E72" s="25" t="s">
        <v>911</v>
      </c>
      <c r="F72" s="60"/>
      <c r="G72" s="40" t="s">
        <v>1113</v>
      </c>
      <c r="H72" s="60"/>
      <c r="I72" s="40" t="s">
        <v>1113</v>
      </c>
      <c r="J72" s="60"/>
      <c r="K72" s="60"/>
      <c r="L72" s="40" t="s">
        <v>1113</v>
      </c>
      <c r="M72" s="40"/>
      <c r="N72" s="60"/>
      <c r="O72" s="41"/>
    </row>
    <row r="73" spans="1:15" s="42" customFormat="1" ht="47.25" x14ac:dyDescent="0.2">
      <c r="A73" s="471"/>
      <c r="B73" s="60" t="s">
        <v>755</v>
      </c>
      <c r="C73" s="474"/>
      <c r="D73" s="75">
        <f>2.49*(160)*(9)</f>
        <v>3585.6000000000004</v>
      </c>
      <c r="E73" s="25" t="s">
        <v>912</v>
      </c>
      <c r="F73" s="60"/>
      <c r="G73" s="40" t="s">
        <v>1113</v>
      </c>
      <c r="H73" s="60"/>
      <c r="I73" s="40" t="s">
        <v>1113</v>
      </c>
      <c r="J73" s="60"/>
      <c r="K73" s="60"/>
      <c r="L73" s="40" t="s">
        <v>1113</v>
      </c>
      <c r="M73" s="40"/>
      <c r="N73" s="60"/>
      <c r="O73" s="41"/>
    </row>
    <row r="74" spans="1:15" s="42" customFormat="1" ht="47.25" x14ac:dyDescent="0.2">
      <c r="A74" s="471"/>
      <c r="B74" s="60" t="s">
        <v>756</v>
      </c>
      <c r="C74" s="474"/>
      <c r="D74" s="75">
        <f>2.48*(160)*(9)</f>
        <v>3571.2000000000003</v>
      </c>
      <c r="E74" s="25" t="s">
        <v>913</v>
      </c>
      <c r="F74" s="60"/>
      <c r="G74" s="40" t="s">
        <v>1113</v>
      </c>
      <c r="H74" s="60"/>
      <c r="I74" s="40" t="s">
        <v>1113</v>
      </c>
      <c r="J74" s="60"/>
      <c r="K74" s="60"/>
      <c r="L74" s="40" t="s">
        <v>1113</v>
      </c>
      <c r="M74" s="40"/>
      <c r="N74" s="60"/>
      <c r="O74" s="41"/>
    </row>
    <row r="75" spans="1:15" s="42" customFormat="1" ht="36" customHeight="1" x14ac:dyDescent="0.2">
      <c r="A75" s="67" t="s">
        <v>1151</v>
      </c>
      <c r="B75" s="60" t="s">
        <v>757</v>
      </c>
      <c r="C75" s="60" t="s">
        <v>3107</v>
      </c>
      <c r="D75" s="75">
        <v>15000</v>
      </c>
      <c r="E75" s="76">
        <v>5415</v>
      </c>
      <c r="F75" s="60"/>
      <c r="G75" s="40" t="s">
        <v>1113</v>
      </c>
      <c r="H75" s="60"/>
      <c r="I75" s="40" t="s">
        <v>1113</v>
      </c>
      <c r="J75" s="60"/>
      <c r="K75" s="60"/>
      <c r="L75" s="40" t="s">
        <v>1113</v>
      </c>
      <c r="M75" s="40"/>
      <c r="N75" s="60"/>
      <c r="O75" s="41"/>
    </row>
    <row r="76" spans="1:15" s="42" customFormat="1" ht="36" customHeight="1" x14ac:dyDescent="0.2">
      <c r="A76" s="67" t="s">
        <v>1152</v>
      </c>
      <c r="B76" s="60" t="s">
        <v>758</v>
      </c>
      <c r="C76" s="60" t="s">
        <v>3108</v>
      </c>
      <c r="D76" s="75">
        <v>500</v>
      </c>
      <c r="E76" s="76">
        <v>5414</v>
      </c>
      <c r="F76" s="60"/>
      <c r="G76" s="40" t="s">
        <v>1113</v>
      </c>
      <c r="H76" s="60"/>
      <c r="I76" s="40" t="s">
        <v>1113</v>
      </c>
      <c r="J76" s="60"/>
      <c r="K76" s="60"/>
      <c r="L76" s="40" t="s">
        <v>1113</v>
      </c>
      <c r="M76" s="40"/>
      <c r="N76" s="60"/>
      <c r="O76" s="41"/>
    </row>
    <row r="77" spans="1:15" s="42" customFormat="1" ht="36" customHeight="1" x14ac:dyDescent="0.2">
      <c r="A77" s="471" t="s">
        <v>1153</v>
      </c>
      <c r="B77" s="60" t="s">
        <v>759</v>
      </c>
      <c r="C77" s="474" t="s">
        <v>2128</v>
      </c>
      <c r="D77" s="75">
        <v>2852.6</v>
      </c>
      <c r="E77" s="25">
        <v>5408</v>
      </c>
      <c r="F77" s="60"/>
      <c r="G77" s="40" t="s">
        <v>1113</v>
      </c>
      <c r="H77" s="60"/>
      <c r="I77" s="40" t="s">
        <v>1113</v>
      </c>
      <c r="J77" s="60"/>
      <c r="K77" s="60"/>
      <c r="L77" s="40" t="s">
        <v>1113</v>
      </c>
      <c r="M77" s="40"/>
      <c r="N77" s="60"/>
      <c r="O77" s="41"/>
    </row>
    <row r="78" spans="1:15" s="42" customFormat="1" ht="36" customHeight="1" x14ac:dyDescent="0.2">
      <c r="A78" s="471"/>
      <c r="B78" s="60" t="s">
        <v>760</v>
      </c>
      <c r="C78" s="474"/>
      <c r="D78" s="75">
        <v>2090</v>
      </c>
      <c r="E78" s="25">
        <v>5409</v>
      </c>
      <c r="F78" s="60"/>
      <c r="G78" s="40" t="s">
        <v>1113</v>
      </c>
      <c r="H78" s="60"/>
      <c r="I78" s="40" t="s">
        <v>1113</v>
      </c>
      <c r="J78" s="60"/>
      <c r="K78" s="60"/>
      <c r="L78" s="40" t="s">
        <v>1113</v>
      </c>
      <c r="M78" s="40"/>
      <c r="N78" s="60"/>
      <c r="O78" s="41"/>
    </row>
    <row r="79" spans="1:15" s="42" customFormat="1" ht="36" customHeight="1" x14ac:dyDescent="0.2">
      <c r="A79" s="471"/>
      <c r="B79" s="60" t="s">
        <v>101</v>
      </c>
      <c r="C79" s="474"/>
      <c r="D79" s="75">
        <v>1943.6</v>
      </c>
      <c r="E79" s="25">
        <v>5410</v>
      </c>
      <c r="F79" s="60"/>
      <c r="G79" s="40" t="s">
        <v>1113</v>
      </c>
      <c r="H79" s="60"/>
      <c r="I79" s="40" t="s">
        <v>1113</v>
      </c>
      <c r="J79" s="60"/>
      <c r="K79" s="60"/>
      <c r="L79" s="40" t="s">
        <v>1113</v>
      </c>
      <c r="M79" s="40"/>
      <c r="N79" s="60"/>
      <c r="O79" s="41"/>
    </row>
    <row r="80" spans="1:15" s="42" customFormat="1" ht="36" customHeight="1" x14ac:dyDescent="0.2">
      <c r="A80" s="471"/>
      <c r="B80" s="60" t="s">
        <v>761</v>
      </c>
      <c r="C80" s="474"/>
      <c r="D80" s="75">
        <v>420</v>
      </c>
      <c r="E80" s="25">
        <v>5411</v>
      </c>
      <c r="F80" s="60"/>
      <c r="G80" s="40" t="s">
        <v>1113</v>
      </c>
      <c r="H80" s="60"/>
      <c r="I80" s="40" t="s">
        <v>1113</v>
      </c>
      <c r="J80" s="60"/>
      <c r="K80" s="60"/>
      <c r="L80" s="40" t="s">
        <v>1113</v>
      </c>
      <c r="M80" s="40"/>
      <c r="N80" s="60"/>
      <c r="O80" s="41"/>
    </row>
    <row r="81" spans="1:15" s="42" customFormat="1" ht="36" customHeight="1" x14ac:dyDescent="0.2">
      <c r="A81" s="471"/>
      <c r="B81" s="60" t="s">
        <v>762</v>
      </c>
      <c r="C81" s="474"/>
      <c r="D81" s="75">
        <v>150</v>
      </c>
      <c r="E81" s="25">
        <v>5412</v>
      </c>
      <c r="F81" s="60"/>
      <c r="G81" s="40" t="s">
        <v>1113</v>
      </c>
      <c r="H81" s="60"/>
      <c r="I81" s="40" t="s">
        <v>1113</v>
      </c>
      <c r="J81" s="60"/>
      <c r="K81" s="60"/>
      <c r="L81" s="40" t="s">
        <v>1113</v>
      </c>
      <c r="M81" s="40"/>
      <c r="N81" s="60"/>
      <c r="O81" s="41"/>
    </row>
    <row r="82" spans="1:15" s="42" customFormat="1" ht="36" customHeight="1" x14ac:dyDescent="0.2">
      <c r="A82" s="471"/>
      <c r="B82" s="60" t="s">
        <v>763</v>
      </c>
      <c r="C82" s="474"/>
      <c r="D82" s="75">
        <v>2800</v>
      </c>
      <c r="E82" s="25">
        <v>5413</v>
      </c>
      <c r="F82" s="60"/>
      <c r="G82" s="40" t="s">
        <v>1113</v>
      </c>
      <c r="H82" s="60"/>
      <c r="I82" s="40" t="s">
        <v>1113</v>
      </c>
      <c r="J82" s="60"/>
      <c r="K82" s="60"/>
      <c r="L82" s="40" t="s">
        <v>1113</v>
      </c>
      <c r="M82" s="40"/>
      <c r="N82" s="60"/>
      <c r="O82" s="41"/>
    </row>
    <row r="83" spans="1:15" s="42" customFormat="1" ht="36" customHeight="1" x14ac:dyDescent="0.2">
      <c r="A83" s="67" t="s">
        <v>1154</v>
      </c>
      <c r="B83" s="60" t="s">
        <v>764</v>
      </c>
      <c r="C83" s="60" t="s">
        <v>3109</v>
      </c>
      <c r="D83" s="75">
        <v>91.53</v>
      </c>
      <c r="E83" s="25">
        <v>5421</v>
      </c>
      <c r="F83" s="60"/>
      <c r="G83" s="40" t="s">
        <v>1113</v>
      </c>
      <c r="H83" s="60"/>
      <c r="I83" s="40" t="s">
        <v>1113</v>
      </c>
      <c r="J83" s="60"/>
      <c r="K83" s="60"/>
      <c r="L83" s="40" t="s">
        <v>1113</v>
      </c>
      <c r="M83" s="40"/>
      <c r="N83" s="60"/>
      <c r="O83" s="41"/>
    </row>
    <row r="84" spans="1:15" s="42" customFormat="1" ht="36" customHeight="1" x14ac:dyDescent="0.2">
      <c r="A84" s="67" t="s">
        <v>1155</v>
      </c>
      <c r="B84" s="60" t="s">
        <v>765</v>
      </c>
      <c r="C84" s="60" t="s">
        <v>3110</v>
      </c>
      <c r="D84" s="75">
        <v>1380.5</v>
      </c>
      <c r="E84" s="25">
        <v>5423</v>
      </c>
      <c r="F84" s="60"/>
      <c r="G84" s="40" t="s">
        <v>1113</v>
      </c>
      <c r="H84" s="60"/>
      <c r="I84" s="40" t="s">
        <v>1113</v>
      </c>
      <c r="J84" s="60"/>
      <c r="K84" s="60"/>
      <c r="L84" s="40" t="s">
        <v>1113</v>
      </c>
      <c r="M84" s="40"/>
      <c r="N84" s="60"/>
      <c r="O84" s="41"/>
    </row>
    <row r="85" spans="1:15" s="42" customFormat="1" ht="36" customHeight="1" x14ac:dyDescent="0.2">
      <c r="A85" s="67" t="s">
        <v>1156</v>
      </c>
      <c r="B85" s="60" t="s">
        <v>766</v>
      </c>
      <c r="C85" s="60" t="s">
        <v>3111</v>
      </c>
      <c r="D85" s="75">
        <v>5750</v>
      </c>
      <c r="E85" s="25">
        <v>5426</v>
      </c>
      <c r="F85" s="60"/>
      <c r="G85" s="40" t="s">
        <v>1113</v>
      </c>
      <c r="H85" s="60"/>
      <c r="I85" s="40" t="s">
        <v>1113</v>
      </c>
      <c r="J85" s="60"/>
      <c r="K85" s="60"/>
      <c r="L85" s="40" t="s">
        <v>1113</v>
      </c>
      <c r="M85" s="40"/>
      <c r="N85" s="60"/>
      <c r="O85" s="41"/>
    </row>
    <row r="86" spans="1:15" s="42" customFormat="1" ht="58.5" customHeight="1" x14ac:dyDescent="0.2">
      <c r="A86" s="67" t="s">
        <v>1157</v>
      </c>
      <c r="B86" s="60" t="s">
        <v>767</v>
      </c>
      <c r="C86" s="60" t="s">
        <v>2121</v>
      </c>
      <c r="D86" s="75">
        <v>782.1</v>
      </c>
      <c r="E86" s="25">
        <v>5425</v>
      </c>
      <c r="F86" s="60"/>
      <c r="G86" s="40" t="s">
        <v>1113</v>
      </c>
      <c r="H86" s="60"/>
      <c r="I86" s="40" t="s">
        <v>1113</v>
      </c>
      <c r="J86" s="60"/>
      <c r="K86" s="60"/>
      <c r="L86" s="40" t="s">
        <v>1113</v>
      </c>
      <c r="M86" s="40"/>
      <c r="N86" s="60"/>
      <c r="O86" s="41"/>
    </row>
    <row r="87" spans="1:15" s="42" customFormat="1" ht="43.5" customHeight="1" x14ac:dyDescent="0.2">
      <c r="A87" s="67" t="s">
        <v>1158</v>
      </c>
      <c r="B87" s="60" t="s">
        <v>768</v>
      </c>
      <c r="C87" s="60" t="s">
        <v>3112</v>
      </c>
      <c r="D87" s="75">
        <f>4.3*650</f>
        <v>2795</v>
      </c>
      <c r="E87" s="25" t="s">
        <v>914</v>
      </c>
      <c r="F87" s="60"/>
      <c r="G87" s="40" t="s">
        <v>1113</v>
      </c>
      <c r="H87" s="60"/>
      <c r="I87" s="40" t="s">
        <v>1113</v>
      </c>
      <c r="J87" s="60"/>
      <c r="K87" s="60"/>
      <c r="L87" s="40" t="s">
        <v>1113</v>
      </c>
      <c r="M87" s="40"/>
      <c r="N87" s="60"/>
      <c r="O87" s="41"/>
    </row>
    <row r="88" spans="1:15" s="42" customFormat="1" ht="47.25" x14ac:dyDescent="0.2">
      <c r="A88" s="471" t="s">
        <v>1159</v>
      </c>
      <c r="B88" s="60" t="s">
        <v>769</v>
      </c>
      <c r="C88" s="474" t="s">
        <v>3113</v>
      </c>
      <c r="D88" s="75">
        <f>2.5*650</f>
        <v>1625</v>
      </c>
      <c r="E88" s="25" t="s">
        <v>915</v>
      </c>
      <c r="F88" s="60"/>
      <c r="G88" s="40" t="s">
        <v>1113</v>
      </c>
      <c r="H88" s="60"/>
      <c r="I88" s="40" t="s">
        <v>1113</v>
      </c>
      <c r="J88" s="60"/>
      <c r="K88" s="60"/>
      <c r="L88" s="40" t="s">
        <v>1113</v>
      </c>
      <c r="M88" s="40"/>
      <c r="N88" s="60"/>
      <c r="O88" s="41"/>
    </row>
    <row r="89" spans="1:15" s="42" customFormat="1" ht="47.25" x14ac:dyDescent="0.2">
      <c r="A89" s="471"/>
      <c r="B89" s="60" t="s">
        <v>770</v>
      </c>
      <c r="C89" s="474"/>
      <c r="D89" s="75">
        <f>2.42*650</f>
        <v>1573</v>
      </c>
      <c r="E89" s="25" t="s">
        <v>916</v>
      </c>
      <c r="F89" s="60"/>
      <c r="G89" s="40" t="s">
        <v>1113</v>
      </c>
      <c r="H89" s="60"/>
      <c r="I89" s="40" t="s">
        <v>1113</v>
      </c>
      <c r="J89" s="60"/>
      <c r="K89" s="60"/>
      <c r="L89" s="40" t="s">
        <v>1113</v>
      </c>
      <c r="M89" s="40"/>
      <c r="N89" s="60"/>
      <c r="O89" s="41"/>
    </row>
    <row r="90" spans="1:15" s="42" customFormat="1" ht="47.25" x14ac:dyDescent="0.2">
      <c r="A90" s="471"/>
      <c r="B90" s="60" t="s">
        <v>771</v>
      </c>
      <c r="C90" s="474"/>
      <c r="D90" s="75">
        <f>2.39*650</f>
        <v>1553.5</v>
      </c>
      <c r="E90" s="25" t="s">
        <v>917</v>
      </c>
      <c r="F90" s="60"/>
      <c r="G90" s="40" t="s">
        <v>1113</v>
      </c>
      <c r="H90" s="60"/>
      <c r="I90" s="40" t="s">
        <v>1113</v>
      </c>
      <c r="J90" s="60"/>
      <c r="K90" s="60"/>
      <c r="L90" s="40" t="s">
        <v>1113</v>
      </c>
      <c r="M90" s="40"/>
      <c r="N90" s="60"/>
      <c r="O90" s="41"/>
    </row>
    <row r="91" spans="1:15" s="42" customFormat="1" ht="47.25" x14ac:dyDescent="0.2">
      <c r="A91" s="471"/>
      <c r="B91" s="60" t="s">
        <v>772</v>
      </c>
      <c r="C91" s="474"/>
      <c r="D91" s="75">
        <f>2.35*650</f>
        <v>1527.5</v>
      </c>
      <c r="E91" s="25" t="s">
        <v>918</v>
      </c>
      <c r="F91" s="60"/>
      <c r="G91" s="40" t="s">
        <v>1113</v>
      </c>
      <c r="H91" s="60"/>
      <c r="I91" s="40" t="s">
        <v>1113</v>
      </c>
      <c r="J91" s="60"/>
      <c r="K91" s="60"/>
      <c r="L91" s="40" t="s">
        <v>1113</v>
      </c>
      <c r="M91" s="40"/>
      <c r="N91" s="60"/>
      <c r="O91" s="41"/>
    </row>
    <row r="92" spans="1:15" s="42" customFormat="1" ht="47.25" x14ac:dyDescent="0.2">
      <c r="A92" s="471"/>
      <c r="B92" s="60" t="s">
        <v>773</v>
      </c>
      <c r="C92" s="474"/>
      <c r="D92" s="75">
        <f>2.39*650</f>
        <v>1553.5</v>
      </c>
      <c r="E92" s="25" t="s">
        <v>919</v>
      </c>
      <c r="F92" s="60"/>
      <c r="G92" s="40" t="s">
        <v>1113</v>
      </c>
      <c r="H92" s="60"/>
      <c r="I92" s="40" t="s">
        <v>1113</v>
      </c>
      <c r="J92" s="60"/>
      <c r="K92" s="60"/>
      <c r="L92" s="40"/>
      <c r="M92" s="40" t="s">
        <v>1113</v>
      </c>
      <c r="N92" s="60"/>
      <c r="O92" s="41"/>
    </row>
    <row r="93" spans="1:15" s="42" customFormat="1" ht="47.25" x14ac:dyDescent="0.2">
      <c r="A93" s="471"/>
      <c r="B93" s="60" t="s">
        <v>774</v>
      </c>
      <c r="C93" s="474"/>
      <c r="D93" s="75">
        <f>2.5*650</f>
        <v>1625</v>
      </c>
      <c r="E93" s="25" t="s">
        <v>920</v>
      </c>
      <c r="F93" s="60"/>
      <c r="G93" s="40" t="s">
        <v>1113</v>
      </c>
      <c r="H93" s="60"/>
      <c r="I93" s="40" t="s">
        <v>1113</v>
      </c>
      <c r="J93" s="60"/>
      <c r="K93" s="60"/>
      <c r="L93" s="40"/>
      <c r="M93" s="40" t="s">
        <v>1113</v>
      </c>
      <c r="N93" s="60"/>
      <c r="O93" s="41"/>
    </row>
    <row r="94" spans="1:15" s="42" customFormat="1" ht="47.25" x14ac:dyDescent="0.2">
      <c r="A94" s="471"/>
      <c r="B94" s="60" t="s">
        <v>775</v>
      </c>
      <c r="C94" s="474"/>
      <c r="D94" s="75">
        <f>2.4*650</f>
        <v>1560</v>
      </c>
      <c r="E94" s="25" t="s">
        <v>921</v>
      </c>
      <c r="F94" s="60"/>
      <c r="G94" s="40" t="s">
        <v>1113</v>
      </c>
      <c r="H94" s="60"/>
      <c r="I94" s="40" t="s">
        <v>1113</v>
      </c>
      <c r="J94" s="60"/>
      <c r="K94" s="60"/>
      <c r="L94" s="40"/>
      <c r="M94" s="40" t="s">
        <v>1113</v>
      </c>
      <c r="N94" s="60"/>
      <c r="O94" s="41"/>
    </row>
    <row r="95" spans="1:15" s="42" customFormat="1" ht="47.25" x14ac:dyDescent="0.2">
      <c r="A95" s="471"/>
      <c r="B95" s="60" t="s">
        <v>776</v>
      </c>
      <c r="C95" s="474"/>
      <c r="D95" s="75">
        <f>2.39*650</f>
        <v>1553.5</v>
      </c>
      <c r="E95" s="25" t="s">
        <v>922</v>
      </c>
      <c r="F95" s="60"/>
      <c r="G95" s="40" t="s">
        <v>1113</v>
      </c>
      <c r="H95" s="60"/>
      <c r="I95" s="40" t="s">
        <v>1113</v>
      </c>
      <c r="J95" s="60"/>
      <c r="K95" s="60"/>
      <c r="L95" s="40"/>
      <c r="M95" s="40" t="s">
        <v>1113</v>
      </c>
      <c r="N95" s="60"/>
      <c r="O95" s="41"/>
    </row>
    <row r="96" spans="1:15" s="42" customFormat="1" ht="47.25" x14ac:dyDescent="0.2">
      <c r="A96" s="471"/>
      <c r="B96" s="60" t="s">
        <v>777</v>
      </c>
      <c r="C96" s="474"/>
      <c r="D96" s="75">
        <f>2.39*650</f>
        <v>1553.5</v>
      </c>
      <c r="E96" s="25" t="s">
        <v>923</v>
      </c>
      <c r="F96" s="60"/>
      <c r="G96" s="40" t="s">
        <v>1113</v>
      </c>
      <c r="H96" s="60"/>
      <c r="I96" s="40" t="s">
        <v>1113</v>
      </c>
      <c r="J96" s="60"/>
      <c r="K96" s="60"/>
      <c r="L96" s="40"/>
      <c r="M96" s="40" t="s">
        <v>1113</v>
      </c>
      <c r="N96" s="60"/>
      <c r="O96" s="41"/>
    </row>
    <row r="97" spans="1:15" s="42" customFormat="1" ht="47.25" x14ac:dyDescent="0.2">
      <c r="A97" s="471"/>
      <c r="B97" s="60" t="s">
        <v>778</v>
      </c>
      <c r="C97" s="474"/>
      <c r="D97" s="75">
        <f>2.35*650</f>
        <v>1527.5</v>
      </c>
      <c r="E97" s="25" t="s">
        <v>924</v>
      </c>
      <c r="F97" s="60"/>
      <c r="G97" s="40" t="s">
        <v>1113</v>
      </c>
      <c r="H97" s="60"/>
      <c r="I97" s="40" t="s">
        <v>1113</v>
      </c>
      <c r="J97" s="60"/>
      <c r="K97" s="60"/>
      <c r="L97" s="40"/>
      <c r="M97" s="40" t="s">
        <v>1113</v>
      </c>
      <c r="N97" s="60"/>
      <c r="O97" s="41"/>
    </row>
    <row r="98" spans="1:15" s="42" customFormat="1" ht="42.75" customHeight="1" x14ac:dyDescent="0.2">
      <c r="A98" s="471" t="s">
        <v>1160</v>
      </c>
      <c r="B98" s="60" t="s">
        <v>779</v>
      </c>
      <c r="C98" s="474" t="s">
        <v>3114</v>
      </c>
      <c r="D98" s="75">
        <v>3385.6</v>
      </c>
      <c r="E98" s="76">
        <v>5493</v>
      </c>
      <c r="F98" s="60"/>
      <c r="G98" s="40" t="s">
        <v>1113</v>
      </c>
      <c r="H98" s="60"/>
      <c r="I98" s="40" t="s">
        <v>1113</v>
      </c>
      <c r="J98" s="60"/>
      <c r="K98" s="60"/>
      <c r="L98" s="40"/>
      <c r="M98" s="40" t="s">
        <v>1113</v>
      </c>
      <c r="N98" s="60"/>
      <c r="O98" s="41"/>
    </row>
    <row r="99" spans="1:15" s="42" customFormat="1" ht="42.75" customHeight="1" x14ac:dyDescent="0.2">
      <c r="A99" s="471"/>
      <c r="B99" s="60" t="s">
        <v>780</v>
      </c>
      <c r="C99" s="474"/>
      <c r="D99" s="75">
        <v>11111</v>
      </c>
      <c r="E99" s="76">
        <v>5483</v>
      </c>
      <c r="F99" s="60"/>
      <c r="G99" s="40" t="s">
        <v>1113</v>
      </c>
      <c r="H99" s="60"/>
      <c r="I99" s="40" t="s">
        <v>1113</v>
      </c>
      <c r="J99" s="60"/>
      <c r="K99" s="60"/>
      <c r="L99" s="40"/>
      <c r="M99" s="40" t="s">
        <v>1113</v>
      </c>
      <c r="N99" s="60"/>
      <c r="O99" s="41"/>
    </row>
    <row r="100" spans="1:15" s="42" customFormat="1" ht="42.75" customHeight="1" x14ac:dyDescent="0.2">
      <c r="A100" s="471"/>
      <c r="B100" s="60" t="s">
        <v>781</v>
      </c>
      <c r="C100" s="474"/>
      <c r="D100" s="75">
        <v>1358</v>
      </c>
      <c r="E100" s="76">
        <v>5492</v>
      </c>
      <c r="F100" s="60"/>
      <c r="G100" s="40" t="s">
        <v>1113</v>
      </c>
      <c r="H100" s="60"/>
      <c r="I100" s="40" t="s">
        <v>1113</v>
      </c>
      <c r="J100" s="60"/>
      <c r="K100" s="60"/>
      <c r="L100" s="40"/>
      <c r="M100" s="40" t="s">
        <v>1113</v>
      </c>
      <c r="N100" s="60"/>
      <c r="O100" s="41"/>
    </row>
    <row r="101" spans="1:15" s="42" customFormat="1" ht="42.75" customHeight="1" x14ac:dyDescent="0.2">
      <c r="A101" s="471"/>
      <c r="B101" s="60" t="s">
        <v>452</v>
      </c>
      <c r="C101" s="474"/>
      <c r="D101" s="75">
        <v>168</v>
      </c>
      <c r="E101" s="76">
        <v>5495</v>
      </c>
      <c r="F101" s="60"/>
      <c r="G101" s="40" t="s">
        <v>1113</v>
      </c>
      <c r="H101" s="60"/>
      <c r="I101" s="40" t="s">
        <v>1113</v>
      </c>
      <c r="J101" s="60"/>
      <c r="K101" s="60"/>
      <c r="L101" s="40"/>
      <c r="M101" s="40" t="s">
        <v>1113</v>
      </c>
      <c r="N101" s="60"/>
      <c r="O101" s="41"/>
    </row>
    <row r="102" spans="1:15" s="42" customFormat="1" ht="42.75" customHeight="1" x14ac:dyDescent="0.2">
      <c r="A102" s="471"/>
      <c r="B102" s="60" t="s">
        <v>782</v>
      </c>
      <c r="C102" s="474"/>
      <c r="D102" s="75">
        <v>583</v>
      </c>
      <c r="E102" s="76">
        <v>5494</v>
      </c>
      <c r="F102" s="60"/>
      <c r="G102" s="40" t="s">
        <v>1113</v>
      </c>
      <c r="H102" s="60"/>
      <c r="I102" s="40" t="s">
        <v>1113</v>
      </c>
      <c r="J102" s="60"/>
      <c r="K102" s="60"/>
      <c r="L102" s="40"/>
      <c r="M102" s="40" t="s">
        <v>1113</v>
      </c>
      <c r="N102" s="60"/>
      <c r="O102" s="41"/>
    </row>
    <row r="103" spans="1:15" s="42" customFormat="1" ht="41.25" customHeight="1" x14ac:dyDescent="0.2">
      <c r="A103" s="471" t="s">
        <v>1161</v>
      </c>
      <c r="B103" s="60" t="s">
        <v>83</v>
      </c>
      <c r="C103" s="474" t="s">
        <v>3097</v>
      </c>
      <c r="D103" s="75">
        <v>454.53</v>
      </c>
      <c r="E103" s="76">
        <v>5446</v>
      </c>
      <c r="F103" s="60"/>
      <c r="G103" s="40" t="s">
        <v>1113</v>
      </c>
      <c r="H103" s="60"/>
      <c r="I103" s="40" t="s">
        <v>1113</v>
      </c>
      <c r="J103" s="60"/>
      <c r="K103" s="60"/>
      <c r="L103" s="40"/>
      <c r="M103" s="40" t="s">
        <v>1113</v>
      </c>
      <c r="N103" s="60"/>
      <c r="O103" s="41"/>
    </row>
    <row r="104" spans="1:15" s="42" customFormat="1" ht="41.25" customHeight="1" x14ac:dyDescent="0.2">
      <c r="A104" s="471"/>
      <c r="B104" s="60" t="s">
        <v>67</v>
      </c>
      <c r="C104" s="474"/>
      <c r="D104" s="75">
        <v>452</v>
      </c>
      <c r="E104" s="76">
        <v>5445</v>
      </c>
      <c r="F104" s="60"/>
      <c r="G104" s="40" t="s">
        <v>1113</v>
      </c>
      <c r="H104" s="60"/>
      <c r="I104" s="40" t="s">
        <v>1113</v>
      </c>
      <c r="J104" s="60"/>
      <c r="K104" s="60"/>
      <c r="L104" s="40"/>
      <c r="M104" s="40" t="s">
        <v>1113</v>
      </c>
      <c r="N104" s="60"/>
      <c r="O104" s="41"/>
    </row>
    <row r="105" spans="1:15" s="42" customFormat="1" ht="52.5" customHeight="1" x14ac:dyDescent="0.2">
      <c r="A105" s="67" t="s">
        <v>1162</v>
      </c>
      <c r="B105" s="60" t="s">
        <v>783</v>
      </c>
      <c r="C105" s="60" t="s">
        <v>3115</v>
      </c>
      <c r="D105" s="75">
        <v>2600</v>
      </c>
      <c r="E105" s="25">
        <v>5447</v>
      </c>
      <c r="F105" s="60"/>
      <c r="G105" s="40" t="s">
        <v>1113</v>
      </c>
      <c r="H105" s="60"/>
      <c r="I105" s="40" t="s">
        <v>1113</v>
      </c>
      <c r="J105" s="60"/>
      <c r="K105" s="60"/>
      <c r="L105" s="40"/>
      <c r="M105" s="40" t="s">
        <v>1113</v>
      </c>
      <c r="N105" s="60"/>
      <c r="O105" s="41"/>
    </row>
    <row r="106" spans="1:15" s="42" customFormat="1" ht="52.5" customHeight="1" x14ac:dyDescent="0.2">
      <c r="A106" s="67" t="s">
        <v>1163</v>
      </c>
      <c r="B106" s="60" t="s">
        <v>748</v>
      </c>
      <c r="C106" s="60" t="s">
        <v>2129</v>
      </c>
      <c r="D106" s="75">
        <v>1799.68</v>
      </c>
      <c r="E106" s="76">
        <v>5448</v>
      </c>
      <c r="F106" s="60"/>
      <c r="G106" s="40" t="s">
        <v>1113</v>
      </c>
      <c r="H106" s="60"/>
      <c r="I106" s="40" t="s">
        <v>1113</v>
      </c>
      <c r="J106" s="60"/>
      <c r="K106" s="60"/>
      <c r="L106" s="40" t="s">
        <v>1113</v>
      </c>
      <c r="M106" s="40"/>
      <c r="N106" s="60"/>
      <c r="O106" s="41"/>
    </row>
    <row r="107" spans="1:15" s="42" customFormat="1" ht="41.25" customHeight="1" x14ac:dyDescent="0.2">
      <c r="A107" s="67" t="s">
        <v>1164</v>
      </c>
      <c r="B107" s="60" t="s">
        <v>732</v>
      </c>
      <c r="C107" s="60" t="s">
        <v>3116</v>
      </c>
      <c r="D107" s="75">
        <v>546</v>
      </c>
      <c r="E107" s="76">
        <v>5451</v>
      </c>
      <c r="F107" s="60"/>
      <c r="G107" s="40" t="s">
        <v>1113</v>
      </c>
      <c r="H107" s="60"/>
      <c r="I107" s="40" t="s">
        <v>1113</v>
      </c>
      <c r="J107" s="60"/>
      <c r="K107" s="60"/>
      <c r="L107" s="40" t="s">
        <v>1113</v>
      </c>
      <c r="M107" s="40"/>
      <c r="N107" s="60"/>
      <c r="O107" s="41"/>
    </row>
    <row r="108" spans="1:15" s="42" customFormat="1" ht="41.25" customHeight="1" x14ac:dyDescent="0.2">
      <c r="A108" s="471" t="s">
        <v>1165</v>
      </c>
      <c r="B108" s="60" t="s">
        <v>67</v>
      </c>
      <c r="C108" s="474" t="s">
        <v>3097</v>
      </c>
      <c r="D108" s="75">
        <v>339</v>
      </c>
      <c r="E108" s="76">
        <v>5449</v>
      </c>
      <c r="F108" s="60"/>
      <c r="G108" s="40" t="s">
        <v>1113</v>
      </c>
      <c r="H108" s="60"/>
      <c r="I108" s="40" t="s">
        <v>1113</v>
      </c>
      <c r="J108" s="60"/>
      <c r="K108" s="60"/>
      <c r="L108" s="40" t="s">
        <v>1113</v>
      </c>
      <c r="M108" s="40"/>
      <c r="N108" s="60"/>
      <c r="O108" s="41"/>
    </row>
    <row r="109" spans="1:15" s="42" customFormat="1" ht="41.25" customHeight="1" x14ac:dyDescent="0.2">
      <c r="A109" s="471"/>
      <c r="B109" s="60" t="s">
        <v>83</v>
      </c>
      <c r="C109" s="474"/>
      <c r="D109" s="75">
        <v>340.9</v>
      </c>
      <c r="E109" s="76">
        <v>5450</v>
      </c>
      <c r="F109" s="60"/>
      <c r="G109" s="40" t="s">
        <v>1113</v>
      </c>
      <c r="H109" s="60"/>
      <c r="I109" s="40" t="s">
        <v>1113</v>
      </c>
      <c r="J109" s="60"/>
      <c r="K109" s="60"/>
      <c r="L109" s="40" t="s">
        <v>1113</v>
      </c>
      <c r="M109" s="40"/>
      <c r="N109" s="60"/>
      <c r="O109" s="41"/>
    </row>
    <row r="110" spans="1:15" s="42" customFormat="1" ht="42" customHeight="1" x14ac:dyDescent="0.2">
      <c r="A110" s="471" t="s">
        <v>1166</v>
      </c>
      <c r="B110" s="60" t="s">
        <v>452</v>
      </c>
      <c r="C110" s="474" t="s">
        <v>3117</v>
      </c>
      <c r="D110" s="75">
        <v>2469.1999999999998</v>
      </c>
      <c r="E110" s="25">
        <v>5459</v>
      </c>
      <c r="F110" s="60"/>
      <c r="G110" s="40" t="s">
        <v>1113</v>
      </c>
      <c r="H110" s="60"/>
      <c r="I110" s="40" t="s">
        <v>1113</v>
      </c>
      <c r="J110" s="60"/>
      <c r="K110" s="60"/>
      <c r="L110" s="40" t="s">
        <v>1113</v>
      </c>
      <c r="M110" s="40"/>
      <c r="N110" s="60"/>
      <c r="O110" s="41"/>
    </row>
    <row r="111" spans="1:15" s="42" customFormat="1" ht="42" customHeight="1" x14ac:dyDescent="0.2">
      <c r="A111" s="471"/>
      <c r="B111" s="60" t="s">
        <v>784</v>
      </c>
      <c r="C111" s="474"/>
      <c r="D111" s="75">
        <v>4425</v>
      </c>
      <c r="E111" s="25">
        <v>5460</v>
      </c>
      <c r="F111" s="60"/>
      <c r="G111" s="40" t="s">
        <v>1113</v>
      </c>
      <c r="H111" s="60"/>
      <c r="I111" s="40" t="s">
        <v>1113</v>
      </c>
      <c r="J111" s="60"/>
      <c r="K111" s="60"/>
      <c r="L111" s="40" t="s">
        <v>1113</v>
      </c>
      <c r="M111" s="40"/>
      <c r="N111" s="60"/>
      <c r="O111" s="41"/>
    </row>
    <row r="112" spans="1:15" s="42" customFormat="1" ht="31.5" x14ac:dyDescent="0.2">
      <c r="A112" s="471" t="s">
        <v>1167</v>
      </c>
      <c r="B112" s="60" t="s">
        <v>785</v>
      </c>
      <c r="C112" s="474" t="s">
        <v>2130</v>
      </c>
      <c r="D112" s="75">
        <f>4.6*(160)*(8)</f>
        <v>5888</v>
      </c>
      <c r="E112" s="25" t="s">
        <v>925</v>
      </c>
      <c r="F112" s="60"/>
      <c r="G112" s="40" t="s">
        <v>1113</v>
      </c>
      <c r="H112" s="60"/>
      <c r="I112" s="40" t="s">
        <v>1113</v>
      </c>
      <c r="J112" s="60"/>
      <c r="K112" s="60"/>
      <c r="L112" s="40"/>
      <c r="M112" s="40" t="s">
        <v>1113</v>
      </c>
      <c r="N112" s="60"/>
      <c r="O112" s="41"/>
    </row>
    <row r="113" spans="1:15" s="42" customFormat="1" ht="31.5" x14ac:dyDescent="0.2">
      <c r="A113" s="471"/>
      <c r="B113" s="60" t="s">
        <v>786</v>
      </c>
      <c r="C113" s="474"/>
      <c r="D113" s="75">
        <f>4.65*(160)*(8)</f>
        <v>5952</v>
      </c>
      <c r="E113" s="25" t="s">
        <v>926</v>
      </c>
      <c r="F113" s="60"/>
      <c r="G113" s="40" t="s">
        <v>1113</v>
      </c>
      <c r="H113" s="60"/>
      <c r="I113" s="40" t="s">
        <v>1113</v>
      </c>
      <c r="J113" s="60"/>
      <c r="K113" s="60"/>
      <c r="L113" s="40"/>
      <c r="M113" s="40" t="s">
        <v>1113</v>
      </c>
      <c r="N113" s="60"/>
      <c r="O113" s="41"/>
    </row>
    <row r="114" spans="1:15" s="42" customFormat="1" ht="37.5" customHeight="1" x14ac:dyDescent="0.2">
      <c r="A114" s="471" t="s">
        <v>1168</v>
      </c>
      <c r="B114" s="60" t="s">
        <v>751</v>
      </c>
      <c r="C114" s="474" t="s">
        <v>3118</v>
      </c>
      <c r="D114" s="75">
        <v>1845.9</v>
      </c>
      <c r="E114" s="76">
        <v>5457</v>
      </c>
      <c r="F114" s="60"/>
      <c r="G114" s="40" t="s">
        <v>1113</v>
      </c>
      <c r="H114" s="60"/>
      <c r="I114" s="40" t="s">
        <v>1113</v>
      </c>
      <c r="J114" s="60"/>
      <c r="K114" s="60"/>
      <c r="L114" s="40"/>
      <c r="M114" s="40" t="s">
        <v>1113</v>
      </c>
      <c r="N114" s="60"/>
      <c r="O114" s="41"/>
    </row>
    <row r="115" spans="1:15" s="42" customFormat="1" ht="37.5" customHeight="1" x14ac:dyDescent="0.2">
      <c r="A115" s="471"/>
      <c r="B115" s="60" t="s">
        <v>787</v>
      </c>
      <c r="C115" s="474"/>
      <c r="D115" s="75">
        <v>372.6</v>
      </c>
      <c r="E115" s="76">
        <v>5458</v>
      </c>
      <c r="F115" s="60"/>
      <c r="G115" s="40" t="s">
        <v>1113</v>
      </c>
      <c r="H115" s="60"/>
      <c r="I115" s="40" t="s">
        <v>1113</v>
      </c>
      <c r="J115" s="60"/>
      <c r="K115" s="60"/>
      <c r="L115" s="40"/>
      <c r="M115" s="40" t="s">
        <v>1113</v>
      </c>
      <c r="N115" s="60"/>
      <c r="O115" s="41"/>
    </row>
    <row r="116" spans="1:15" s="42" customFormat="1" ht="37.5" customHeight="1" x14ac:dyDescent="0.2">
      <c r="A116" s="471" t="s">
        <v>1169</v>
      </c>
      <c r="B116" s="60" t="s">
        <v>788</v>
      </c>
      <c r="C116" s="474" t="s">
        <v>3119</v>
      </c>
      <c r="D116" s="75">
        <v>665.68</v>
      </c>
      <c r="E116" s="76">
        <v>5455</v>
      </c>
      <c r="F116" s="60"/>
      <c r="G116" s="40" t="s">
        <v>1113</v>
      </c>
      <c r="H116" s="60"/>
      <c r="I116" s="40" t="s">
        <v>1113</v>
      </c>
      <c r="J116" s="60"/>
      <c r="K116" s="60"/>
      <c r="L116" s="40"/>
      <c r="M116" s="40" t="s">
        <v>1113</v>
      </c>
      <c r="N116" s="60"/>
      <c r="O116" s="41"/>
    </row>
    <row r="117" spans="1:15" s="42" customFormat="1" ht="37.5" customHeight="1" x14ac:dyDescent="0.2">
      <c r="A117" s="471"/>
      <c r="B117" s="60" t="s">
        <v>789</v>
      </c>
      <c r="C117" s="474"/>
      <c r="D117" s="75">
        <v>5082.6899999999996</v>
      </c>
      <c r="E117" s="76">
        <v>5456</v>
      </c>
      <c r="F117" s="60"/>
      <c r="G117" s="40" t="s">
        <v>1113</v>
      </c>
      <c r="H117" s="60"/>
      <c r="I117" s="40" t="s">
        <v>1113</v>
      </c>
      <c r="J117" s="60"/>
      <c r="K117" s="60"/>
      <c r="L117" s="40"/>
      <c r="M117" s="40" t="s">
        <v>1113</v>
      </c>
      <c r="N117" s="60"/>
      <c r="O117" s="41"/>
    </row>
    <row r="118" spans="1:15" s="42" customFormat="1" ht="37.5" customHeight="1" x14ac:dyDescent="0.2">
      <c r="A118" s="471" t="s">
        <v>1170</v>
      </c>
      <c r="B118" s="60" t="s">
        <v>790</v>
      </c>
      <c r="C118" s="474" t="s">
        <v>3120</v>
      </c>
      <c r="D118" s="75">
        <v>4300</v>
      </c>
      <c r="E118" s="25">
        <v>5489</v>
      </c>
      <c r="F118" s="60"/>
      <c r="G118" s="40" t="s">
        <v>1113</v>
      </c>
      <c r="H118" s="60"/>
      <c r="I118" s="40" t="s">
        <v>1113</v>
      </c>
      <c r="J118" s="60"/>
      <c r="K118" s="60"/>
      <c r="L118" s="40" t="s">
        <v>1113</v>
      </c>
      <c r="M118" s="40"/>
      <c r="N118" s="60"/>
      <c r="O118" s="41"/>
    </row>
    <row r="119" spans="1:15" s="42" customFormat="1" ht="37.5" customHeight="1" x14ac:dyDescent="0.2">
      <c r="A119" s="471"/>
      <c r="B119" s="60" t="s">
        <v>791</v>
      </c>
      <c r="C119" s="474"/>
      <c r="D119" s="75">
        <v>92</v>
      </c>
      <c r="E119" s="25">
        <v>5490</v>
      </c>
      <c r="F119" s="60"/>
      <c r="G119" s="40" t="s">
        <v>1113</v>
      </c>
      <c r="H119" s="60"/>
      <c r="I119" s="40" t="s">
        <v>1113</v>
      </c>
      <c r="J119" s="60"/>
      <c r="K119" s="60"/>
      <c r="L119" s="40" t="s">
        <v>1113</v>
      </c>
      <c r="M119" s="40"/>
      <c r="N119" s="60"/>
      <c r="O119" s="41"/>
    </row>
    <row r="120" spans="1:15" s="42" customFormat="1" ht="37.5" customHeight="1" x14ac:dyDescent="0.2">
      <c r="A120" s="471"/>
      <c r="B120" s="60" t="s">
        <v>792</v>
      </c>
      <c r="C120" s="474"/>
      <c r="D120" s="75">
        <v>75</v>
      </c>
      <c r="E120" s="25">
        <v>5491</v>
      </c>
      <c r="F120" s="60"/>
      <c r="G120" s="40" t="s">
        <v>1113</v>
      </c>
      <c r="H120" s="60"/>
      <c r="I120" s="40" t="s">
        <v>1113</v>
      </c>
      <c r="J120" s="60"/>
      <c r="K120" s="60"/>
      <c r="L120" s="40" t="s">
        <v>1113</v>
      </c>
      <c r="M120" s="40"/>
      <c r="N120" s="60"/>
      <c r="O120" s="41"/>
    </row>
    <row r="121" spans="1:15" s="42" customFormat="1" ht="37.5" customHeight="1" x14ac:dyDescent="0.2">
      <c r="A121" s="471" t="s">
        <v>1171</v>
      </c>
      <c r="B121" s="60" t="s">
        <v>793</v>
      </c>
      <c r="C121" s="474" t="s">
        <v>3121</v>
      </c>
      <c r="D121" s="75">
        <v>378.55</v>
      </c>
      <c r="E121" s="25">
        <v>5463</v>
      </c>
      <c r="F121" s="60"/>
      <c r="G121" s="40" t="s">
        <v>1113</v>
      </c>
      <c r="H121" s="60"/>
      <c r="I121" s="40" t="s">
        <v>1113</v>
      </c>
      <c r="J121" s="60"/>
      <c r="K121" s="60"/>
      <c r="L121" s="40" t="s">
        <v>1113</v>
      </c>
      <c r="M121" s="40"/>
      <c r="N121" s="60"/>
      <c r="O121" s="41"/>
    </row>
    <row r="122" spans="1:15" s="42" customFormat="1" ht="37.5" customHeight="1" x14ac:dyDescent="0.2">
      <c r="A122" s="471"/>
      <c r="B122" s="60" t="s">
        <v>794</v>
      </c>
      <c r="C122" s="474"/>
      <c r="D122" s="75">
        <v>571.77</v>
      </c>
      <c r="E122" s="25">
        <v>5461</v>
      </c>
      <c r="F122" s="60"/>
      <c r="G122" s="40" t="s">
        <v>1113</v>
      </c>
      <c r="H122" s="60"/>
      <c r="I122" s="40" t="s">
        <v>1113</v>
      </c>
      <c r="J122" s="60"/>
      <c r="K122" s="60"/>
      <c r="L122" s="40" t="s">
        <v>1113</v>
      </c>
      <c r="M122" s="40"/>
      <c r="N122" s="60"/>
      <c r="O122" s="41"/>
    </row>
    <row r="123" spans="1:15" s="42" customFormat="1" ht="45" customHeight="1" x14ac:dyDescent="0.2">
      <c r="A123" s="67" t="s">
        <v>1172</v>
      </c>
      <c r="B123" s="60" t="s">
        <v>795</v>
      </c>
      <c r="C123" s="60" t="s">
        <v>3122</v>
      </c>
      <c r="D123" s="75">
        <v>852.56</v>
      </c>
      <c r="E123" s="25">
        <v>5462</v>
      </c>
      <c r="F123" s="60"/>
      <c r="G123" s="40" t="s">
        <v>1113</v>
      </c>
      <c r="H123" s="60"/>
      <c r="I123" s="40" t="s">
        <v>1113</v>
      </c>
      <c r="J123" s="60"/>
      <c r="K123" s="60"/>
      <c r="L123" s="40" t="s">
        <v>1113</v>
      </c>
      <c r="M123" s="40"/>
      <c r="N123" s="60"/>
      <c r="O123" s="41"/>
    </row>
    <row r="124" spans="1:15" s="42" customFormat="1" ht="45" customHeight="1" x14ac:dyDescent="0.2">
      <c r="A124" s="471" t="s">
        <v>1173</v>
      </c>
      <c r="B124" s="60" t="s">
        <v>796</v>
      </c>
      <c r="C124" s="474" t="s">
        <v>3123</v>
      </c>
      <c r="D124" s="75">
        <v>69.930000000000007</v>
      </c>
      <c r="E124" s="25">
        <v>5478</v>
      </c>
      <c r="F124" s="60"/>
      <c r="G124" s="40" t="s">
        <v>1113</v>
      </c>
      <c r="H124" s="60"/>
      <c r="I124" s="40" t="s">
        <v>1113</v>
      </c>
      <c r="J124" s="60"/>
      <c r="K124" s="60"/>
      <c r="L124" s="40"/>
      <c r="M124" s="40" t="s">
        <v>1113</v>
      </c>
      <c r="N124" s="60"/>
      <c r="O124" s="41"/>
    </row>
    <row r="125" spans="1:15" s="42" customFormat="1" ht="45" customHeight="1" x14ac:dyDescent="0.2">
      <c r="A125" s="471"/>
      <c r="B125" s="60" t="s">
        <v>763</v>
      </c>
      <c r="C125" s="474"/>
      <c r="D125" s="75">
        <v>155.28</v>
      </c>
      <c r="E125" s="25">
        <v>5464</v>
      </c>
      <c r="F125" s="60"/>
      <c r="G125" s="40" t="s">
        <v>1113</v>
      </c>
      <c r="H125" s="60"/>
      <c r="I125" s="40" t="s">
        <v>1113</v>
      </c>
      <c r="J125" s="60"/>
      <c r="K125" s="60"/>
      <c r="L125" s="40"/>
      <c r="M125" s="40" t="s">
        <v>1113</v>
      </c>
      <c r="N125" s="60"/>
      <c r="O125" s="41"/>
    </row>
    <row r="126" spans="1:15" s="42" customFormat="1" ht="45" customHeight="1" x14ac:dyDescent="0.2">
      <c r="A126" s="67" t="s">
        <v>1174</v>
      </c>
      <c r="B126" s="60" t="s">
        <v>790</v>
      </c>
      <c r="C126" s="60" t="s">
        <v>2118</v>
      </c>
      <c r="D126" s="75">
        <v>2950</v>
      </c>
      <c r="E126" s="76">
        <v>5486</v>
      </c>
      <c r="F126" s="60"/>
      <c r="G126" s="40" t="s">
        <v>1113</v>
      </c>
      <c r="H126" s="60"/>
      <c r="I126" s="40" t="s">
        <v>1113</v>
      </c>
      <c r="J126" s="60"/>
      <c r="K126" s="60"/>
      <c r="L126" s="40"/>
      <c r="M126" s="40" t="s">
        <v>1113</v>
      </c>
      <c r="N126" s="60"/>
      <c r="O126" s="41"/>
    </row>
    <row r="127" spans="1:15" s="42" customFormat="1" ht="53.25" customHeight="1" x14ac:dyDescent="0.2">
      <c r="A127" s="67" t="s">
        <v>1175</v>
      </c>
      <c r="B127" s="60" t="s">
        <v>797</v>
      </c>
      <c r="C127" s="60" t="s">
        <v>3124</v>
      </c>
      <c r="D127" s="75">
        <v>14360</v>
      </c>
      <c r="E127" s="76">
        <v>5485</v>
      </c>
      <c r="F127" s="60"/>
      <c r="G127" s="40" t="s">
        <v>1113</v>
      </c>
      <c r="H127" s="60"/>
      <c r="I127" s="40" t="s">
        <v>1113</v>
      </c>
      <c r="J127" s="60"/>
      <c r="K127" s="60"/>
      <c r="L127" s="40"/>
      <c r="M127" s="40" t="s">
        <v>1113</v>
      </c>
      <c r="N127" s="60"/>
      <c r="O127" s="41"/>
    </row>
    <row r="128" spans="1:15" s="42" customFormat="1" ht="53.25" customHeight="1" x14ac:dyDescent="0.2">
      <c r="A128" s="67" t="s">
        <v>1176</v>
      </c>
      <c r="B128" s="60" t="s">
        <v>763</v>
      </c>
      <c r="C128" s="60" t="s">
        <v>3125</v>
      </c>
      <c r="D128" s="75">
        <v>116.55</v>
      </c>
      <c r="E128" s="76">
        <v>5481</v>
      </c>
      <c r="F128" s="60"/>
      <c r="G128" s="40" t="s">
        <v>1113</v>
      </c>
      <c r="H128" s="60"/>
      <c r="I128" s="40" t="s">
        <v>1113</v>
      </c>
      <c r="J128" s="60"/>
      <c r="K128" s="60"/>
      <c r="L128" s="40"/>
      <c r="M128" s="40" t="s">
        <v>1113</v>
      </c>
      <c r="N128" s="60"/>
      <c r="O128" s="41"/>
    </row>
    <row r="129" spans="1:15" s="42" customFormat="1" ht="53.25" customHeight="1" x14ac:dyDescent="0.2">
      <c r="A129" s="67" t="s">
        <v>1116</v>
      </c>
      <c r="B129" s="60" t="s">
        <v>798</v>
      </c>
      <c r="C129" s="60" t="s">
        <v>3109</v>
      </c>
      <c r="D129" s="75">
        <v>91.53</v>
      </c>
      <c r="E129" s="76">
        <v>5467</v>
      </c>
      <c r="F129" s="60"/>
      <c r="G129" s="40" t="s">
        <v>1113</v>
      </c>
      <c r="H129" s="60"/>
      <c r="I129" s="40" t="s">
        <v>1113</v>
      </c>
      <c r="J129" s="60"/>
      <c r="K129" s="60"/>
      <c r="L129" s="40"/>
      <c r="M129" s="40" t="s">
        <v>1113</v>
      </c>
      <c r="N129" s="60"/>
      <c r="O129" s="41"/>
    </row>
    <row r="130" spans="1:15" s="42" customFormat="1" ht="45" customHeight="1" x14ac:dyDescent="0.2">
      <c r="A130" s="471" t="s">
        <v>1177</v>
      </c>
      <c r="B130" s="60" t="s">
        <v>799</v>
      </c>
      <c r="C130" s="474" t="s">
        <v>3126</v>
      </c>
      <c r="D130" s="75">
        <v>788</v>
      </c>
      <c r="E130" s="76">
        <v>5469</v>
      </c>
      <c r="F130" s="60"/>
      <c r="G130" s="40" t="s">
        <v>1113</v>
      </c>
      <c r="H130" s="60"/>
      <c r="I130" s="40" t="s">
        <v>1113</v>
      </c>
      <c r="J130" s="60"/>
      <c r="K130" s="60"/>
      <c r="L130" s="40" t="s">
        <v>1113</v>
      </c>
      <c r="M130" s="40"/>
      <c r="N130" s="60"/>
      <c r="O130" s="41"/>
    </row>
    <row r="131" spans="1:15" s="42" customFormat="1" ht="45" customHeight="1" x14ac:dyDescent="0.2">
      <c r="A131" s="471"/>
      <c r="B131" s="60" t="s">
        <v>782</v>
      </c>
      <c r="C131" s="474"/>
      <c r="D131" s="75">
        <v>816</v>
      </c>
      <c r="E131" s="76">
        <v>5488</v>
      </c>
      <c r="F131" s="60"/>
      <c r="G131" s="40" t="s">
        <v>1113</v>
      </c>
      <c r="H131" s="60"/>
      <c r="I131" s="40" t="s">
        <v>1113</v>
      </c>
      <c r="J131" s="60"/>
      <c r="K131" s="60"/>
      <c r="L131" s="40" t="s">
        <v>1113</v>
      </c>
      <c r="M131" s="40"/>
      <c r="N131" s="60"/>
      <c r="O131" s="41"/>
    </row>
    <row r="132" spans="1:15" s="42" customFormat="1" ht="45" customHeight="1" x14ac:dyDescent="0.2">
      <c r="A132" s="471"/>
      <c r="B132" s="60" t="s">
        <v>780</v>
      </c>
      <c r="C132" s="474"/>
      <c r="D132" s="75">
        <v>800</v>
      </c>
      <c r="E132" s="76">
        <v>5468</v>
      </c>
      <c r="F132" s="60"/>
      <c r="G132" s="40" t="s">
        <v>1113</v>
      </c>
      <c r="H132" s="60"/>
      <c r="I132" s="40" t="s">
        <v>1113</v>
      </c>
      <c r="J132" s="60"/>
      <c r="K132" s="60"/>
      <c r="L132" s="40" t="s">
        <v>1113</v>
      </c>
      <c r="M132" s="40"/>
      <c r="N132" s="60"/>
      <c r="O132" s="41"/>
    </row>
    <row r="133" spans="1:15" s="42" customFormat="1" ht="45" customHeight="1" x14ac:dyDescent="0.2">
      <c r="A133" s="471"/>
      <c r="B133" s="60" t="s">
        <v>800</v>
      </c>
      <c r="C133" s="474"/>
      <c r="D133" s="75">
        <v>3690</v>
      </c>
      <c r="E133" s="76">
        <v>5465</v>
      </c>
      <c r="F133" s="60"/>
      <c r="G133" s="40" t="s">
        <v>1113</v>
      </c>
      <c r="H133" s="60"/>
      <c r="I133" s="40" t="s">
        <v>1113</v>
      </c>
      <c r="J133" s="60"/>
      <c r="K133" s="60"/>
      <c r="L133" s="40" t="s">
        <v>1113</v>
      </c>
      <c r="M133" s="40"/>
      <c r="N133" s="60"/>
      <c r="O133" s="41"/>
    </row>
    <row r="134" spans="1:15" s="42" customFormat="1" ht="27" customHeight="1" x14ac:dyDescent="0.2">
      <c r="A134" s="471" t="s">
        <v>1178</v>
      </c>
      <c r="B134" s="60" t="s">
        <v>788</v>
      </c>
      <c r="C134" s="474" t="s">
        <v>3127</v>
      </c>
      <c r="D134" s="75">
        <v>82.3</v>
      </c>
      <c r="E134" s="76">
        <v>5497</v>
      </c>
      <c r="F134" s="60"/>
      <c r="G134" s="40" t="s">
        <v>1113</v>
      </c>
      <c r="H134" s="60"/>
      <c r="I134" s="40" t="s">
        <v>1113</v>
      </c>
      <c r="J134" s="60"/>
      <c r="K134" s="60"/>
      <c r="L134" s="40" t="s">
        <v>1113</v>
      </c>
      <c r="M134" s="40"/>
      <c r="N134" s="60"/>
      <c r="O134" s="41"/>
    </row>
    <row r="135" spans="1:15" s="42" customFormat="1" ht="27" customHeight="1" x14ac:dyDescent="0.2">
      <c r="A135" s="471"/>
      <c r="B135" s="60" t="s">
        <v>801</v>
      </c>
      <c r="C135" s="474"/>
      <c r="D135" s="75">
        <v>1030</v>
      </c>
      <c r="E135" s="76">
        <v>5480</v>
      </c>
      <c r="F135" s="60"/>
      <c r="G135" s="40" t="s">
        <v>1113</v>
      </c>
      <c r="H135" s="60"/>
      <c r="I135" s="40" t="s">
        <v>1113</v>
      </c>
      <c r="J135" s="60"/>
      <c r="K135" s="60"/>
      <c r="L135" s="40" t="s">
        <v>1113</v>
      </c>
      <c r="M135" s="40"/>
      <c r="N135" s="60"/>
      <c r="O135" s="41"/>
    </row>
    <row r="136" spans="1:15" s="42" customFormat="1" ht="27" customHeight="1" x14ac:dyDescent="0.2">
      <c r="A136" s="471"/>
      <c r="B136" s="60" t="s">
        <v>802</v>
      </c>
      <c r="C136" s="474"/>
      <c r="D136" s="75">
        <v>189</v>
      </c>
      <c r="E136" s="76">
        <v>5479</v>
      </c>
      <c r="F136" s="60"/>
      <c r="G136" s="40" t="s">
        <v>1113</v>
      </c>
      <c r="H136" s="60"/>
      <c r="I136" s="40" t="s">
        <v>1113</v>
      </c>
      <c r="J136" s="60"/>
      <c r="K136" s="60"/>
      <c r="L136" s="40" t="s">
        <v>1113</v>
      </c>
      <c r="M136" s="40"/>
      <c r="N136" s="60"/>
      <c r="O136" s="41"/>
    </row>
    <row r="137" spans="1:15" s="42" customFormat="1" ht="27" customHeight="1" x14ac:dyDescent="0.2">
      <c r="A137" s="471"/>
      <c r="B137" s="60" t="s">
        <v>803</v>
      </c>
      <c r="C137" s="474"/>
      <c r="D137" s="75">
        <v>88</v>
      </c>
      <c r="E137" s="76">
        <v>5477</v>
      </c>
      <c r="F137" s="60"/>
      <c r="G137" s="40" t="s">
        <v>1113</v>
      </c>
      <c r="H137" s="60"/>
      <c r="I137" s="40" t="s">
        <v>1113</v>
      </c>
      <c r="J137" s="60"/>
      <c r="K137" s="60"/>
      <c r="L137" s="40" t="s">
        <v>1113</v>
      </c>
      <c r="M137" s="40"/>
      <c r="N137" s="60"/>
      <c r="O137" s="41"/>
    </row>
    <row r="138" spans="1:15" s="61" customFormat="1" ht="27" customHeight="1" x14ac:dyDescent="0.2">
      <c r="A138" s="471" t="s">
        <v>1179</v>
      </c>
      <c r="B138" s="60" t="s">
        <v>804</v>
      </c>
      <c r="C138" s="474" t="s">
        <v>3128</v>
      </c>
      <c r="D138" s="75">
        <v>40.39</v>
      </c>
      <c r="E138" s="76">
        <v>5473</v>
      </c>
      <c r="F138" s="22"/>
      <c r="G138" s="40" t="s">
        <v>1113</v>
      </c>
      <c r="H138" s="22"/>
      <c r="I138" s="40" t="s">
        <v>1113</v>
      </c>
      <c r="J138" s="22"/>
      <c r="K138" s="22"/>
      <c r="L138" s="40" t="s">
        <v>1113</v>
      </c>
      <c r="M138" s="40"/>
      <c r="N138" s="22"/>
      <c r="O138" s="24"/>
    </row>
    <row r="139" spans="1:15" s="61" customFormat="1" ht="27" customHeight="1" x14ac:dyDescent="0.2">
      <c r="A139" s="471"/>
      <c r="B139" s="60" t="s">
        <v>805</v>
      </c>
      <c r="C139" s="474"/>
      <c r="D139" s="75">
        <v>530</v>
      </c>
      <c r="E139" s="76">
        <v>5471</v>
      </c>
      <c r="F139" s="22"/>
      <c r="G139" s="40" t="s">
        <v>1113</v>
      </c>
      <c r="H139" s="22"/>
      <c r="I139" s="40" t="s">
        <v>1113</v>
      </c>
      <c r="J139" s="22"/>
      <c r="K139" s="22"/>
      <c r="L139" s="40"/>
      <c r="M139" s="40" t="s">
        <v>1113</v>
      </c>
      <c r="N139" s="22"/>
      <c r="O139" s="24"/>
    </row>
    <row r="140" spans="1:15" s="61" customFormat="1" ht="27" customHeight="1" x14ac:dyDescent="0.2">
      <c r="A140" s="471"/>
      <c r="B140" s="60" t="s">
        <v>801</v>
      </c>
      <c r="C140" s="474"/>
      <c r="D140" s="75">
        <v>2175</v>
      </c>
      <c r="E140" s="76">
        <v>5472</v>
      </c>
      <c r="F140" s="22"/>
      <c r="G140" s="40" t="s">
        <v>1113</v>
      </c>
      <c r="H140" s="22"/>
      <c r="I140" s="40" t="s">
        <v>1113</v>
      </c>
      <c r="J140" s="22"/>
      <c r="K140" s="22"/>
      <c r="L140" s="40"/>
      <c r="M140" s="40" t="s">
        <v>1113</v>
      </c>
      <c r="N140" s="22"/>
      <c r="O140" s="24"/>
    </row>
    <row r="141" spans="1:15" s="61" customFormat="1" ht="27" customHeight="1" x14ac:dyDescent="0.2">
      <c r="A141" s="471"/>
      <c r="B141" s="60" t="s">
        <v>806</v>
      </c>
      <c r="C141" s="474"/>
      <c r="D141" s="75">
        <v>3706.87</v>
      </c>
      <c r="E141" s="76">
        <v>5476</v>
      </c>
      <c r="F141" s="22"/>
      <c r="G141" s="40" t="s">
        <v>1113</v>
      </c>
      <c r="H141" s="22"/>
      <c r="I141" s="40" t="s">
        <v>1113</v>
      </c>
      <c r="J141" s="22"/>
      <c r="K141" s="22"/>
      <c r="L141" s="40"/>
      <c r="M141" s="40" t="s">
        <v>1113</v>
      </c>
      <c r="N141" s="22"/>
      <c r="O141" s="24"/>
    </row>
    <row r="142" spans="1:15" s="61" customFormat="1" ht="27" customHeight="1" x14ac:dyDescent="0.2">
      <c r="A142" s="471"/>
      <c r="B142" s="60" t="s">
        <v>799</v>
      </c>
      <c r="C142" s="474"/>
      <c r="D142" s="75">
        <v>94</v>
      </c>
      <c r="E142" s="76">
        <v>5470</v>
      </c>
      <c r="F142" s="22"/>
      <c r="G142" s="40" t="s">
        <v>1113</v>
      </c>
      <c r="H142" s="22"/>
      <c r="I142" s="40" t="s">
        <v>1113</v>
      </c>
      <c r="J142" s="22"/>
      <c r="K142" s="22"/>
      <c r="L142" s="40"/>
      <c r="M142" s="40" t="s">
        <v>1113</v>
      </c>
      <c r="N142" s="22"/>
      <c r="O142" s="24"/>
    </row>
    <row r="143" spans="1:15" s="61" customFormat="1" ht="27" customHeight="1" x14ac:dyDescent="0.2">
      <c r="A143" s="471" t="s">
        <v>1180</v>
      </c>
      <c r="B143" s="60" t="s">
        <v>807</v>
      </c>
      <c r="C143" s="474" t="s">
        <v>3129</v>
      </c>
      <c r="D143" s="75">
        <v>120.75</v>
      </c>
      <c r="E143" s="76">
        <v>5499</v>
      </c>
      <c r="F143" s="22"/>
      <c r="G143" s="40" t="s">
        <v>1113</v>
      </c>
      <c r="H143" s="22"/>
      <c r="I143" s="40" t="s">
        <v>1113</v>
      </c>
      <c r="J143" s="22"/>
      <c r="K143" s="22"/>
      <c r="L143" s="40"/>
      <c r="M143" s="40" t="s">
        <v>1113</v>
      </c>
      <c r="N143" s="22"/>
      <c r="O143" s="24"/>
    </row>
    <row r="144" spans="1:15" s="61" customFormat="1" ht="27" customHeight="1" x14ac:dyDescent="0.2">
      <c r="A144" s="471"/>
      <c r="B144" s="60" t="s">
        <v>804</v>
      </c>
      <c r="C144" s="474"/>
      <c r="D144" s="75">
        <v>738.92</v>
      </c>
      <c r="E144" s="76">
        <v>5500</v>
      </c>
      <c r="F144" s="22"/>
      <c r="G144" s="40" t="s">
        <v>1113</v>
      </c>
      <c r="H144" s="22"/>
      <c r="I144" s="40" t="s">
        <v>1113</v>
      </c>
      <c r="J144" s="22"/>
      <c r="K144" s="22"/>
      <c r="L144" s="40"/>
      <c r="M144" s="40" t="s">
        <v>1113</v>
      </c>
      <c r="N144" s="22"/>
      <c r="O144" s="24"/>
    </row>
    <row r="145" spans="1:15" s="61" customFormat="1" ht="27" customHeight="1" x14ac:dyDescent="0.2">
      <c r="A145" s="471"/>
      <c r="B145" s="60" t="s">
        <v>808</v>
      </c>
      <c r="C145" s="474"/>
      <c r="D145" s="75">
        <v>800.05</v>
      </c>
      <c r="E145" s="76">
        <v>5503</v>
      </c>
      <c r="F145" s="22"/>
      <c r="G145" s="40" t="s">
        <v>1113</v>
      </c>
      <c r="H145" s="22"/>
      <c r="I145" s="40" t="s">
        <v>1113</v>
      </c>
      <c r="J145" s="22"/>
      <c r="K145" s="22"/>
      <c r="L145" s="40"/>
      <c r="M145" s="40" t="s">
        <v>1113</v>
      </c>
      <c r="N145" s="22"/>
      <c r="O145" s="24"/>
    </row>
    <row r="146" spans="1:15" s="61" customFormat="1" ht="27" customHeight="1" x14ac:dyDescent="0.2">
      <c r="A146" s="471"/>
      <c r="B146" s="60" t="s">
        <v>806</v>
      </c>
      <c r="C146" s="474"/>
      <c r="D146" s="75">
        <v>4624.8</v>
      </c>
      <c r="E146" s="76">
        <v>5498</v>
      </c>
      <c r="F146" s="22"/>
      <c r="G146" s="40" t="s">
        <v>1113</v>
      </c>
      <c r="H146" s="22"/>
      <c r="I146" s="40" t="s">
        <v>1113</v>
      </c>
      <c r="J146" s="22"/>
      <c r="K146" s="22"/>
      <c r="L146" s="40"/>
      <c r="M146" s="40" t="s">
        <v>1113</v>
      </c>
      <c r="N146" s="22"/>
      <c r="O146" s="24"/>
    </row>
    <row r="147" spans="1:15" s="61" customFormat="1" ht="31.5" customHeight="1" x14ac:dyDescent="0.2">
      <c r="A147" s="67" t="s">
        <v>1181</v>
      </c>
      <c r="B147" s="60" t="s">
        <v>809</v>
      </c>
      <c r="C147" s="60" t="s">
        <v>3130</v>
      </c>
      <c r="D147" s="75">
        <v>1997</v>
      </c>
      <c r="E147" s="76">
        <v>5506</v>
      </c>
      <c r="F147" s="22"/>
      <c r="G147" s="40" t="s">
        <v>1113</v>
      </c>
      <c r="H147" s="22"/>
      <c r="I147" s="40" t="s">
        <v>1113</v>
      </c>
      <c r="J147" s="22"/>
      <c r="K147" s="22"/>
      <c r="L147" s="40"/>
      <c r="M147" s="40" t="s">
        <v>1113</v>
      </c>
      <c r="N147" s="22"/>
      <c r="O147" s="24"/>
    </row>
    <row r="148" spans="1:15" s="61" customFormat="1" ht="52.5" customHeight="1" x14ac:dyDescent="0.2">
      <c r="A148" s="67" t="s">
        <v>1182</v>
      </c>
      <c r="B148" s="60" t="s">
        <v>779</v>
      </c>
      <c r="C148" s="60" t="s">
        <v>3131</v>
      </c>
      <c r="D148" s="75">
        <v>240</v>
      </c>
      <c r="E148" s="25">
        <v>5484</v>
      </c>
      <c r="F148" s="22"/>
      <c r="G148" s="40" t="s">
        <v>1113</v>
      </c>
      <c r="H148" s="22"/>
      <c r="I148" s="40" t="s">
        <v>1113</v>
      </c>
      <c r="J148" s="22"/>
      <c r="K148" s="22"/>
      <c r="L148" s="40" t="s">
        <v>1113</v>
      </c>
      <c r="M148" s="40"/>
      <c r="N148" s="22"/>
      <c r="O148" s="24"/>
    </row>
    <row r="149" spans="1:15" s="61" customFormat="1" ht="47.25" customHeight="1" x14ac:dyDescent="0.2">
      <c r="A149" s="67" t="s">
        <v>1183</v>
      </c>
      <c r="B149" s="60" t="s">
        <v>810</v>
      </c>
      <c r="C149" s="60" t="s">
        <v>3132</v>
      </c>
      <c r="D149" s="75">
        <v>240</v>
      </c>
      <c r="E149" s="76">
        <v>5507</v>
      </c>
      <c r="F149" s="22"/>
      <c r="G149" s="40" t="s">
        <v>1113</v>
      </c>
      <c r="H149" s="22"/>
      <c r="I149" s="40" t="s">
        <v>1113</v>
      </c>
      <c r="J149" s="22"/>
      <c r="K149" s="22"/>
      <c r="L149" s="40" t="s">
        <v>1113</v>
      </c>
      <c r="M149" s="40"/>
      <c r="N149" s="22"/>
      <c r="O149" s="24"/>
    </row>
    <row r="150" spans="1:15" s="61" customFormat="1" ht="47.25" x14ac:dyDescent="0.2">
      <c r="A150" s="471" t="s">
        <v>1184</v>
      </c>
      <c r="B150" s="60" t="s">
        <v>811</v>
      </c>
      <c r="C150" s="474" t="s">
        <v>3133</v>
      </c>
      <c r="D150" s="75">
        <f>2.8*(1280)</f>
        <v>3584</v>
      </c>
      <c r="E150" s="25" t="s">
        <v>927</v>
      </c>
      <c r="F150" s="22"/>
      <c r="G150" s="40" t="s">
        <v>1113</v>
      </c>
      <c r="H150" s="22"/>
      <c r="I150" s="40" t="s">
        <v>1113</v>
      </c>
      <c r="J150" s="22"/>
      <c r="K150" s="22"/>
      <c r="L150" s="40" t="s">
        <v>1113</v>
      </c>
      <c r="M150" s="40"/>
      <c r="N150" s="22"/>
      <c r="O150" s="24"/>
    </row>
    <row r="151" spans="1:15" s="61" customFormat="1" ht="47.25" x14ac:dyDescent="0.2">
      <c r="A151" s="471"/>
      <c r="B151" s="60" t="s">
        <v>812</v>
      </c>
      <c r="C151" s="474"/>
      <c r="D151" s="75">
        <f>2.8*(1280)</f>
        <v>3584</v>
      </c>
      <c r="E151" s="25" t="s">
        <v>928</v>
      </c>
      <c r="F151" s="22"/>
      <c r="G151" s="40" t="s">
        <v>1113</v>
      </c>
      <c r="H151" s="22"/>
      <c r="I151" s="40" t="s">
        <v>1113</v>
      </c>
      <c r="J151" s="22"/>
      <c r="K151" s="22"/>
      <c r="L151" s="40" t="s">
        <v>1113</v>
      </c>
      <c r="M151" s="40"/>
      <c r="N151" s="22"/>
      <c r="O151" s="24"/>
    </row>
    <row r="152" spans="1:15" s="61" customFormat="1" ht="40.5" customHeight="1" x14ac:dyDescent="0.2">
      <c r="A152" s="67" t="s">
        <v>1117</v>
      </c>
      <c r="B152" s="60" t="s">
        <v>813</v>
      </c>
      <c r="C152" s="60" t="s">
        <v>3134</v>
      </c>
      <c r="D152" s="75">
        <v>1506.68</v>
      </c>
      <c r="E152" s="76">
        <v>5508</v>
      </c>
      <c r="F152" s="22"/>
      <c r="G152" s="40" t="s">
        <v>1113</v>
      </c>
      <c r="H152" s="22"/>
      <c r="I152" s="40" t="s">
        <v>1113</v>
      </c>
      <c r="J152" s="22"/>
      <c r="K152" s="22"/>
      <c r="L152" s="40" t="s">
        <v>1113</v>
      </c>
      <c r="M152" s="40"/>
      <c r="N152" s="22"/>
      <c r="O152" s="24"/>
    </row>
    <row r="153" spans="1:15" s="61" customFormat="1" ht="47.25" x14ac:dyDescent="0.2">
      <c r="A153" s="67" t="s">
        <v>1185</v>
      </c>
      <c r="B153" s="60" t="s">
        <v>814</v>
      </c>
      <c r="C153" s="60" t="s">
        <v>3135</v>
      </c>
      <c r="D153" s="75">
        <v>4177.6000000000004</v>
      </c>
      <c r="E153" s="25" t="s">
        <v>929</v>
      </c>
      <c r="F153" s="22"/>
      <c r="G153" s="40" t="s">
        <v>1113</v>
      </c>
      <c r="H153" s="22"/>
      <c r="I153" s="40" t="s">
        <v>1113</v>
      </c>
      <c r="J153" s="22"/>
      <c r="K153" s="22"/>
      <c r="L153" s="40" t="s">
        <v>1113</v>
      </c>
      <c r="M153" s="40"/>
      <c r="N153" s="22"/>
      <c r="O153" s="24"/>
    </row>
    <row r="154" spans="1:15" s="61" customFormat="1" ht="38.25" customHeight="1" x14ac:dyDescent="0.2">
      <c r="A154" s="471" t="s">
        <v>1186</v>
      </c>
      <c r="B154" s="60" t="s">
        <v>815</v>
      </c>
      <c r="C154" s="474" t="s">
        <v>3136</v>
      </c>
      <c r="D154" s="489">
        <v>40095</v>
      </c>
      <c r="E154" s="492" t="s">
        <v>930</v>
      </c>
      <c r="F154" s="22"/>
      <c r="G154" s="40" t="s">
        <v>1113</v>
      </c>
      <c r="H154" s="22"/>
      <c r="I154" s="40" t="s">
        <v>1113</v>
      </c>
      <c r="J154" s="22"/>
      <c r="K154" s="22"/>
      <c r="L154" s="40"/>
      <c r="M154" s="40" t="s">
        <v>1113</v>
      </c>
      <c r="N154" s="22"/>
      <c r="O154" s="24"/>
    </row>
    <row r="155" spans="1:15" s="61" customFormat="1" ht="38.25" customHeight="1" x14ac:dyDescent="0.2">
      <c r="A155" s="471"/>
      <c r="B155" s="60" t="s">
        <v>816</v>
      </c>
      <c r="C155" s="474"/>
      <c r="D155" s="489"/>
      <c r="E155" s="492"/>
      <c r="F155" s="22"/>
      <c r="G155" s="40" t="s">
        <v>1113</v>
      </c>
      <c r="H155" s="22"/>
      <c r="I155" s="40" t="s">
        <v>1113</v>
      </c>
      <c r="J155" s="22"/>
      <c r="K155" s="22"/>
      <c r="L155" s="40"/>
      <c r="M155" s="40" t="s">
        <v>1113</v>
      </c>
      <c r="N155" s="22"/>
      <c r="O155" s="24"/>
    </row>
    <row r="156" spans="1:15" s="61" customFormat="1" ht="38.25" customHeight="1" x14ac:dyDescent="0.2">
      <c r="A156" s="471"/>
      <c r="B156" s="60" t="s">
        <v>817</v>
      </c>
      <c r="C156" s="474"/>
      <c r="D156" s="489"/>
      <c r="E156" s="492"/>
      <c r="F156" s="22"/>
      <c r="G156" s="40" t="s">
        <v>1113</v>
      </c>
      <c r="H156" s="22"/>
      <c r="I156" s="40" t="s">
        <v>1113</v>
      </c>
      <c r="J156" s="22"/>
      <c r="K156" s="22"/>
      <c r="L156" s="40"/>
      <c r="M156" s="40" t="s">
        <v>1113</v>
      </c>
      <c r="N156" s="22"/>
      <c r="O156" s="24"/>
    </row>
    <row r="157" spans="1:15" s="61" customFormat="1" ht="38.25" customHeight="1" x14ac:dyDescent="0.2">
      <c r="A157" s="471"/>
      <c r="B157" s="60" t="s">
        <v>818</v>
      </c>
      <c r="C157" s="474"/>
      <c r="D157" s="489"/>
      <c r="E157" s="492"/>
      <c r="F157" s="22"/>
      <c r="G157" s="40" t="s">
        <v>1113</v>
      </c>
      <c r="H157" s="22"/>
      <c r="I157" s="40" t="s">
        <v>1113</v>
      </c>
      <c r="J157" s="22"/>
      <c r="K157" s="22"/>
      <c r="L157" s="40"/>
      <c r="M157" s="40" t="s">
        <v>1113</v>
      </c>
      <c r="N157" s="22"/>
      <c r="O157" s="24"/>
    </row>
    <row r="158" spans="1:15" s="61" customFormat="1" ht="38.25" customHeight="1" x14ac:dyDescent="0.2">
      <c r="A158" s="471"/>
      <c r="B158" s="60" t="s">
        <v>500</v>
      </c>
      <c r="C158" s="474"/>
      <c r="D158" s="489"/>
      <c r="E158" s="492"/>
      <c r="F158" s="22"/>
      <c r="G158" s="40" t="s">
        <v>1113</v>
      </c>
      <c r="H158" s="22"/>
      <c r="I158" s="40" t="s">
        <v>1113</v>
      </c>
      <c r="J158" s="22"/>
      <c r="K158" s="22"/>
      <c r="L158" s="40"/>
      <c r="M158" s="40" t="s">
        <v>1113</v>
      </c>
      <c r="N158" s="22"/>
      <c r="O158" s="24"/>
    </row>
    <row r="159" spans="1:15" s="61" customFormat="1" ht="38.25" customHeight="1" x14ac:dyDescent="0.2">
      <c r="A159" s="471"/>
      <c r="B159" s="60" t="s">
        <v>819</v>
      </c>
      <c r="C159" s="474"/>
      <c r="D159" s="489"/>
      <c r="E159" s="492"/>
      <c r="F159" s="22"/>
      <c r="G159" s="40" t="s">
        <v>1113</v>
      </c>
      <c r="H159" s="22"/>
      <c r="I159" s="40" t="s">
        <v>1113</v>
      </c>
      <c r="J159" s="22"/>
      <c r="K159" s="22"/>
      <c r="L159" s="40"/>
      <c r="M159" s="40" t="s">
        <v>1113</v>
      </c>
      <c r="N159" s="22"/>
      <c r="O159" s="24"/>
    </row>
    <row r="160" spans="1:15" s="61" customFormat="1" ht="38.25" customHeight="1" x14ac:dyDescent="0.2">
      <c r="A160" s="471"/>
      <c r="B160" s="60" t="s">
        <v>820</v>
      </c>
      <c r="C160" s="474"/>
      <c r="D160" s="489"/>
      <c r="E160" s="492"/>
      <c r="F160" s="22"/>
      <c r="G160" s="40" t="s">
        <v>1113</v>
      </c>
      <c r="H160" s="22"/>
      <c r="I160" s="40" t="s">
        <v>1113</v>
      </c>
      <c r="J160" s="22"/>
      <c r="K160" s="22"/>
      <c r="L160" s="40" t="s">
        <v>1113</v>
      </c>
      <c r="M160" s="40"/>
      <c r="N160" s="22"/>
      <c r="O160" s="24"/>
    </row>
    <row r="161" spans="1:15" s="61" customFormat="1" ht="38.25" customHeight="1" x14ac:dyDescent="0.2">
      <c r="A161" s="471"/>
      <c r="B161" s="60" t="s">
        <v>821</v>
      </c>
      <c r="C161" s="474"/>
      <c r="D161" s="489"/>
      <c r="E161" s="492"/>
      <c r="F161" s="22"/>
      <c r="G161" s="40" t="s">
        <v>1113</v>
      </c>
      <c r="H161" s="22"/>
      <c r="I161" s="40" t="s">
        <v>1113</v>
      </c>
      <c r="J161" s="22"/>
      <c r="K161" s="22"/>
      <c r="L161" s="40" t="s">
        <v>1113</v>
      </c>
      <c r="M161" s="40"/>
      <c r="N161" s="22"/>
      <c r="O161" s="24"/>
    </row>
    <row r="162" spans="1:15" s="61" customFormat="1" ht="38.25" customHeight="1" x14ac:dyDescent="0.2">
      <c r="A162" s="471"/>
      <c r="B162" s="60" t="s">
        <v>822</v>
      </c>
      <c r="C162" s="474"/>
      <c r="D162" s="489"/>
      <c r="E162" s="492"/>
      <c r="F162" s="22"/>
      <c r="G162" s="40" t="s">
        <v>1113</v>
      </c>
      <c r="H162" s="22"/>
      <c r="I162" s="40" t="s">
        <v>1113</v>
      </c>
      <c r="J162" s="22"/>
      <c r="K162" s="22"/>
      <c r="L162" s="40" t="s">
        <v>1113</v>
      </c>
      <c r="M162" s="40"/>
      <c r="N162" s="22"/>
      <c r="O162" s="24"/>
    </row>
    <row r="163" spans="1:15" s="61" customFormat="1" ht="38.25" customHeight="1" x14ac:dyDescent="0.2">
      <c r="A163" s="471"/>
      <c r="B163" s="60" t="s">
        <v>488</v>
      </c>
      <c r="C163" s="474"/>
      <c r="D163" s="489"/>
      <c r="E163" s="492"/>
      <c r="F163" s="22"/>
      <c r="G163" s="40" t="s">
        <v>1113</v>
      </c>
      <c r="H163" s="22"/>
      <c r="I163" s="40" t="s">
        <v>1113</v>
      </c>
      <c r="J163" s="22"/>
      <c r="K163" s="22"/>
      <c r="L163" s="40" t="s">
        <v>1113</v>
      </c>
      <c r="M163" s="40"/>
      <c r="N163" s="22"/>
      <c r="O163" s="24"/>
    </row>
    <row r="164" spans="1:15" s="61" customFormat="1" ht="38.25" customHeight="1" x14ac:dyDescent="0.2">
      <c r="A164" s="471"/>
      <c r="B164" s="60" t="s">
        <v>823</v>
      </c>
      <c r="C164" s="474"/>
      <c r="D164" s="489"/>
      <c r="E164" s="492"/>
      <c r="F164" s="22"/>
      <c r="G164" s="40" t="s">
        <v>1113</v>
      </c>
      <c r="H164" s="22"/>
      <c r="I164" s="40" t="s">
        <v>1113</v>
      </c>
      <c r="J164" s="22"/>
      <c r="K164" s="22"/>
      <c r="L164" s="40" t="s">
        <v>1113</v>
      </c>
      <c r="M164" s="40"/>
      <c r="N164" s="22"/>
      <c r="O164" s="24"/>
    </row>
    <row r="165" spans="1:15" s="61" customFormat="1" ht="38.25" customHeight="1" x14ac:dyDescent="0.2">
      <c r="A165" s="471"/>
      <c r="B165" s="60" t="s">
        <v>824</v>
      </c>
      <c r="C165" s="474"/>
      <c r="D165" s="489"/>
      <c r="E165" s="492"/>
      <c r="F165" s="22"/>
      <c r="G165" s="40" t="s">
        <v>1113</v>
      </c>
      <c r="H165" s="22"/>
      <c r="I165" s="40" t="s">
        <v>1113</v>
      </c>
      <c r="J165" s="22"/>
      <c r="K165" s="22"/>
      <c r="L165" s="40" t="s">
        <v>1113</v>
      </c>
      <c r="M165" s="40"/>
      <c r="N165" s="22"/>
      <c r="O165" s="24"/>
    </row>
    <row r="166" spans="1:15" s="61" customFormat="1" ht="38.25" customHeight="1" x14ac:dyDescent="0.2">
      <c r="A166" s="471"/>
      <c r="B166" s="60" t="s">
        <v>825</v>
      </c>
      <c r="C166" s="474"/>
      <c r="D166" s="489"/>
      <c r="E166" s="492"/>
      <c r="F166" s="22"/>
      <c r="G166" s="40" t="s">
        <v>1113</v>
      </c>
      <c r="H166" s="22"/>
      <c r="I166" s="40" t="s">
        <v>1113</v>
      </c>
      <c r="J166" s="22"/>
      <c r="K166" s="22"/>
      <c r="L166" s="40" t="s">
        <v>1113</v>
      </c>
      <c r="M166" s="40"/>
      <c r="N166" s="22"/>
      <c r="O166" s="24"/>
    </row>
    <row r="167" spans="1:15" s="61" customFormat="1" ht="38.25" customHeight="1" x14ac:dyDescent="0.2">
      <c r="A167" s="471"/>
      <c r="B167" s="60" t="s">
        <v>826</v>
      </c>
      <c r="C167" s="474"/>
      <c r="D167" s="489"/>
      <c r="E167" s="492"/>
      <c r="F167" s="22"/>
      <c r="G167" s="40" t="s">
        <v>1113</v>
      </c>
      <c r="H167" s="22"/>
      <c r="I167" s="40" t="s">
        <v>1113</v>
      </c>
      <c r="J167" s="22"/>
      <c r="K167" s="22"/>
      <c r="L167" s="40" t="s">
        <v>1113</v>
      </c>
      <c r="M167" s="40"/>
      <c r="N167" s="22"/>
      <c r="O167" s="24"/>
    </row>
    <row r="168" spans="1:15" s="61" customFormat="1" ht="38.25" customHeight="1" x14ac:dyDescent="0.2">
      <c r="A168" s="471"/>
      <c r="B168" s="60" t="s">
        <v>827</v>
      </c>
      <c r="C168" s="474"/>
      <c r="D168" s="489"/>
      <c r="E168" s="492"/>
      <c r="F168" s="22"/>
      <c r="G168" s="40" t="s">
        <v>1113</v>
      </c>
      <c r="H168" s="22"/>
      <c r="I168" s="40" t="s">
        <v>1113</v>
      </c>
      <c r="J168" s="22"/>
      <c r="K168" s="22"/>
      <c r="L168" s="40" t="s">
        <v>1113</v>
      </c>
      <c r="M168" s="40"/>
      <c r="N168" s="22"/>
      <c r="O168" s="24"/>
    </row>
    <row r="169" spans="1:15" s="61" customFormat="1" ht="38.25" customHeight="1" x14ac:dyDescent="0.2">
      <c r="A169" s="471"/>
      <c r="B169" s="60" t="s">
        <v>828</v>
      </c>
      <c r="C169" s="474"/>
      <c r="D169" s="489"/>
      <c r="E169" s="492"/>
      <c r="F169" s="22"/>
      <c r="G169" s="40" t="s">
        <v>1113</v>
      </c>
      <c r="H169" s="22"/>
      <c r="I169" s="40" t="s">
        <v>1113</v>
      </c>
      <c r="J169" s="22"/>
      <c r="K169" s="22"/>
      <c r="L169" s="40"/>
      <c r="M169" s="40" t="s">
        <v>1113</v>
      </c>
      <c r="N169" s="22"/>
      <c r="O169" s="24"/>
    </row>
    <row r="170" spans="1:15" s="61" customFormat="1" ht="38.25" customHeight="1" x14ac:dyDescent="0.2">
      <c r="A170" s="471"/>
      <c r="B170" s="60" t="s">
        <v>829</v>
      </c>
      <c r="C170" s="474"/>
      <c r="D170" s="489"/>
      <c r="E170" s="492"/>
      <c r="F170" s="22"/>
      <c r="G170" s="40" t="s">
        <v>1113</v>
      </c>
      <c r="H170" s="22"/>
      <c r="I170" s="40" t="s">
        <v>1113</v>
      </c>
      <c r="J170" s="22"/>
      <c r="K170" s="22"/>
      <c r="L170" s="40"/>
      <c r="M170" s="40" t="s">
        <v>1113</v>
      </c>
      <c r="N170" s="22"/>
      <c r="O170" s="24"/>
    </row>
    <row r="171" spans="1:15" s="61" customFormat="1" ht="38.25" customHeight="1" x14ac:dyDescent="0.2">
      <c r="A171" s="471"/>
      <c r="B171" s="60" t="s">
        <v>830</v>
      </c>
      <c r="C171" s="474"/>
      <c r="D171" s="489"/>
      <c r="E171" s="492"/>
      <c r="F171" s="22"/>
      <c r="G171" s="40" t="s">
        <v>1113</v>
      </c>
      <c r="H171" s="22"/>
      <c r="I171" s="40" t="s">
        <v>1113</v>
      </c>
      <c r="J171" s="22"/>
      <c r="K171" s="22"/>
      <c r="L171" s="40"/>
      <c r="M171" s="40" t="s">
        <v>1113</v>
      </c>
      <c r="N171" s="22"/>
      <c r="O171" s="24"/>
    </row>
    <row r="172" spans="1:15" s="61" customFormat="1" ht="38.25" customHeight="1" x14ac:dyDescent="0.2">
      <c r="A172" s="471"/>
      <c r="B172" s="60" t="s">
        <v>531</v>
      </c>
      <c r="C172" s="474"/>
      <c r="D172" s="489"/>
      <c r="E172" s="492"/>
      <c r="F172" s="22"/>
      <c r="G172" s="40" t="s">
        <v>1113</v>
      </c>
      <c r="H172" s="22"/>
      <c r="I172" s="40" t="s">
        <v>1113</v>
      </c>
      <c r="J172" s="22"/>
      <c r="K172" s="22"/>
      <c r="L172" s="40"/>
      <c r="M172" s="40" t="s">
        <v>1113</v>
      </c>
      <c r="N172" s="22"/>
      <c r="O172" s="24"/>
    </row>
    <row r="173" spans="1:15" s="61" customFormat="1" ht="38.25" customHeight="1" x14ac:dyDescent="0.2">
      <c r="A173" s="471"/>
      <c r="B173" s="60" t="s">
        <v>831</v>
      </c>
      <c r="C173" s="474"/>
      <c r="D173" s="489"/>
      <c r="E173" s="492"/>
      <c r="F173" s="22"/>
      <c r="G173" s="40" t="s">
        <v>1113</v>
      </c>
      <c r="H173" s="22"/>
      <c r="I173" s="40" t="s">
        <v>1113</v>
      </c>
      <c r="J173" s="22"/>
      <c r="K173" s="22"/>
      <c r="L173" s="40"/>
      <c r="M173" s="40" t="s">
        <v>1113</v>
      </c>
      <c r="N173" s="22"/>
      <c r="O173" s="24"/>
    </row>
    <row r="174" spans="1:15" s="61" customFormat="1" ht="38.25" customHeight="1" x14ac:dyDescent="0.2">
      <c r="A174" s="471"/>
      <c r="B174" s="60" t="s">
        <v>832</v>
      </c>
      <c r="C174" s="474"/>
      <c r="D174" s="489"/>
      <c r="E174" s="492"/>
      <c r="F174" s="22"/>
      <c r="G174" s="40" t="s">
        <v>1113</v>
      </c>
      <c r="H174" s="22"/>
      <c r="I174" s="40" t="s">
        <v>1113</v>
      </c>
      <c r="J174" s="22"/>
      <c r="K174" s="22"/>
      <c r="L174" s="40"/>
      <c r="M174" s="40" t="s">
        <v>1113</v>
      </c>
      <c r="N174" s="22"/>
      <c r="O174" s="24"/>
    </row>
    <row r="175" spans="1:15" s="61" customFormat="1" ht="38.25" customHeight="1" x14ac:dyDescent="0.2">
      <c r="A175" s="471"/>
      <c r="B175" s="60" t="s">
        <v>833</v>
      </c>
      <c r="C175" s="474"/>
      <c r="D175" s="489"/>
      <c r="E175" s="492"/>
      <c r="F175" s="22"/>
      <c r="G175" s="40" t="s">
        <v>1113</v>
      </c>
      <c r="H175" s="22"/>
      <c r="I175" s="40" t="s">
        <v>1113</v>
      </c>
      <c r="J175" s="22"/>
      <c r="K175" s="22"/>
      <c r="L175" s="40"/>
      <c r="M175" s="40" t="s">
        <v>1113</v>
      </c>
      <c r="N175" s="22"/>
      <c r="O175" s="24"/>
    </row>
    <row r="176" spans="1:15" s="61" customFormat="1" ht="38.25" customHeight="1" x14ac:dyDescent="0.2">
      <c r="A176" s="471"/>
      <c r="B176" s="60" t="s">
        <v>105</v>
      </c>
      <c r="C176" s="474"/>
      <c r="D176" s="489"/>
      <c r="E176" s="492"/>
      <c r="F176" s="22"/>
      <c r="G176" s="40" t="s">
        <v>1113</v>
      </c>
      <c r="H176" s="22"/>
      <c r="I176" s="40" t="s">
        <v>1113</v>
      </c>
      <c r="J176" s="22"/>
      <c r="K176" s="22"/>
      <c r="L176" s="40"/>
      <c r="M176" s="40" t="s">
        <v>1113</v>
      </c>
      <c r="N176" s="22"/>
      <c r="O176" s="24"/>
    </row>
    <row r="177" spans="1:15" s="61" customFormat="1" ht="38.25" customHeight="1" x14ac:dyDescent="0.2">
      <c r="A177" s="471"/>
      <c r="B177" s="60" t="s">
        <v>834</v>
      </c>
      <c r="C177" s="474"/>
      <c r="D177" s="489"/>
      <c r="E177" s="492"/>
      <c r="F177" s="22"/>
      <c r="G177" s="40" t="s">
        <v>1113</v>
      </c>
      <c r="H177" s="22"/>
      <c r="I177" s="40" t="s">
        <v>1113</v>
      </c>
      <c r="J177" s="22"/>
      <c r="K177" s="22"/>
      <c r="L177" s="40" t="s">
        <v>1113</v>
      </c>
      <c r="M177" s="40"/>
      <c r="N177" s="22"/>
      <c r="O177" s="24"/>
    </row>
    <row r="178" spans="1:15" s="61" customFormat="1" ht="38.25" customHeight="1" x14ac:dyDescent="0.2">
      <c r="A178" s="471"/>
      <c r="B178" s="60" t="s">
        <v>518</v>
      </c>
      <c r="C178" s="474"/>
      <c r="D178" s="489"/>
      <c r="E178" s="492"/>
      <c r="F178" s="22"/>
      <c r="G178" s="40" t="s">
        <v>1113</v>
      </c>
      <c r="H178" s="22"/>
      <c r="I178" s="40" t="s">
        <v>1113</v>
      </c>
      <c r="J178" s="22"/>
      <c r="K178" s="22"/>
      <c r="L178" s="40" t="s">
        <v>1113</v>
      </c>
      <c r="M178" s="40"/>
      <c r="N178" s="22"/>
      <c r="O178" s="24"/>
    </row>
    <row r="179" spans="1:15" s="61" customFormat="1" ht="38.25" customHeight="1" x14ac:dyDescent="0.2">
      <c r="A179" s="471"/>
      <c r="B179" s="60" t="s">
        <v>835</v>
      </c>
      <c r="C179" s="474"/>
      <c r="D179" s="489"/>
      <c r="E179" s="492"/>
      <c r="F179" s="22"/>
      <c r="G179" s="40" t="s">
        <v>1113</v>
      </c>
      <c r="H179" s="22"/>
      <c r="I179" s="40" t="s">
        <v>1113</v>
      </c>
      <c r="J179" s="22"/>
      <c r="K179" s="22"/>
      <c r="L179" s="40" t="s">
        <v>1113</v>
      </c>
      <c r="M179" s="40"/>
      <c r="N179" s="22"/>
      <c r="O179" s="24"/>
    </row>
    <row r="180" spans="1:15" s="61" customFormat="1" ht="38.25" customHeight="1" x14ac:dyDescent="0.2">
      <c r="A180" s="471"/>
      <c r="B180" s="60" t="s">
        <v>836</v>
      </c>
      <c r="C180" s="474"/>
      <c r="D180" s="489"/>
      <c r="E180" s="492"/>
      <c r="F180" s="22"/>
      <c r="G180" s="40" t="s">
        <v>1113</v>
      </c>
      <c r="H180" s="22"/>
      <c r="I180" s="40" t="s">
        <v>1113</v>
      </c>
      <c r="J180" s="22"/>
      <c r="K180" s="22"/>
      <c r="L180" s="40" t="s">
        <v>1113</v>
      </c>
      <c r="M180" s="40"/>
      <c r="N180" s="22"/>
      <c r="O180" s="24"/>
    </row>
    <row r="181" spans="1:15" s="61" customFormat="1" ht="38.25" customHeight="1" x14ac:dyDescent="0.2">
      <c r="A181" s="471"/>
      <c r="B181" s="60" t="s">
        <v>837</v>
      </c>
      <c r="C181" s="474"/>
      <c r="D181" s="489"/>
      <c r="E181" s="492"/>
      <c r="F181" s="22"/>
      <c r="G181" s="40" t="s">
        <v>1113</v>
      </c>
      <c r="H181" s="22"/>
      <c r="I181" s="40" t="s">
        <v>1113</v>
      </c>
      <c r="J181" s="22"/>
      <c r="K181" s="22"/>
      <c r="L181" s="40" t="s">
        <v>1113</v>
      </c>
      <c r="M181" s="40"/>
      <c r="N181" s="22"/>
      <c r="O181" s="24"/>
    </row>
    <row r="182" spans="1:15" s="61" customFormat="1" ht="38.25" customHeight="1" x14ac:dyDescent="0.2">
      <c r="A182" s="471"/>
      <c r="B182" s="60" t="s">
        <v>838</v>
      </c>
      <c r="C182" s="474"/>
      <c r="D182" s="489"/>
      <c r="E182" s="492"/>
      <c r="F182" s="22"/>
      <c r="G182" s="40" t="s">
        <v>1113</v>
      </c>
      <c r="H182" s="22"/>
      <c r="I182" s="40" t="s">
        <v>1113</v>
      </c>
      <c r="J182" s="22"/>
      <c r="K182" s="22"/>
      <c r="L182" s="40"/>
      <c r="M182" s="40"/>
      <c r="N182" s="22"/>
      <c r="O182" s="24"/>
    </row>
    <row r="183" spans="1:15" s="61" customFormat="1" ht="38.25" customHeight="1" x14ac:dyDescent="0.2">
      <c r="A183" s="471"/>
      <c r="B183" s="60" t="s">
        <v>839</v>
      </c>
      <c r="C183" s="474"/>
      <c r="D183" s="489"/>
      <c r="E183" s="492"/>
      <c r="F183" s="22"/>
      <c r="G183" s="40" t="s">
        <v>1113</v>
      </c>
      <c r="H183" s="22"/>
      <c r="I183" s="40" t="s">
        <v>1113</v>
      </c>
      <c r="J183" s="22"/>
      <c r="K183" s="22"/>
      <c r="L183" s="40"/>
      <c r="M183" s="40" t="s">
        <v>1113</v>
      </c>
      <c r="N183" s="22"/>
      <c r="O183" s="24"/>
    </row>
    <row r="184" spans="1:15" s="61" customFormat="1" ht="38.25" customHeight="1" x14ac:dyDescent="0.2">
      <c r="A184" s="471"/>
      <c r="B184" s="60" t="s">
        <v>840</v>
      </c>
      <c r="C184" s="474"/>
      <c r="D184" s="489"/>
      <c r="E184" s="492"/>
      <c r="F184" s="22"/>
      <c r="G184" s="40" t="s">
        <v>1113</v>
      </c>
      <c r="H184" s="22"/>
      <c r="I184" s="40" t="s">
        <v>1113</v>
      </c>
      <c r="J184" s="22"/>
      <c r="K184" s="22"/>
      <c r="L184" s="40"/>
      <c r="M184" s="40" t="s">
        <v>1113</v>
      </c>
      <c r="N184" s="22"/>
      <c r="O184" s="24"/>
    </row>
    <row r="185" spans="1:15" s="61" customFormat="1" ht="38.25" customHeight="1" x14ac:dyDescent="0.2">
      <c r="A185" s="471"/>
      <c r="B185" s="60" t="s">
        <v>510</v>
      </c>
      <c r="C185" s="474"/>
      <c r="D185" s="489"/>
      <c r="E185" s="492"/>
      <c r="F185" s="22"/>
      <c r="G185" s="40" t="s">
        <v>1113</v>
      </c>
      <c r="H185" s="22"/>
      <c r="I185" s="40" t="s">
        <v>1113</v>
      </c>
      <c r="J185" s="22"/>
      <c r="K185" s="22"/>
      <c r="L185" s="40"/>
      <c r="M185" s="40" t="s">
        <v>1113</v>
      </c>
      <c r="N185" s="22"/>
      <c r="O185" s="24"/>
    </row>
    <row r="186" spans="1:15" s="61" customFormat="1" ht="33.75" customHeight="1" x14ac:dyDescent="0.2">
      <c r="A186" s="471" t="s">
        <v>1187</v>
      </c>
      <c r="B186" s="60" t="s">
        <v>841</v>
      </c>
      <c r="C186" s="474" t="s">
        <v>3137</v>
      </c>
      <c r="D186" s="75">
        <v>110</v>
      </c>
      <c r="E186" s="76">
        <v>5452</v>
      </c>
      <c r="F186" s="22"/>
      <c r="G186" s="40" t="s">
        <v>1113</v>
      </c>
      <c r="H186" s="22"/>
      <c r="I186" s="40" t="s">
        <v>1113</v>
      </c>
      <c r="J186" s="22"/>
      <c r="K186" s="22"/>
      <c r="L186" s="40"/>
      <c r="M186" s="40" t="s">
        <v>1113</v>
      </c>
      <c r="N186" s="22"/>
      <c r="O186" s="24"/>
    </row>
    <row r="187" spans="1:15" s="61" customFormat="1" ht="33.75" customHeight="1" x14ac:dyDescent="0.2">
      <c r="A187" s="471"/>
      <c r="B187" s="60" t="s">
        <v>842</v>
      </c>
      <c r="C187" s="474"/>
      <c r="D187" s="75">
        <v>145</v>
      </c>
      <c r="E187" s="76">
        <v>5453</v>
      </c>
      <c r="F187" s="22"/>
      <c r="G187" s="40" t="s">
        <v>1113</v>
      </c>
      <c r="H187" s="22"/>
      <c r="I187" s="40" t="s">
        <v>1113</v>
      </c>
      <c r="J187" s="22"/>
      <c r="K187" s="22"/>
      <c r="L187" s="40" t="s">
        <v>1113</v>
      </c>
      <c r="M187" s="40"/>
      <c r="N187" s="22"/>
      <c r="O187" s="24"/>
    </row>
    <row r="188" spans="1:15" s="61" customFormat="1" ht="48.75" customHeight="1" x14ac:dyDescent="0.2">
      <c r="A188" s="77" t="s">
        <v>1188</v>
      </c>
      <c r="B188" s="68" t="s">
        <v>843</v>
      </c>
      <c r="C188" s="68" t="s">
        <v>3138</v>
      </c>
      <c r="D188" s="78">
        <v>1744.05</v>
      </c>
      <c r="E188" s="79">
        <v>5509</v>
      </c>
      <c r="F188" s="22"/>
      <c r="G188" s="40" t="s">
        <v>1113</v>
      </c>
      <c r="H188" s="22"/>
      <c r="I188" s="40" t="s">
        <v>1113</v>
      </c>
      <c r="J188" s="22"/>
      <c r="K188" s="22"/>
      <c r="L188" s="40" t="s">
        <v>1113</v>
      </c>
      <c r="M188" s="40"/>
      <c r="N188" s="22"/>
      <c r="O188" s="24"/>
    </row>
    <row r="189" spans="1:15" s="61" customFormat="1" ht="45.75" customHeight="1" x14ac:dyDescent="0.2">
      <c r="A189" s="471" t="s">
        <v>1189</v>
      </c>
      <c r="B189" s="60" t="s">
        <v>83</v>
      </c>
      <c r="C189" s="474" t="s">
        <v>3097</v>
      </c>
      <c r="D189" s="75">
        <v>255.67</v>
      </c>
      <c r="E189" s="76">
        <v>5511</v>
      </c>
      <c r="F189" s="22"/>
      <c r="G189" s="40" t="s">
        <v>1113</v>
      </c>
      <c r="H189" s="22"/>
      <c r="I189" s="40" t="s">
        <v>1113</v>
      </c>
      <c r="J189" s="22"/>
      <c r="K189" s="22"/>
      <c r="L189" s="40" t="s">
        <v>1113</v>
      </c>
      <c r="M189" s="40"/>
      <c r="N189" s="22"/>
      <c r="O189" s="24"/>
    </row>
    <row r="190" spans="1:15" s="61" customFormat="1" ht="45.75" customHeight="1" x14ac:dyDescent="0.2">
      <c r="A190" s="471"/>
      <c r="B190" s="60" t="s">
        <v>67</v>
      </c>
      <c r="C190" s="474"/>
      <c r="D190" s="75">
        <v>275.44</v>
      </c>
      <c r="E190" s="76">
        <v>5510</v>
      </c>
      <c r="F190" s="22"/>
      <c r="G190" s="40" t="s">
        <v>1113</v>
      </c>
      <c r="H190" s="22"/>
      <c r="I190" s="40" t="s">
        <v>1113</v>
      </c>
      <c r="J190" s="22"/>
      <c r="K190" s="22"/>
      <c r="L190" s="40" t="s">
        <v>1113</v>
      </c>
      <c r="M190" s="40"/>
      <c r="N190" s="22"/>
      <c r="O190" s="24"/>
    </row>
    <row r="191" spans="1:15" s="61" customFormat="1" ht="27.75" customHeight="1" x14ac:dyDescent="0.2">
      <c r="A191" s="476" t="s">
        <v>1190</v>
      </c>
      <c r="B191" s="68" t="s">
        <v>74</v>
      </c>
      <c r="C191" s="475" t="s">
        <v>2114</v>
      </c>
      <c r="D191" s="78">
        <v>471.6</v>
      </c>
      <c r="E191" s="79">
        <v>5512</v>
      </c>
      <c r="F191" s="22"/>
      <c r="G191" s="40" t="s">
        <v>1113</v>
      </c>
      <c r="H191" s="22"/>
      <c r="I191" s="40" t="s">
        <v>1113</v>
      </c>
      <c r="J191" s="22"/>
      <c r="K191" s="22"/>
      <c r="L191" s="40"/>
      <c r="M191" s="40" t="s">
        <v>1113</v>
      </c>
      <c r="N191" s="22"/>
      <c r="O191" s="24"/>
    </row>
    <row r="192" spans="1:15" s="61" customFormat="1" ht="27.75" customHeight="1" x14ac:dyDescent="0.2">
      <c r="A192" s="476"/>
      <c r="B192" s="68" t="s">
        <v>733</v>
      </c>
      <c r="C192" s="475"/>
      <c r="D192" s="78">
        <v>2830.3</v>
      </c>
      <c r="E192" s="79">
        <v>5513</v>
      </c>
      <c r="F192" s="22"/>
      <c r="G192" s="40" t="s">
        <v>1113</v>
      </c>
      <c r="H192" s="22"/>
      <c r="I192" s="40" t="s">
        <v>1113</v>
      </c>
      <c r="J192" s="22"/>
      <c r="K192" s="22"/>
      <c r="L192" s="40"/>
      <c r="M192" s="40" t="s">
        <v>1113</v>
      </c>
      <c r="N192" s="22"/>
      <c r="O192" s="24"/>
    </row>
    <row r="193" spans="1:15" s="61" customFormat="1" ht="27.75" customHeight="1" x14ac:dyDescent="0.2">
      <c r="A193" s="476"/>
      <c r="B193" s="68" t="s">
        <v>749</v>
      </c>
      <c r="C193" s="475"/>
      <c r="D193" s="78">
        <v>2416.8000000000002</v>
      </c>
      <c r="E193" s="79">
        <v>5514</v>
      </c>
      <c r="F193" s="22"/>
      <c r="G193" s="40" t="s">
        <v>1113</v>
      </c>
      <c r="H193" s="22"/>
      <c r="I193" s="40" t="s">
        <v>1113</v>
      </c>
      <c r="J193" s="22"/>
      <c r="K193" s="22"/>
      <c r="L193" s="40"/>
      <c r="M193" s="40" t="s">
        <v>1113</v>
      </c>
      <c r="N193" s="22"/>
      <c r="O193" s="24"/>
    </row>
    <row r="194" spans="1:15" s="61" customFormat="1" ht="36.75" customHeight="1" x14ac:dyDescent="0.2">
      <c r="A194" s="77" t="s">
        <v>1191</v>
      </c>
      <c r="B194" s="68" t="s">
        <v>844</v>
      </c>
      <c r="C194" s="68" t="s">
        <v>3139</v>
      </c>
      <c r="D194" s="78">
        <v>320.39999999999998</v>
      </c>
      <c r="E194" s="79">
        <v>5515</v>
      </c>
      <c r="F194" s="22"/>
      <c r="G194" s="40" t="s">
        <v>1113</v>
      </c>
      <c r="H194" s="22"/>
      <c r="I194" s="40" t="s">
        <v>1113</v>
      </c>
      <c r="J194" s="22"/>
      <c r="K194" s="22"/>
      <c r="L194" s="40"/>
      <c r="M194" s="40" t="s">
        <v>1113</v>
      </c>
      <c r="N194" s="22"/>
      <c r="O194" s="24"/>
    </row>
    <row r="195" spans="1:15" s="61" customFormat="1" ht="36.75" customHeight="1" x14ac:dyDescent="0.2">
      <c r="A195" s="471" t="s">
        <v>1192</v>
      </c>
      <c r="B195" s="60" t="s">
        <v>83</v>
      </c>
      <c r="C195" s="474" t="s">
        <v>3097</v>
      </c>
      <c r="D195" s="75">
        <v>170.45</v>
      </c>
      <c r="E195" s="76">
        <v>5517</v>
      </c>
      <c r="F195" s="22"/>
      <c r="G195" s="40" t="s">
        <v>1113</v>
      </c>
      <c r="H195" s="22"/>
      <c r="I195" s="40" t="s">
        <v>1113</v>
      </c>
      <c r="J195" s="22"/>
      <c r="K195" s="22"/>
      <c r="L195" s="40"/>
      <c r="M195" s="40" t="s">
        <v>1113</v>
      </c>
      <c r="N195" s="22"/>
      <c r="O195" s="24"/>
    </row>
    <row r="196" spans="1:15" s="61" customFormat="1" ht="36.75" customHeight="1" x14ac:dyDescent="0.2">
      <c r="A196" s="471"/>
      <c r="B196" s="60" t="s">
        <v>67</v>
      </c>
      <c r="C196" s="474"/>
      <c r="D196" s="75">
        <v>169.5</v>
      </c>
      <c r="E196" s="76">
        <v>5516</v>
      </c>
      <c r="F196" s="22"/>
      <c r="G196" s="40" t="s">
        <v>1113</v>
      </c>
      <c r="H196" s="22"/>
      <c r="I196" s="40" t="s">
        <v>1113</v>
      </c>
      <c r="J196" s="22"/>
      <c r="K196" s="22"/>
      <c r="L196" s="40"/>
      <c r="M196" s="40" t="s">
        <v>1113</v>
      </c>
      <c r="N196" s="22"/>
      <c r="O196" s="24"/>
    </row>
    <row r="197" spans="1:15" s="61" customFormat="1" ht="36.75" customHeight="1" x14ac:dyDescent="0.2">
      <c r="A197" s="77" t="s">
        <v>1193</v>
      </c>
      <c r="B197" s="68" t="s">
        <v>753</v>
      </c>
      <c r="C197" s="68" t="s">
        <v>3079</v>
      </c>
      <c r="D197" s="78">
        <v>1116.95</v>
      </c>
      <c r="E197" s="79">
        <v>5526</v>
      </c>
      <c r="F197" s="22"/>
      <c r="G197" s="40" t="s">
        <v>1113</v>
      </c>
      <c r="H197" s="22"/>
      <c r="I197" s="40" t="s">
        <v>1113</v>
      </c>
      <c r="J197" s="22"/>
      <c r="K197" s="22"/>
      <c r="L197" s="40"/>
      <c r="M197" s="40" t="s">
        <v>1113</v>
      </c>
      <c r="N197" s="22"/>
      <c r="O197" s="24"/>
    </row>
    <row r="198" spans="1:15" s="61" customFormat="1" ht="27.75" customHeight="1" x14ac:dyDescent="0.2">
      <c r="A198" s="476" t="s">
        <v>1194</v>
      </c>
      <c r="B198" s="68" t="s">
        <v>845</v>
      </c>
      <c r="C198" s="475" t="s">
        <v>2113</v>
      </c>
      <c r="D198" s="78">
        <v>513.79999999999995</v>
      </c>
      <c r="E198" s="79">
        <v>5524</v>
      </c>
      <c r="F198" s="22"/>
      <c r="G198" s="40" t="s">
        <v>1113</v>
      </c>
      <c r="H198" s="22"/>
      <c r="I198" s="40" t="s">
        <v>1113</v>
      </c>
      <c r="J198" s="22"/>
      <c r="K198" s="22"/>
      <c r="L198" s="40"/>
      <c r="M198" s="40" t="s">
        <v>1113</v>
      </c>
      <c r="N198" s="22"/>
      <c r="O198" s="24"/>
    </row>
    <row r="199" spans="1:15" s="61" customFormat="1" ht="27.75" customHeight="1" x14ac:dyDescent="0.2">
      <c r="A199" s="476"/>
      <c r="B199" s="68" t="s">
        <v>845</v>
      </c>
      <c r="C199" s="475"/>
      <c r="D199" s="78">
        <v>67</v>
      </c>
      <c r="E199" s="79">
        <v>5525</v>
      </c>
      <c r="F199" s="22"/>
      <c r="G199" s="40" t="s">
        <v>1113</v>
      </c>
      <c r="H199" s="22"/>
      <c r="I199" s="40" t="s">
        <v>1113</v>
      </c>
      <c r="J199" s="22"/>
      <c r="K199" s="22"/>
      <c r="L199" s="40"/>
      <c r="M199" s="40" t="s">
        <v>1113</v>
      </c>
      <c r="N199" s="22"/>
      <c r="O199" s="24"/>
    </row>
    <row r="200" spans="1:15" s="61" customFormat="1" ht="27.75" customHeight="1" x14ac:dyDescent="0.2">
      <c r="A200" s="476"/>
      <c r="B200" s="68" t="s">
        <v>846</v>
      </c>
      <c r="C200" s="475"/>
      <c r="D200" s="78">
        <v>1839.61</v>
      </c>
      <c r="E200" s="79">
        <v>5518</v>
      </c>
      <c r="F200" s="22"/>
      <c r="G200" s="40" t="s">
        <v>1113</v>
      </c>
      <c r="H200" s="22"/>
      <c r="I200" s="40" t="s">
        <v>1113</v>
      </c>
      <c r="J200" s="22"/>
      <c r="K200" s="22"/>
      <c r="L200" s="40"/>
      <c r="M200" s="40" t="s">
        <v>1113</v>
      </c>
      <c r="N200" s="22"/>
      <c r="O200" s="24"/>
    </row>
    <row r="201" spans="1:15" s="61" customFormat="1" ht="27.75" customHeight="1" x14ac:dyDescent="0.2">
      <c r="A201" s="476"/>
      <c r="B201" s="68" t="s">
        <v>846</v>
      </c>
      <c r="C201" s="475"/>
      <c r="D201" s="78">
        <v>78.5</v>
      </c>
      <c r="E201" s="79">
        <v>5519</v>
      </c>
      <c r="F201" s="22"/>
      <c r="G201" s="40" t="s">
        <v>1113</v>
      </c>
      <c r="H201" s="22"/>
      <c r="I201" s="40" t="s">
        <v>1113</v>
      </c>
      <c r="J201" s="22"/>
      <c r="K201" s="22"/>
      <c r="L201" s="40" t="s">
        <v>1113</v>
      </c>
      <c r="M201" s="40"/>
      <c r="N201" s="22"/>
      <c r="O201" s="24"/>
    </row>
    <row r="202" spans="1:15" s="61" customFormat="1" ht="27.75" customHeight="1" x14ac:dyDescent="0.2">
      <c r="A202" s="476"/>
      <c r="B202" s="68" t="s">
        <v>847</v>
      </c>
      <c r="C202" s="475"/>
      <c r="D202" s="78">
        <v>3995.4</v>
      </c>
      <c r="E202" s="79">
        <v>5522</v>
      </c>
      <c r="F202" s="22"/>
      <c r="G202" s="40" t="s">
        <v>1113</v>
      </c>
      <c r="H202" s="22"/>
      <c r="I202" s="40" t="s">
        <v>1113</v>
      </c>
      <c r="J202" s="22"/>
      <c r="K202" s="22"/>
      <c r="L202" s="40" t="s">
        <v>1113</v>
      </c>
      <c r="M202" s="40"/>
      <c r="N202" s="22"/>
      <c r="O202" s="24"/>
    </row>
    <row r="203" spans="1:15" s="61" customFormat="1" ht="27.75" customHeight="1" x14ac:dyDescent="0.2">
      <c r="A203" s="476"/>
      <c r="B203" s="68" t="s">
        <v>847</v>
      </c>
      <c r="C203" s="475"/>
      <c r="D203" s="78">
        <v>362</v>
      </c>
      <c r="E203" s="79">
        <v>5523</v>
      </c>
      <c r="F203" s="22"/>
      <c r="G203" s="40" t="s">
        <v>1113</v>
      </c>
      <c r="H203" s="22"/>
      <c r="I203" s="40" t="s">
        <v>1113</v>
      </c>
      <c r="J203" s="22"/>
      <c r="K203" s="22"/>
      <c r="L203" s="40" t="s">
        <v>1113</v>
      </c>
      <c r="M203" s="40"/>
      <c r="N203" s="22"/>
      <c r="O203" s="24"/>
    </row>
    <row r="204" spans="1:15" s="61" customFormat="1" ht="27.75" customHeight="1" x14ac:dyDescent="0.2">
      <c r="A204" s="476"/>
      <c r="B204" s="68" t="s">
        <v>848</v>
      </c>
      <c r="C204" s="475"/>
      <c r="D204" s="78">
        <v>859.71</v>
      </c>
      <c r="E204" s="79">
        <v>5520</v>
      </c>
      <c r="F204" s="22"/>
      <c r="G204" s="40" t="s">
        <v>1113</v>
      </c>
      <c r="H204" s="22"/>
      <c r="I204" s="40" t="s">
        <v>1113</v>
      </c>
      <c r="J204" s="22"/>
      <c r="K204" s="22"/>
      <c r="L204" s="40" t="s">
        <v>1113</v>
      </c>
      <c r="M204" s="40"/>
      <c r="N204" s="22"/>
      <c r="O204" s="24"/>
    </row>
    <row r="205" spans="1:15" s="61" customFormat="1" ht="27.75" customHeight="1" x14ac:dyDescent="0.2">
      <c r="A205" s="476"/>
      <c r="B205" s="68" t="s">
        <v>848</v>
      </c>
      <c r="C205" s="475"/>
      <c r="D205" s="78">
        <v>502</v>
      </c>
      <c r="E205" s="79">
        <v>5521</v>
      </c>
      <c r="F205" s="22"/>
      <c r="G205" s="40" t="s">
        <v>1113</v>
      </c>
      <c r="H205" s="22"/>
      <c r="I205" s="40" t="s">
        <v>1113</v>
      </c>
      <c r="J205" s="22"/>
      <c r="K205" s="22"/>
      <c r="L205" s="40" t="s">
        <v>1113</v>
      </c>
      <c r="M205" s="40"/>
      <c r="N205" s="22"/>
      <c r="O205" s="24"/>
    </row>
    <row r="206" spans="1:15" s="61" customFormat="1" ht="47.25" customHeight="1" x14ac:dyDescent="0.2">
      <c r="A206" s="77" t="s">
        <v>1114</v>
      </c>
      <c r="B206" s="68" t="s">
        <v>849</v>
      </c>
      <c r="C206" s="68" t="s">
        <v>3140</v>
      </c>
      <c r="D206" s="78">
        <v>3300</v>
      </c>
      <c r="E206" s="79">
        <v>5531</v>
      </c>
      <c r="F206" s="22"/>
      <c r="G206" s="40" t="s">
        <v>1113</v>
      </c>
      <c r="H206" s="22"/>
      <c r="I206" s="40" t="s">
        <v>1113</v>
      </c>
      <c r="J206" s="22"/>
      <c r="K206" s="22"/>
      <c r="L206" s="40" t="s">
        <v>1113</v>
      </c>
      <c r="M206" s="40"/>
      <c r="N206" s="22"/>
      <c r="O206" s="24"/>
    </row>
    <row r="207" spans="1:15" s="61" customFormat="1" ht="40.5" customHeight="1" x14ac:dyDescent="0.2">
      <c r="A207" s="476" t="s">
        <v>1195</v>
      </c>
      <c r="B207" s="68" t="s">
        <v>576</v>
      </c>
      <c r="C207" s="475" t="s">
        <v>3141</v>
      </c>
      <c r="D207" s="78">
        <f>1549.71*6</f>
        <v>9298.26</v>
      </c>
      <c r="E207" s="493" t="s">
        <v>932</v>
      </c>
      <c r="F207" s="22"/>
      <c r="G207" s="40" t="s">
        <v>1113</v>
      </c>
      <c r="H207" s="22"/>
      <c r="I207" s="40" t="s">
        <v>1113</v>
      </c>
      <c r="J207" s="22"/>
      <c r="K207" s="22"/>
      <c r="L207" s="40" t="s">
        <v>1113</v>
      </c>
      <c r="M207" s="40"/>
      <c r="N207" s="22"/>
      <c r="O207" s="24"/>
    </row>
    <row r="208" spans="1:15" s="61" customFormat="1" ht="40.5" customHeight="1" x14ac:dyDescent="0.2">
      <c r="A208" s="476"/>
      <c r="B208" s="68" t="s">
        <v>577</v>
      </c>
      <c r="C208" s="475"/>
      <c r="D208" s="78">
        <f>1549.71*6</f>
        <v>9298.26</v>
      </c>
      <c r="E208" s="493"/>
      <c r="F208" s="22"/>
      <c r="G208" s="40" t="s">
        <v>1113</v>
      </c>
      <c r="H208" s="22"/>
      <c r="I208" s="40" t="s">
        <v>1113</v>
      </c>
      <c r="J208" s="22"/>
      <c r="K208" s="22"/>
      <c r="L208" s="40" t="s">
        <v>1113</v>
      </c>
      <c r="M208" s="40"/>
      <c r="N208" s="22"/>
      <c r="O208" s="24"/>
    </row>
    <row r="209" spans="1:15" s="61" customFormat="1" ht="52.5" customHeight="1" x14ac:dyDescent="0.2">
      <c r="A209" s="77" t="s">
        <v>1196</v>
      </c>
      <c r="B209" s="68" t="s">
        <v>3226</v>
      </c>
      <c r="C209" s="68" t="s">
        <v>2131</v>
      </c>
      <c r="D209" s="75">
        <v>3072</v>
      </c>
      <c r="E209" s="79">
        <v>5539</v>
      </c>
      <c r="F209" s="22"/>
      <c r="G209" s="40" t="s">
        <v>1113</v>
      </c>
      <c r="H209" s="22"/>
      <c r="I209" s="40" t="s">
        <v>1113</v>
      </c>
      <c r="J209" s="22"/>
      <c r="K209" s="22"/>
      <c r="L209" s="40" t="s">
        <v>1113</v>
      </c>
      <c r="M209" s="40"/>
      <c r="N209" s="22"/>
      <c r="O209" s="24"/>
    </row>
    <row r="210" spans="1:15" s="61" customFormat="1" ht="52.5" customHeight="1" x14ac:dyDescent="0.2">
      <c r="A210" s="67" t="s">
        <v>1197</v>
      </c>
      <c r="B210" s="60" t="s">
        <v>850</v>
      </c>
      <c r="C210" s="60" t="s">
        <v>3142</v>
      </c>
      <c r="D210" s="75">
        <v>480</v>
      </c>
      <c r="E210" s="76">
        <v>5534</v>
      </c>
      <c r="F210" s="22"/>
      <c r="G210" s="40" t="s">
        <v>1113</v>
      </c>
      <c r="H210" s="22"/>
      <c r="I210" s="40" t="s">
        <v>1113</v>
      </c>
      <c r="J210" s="22"/>
      <c r="K210" s="22"/>
      <c r="L210" s="40" t="s">
        <v>1113</v>
      </c>
      <c r="M210" s="40"/>
      <c r="N210" s="22"/>
      <c r="O210" s="24"/>
    </row>
    <row r="211" spans="1:15" s="61" customFormat="1" ht="52.5" customHeight="1" x14ac:dyDescent="0.2">
      <c r="A211" s="67" t="s">
        <v>1198</v>
      </c>
      <c r="B211" s="60" t="s">
        <v>851</v>
      </c>
      <c r="C211" s="60" t="s">
        <v>3143</v>
      </c>
      <c r="D211" s="75">
        <v>421.86</v>
      </c>
      <c r="E211" s="25">
        <v>5532</v>
      </c>
      <c r="F211" s="22"/>
      <c r="G211" s="40" t="s">
        <v>1113</v>
      </c>
      <c r="H211" s="22"/>
      <c r="I211" s="40" t="s">
        <v>1113</v>
      </c>
      <c r="J211" s="22"/>
      <c r="K211" s="22"/>
      <c r="L211" s="40" t="s">
        <v>1113</v>
      </c>
      <c r="M211" s="40"/>
      <c r="N211" s="22"/>
      <c r="O211" s="24"/>
    </row>
    <row r="212" spans="1:15" s="61" customFormat="1" ht="52.5" customHeight="1" x14ac:dyDescent="0.2">
      <c r="A212" s="67" t="s">
        <v>1199</v>
      </c>
      <c r="B212" s="60" t="s">
        <v>852</v>
      </c>
      <c r="C212" s="60" t="s">
        <v>2132</v>
      </c>
      <c r="D212" s="75">
        <v>15750</v>
      </c>
      <c r="E212" s="25">
        <v>5533</v>
      </c>
      <c r="F212" s="22"/>
      <c r="G212" s="40" t="s">
        <v>1113</v>
      </c>
      <c r="H212" s="22"/>
      <c r="I212" s="40" t="s">
        <v>1113</v>
      </c>
      <c r="J212" s="22"/>
      <c r="K212" s="22"/>
      <c r="L212" s="40" t="s">
        <v>1113</v>
      </c>
      <c r="M212" s="40"/>
      <c r="N212" s="22"/>
      <c r="O212" s="24"/>
    </row>
    <row r="213" spans="1:15" s="61" customFormat="1" ht="52.5" customHeight="1" x14ac:dyDescent="0.2">
      <c r="A213" s="67" t="s">
        <v>1200</v>
      </c>
      <c r="B213" s="60" t="s">
        <v>853</v>
      </c>
      <c r="C213" s="60" t="s">
        <v>3144</v>
      </c>
      <c r="D213" s="75">
        <v>525</v>
      </c>
      <c r="E213" s="76">
        <v>5535</v>
      </c>
      <c r="F213" s="22"/>
      <c r="G213" s="40" t="s">
        <v>1113</v>
      </c>
      <c r="H213" s="22"/>
      <c r="I213" s="40" t="s">
        <v>1113</v>
      </c>
      <c r="J213" s="22"/>
      <c r="K213" s="22"/>
      <c r="L213" s="40" t="s">
        <v>1113</v>
      </c>
      <c r="M213" s="40"/>
      <c r="N213" s="22"/>
      <c r="O213" s="24"/>
    </row>
    <row r="214" spans="1:15" s="61" customFormat="1" ht="39.75" customHeight="1" x14ac:dyDescent="0.2">
      <c r="A214" s="471" t="s">
        <v>1201</v>
      </c>
      <c r="B214" s="60" t="s">
        <v>854</v>
      </c>
      <c r="C214" s="474" t="s">
        <v>3145</v>
      </c>
      <c r="D214" s="75">
        <v>2870.39</v>
      </c>
      <c r="E214" s="76">
        <v>5538</v>
      </c>
      <c r="F214" s="22"/>
      <c r="G214" s="40" t="s">
        <v>1113</v>
      </c>
      <c r="H214" s="22"/>
      <c r="I214" s="40" t="s">
        <v>1113</v>
      </c>
      <c r="J214" s="22"/>
      <c r="K214" s="22"/>
      <c r="L214" s="40" t="s">
        <v>1113</v>
      </c>
      <c r="M214" s="40"/>
      <c r="N214" s="22"/>
      <c r="O214" s="24"/>
    </row>
    <row r="215" spans="1:15" s="61" customFormat="1" ht="39.75" customHeight="1" x14ac:dyDescent="0.2">
      <c r="A215" s="471"/>
      <c r="B215" s="60" t="s">
        <v>608</v>
      </c>
      <c r="C215" s="474"/>
      <c r="D215" s="75">
        <v>3285</v>
      </c>
      <c r="E215" s="76">
        <v>5537</v>
      </c>
      <c r="F215" s="22"/>
      <c r="G215" s="40" t="s">
        <v>1113</v>
      </c>
      <c r="H215" s="22"/>
      <c r="I215" s="40" t="s">
        <v>1113</v>
      </c>
      <c r="J215" s="22"/>
      <c r="K215" s="22"/>
      <c r="L215" s="40" t="s">
        <v>1113</v>
      </c>
      <c r="M215" s="40"/>
      <c r="N215" s="22"/>
      <c r="O215" s="24"/>
    </row>
    <row r="216" spans="1:15" s="61" customFormat="1" ht="38.25" customHeight="1" x14ac:dyDescent="0.2">
      <c r="A216" s="471" t="s">
        <v>1202</v>
      </c>
      <c r="B216" s="60" t="s">
        <v>855</v>
      </c>
      <c r="C216" s="474" t="s">
        <v>3079</v>
      </c>
      <c r="D216" s="75">
        <v>2211.73</v>
      </c>
      <c r="E216" s="76">
        <v>5542</v>
      </c>
      <c r="F216" s="22"/>
      <c r="G216" s="40" t="s">
        <v>1113</v>
      </c>
      <c r="H216" s="22"/>
      <c r="I216" s="40" t="s">
        <v>1113</v>
      </c>
      <c r="J216" s="22"/>
      <c r="K216" s="22"/>
      <c r="L216" s="40" t="s">
        <v>1113</v>
      </c>
      <c r="M216" s="40"/>
      <c r="N216" s="22"/>
      <c r="O216" s="24"/>
    </row>
    <row r="217" spans="1:15" s="61" customFormat="1" ht="38.25" customHeight="1" x14ac:dyDescent="0.2">
      <c r="A217" s="471"/>
      <c r="B217" s="60" t="s">
        <v>745</v>
      </c>
      <c r="C217" s="474"/>
      <c r="D217" s="75">
        <v>446.35</v>
      </c>
      <c r="E217" s="76">
        <v>5529</v>
      </c>
      <c r="F217" s="22"/>
      <c r="G217" s="40" t="s">
        <v>1113</v>
      </c>
      <c r="H217" s="22"/>
      <c r="I217" s="40" t="s">
        <v>1113</v>
      </c>
      <c r="J217" s="22"/>
      <c r="K217" s="22"/>
      <c r="L217" s="40" t="s">
        <v>1113</v>
      </c>
      <c r="M217" s="40"/>
      <c r="N217" s="22"/>
      <c r="O217" s="24"/>
    </row>
    <row r="218" spans="1:15" s="61" customFormat="1" ht="38.25" customHeight="1" x14ac:dyDescent="0.2">
      <c r="A218" s="471" t="s">
        <v>1203</v>
      </c>
      <c r="B218" s="60" t="s">
        <v>856</v>
      </c>
      <c r="C218" s="474" t="s">
        <v>3146</v>
      </c>
      <c r="D218" s="75">
        <v>14195.1</v>
      </c>
      <c r="E218" s="76">
        <v>5540</v>
      </c>
      <c r="F218" s="22"/>
      <c r="G218" s="40" t="s">
        <v>1113</v>
      </c>
      <c r="H218" s="22"/>
      <c r="I218" s="40" t="s">
        <v>1113</v>
      </c>
      <c r="J218" s="22"/>
      <c r="K218" s="22"/>
      <c r="L218" s="40" t="s">
        <v>1113</v>
      </c>
      <c r="M218" s="40"/>
      <c r="N218" s="22"/>
      <c r="O218" s="24"/>
    </row>
    <row r="219" spans="1:15" s="61" customFormat="1" ht="38.25" customHeight="1" x14ac:dyDescent="0.2">
      <c r="A219" s="471"/>
      <c r="B219" s="60" t="s">
        <v>857</v>
      </c>
      <c r="C219" s="474"/>
      <c r="D219" s="75">
        <v>2191.3200000000002</v>
      </c>
      <c r="E219" s="76">
        <v>5541</v>
      </c>
      <c r="F219" s="22"/>
      <c r="G219" s="40" t="s">
        <v>1113</v>
      </c>
      <c r="H219" s="22"/>
      <c r="I219" s="40" t="s">
        <v>1113</v>
      </c>
      <c r="J219" s="22"/>
      <c r="K219" s="22"/>
      <c r="L219" s="40" t="s">
        <v>1113</v>
      </c>
      <c r="M219" s="40"/>
      <c r="N219" s="22"/>
      <c r="O219" s="24"/>
    </row>
    <row r="220" spans="1:15" s="61" customFormat="1" ht="35.25" customHeight="1" x14ac:dyDescent="0.2">
      <c r="A220" s="471" t="s">
        <v>1204</v>
      </c>
      <c r="B220" s="60" t="s">
        <v>835</v>
      </c>
      <c r="C220" s="474" t="s">
        <v>3147</v>
      </c>
      <c r="D220" s="489">
        <v>6445</v>
      </c>
      <c r="E220" s="494">
        <v>5551</v>
      </c>
      <c r="F220" s="22"/>
      <c r="G220" s="40" t="s">
        <v>1113</v>
      </c>
      <c r="H220" s="22"/>
      <c r="I220" s="40" t="s">
        <v>1113</v>
      </c>
      <c r="J220" s="22"/>
      <c r="K220" s="22"/>
      <c r="L220" s="40" t="s">
        <v>1113</v>
      </c>
      <c r="M220" s="40"/>
      <c r="N220" s="22"/>
      <c r="O220" s="24"/>
    </row>
    <row r="221" spans="1:15" s="61" customFormat="1" ht="35.25" customHeight="1" x14ac:dyDescent="0.2">
      <c r="A221" s="471"/>
      <c r="B221" s="60" t="s">
        <v>858</v>
      </c>
      <c r="C221" s="474"/>
      <c r="D221" s="489"/>
      <c r="E221" s="494"/>
      <c r="F221" s="22"/>
      <c r="G221" s="40" t="s">
        <v>1113</v>
      </c>
      <c r="H221" s="22"/>
      <c r="I221" s="40" t="s">
        <v>1113</v>
      </c>
      <c r="J221" s="22"/>
      <c r="K221" s="22"/>
      <c r="L221" s="40" t="s">
        <v>1113</v>
      </c>
      <c r="M221" s="40"/>
      <c r="N221" s="22"/>
      <c r="O221" s="24"/>
    </row>
    <row r="222" spans="1:15" s="61" customFormat="1" ht="60" customHeight="1" x14ac:dyDescent="0.2">
      <c r="A222" s="67" t="s">
        <v>1205</v>
      </c>
      <c r="B222" s="60" t="s">
        <v>859</v>
      </c>
      <c r="C222" s="60" t="s">
        <v>3148</v>
      </c>
      <c r="D222" s="75">
        <v>425</v>
      </c>
      <c r="E222" s="76">
        <v>5543</v>
      </c>
      <c r="F222" s="22"/>
      <c r="G222" s="40" t="s">
        <v>1113</v>
      </c>
      <c r="H222" s="22"/>
      <c r="I222" s="40" t="s">
        <v>1113</v>
      </c>
      <c r="J222" s="22"/>
      <c r="K222" s="22"/>
      <c r="L222" s="40" t="s">
        <v>1113</v>
      </c>
      <c r="M222" s="40"/>
      <c r="N222" s="22"/>
      <c r="O222" s="24"/>
    </row>
    <row r="223" spans="1:15" s="61" customFormat="1" ht="39.75" customHeight="1" x14ac:dyDescent="0.2">
      <c r="A223" s="67" t="s">
        <v>1206</v>
      </c>
      <c r="B223" s="60" t="s">
        <v>860</v>
      </c>
      <c r="C223" s="60" t="s">
        <v>3149</v>
      </c>
      <c r="D223" s="75">
        <v>1095</v>
      </c>
      <c r="E223" s="76">
        <v>5554</v>
      </c>
      <c r="F223" s="22"/>
      <c r="G223" s="40" t="s">
        <v>1113</v>
      </c>
      <c r="H223" s="22"/>
      <c r="I223" s="40" t="s">
        <v>1113</v>
      </c>
      <c r="J223" s="22"/>
      <c r="K223" s="22"/>
      <c r="L223" s="40" t="s">
        <v>1113</v>
      </c>
      <c r="M223" s="40"/>
      <c r="N223" s="22"/>
      <c r="O223" s="24"/>
    </row>
    <row r="224" spans="1:15" s="61" customFormat="1" ht="39.75" customHeight="1" x14ac:dyDescent="0.2">
      <c r="A224" s="67" t="s">
        <v>1207</v>
      </c>
      <c r="B224" s="60" t="s">
        <v>861</v>
      </c>
      <c r="C224" s="60" t="s">
        <v>3150</v>
      </c>
      <c r="D224" s="75">
        <v>1358</v>
      </c>
      <c r="E224" s="76">
        <v>5553</v>
      </c>
      <c r="F224" s="22"/>
      <c r="G224" s="40" t="s">
        <v>1113</v>
      </c>
      <c r="H224" s="22"/>
      <c r="I224" s="40" t="s">
        <v>1113</v>
      </c>
      <c r="J224" s="22"/>
      <c r="K224" s="22"/>
      <c r="L224" s="40" t="s">
        <v>1113</v>
      </c>
      <c r="M224" s="40"/>
      <c r="N224" s="22"/>
      <c r="O224" s="24"/>
    </row>
    <row r="225" spans="1:15" s="61" customFormat="1" ht="39.75" customHeight="1" x14ac:dyDescent="0.2">
      <c r="A225" s="471" t="s">
        <v>1208</v>
      </c>
      <c r="B225" s="60" t="s">
        <v>862</v>
      </c>
      <c r="C225" s="474" t="s">
        <v>3151</v>
      </c>
      <c r="D225" s="75">
        <v>1249.4000000000001</v>
      </c>
      <c r="E225" s="76">
        <v>5559</v>
      </c>
      <c r="F225" s="22"/>
      <c r="G225" s="40" t="s">
        <v>1113</v>
      </c>
      <c r="H225" s="22"/>
      <c r="I225" s="40" t="s">
        <v>1113</v>
      </c>
      <c r="J225" s="22"/>
      <c r="K225" s="22"/>
      <c r="L225" s="40" t="s">
        <v>1113</v>
      </c>
      <c r="M225" s="40"/>
      <c r="N225" s="22"/>
      <c r="O225" s="24"/>
    </row>
    <row r="226" spans="1:15" s="61" customFormat="1" ht="39.75" customHeight="1" x14ac:dyDescent="0.2">
      <c r="A226" s="471"/>
      <c r="B226" s="60" t="s">
        <v>809</v>
      </c>
      <c r="C226" s="474"/>
      <c r="D226" s="75">
        <v>495</v>
      </c>
      <c r="E226" s="76">
        <v>5558</v>
      </c>
      <c r="F226" s="22"/>
      <c r="G226" s="40" t="s">
        <v>1113</v>
      </c>
      <c r="H226" s="22"/>
      <c r="I226" s="40" t="s">
        <v>1113</v>
      </c>
      <c r="J226" s="22"/>
      <c r="K226" s="22"/>
      <c r="L226" s="40" t="s">
        <v>1113</v>
      </c>
      <c r="M226" s="40"/>
      <c r="N226" s="22"/>
      <c r="O226" s="24"/>
    </row>
    <row r="227" spans="1:15" s="61" customFormat="1" ht="39.75" customHeight="1" x14ac:dyDescent="0.2">
      <c r="A227" s="471"/>
      <c r="B227" s="60" t="s">
        <v>863</v>
      </c>
      <c r="C227" s="474"/>
      <c r="D227" s="75">
        <v>480</v>
      </c>
      <c r="E227" s="76">
        <v>5557</v>
      </c>
      <c r="F227" s="22"/>
      <c r="G227" s="40" t="s">
        <v>1113</v>
      </c>
      <c r="H227" s="22"/>
      <c r="I227" s="40" t="s">
        <v>1113</v>
      </c>
      <c r="J227" s="22"/>
      <c r="K227" s="22"/>
      <c r="L227" s="40" t="s">
        <v>1113</v>
      </c>
      <c r="M227" s="40"/>
      <c r="N227" s="22"/>
      <c r="O227" s="24"/>
    </row>
    <row r="228" spans="1:15" s="61" customFormat="1" ht="39.75" customHeight="1" x14ac:dyDescent="0.2">
      <c r="A228" s="471" t="s">
        <v>1209</v>
      </c>
      <c r="B228" s="60" t="s">
        <v>864</v>
      </c>
      <c r="C228" s="474" t="s">
        <v>3152</v>
      </c>
      <c r="D228" s="75">
        <v>1000</v>
      </c>
      <c r="E228" s="76">
        <v>5561</v>
      </c>
      <c r="F228" s="22"/>
      <c r="G228" s="40" t="s">
        <v>1113</v>
      </c>
      <c r="H228" s="22"/>
      <c r="I228" s="40" t="s">
        <v>1113</v>
      </c>
      <c r="J228" s="22"/>
      <c r="K228" s="22"/>
      <c r="L228" s="40" t="s">
        <v>1113</v>
      </c>
      <c r="M228" s="40"/>
      <c r="N228" s="22"/>
      <c r="O228" s="24"/>
    </row>
    <row r="229" spans="1:15" s="61" customFormat="1" ht="39.75" customHeight="1" x14ac:dyDescent="0.2">
      <c r="A229" s="471"/>
      <c r="B229" s="60" t="s">
        <v>865</v>
      </c>
      <c r="C229" s="474"/>
      <c r="D229" s="75">
        <v>1000</v>
      </c>
      <c r="E229" s="76">
        <v>5562</v>
      </c>
      <c r="F229" s="22"/>
      <c r="G229" s="40" t="s">
        <v>1113</v>
      </c>
      <c r="H229" s="22"/>
      <c r="I229" s="40" t="s">
        <v>1113</v>
      </c>
      <c r="J229" s="22"/>
      <c r="K229" s="22"/>
      <c r="L229" s="40" t="s">
        <v>1113</v>
      </c>
      <c r="M229" s="40"/>
      <c r="N229" s="22"/>
      <c r="O229" s="24"/>
    </row>
    <row r="230" spans="1:15" s="61" customFormat="1" ht="39.75" customHeight="1" x14ac:dyDescent="0.2">
      <c r="A230" s="67" t="s">
        <v>1210</v>
      </c>
      <c r="B230" s="60" t="s">
        <v>866</v>
      </c>
      <c r="C230" s="60" t="s">
        <v>3153</v>
      </c>
      <c r="D230" s="75">
        <v>1800</v>
      </c>
      <c r="E230" s="76">
        <v>5565</v>
      </c>
      <c r="F230" s="22"/>
      <c r="G230" s="40" t="s">
        <v>1113</v>
      </c>
      <c r="H230" s="22"/>
      <c r="I230" s="40" t="s">
        <v>1113</v>
      </c>
      <c r="J230" s="22"/>
      <c r="K230" s="22"/>
      <c r="L230" s="40" t="s">
        <v>1113</v>
      </c>
      <c r="M230" s="40"/>
      <c r="N230" s="22"/>
      <c r="O230" s="24"/>
    </row>
    <row r="231" spans="1:15" s="61" customFormat="1" ht="39.75" customHeight="1" x14ac:dyDescent="0.2">
      <c r="A231" s="67" t="s">
        <v>1211</v>
      </c>
      <c r="B231" s="60" t="s">
        <v>867</v>
      </c>
      <c r="C231" s="60" t="s">
        <v>3154</v>
      </c>
      <c r="D231" s="75">
        <v>1500</v>
      </c>
      <c r="E231" s="76">
        <v>5563</v>
      </c>
      <c r="F231" s="22"/>
      <c r="G231" s="40" t="s">
        <v>1113</v>
      </c>
      <c r="H231" s="22"/>
      <c r="I231" s="40" t="s">
        <v>1113</v>
      </c>
      <c r="J231" s="22"/>
      <c r="K231" s="22"/>
      <c r="L231" s="40"/>
      <c r="M231" s="40" t="s">
        <v>1113</v>
      </c>
      <c r="N231" s="22"/>
      <c r="O231" s="24"/>
    </row>
    <row r="232" spans="1:15" s="61" customFormat="1" ht="48.75" customHeight="1" x14ac:dyDescent="0.2">
      <c r="A232" s="67" t="s">
        <v>1212</v>
      </c>
      <c r="B232" s="60" t="s">
        <v>868</v>
      </c>
      <c r="C232" s="60" t="s">
        <v>3155</v>
      </c>
      <c r="D232" s="75">
        <v>904</v>
      </c>
      <c r="E232" s="76">
        <v>5564</v>
      </c>
      <c r="F232" s="22"/>
      <c r="G232" s="40" t="s">
        <v>1113</v>
      </c>
      <c r="H232" s="22"/>
      <c r="I232" s="40" t="s">
        <v>1113</v>
      </c>
      <c r="J232" s="22"/>
      <c r="K232" s="22"/>
      <c r="L232" s="40"/>
      <c r="M232" s="40" t="s">
        <v>1113</v>
      </c>
      <c r="N232" s="22"/>
      <c r="O232" s="24"/>
    </row>
    <row r="233" spans="1:15" s="61" customFormat="1" ht="51" customHeight="1" x14ac:dyDescent="0.2">
      <c r="A233" s="67" t="s">
        <v>1213</v>
      </c>
      <c r="B233" s="60" t="s">
        <v>175</v>
      </c>
      <c r="C233" s="60" t="s">
        <v>3156</v>
      </c>
      <c r="D233" s="75">
        <v>3592.08</v>
      </c>
      <c r="E233" s="76">
        <v>5560</v>
      </c>
      <c r="F233" s="22"/>
      <c r="G233" s="40" t="s">
        <v>1113</v>
      </c>
      <c r="H233" s="22"/>
      <c r="I233" s="40" t="s">
        <v>1113</v>
      </c>
      <c r="J233" s="22"/>
      <c r="K233" s="22"/>
      <c r="L233" s="40" t="s">
        <v>1113</v>
      </c>
      <c r="M233" s="40"/>
      <c r="N233" s="22"/>
      <c r="O233" s="24"/>
    </row>
    <row r="234" spans="1:15" s="61" customFormat="1" ht="51" customHeight="1" x14ac:dyDescent="0.2">
      <c r="A234" s="67" t="s">
        <v>1214</v>
      </c>
      <c r="B234" s="60" t="s">
        <v>869</v>
      </c>
      <c r="C234" s="60" t="s">
        <v>3157</v>
      </c>
      <c r="D234" s="75">
        <v>385</v>
      </c>
      <c r="E234" s="76">
        <v>5566</v>
      </c>
      <c r="F234" s="22"/>
      <c r="G234" s="40" t="s">
        <v>1113</v>
      </c>
      <c r="H234" s="22"/>
      <c r="I234" s="40" t="s">
        <v>1113</v>
      </c>
      <c r="J234" s="22"/>
      <c r="K234" s="22"/>
      <c r="L234" s="40" t="s">
        <v>1113</v>
      </c>
      <c r="M234" s="40"/>
      <c r="N234" s="22"/>
      <c r="O234" s="24"/>
    </row>
    <row r="235" spans="1:15" s="61" customFormat="1" ht="51" customHeight="1" x14ac:dyDescent="0.2">
      <c r="A235" s="67" t="s">
        <v>1215</v>
      </c>
      <c r="B235" s="60" t="s">
        <v>855</v>
      </c>
      <c r="C235" s="60" t="s">
        <v>3067</v>
      </c>
      <c r="D235" s="75">
        <v>556.53</v>
      </c>
      <c r="E235" s="76">
        <v>5567</v>
      </c>
      <c r="F235" s="22"/>
      <c r="G235" s="40" t="s">
        <v>1113</v>
      </c>
      <c r="H235" s="22"/>
      <c r="I235" s="40" t="s">
        <v>1113</v>
      </c>
      <c r="J235" s="22"/>
      <c r="K235" s="22"/>
      <c r="L235" s="40" t="s">
        <v>1113</v>
      </c>
      <c r="M235" s="40"/>
      <c r="N235" s="22"/>
      <c r="O235" s="24"/>
    </row>
    <row r="236" spans="1:15" s="61" customFormat="1" ht="51" customHeight="1" x14ac:dyDescent="0.2">
      <c r="A236" s="67" t="s">
        <v>1216</v>
      </c>
      <c r="B236" s="60" t="s">
        <v>753</v>
      </c>
      <c r="C236" s="60" t="s">
        <v>3067</v>
      </c>
      <c r="D236" s="75">
        <v>1227.3</v>
      </c>
      <c r="E236" s="76">
        <v>5568</v>
      </c>
      <c r="F236" s="22"/>
      <c r="G236" s="40" t="s">
        <v>1113</v>
      </c>
      <c r="H236" s="22"/>
      <c r="I236" s="40" t="s">
        <v>1113</v>
      </c>
      <c r="J236" s="22"/>
      <c r="K236" s="22"/>
      <c r="L236" s="40"/>
      <c r="M236" s="40" t="s">
        <v>1113</v>
      </c>
      <c r="N236" s="22"/>
      <c r="O236" s="24"/>
    </row>
    <row r="237" spans="1:15" s="61" customFormat="1" ht="39.75" customHeight="1" x14ac:dyDescent="0.2">
      <c r="A237" s="471" t="s">
        <v>1217</v>
      </c>
      <c r="B237" s="60" t="s">
        <v>83</v>
      </c>
      <c r="C237" s="474" t="s">
        <v>3097</v>
      </c>
      <c r="D237" s="75">
        <v>397.71</v>
      </c>
      <c r="E237" s="76">
        <v>5570</v>
      </c>
      <c r="F237" s="22"/>
      <c r="G237" s="40" t="s">
        <v>1113</v>
      </c>
      <c r="H237" s="22"/>
      <c r="I237" s="40" t="s">
        <v>1113</v>
      </c>
      <c r="J237" s="22"/>
      <c r="K237" s="22"/>
      <c r="L237" s="40"/>
      <c r="M237" s="40" t="s">
        <v>1113</v>
      </c>
      <c r="N237" s="22"/>
      <c r="O237" s="24"/>
    </row>
    <row r="238" spans="1:15" s="61" customFormat="1" ht="39.75" customHeight="1" x14ac:dyDescent="0.2">
      <c r="A238" s="471"/>
      <c r="B238" s="60" t="s">
        <v>67</v>
      </c>
      <c r="C238" s="474"/>
      <c r="D238" s="75">
        <v>395.5</v>
      </c>
      <c r="E238" s="76">
        <v>5571</v>
      </c>
      <c r="F238" s="22"/>
      <c r="G238" s="40" t="s">
        <v>1113</v>
      </c>
      <c r="H238" s="22"/>
      <c r="I238" s="40" t="s">
        <v>1113</v>
      </c>
      <c r="J238" s="22"/>
      <c r="K238" s="22"/>
      <c r="L238" s="40" t="s">
        <v>1113</v>
      </c>
      <c r="M238" s="40"/>
      <c r="N238" s="22"/>
      <c r="O238" s="24"/>
    </row>
    <row r="239" spans="1:15" s="61" customFormat="1" ht="55.5" customHeight="1" x14ac:dyDescent="0.2">
      <c r="A239" s="67" t="s">
        <v>1218</v>
      </c>
      <c r="B239" s="60" t="s">
        <v>870</v>
      </c>
      <c r="C239" s="60" t="s">
        <v>3158</v>
      </c>
      <c r="D239" s="75">
        <v>1095.04</v>
      </c>
      <c r="E239" s="76">
        <v>5572</v>
      </c>
      <c r="F239" s="22"/>
      <c r="G239" s="40" t="s">
        <v>1113</v>
      </c>
      <c r="H239" s="22"/>
      <c r="I239" s="40" t="s">
        <v>1113</v>
      </c>
      <c r="J239" s="22"/>
      <c r="K239" s="22"/>
      <c r="L239" s="40" t="s">
        <v>1113</v>
      </c>
      <c r="M239" s="40"/>
      <c r="N239" s="22"/>
      <c r="O239" s="24"/>
    </row>
    <row r="240" spans="1:15" s="61" customFormat="1" ht="50.25" customHeight="1" x14ac:dyDescent="0.2">
      <c r="A240" s="67" t="s">
        <v>1219</v>
      </c>
      <c r="B240" s="60" t="s">
        <v>871</v>
      </c>
      <c r="C240" s="60" t="s">
        <v>3159</v>
      </c>
      <c r="D240" s="75">
        <v>1779.2</v>
      </c>
      <c r="E240" s="76">
        <v>5574</v>
      </c>
      <c r="F240" s="22"/>
      <c r="G240" s="40" t="s">
        <v>1113</v>
      </c>
      <c r="H240" s="22"/>
      <c r="I240" s="40" t="s">
        <v>1113</v>
      </c>
      <c r="J240" s="22"/>
      <c r="K240" s="22"/>
      <c r="L240" s="40" t="s">
        <v>1113</v>
      </c>
      <c r="M240" s="40"/>
      <c r="N240" s="22"/>
      <c r="O240" s="24"/>
    </row>
    <row r="241" spans="1:15" s="61" customFormat="1" ht="50.25" customHeight="1" x14ac:dyDescent="0.2">
      <c r="A241" s="67" t="s">
        <v>1220</v>
      </c>
      <c r="B241" s="60" t="s">
        <v>872</v>
      </c>
      <c r="C241" s="60" t="s">
        <v>3160</v>
      </c>
      <c r="D241" s="75">
        <v>200</v>
      </c>
      <c r="E241" s="76">
        <v>5577</v>
      </c>
      <c r="F241" s="22"/>
      <c r="G241" s="40" t="s">
        <v>1113</v>
      </c>
      <c r="H241" s="22"/>
      <c r="I241" s="40" t="s">
        <v>1113</v>
      </c>
      <c r="J241" s="22"/>
      <c r="K241" s="22"/>
      <c r="L241" s="40"/>
      <c r="M241" s="40" t="s">
        <v>1113</v>
      </c>
      <c r="N241" s="22"/>
      <c r="O241" s="24"/>
    </row>
    <row r="242" spans="1:15" s="61" customFormat="1" ht="50.25" customHeight="1" x14ac:dyDescent="0.2">
      <c r="A242" s="471" t="s">
        <v>1221</v>
      </c>
      <c r="B242" s="60" t="s">
        <v>873</v>
      </c>
      <c r="C242" s="474" t="s">
        <v>3161</v>
      </c>
      <c r="D242" s="75">
        <v>3096</v>
      </c>
      <c r="E242" s="76">
        <v>5575</v>
      </c>
      <c r="F242" s="22"/>
      <c r="G242" s="40" t="s">
        <v>1113</v>
      </c>
      <c r="H242" s="22"/>
      <c r="I242" s="40" t="s">
        <v>1113</v>
      </c>
      <c r="J242" s="22"/>
      <c r="K242" s="22"/>
      <c r="L242" s="40"/>
      <c r="M242" s="40" t="s">
        <v>1113</v>
      </c>
      <c r="N242" s="22"/>
      <c r="O242" s="24"/>
    </row>
    <row r="243" spans="1:15" s="61" customFormat="1" ht="50.25" customHeight="1" x14ac:dyDescent="0.2">
      <c r="A243" s="471"/>
      <c r="B243" s="60" t="s">
        <v>874</v>
      </c>
      <c r="C243" s="474"/>
      <c r="D243" s="75">
        <v>1711.6</v>
      </c>
      <c r="E243" s="76">
        <v>5576</v>
      </c>
      <c r="F243" s="22"/>
      <c r="G243" s="40" t="s">
        <v>1113</v>
      </c>
      <c r="H243" s="22"/>
      <c r="I243" s="40" t="s">
        <v>1113</v>
      </c>
      <c r="J243" s="22"/>
      <c r="K243" s="22"/>
      <c r="L243" s="40"/>
      <c r="M243" s="40" t="s">
        <v>1113</v>
      </c>
      <c r="N243" s="22"/>
      <c r="O243" s="24"/>
    </row>
    <row r="244" spans="1:15" s="61" customFormat="1" ht="50.25" customHeight="1" x14ac:dyDescent="0.2">
      <c r="A244" s="67" t="s">
        <v>1222</v>
      </c>
      <c r="B244" s="60" t="s">
        <v>875</v>
      </c>
      <c r="C244" s="60" t="s">
        <v>3067</v>
      </c>
      <c r="D244" s="75">
        <v>126.5</v>
      </c>
      <c r="E244" s="76">
        <v>5578</v>
      </c>
      <c r="F244" s="22"/>
      <c r="G244" s="40" t="s">
        <v>1113</v>
      </c>
      <c r="H244" s="22"/>
      <c r="I244" s="40" t="s">
        <v>1113</v>
      </c>
      <c r="J244" s="22"/>
      <c r="K244" s="22"/>
      <c r="L244" s="40"/>
      <c r="M244" s="40" t="s">
        <v>1113</v>
      </c>
      <c r="N244" s="22"/>
      <c r="O244" s="24"/>
    </row>
    <row r="245" spans="1:15" s="61" customFormat="1" ht="50.25" customHeight="1" x14ac:dyDescent="0.2">
      <c r="A245" s="67" t="s">
        <v>1223</v>
      </c>
      <c r="B245" s="60" t="s">
        <v>875</v>
      </c>
      <c r="C245" s="60" t="s">
        <v>3067</v>
      </c>
      <c r="D245" s="75">
        <v>389.85</v>
      </c>
      <c r="E245" s="76">
        <v>5580</v>
      </c>
      <c r="F245" s="22"/>
      <c r="G245" s="40" t="s">
        <v>1113</v>
      </c>
      <c r="H245" s="22"/>
      <c r="I245" s="40" t="s">
        <v>1113</v>
      </c>
      <c r="J245" s="22"/>
      <c r="K245" s="22"/>
      <c r="L245" s="40"/>
      <c r="M245" s="40" t="s">
        <v>1113</v>
      </c>
      <c r="N245" s="22"/>
      <c r="O245" s="24"/>
    </row>
    <row r="246" spans="1:15" s="61" customFormat="1" ht="50.25" customHeight="1" x14ac:dyDescent="0.2">
      <c r="A246" s="67" t="s">
        <v>1115</v>
      </c>
      <c r="B246" s="60" t="s">
        <v>855</v>
      </c>
      <c r="C246" s="60" t="s">
        <v>3079</v>
      </c>
      <c r="D246" s="75">
        <v>248.12</v>
      </c>
      <c r="E246" s="76">
        <v>5579</v>
      </c>
      <c r="F246" s="22"/>
      <c r="G246" s="40" t="s">
        <v>1113</v>
      </c>
      <c r="H246" s="22"/>
      <c r="I246" s="40" t="s">
        <v>1113</v>
      </c>
      <c r="J246" s="22"/>
      <c r="K246" s="22"/>
      <c r="L246" s="40"/>
      <c r="M246" s="40" t="s">
        <v>1113</v>
      </c>
      <c r="N246" s="22"/>
      <c r="O246" s="24"/>
    </row>
    <row r="247" spans="1:15" s="61" customFormat="1" ht="50.25" customHeight="1" x14ac:dyDescent="0.2">
      <c r="A247" s="67" t="s">
        <v>1224</v>
      </c>
      <c r="B247" s="60" t="s">
        <v>876</v>
      </c>
      <c r="C247" s="60" t="s">
        <v>3162</v>
      </c>
      <c r="D247" s="75">
        <v>143.25</v>
      </c>
      <c r="E247" s="76">
        <v>5581</v>
      </c>
      <c r="F247" s="22"/>
      <c r="G247" s="40" t="s">
        <v>1113</v>
      </c>
      <c r="H247" s="22"/>
      <c r="I247" s="40" t="s">
        <v>1113</v>
      </c>
      <c r="J247" s="22"/>
      <c r="K247" s="22"/>
      <c r="L247" s="40" t="s">
        <v>1113</v>
      </c>
      <c r="M247" s="40"/>
      <c r="N247" s="22"/>
      <c r="O247" s="24"/>
    </row>
    <row r="248" spans="1:15" s="61" customFormat="1" ht="50.25" customHeight="1" x14ac:dyDescent="0.2">
      <c r="A248" s="67" t="s">
        <v>1225</v>
      </c>
      <c r="B248" s="60" t="s">
        <v>877</v>
      </c>
      <c r="C248" s="60" t="s">
        <v>3162</v>
      </c>
      <c r="D248" s="75">
        <v>200.91</v>
      </c>
      <c r="E248" s="76">
        <v>5582</v>
      </c>
      <c r="F248" s="22"/>
      <c r="G248" s="40" t="s">
        <v>1113</v>
      </c>
      <c r="H248" s="22"/>
      <c r="I248" s="40" t="s">
        <v>1113</v>
      </c>
      <c r="J248" s="22"/>
      <c r="K248" s="22"/>
      <c r="L248" s="40" t="s">
        <v>1113</v>
      </c>
      <c r="M248" s="40"/>
      <c r="N248" s="22"/>
      <c r="O248" s="24"/>
    </row>
    <row r="249" spans="1:15" s="61" customFormat="1" ht="50.25" customHeight="1" x14ac:dyDescent="0.2">
      <c r="A249" s="471" t="s">
        <v>1226</v>
      </c>
      <c r="B249" s="60" t="s">
        <v>864</v>
      </c>
      <c r="C249" s="474" t="s">
        <v>3163</v>
      </c>
      <c r="D249" s="75">
        <v>855</v>
      </c>
      <c r="E249" s="76">
        <v>5556</v>
      </c>
      <c r="F249" s="22"/>
      <c r="G249" s="40" t="s">
        <v>1113</v>
      </c>
      <c r="H249" s="22"/>
      <c r="I249" s="40" t="s">
        <v>1113</v>
      </c>
      <c r="J249" s="22"/>
      <c r="K249" s="22"/>
      <c r="L249" s="40" t="s">
        <v>1113</v>
      </c>
      <c r="M249" s="40"/>
      <c r="N249" s="22"/>
      <c r="O249" s="24"/>
    </row>
    <row r="250" spans="1:15" s="61" customFormat="1" ht="50.25" customHeight="1" x14ac:dyDescent="0.2">
      <c r="A250" s="471"/>
      <c r="B250" s="60" t="s">
        <v>865</v>
      </c>
      <c r="C250" s="474"/>
      <c r="D250" s="75">
        <v>245</v>
      </c>
      <c r="E250" s="76">
        <v>5587</v>
      </c>
      <c r="F250" s="22"/>
      <c r="G250" s="40" t="s">
        <v>1113</v>
      </c>
      <c r="H250" s="22"/>
      <c r="I250" s="40" t="s">
        <v>1113</v>
      </c>
      <c r="J250" s="22"/>
      <c r="K250" s="22"/>
      <c r="L250" s="40" t="s">
        <v>1113</v>
      </c>
      <c r="M250" s="40"/>
      <c r="N250" s="22"/>
      <c r="O250" s="24"/>
    </row>
    <row r="251" spans="1:15" s="61" customFormat="1" ht="50.25" customHeight="1" x14ac:dyDescent="0.2">
      <c r="A251" s="67" t="s">
        <v>1227</v>
      </c>
      <c r="B251" s="60" t="s">
        <v>878</v>
      </c>
      <c r="C251" s="60" t="s">
        <v>3164</v>
      </c>
      <c r="D251" s="75">
        <v>435</v>
      </c>
      <c r="E251" s="76">
        <v>5583</v>
      </c>
      <c r="F251" s="22"/>
      <c r="G251" s="40" t="s">
        <v>1113</v>
      </c>
      <c r="H251" s="22"/>
      <c r="I251" s="40" t="s">
        <v>1113</v>
      </c>
      <c r="J251" s="22"/>
      <c r="K251" s="22"/>
      <c r="L251" s="40" t="s">
        <v>1113</v>
      </c>
      <c r="M251" s="40"/>
      <c r="N251" s="22"/>
      <c r="O251" s="24"/>
    </row>
    <row r="252" spans="1:15" s="61" customFormat="1" ht="50.25" customHeight="1" x14ac:dyDescent="0.2">
      <c r="A252" s="67" t="s">
        <v>1228</v>
      </c>
      <c r="B252" s="60" t="s">
        <v>879</v>
      </c>
      <c r="C252" s="60" t="s">
        <v>3165</v>
      </c>
      <c r="D252" s="75">
        <v>742.02</v>
      </c>
      <c r="E252" s="76">
        <v>5584</v>
      </c>
      <c r="F252" s="22"/>
      <c r="G252" s="40" t="s">
        <v>1113</v>
      </c>
      <c r="H252" s="22"/>
      <c r="I252" s="40" t="s">
        <v>1113</v>
      </c>
      <c r="J252" s="22"/>
      <c r="K252" s="22"/>
      <c r="L252" s="40" t="s">
        <v>1113</v>
      </c>
      <c r="M252" s="40"/>
      <c r="N252" s="22"/>
      <c r="O252" s="24"/>
    </row>
    <row r="253" spans="1:15" s="61" customFormat="1" ht="50.25" customHeight="1" x14ac:dyDescent="0.2">
      <c r="A253" s="67" t="s">
        <v>1229</v>
      </c>
      <c r="B253" s="60" t="s">
        <v>880</v>
      </c>
      <c r="C253" s="60" t="s">
        <v>3098</v>
      </c>
      <c r="D253" s="75">
        <v>2250</v>
      </c>
      <c r="E253" s="76">
        <v>5585</v>
      </c>
      <c r="F253" s="22"/>
      <c r="G253" s="40" t="s">
        <v>1113</v>
      </c>
      <c r="H253" s="22"/>
      <c r="I253" s="40" t="s">
        <v>1113</v>
      </c>
      <c r="J253" s="22"/>
      <c r="K253" s="22"/>
      <c r="L253" s="40" t="s">
        <v>1113</v>
      </c>
      <c r="M253" s="40"/>
      <c r="N253" s="22"/>
      <c r="O253" s="24"/>
    </row>
    <row r="254" spans="1:15" s="61" customFormat="1" ht="52.5" customHeight="1" x14ac:dyDescent="0.2">
      <c r="A254" s="67" t="s">
        <v>1230</v>
      </c>
      <c r="B254" s="60" t="s">
        <v>877</v>
      </c>
      <c r="C254" s="60" t="s">
        <v>3166</v>
      </c>
      <c r="D254" s="75">
        <v>362.47</v>
      </c>
      <c r="E254" s="76">
        <v>5586</v>
      </c>
      <c r="F254" s="22"/>
      <c r="G254" s="40" t="s">
        <v>1113</v>
      </c>
      <c r="H254" s="22"/>
      <c r="I254" s="40" t="s">
        <v>1113</v>
      </c>
      <c r="J254" s="22"/>
      <c r="K254" s="22"/>
      <c r="L254" s="40" t="s">
        <v>1113</v>
      </c>
      <c r="M254" s="40"/>
      <c r="N254" s="22"/>
      <c r="O254" s="24"/>
    </row>
    <row r="255" spans="1:15" s="61" customFormat="1" ht="52.5" customHeight="1" x14ac:dyDescent="0.2">
      <c r="A255" s="67" t="s">
        <v>1231</v>
      </c>
      <c r="B255" s="60" t="s">
        <v>881</v>
      </c>
      <c r="C255" s="60" t="s">
        <v>3167</v>
      </c>
      <c r="D255" s="75">
        <v>1364.4</v>
      </c>
      <c r="E255" s="76">
        <v>5588</v>
      </c>
      <c r="F255" s="22"/>
      <c r="G255" s="40" t="s">
        <v>1113</v>
      </c>
      <c r="H255" s="22"/>
      <c r="I255" s="40" t="s">
        <v>1113</v>
      </c>
      <c r="J255" s="22"/>
      <c r="K255" s="22"/>
      <c r="L255" s="40" t="s">
        <v>1113</v>
      </c>
      <c r="M255" s="40"/>
      <c r="N255" s="22"/>
      <c r="O255" s="24"/>
    </row>
    <row r="256" spans="1:15" s="61" customFormat="1" ht="52.5" customHeight="1" x14ac:dyDescent="0.2">
      <c r="A256" s="67" t="s">
        <v>1232</v>
      </c>
      <c r="B256" s="60" t="s">
        <v>882</v>
      </c>
      <c r="C256" s="60" t="s">
        <v>3168</v>
      </c>
      <c r="D256" s="75">
        <v>750</v>
      </c>
      <c r="E256" s="76">
        <v>5589</v>
      </c>
      <c r="F256" s="22"/>
      <c r="G256" s="40" t="s">
        <v>1113</v>
      </c>
      <c r="H256" s="22"/>
      <c r="I256" s="40" t="s">
        <v>1113</v>
      </c>
      <c r="J256" s="22"/>
      <c r="K256" s="22"/>
      <c r="L256" s="40" t="s">
        <v>1113</v>
      </c>
      <c r="M256" s="40"/>
      <c r="N256" s="22"/>
      <c r="O256" s="24"/>
    </row>
    <row r="257" spans="1:15" s="61" customFormat="1" ht="52.5" customHeight="1" x14ac:dyDescent="0.2">
      <c r="A257" s="67" t="s">
        <v>1233</v>
      </c>
      <c r="B257" s="60" t="s">
        <v>883</v>
      </c>
      <c r="C257" s="60" t="s">
        <v>3169</v>
      </c>
      <c r="D257" s="75">
        <v>1833.6</v>
      </c>
      <c r="E257" s="76">
        <v>5590</v>
      </c>
      <c r="F257" s="22"/>
      <c r="G257" s="40" t="s">
        <v>1113</v>
      </c>
      <c r="H257" s="22"/>
      <c r="I257" s="40" t="s">
        <v>1113</v>
      </c>
      <c r="J257" s="22"/>
      <c r="K257" s="22"/>
      <c r="L257" s="40" t="s">
        <v>1113</v>
      </c>
      <c r="M257" s="40"/>
      <c r="N257" s="22"/>
      <c r="O257" s="24"/>
    </row>
    <row r="258" spans="1:15" s="61" customFormat="1" ht="52.5" customHeight="1" x14ac:dyDescent="0.2">
      <c r="A258" s="67" t="s">
        <v>1234</v>
      </c>
      <c r="B258" s="60" t="s">
        <v>748</v>
      </c>
      <c r="C258" s="60" t="s">
        <v>2133</v>
      </c>
      <c r="D258" s="75">
        <v>1765</v>
      </c>
      <c r="E258" s="76">
        <v>5592</v>
      </c>
      <c r="F258" s="22"/>
      <c r="G258" s="40" t="s">
        <v>1113</v>
      </c>
      <c r="H258" s="22"/>
      <c r="I258" s="40" t="s">
        <v>1113</v>
      </c>
      <c r="J258" s="22"/>
      <c r="K258" s="22"/>
      <c r="L258" s="40" t="s">
        <v>1113</v>
      </c>
      <c r="M258" s="40"/>
      <c r="N258" s="22"/>
      <c r="O258" s="24"/>
    </row>
    <row r="259" spans="1:15" s="61" customFormat="1" ht="52.5" customHeight="1" x14ac:dyDescent="0.2">
      <c r="A259" s="67" t="s">
        <v>1235</v>
      </c>
      <c r="B259" s="60" t="s">
        <v>731</v>
      </c>
      <c r="C259" s="60" t="s">
        <v>3170</v>
      </c>
      <c r="D259" s="75">
        <v>223.75</v>
      </c>
      <c r="E259" s="76">
        <v>5593</v>
      </c>
      <c r="F259" s="22"/>
      <c r="G259" s="40" t="s">
        <v>1113</v>
      </c>
      <c r="H259" s="22"/>
      <c r="I259" s="40" t="s">
        <v>1113</v>
      </c>
      <c r="J259" s="22"/>
      <c r="K259" s="22"/>
      <c r="L259" s="40" t="s">
        <v>1113</v>
      </c>
      <c r="M259" s="40"/>
      <c r="N259" s="22"/>
      <c r="O259" s="24"/>
    </row>
    <row r="260" spans="1:15" s="61" customFormat="1" ht="52.5" customHeight="1" x14ac:dyDescent="0.2">
      <c r="A260" s="67" t="s">
        <v>1236</v>
      </c>
      <c r="B260" s="60" t="s">
        <v>884</v>
      </c>
      <c r="C260" s="60" t="s">
        <v>3171</v>
      </c>
      <c r="D260" s="75">
        <v>122.04</v>
      </c>
      <c r="E260" s="76">
        <v>5596</v>
      </c>
      <c r="F260" s="22"/>
      <c r="G260" s="40" t="s">
        <v>1113</v>
      </c>
      <c r="H260" s="22"/>
      <c r="I260" s="40" t="s">
        <v>1113</v>
      </c>
      <c r="J260" s="22"/>
      <c r="K260" s="22"/>
      <c r="L260" s="40" t="s">
        <v>1113</v>
      </c>
      <c r="M260" s="40"/>
      <c r="N260" s="22"/>
      <c r="O260" s="24"/>
    </row>
    <row r="261" spans="1:15" s="61" customFormat="1" ht="52.5" customHeight="1" x14ac:dyDescent="0.2">
      <c r="A261" s="67" t="s">
        <v>1237</v>
      </c>
      <c r="B261" s="60" t="s">
        <v>859</v>
      </c>
      <c r="C261" s="60" t="s">
        <v>3172</v>
      </c>
      <c r="D261" s="75">
        <v>4110</v>
      </c>
      <c r="E261" s="76">
        <v>5598</v>
      </c>
      <c r="F261" s="22"/>
      <c r="G261" s="40" t="s">
        <v>1113</v>
      </c>
      <c r="H261" s="22"/>
      <c r="I261" s="40" t="s">
        <v>1113</v>
      </c>
      <c r="J261" s="22"/>
      <c r="K261" s="22"/>
      <c r="L261" s="40" t="s">
        <v>1113</v>
      </c>
      <c r="M261" s="40"/>
      <c r="N261" s="22"/>
      <c r="O261" s="24"/>
    </row>
    <row r="262" spans="1:15" s="61" customFormat="1" ht="52.5" customHeight="1" x14ac:dyDescent="0.2">
      <c r="A262" s="67" t="s">
        <v>1238</v>
      </c>
      <c r="B262" s="60" t="s">
        <v>885</v>
      </c>
      <c r="C262" s="60" t="s">
        <v>3173</v>
      </c>
      <c r="D262" s="75">
        <v>1005</v>
      </c>
      <c r="E262" s="76">
        <v>5597</v>
      </c>
      <c r="F262" s="22"/>
      <c r="G262" s="40" t="s">
        <v>1113</v>
      </c>
      <c r="H262" s="22"/>
      <c r="I262" s="40" t="s">
        <v>1113</v>
      </c>
      <c r="J262" s="22"/>
      <c r="K262" s="22"/>
      <c r="L262" s="40"/>
      <c r="M262" s="40" t="s">
        <v>1113</v>
      </c>
      <c r="N262" s="22"/>
      <c r="O262" s="24"/>
    </row>
    <row r="263" spans="1:15" s="61" customFormat="1" ht="52.5" customHeight="1" x14ac:dyDescent="0.2">
      <c r="A263" s="471" t="s">
        <v>1239</v>
      </c>
      <c r="B263" s="60" t="s">
        <v>67</v>
      </c>
      <c r="C263" s="474" t="s">
        <v>3097</v>
      </c>
      <c r="D263" s="75">
        <v>423.75</v>
      </c>
      <c r="E263" s="76">
        <v>5602</v>
      </c>
      <c r="F263" s="22"/>
      <c r="G263" s="40" t="s">
        <v>1113</v>
      </c>
      <c r="H263" s="22"/>
      <c r="I263" s="40" t="s">
        <v>1113</v>
      </c>
      <c r="J263" s="22"/>
      <c r="K263" s="22"/>
      <c r="L263" s="40"/>
      <c r="M263" s="40" t="s">
        <v>1113</v>
      </c>
      <c r="N263" s="22"/>
      <c r="O263" s="24"/>
    </row>
    <row r="264" spans="1:15" s="61" customFormat="1" ht="52.5" customHeight="1" x14ac:dyDescent="0.2">
      <c r="A264" s="471"/>
      <c r="B264" s="60" t="s">
        <v>887</v>
      </c>
      <c r="C264" s="474"/>
      <c r="D264" s="75">
        <v>271.2</v>
      </c>
      <c r="E264" s="76">
        <v>5601</v>
      </c>
      <c r="F264" s="22"/>
      <c r="G264" s="40" t="s">
        <v>1113</v>
      </c>
      <c r="H264" s="22"/>
      <c r="I264" s="40" t="s">
        <v>1113</v>
      </c>
      <c r="J264" s="22"/>
      <c r="K264" s="22"/>
      <c r="L264" s="40"/>
      <c r="M264" s="40" t="s">
        <v>1113</v>
      </c>
      <c r="N264" s="22"/>
      <c r="O264" s="24"/>
    </row>
    <row r="265" spans="1:15" s="61" customFormat="1" ht="54" customHeight="1" x14ac:dyDescent="0.2">
      <c r="A265" s="67" t="s">
        <v>1240</v>
      </c>
      <c r="B265" s="60" t="s">
        <v>888</v>
      </c>
      <c r="C265" s="60" t="s">
        <v>3174</v>
      </c>
      <c r="D265" s="75">
        <v>325</v>
      </c>
      <c r="E265" s="76">
        <v>5603</v>
      </c>
      <c r="F265" s="22"/>
      <c r="G265" s="40" t="s">
        <v>1113</v>
      </c>
      <c r="H265" s="22"/>
      <c r="I265" s="40" t="s">
        <v>1113</v>
      </c>
      <c r="J265" s="22"/>
      <c r="K265" s="22"/>
      <c r="L265" s="40"/>
      <c r="M265" s="40" t="s">
        <v>1113</v>
      </c>
      <c r="N265" s="22"/>
      <c r="O265" s="24"/>
    </row>
    <row r="266" spans="1:15" s="61" customFormat="1" ht="54" customHeight="1" x14ac:dyDescent="0.2">
      <c r="A266" s="471" t="s">
        <v>1241</v>
      </c>
      <c r="B266" s="60" t="s">
        <v>884</v>
      </c>
      <c r="C266" s="474" t="s">
        <v>3175</v>
      </c>
      <c r="D266" s="75">
        <v>81.36</v>
      </c>
      <c r="E266" s="76">
        <v>5605</v>
      </c>
      <c r="F266" s="22"/>
      <c r="G266" s="40" t="s">
        <v>1113</v>
      </c>
      <c r="H266" s="22"/>
      <c r="I266" s="40" t="s">
        <v>1113</v>
      </c>
      <c r="J266" s="22"/>
      <c r="K266" s="22"/>
      <c r="L266" s="40" t="s">
        <v>1113</v>
      </c>
      <c r="M266" s="40"/>
      <c r="N266" s="22"/>
      <c r="O266" s="24"/>
    </row>
    <row r="267" spans="1:15" s="61" customFormat="1" ht="54" customHeight="1" x14ac:dyDescent="0.2">
      <c r="A267" s="471"/>
      <c r="B267" s="60" t="s">
        <v>889</v>
      </c>
      <c r="C267" s="474"/>
      <c r="D267" s="75">
        <v>227.27</v>
      </c>
      <c r="E267" s="76">
        <v>5606</v>
      </c>
      <c r="F267" s="22"/>
      <c r="G267" s="40" t="s">
        <v>1113</v>
      </c>
      <c r="H267" s="22"/>
      <c r="I267" s="40" t="s">
        <v>1113</v>
      </c>
      <c r="J267" s="22"/>
      <c r="K267" s="22"/>
      <c r="L267" s="40" t="s">
        <v>1113</v>
      </c>
      <c r="M267" s="40"/>
      <c r="N267" s="22"/>
      <c r="O267" s="24"/>
    </row>
    <row r="268" spans="1:15" s="61" customFormat="1" ht="54" customHeight="1" x14ac:dyDescent="0.2">
      <c r="A268" s="471"/>
      <c r="B268" s="60" t="s">
        <v>887</v>
      </c>
      <c r="C268" s="474"/>
      <c r="D268" s="75">
        <v>144.63999999999999</v>
      </c>
      <c r="E268" s="76">
        <v>5604</v>
      </c>
      <c r="F268" s="22"/>
      <c r="G268" s="40" t="s">
        <v>1113</v>
      </c>
      <c r="H268" s="22"/>
      <c r="I268" s="40" t="s">
        <v>1113</v>
      </c>
      <c r="J268" s="22"/>
      <c r="K268" s="22"/>
      <c r="L268" s="40" t="s">
        <v>1113</v>
      </c>
      <c r="M268" s="40"/>
      <c r="N268" s="22"/>
      <c r="O268" s="24"/>
    </row>
    <row r="269" spans="1:15" s="61" customFormat="1" ht="54" customHeight="1" x14ac:dyDescent="0.2">
      <c r="A269" s="67" t="s">
        <v>1118</v>
      </c>
      <c r="B269" s="60" t="s">
        <v>890</v>
      </c>
      <c r="C269" s="60" t="s">
        <v>3176</v>
      </c>
      <c r="D269" s="75">
        <v>250</v>
      </c>
      <c r="E269" s="76">
        <v>5609</v>
      </c>
      <c r="F269" s="22"/>
      <c r="G269" s="40" t="s">
        <v>1113</v>
      </c>
      <c r="H269" s="22"/>
      <c r="I269" s="40" t="s">
        <v>1113</v>
      </c>
      <c r="J269" s="22"/>
      <c r="K269" s="22"/>
      <c r="L269" s="40" t="s">
        <v>1113</v>
      </c>
      <c r="M269" s="40" t="s">
        <v>1113</v>
      </c>
      <c r="N269" s="22"/>
      <c r="O269" s="24"/>
    </row>
    <row r="270" spans="1:15" s="61" customFormat="1" ht="54" customHeight="1" x14ac:dyDescent="0.2">
      <c r="A270" s="67" t="s">
        <v>1242</v>
      </c>
      <c r="B270" s="60" t="s">
        <v>877</v>
      </c>
      <c r="C270" s="60" t="s">
        <v>3177</v>
      </c>
      <c r="D270" s="75">
        <v>563.66</v>
      </c>
      <c r="E270" s="76">
        <v>5607</v>
      </c>
      <c r="F270" s="22"/>
      <c r="G270" s="40" t="s">
        <v>1113</v>
      </c>
      <c r="H270" s="22"/>
      <c r="I270" s="40" t="s">
        <v>1113</v>
      </c>
      <c r="J270" s="22"/>
      <c r="K270" s="22"/>
      <c r="L270" s="40"/>
      <c r="M270" s="40" t="s">
        <v>1113</v>
      </c>
      <c r="N270" s="22"/>
      <c r="O270" s="24"/>
    </row>
    <row r="271" spans="1:15" s="61" customFormat="1" ht="54" customHeight="1" x14ac:dyDescent="0.2">
      <c r="A271" s="67" t="s">
        <v>1243</v>
      </c>
      <c r="B271" s="60" t="s">
        <v>877</v>
      </c>
      <c r="C271" s="60" t="s">
        <v>3180</v>
      </c>
      <c r="D271" s="75">
        <v>167.17</v>
      </c>
      <c r="E271" s="76">
        <v>5608</v>
      </c>
      <c r="F271" s="22"/>
      <c r="G271" s="40" t="s">
        <v>1113</v>
      </c>
      <c r="H271" s="22"/>
      <c r="I271" s="40" t="s">
        <v>1113</v>
      </c>
      <c r="J271" s="22"/>
      <c r="K271" s="22"/>
      <c r="L271" s="40"/>
      <c r="M271" s="40" t="s">
        <v>1113</v>
      </c>
      <c r="N271" s="22"/>
      <c r="O271" s="24"/>
    </row>
    <row r="272" spans="1:15" s="61" customFormat="1" ht="54" customHeight="1" x14ac:dyDescent="0.2">
      <c r="A272" s="67" t="s">
        <v>1244</v>
      </c>
      <c r="B272" s="60" t="s">
        <v>891</v>
      </c>
      <c r="C272" s="60" t="s">
        <v>3178</v>
      </c>
      <c r="D272" s="75">
        <v>882</v>
      </c>
      <c r="E272" s="76">
        <v>5610</v>
      </c>
      <c r="F272" s="22"/>
      <c r="G272" s="40" t="s">
        <v>1113</v>
      </c>
      <c r="H272" s="22"/>
      <c r="I272" s="40" t="s">
        <v>1113</v>
      </c>
      <c r="J272" s="22"/>
      <c r="K272" s="22"/>
      <c r="L272" s="40" t="s">
        <v>1113</v>
      </c>
      <c r="M272" s="40"/>
      <c r="N272" s="22"/>
      <c r="O272" s="24"/>
    </row>
    <row r="273" spans="1:15" s="61" customFormat="1" ht="54" customHeight="1" x14ac:dyDescent="0.2">
      <c r="A273" s="67" t="s">
        <v>1245</v>
      </c>
      <c r="B273" s="60" t="s">
        <v>892</v>
      </c>
      <c r="C273" s="60" t="s">
        <v>3179</v>
      </c>
      <c r="D273" s="75">
        <v>517.65</v>
      </c>
      <c r="E273" s="76">
        <v>5616</v>
      </c>
      <c r="F273" s="22"/>
      <c r="G273" s="40" t="s">
        <v>1113</v>
      </c>
      <c r="H273" s="22"/>
      <c r="I273" s="40" t="s">
        <v>1113</v>
      </c>
      <c r="J273" s="22"/>
      <c r="K273" s="22"/>
      <c r="L273" s="40" t="s">
        <v>1113</v>
      </c>
      <c r="M273" s="40"/>
      <c r="N273" s="22"/>
      <c r="O273" s="24"/>
    </row>
    <row r="274" spans="1:15" s="61" customFormat="1" ht="54" customHeight="1" x14ac:dyDescent="0.2">
      <c r="A274" s="67" t="s">
        <v>1246</v>
      </c>
      <c r="B274" s="60" t="s">
        <v>893</v>
      </c>
      <c r="C274" s="164" t="s">
        <v>3105</v>
      </c>
      <c r="D274" s="75">
        <v>360.68</v>
      </c>
      <c r="E274" s="76">
        <v>5620</v>
      </c>
      <c r="F274" s="22"/>
      <c r="G274" s="40" t="s">
        <v>1113</v>
      </c>
      <c r="H274" s="22"/>
      <c r="I274" s="40" t="s">
        <v>1113</v>
      </c>
      <c r="J274" s="22"/>
      <c r="K274" s="22"/>
      <c r="L274" s="40" t="s">
        <v>1113</v>
      </c>
      <c r="M274" s="40"/>
      <c r="N274" s="22"/>
      <c r="O274" s="24"/>
    </row>
    <row r="275" spans="1:15" s="61" customFormat="1" ht="54" customHeight="1" x14ac:dyDescent="0.2">
      <c r="A275" s="67" t="s">
        <v>1247</v>
      </c>
      <c r="B275" s="60" t="s">
        <v>546</v>
      </c>
      <c r="C275" s="197" t="s">
        <v>3181</v>
      </c>
      <c r="D275" s="75">
        <v>223.8</v>
      </c>
      <c r="E275" s="76">
        <v>5612</v>
      </c>
      <c r="F275" s="22"/>
      <c r="G275" s="40" t="s">
        <v>1113</v>
      </c>
      <c r="H275" s="22"/>
      <c r="I275" s="40" t="s">
        <v>1113</v>
      </c>
      <c r="J275" s="22"/>
      <c r="K275" s="22"/>
      <c r="L275" s="40" t="s">
        <v>1113</v>
      </c>
      <c r="M275" s="40"/>
      <c r="N275" s="22"/>
      <c r="O275" s="24"/>
    </row>
    <row r="276" spans="1:15" s="61" customFormat="1" ht="54" customHeight="1" x14ac:dyDescent="0.2">
      <c r="A276" s="67" t="s">
        <v>1248</v>
      </c>
      <c r="B276" s="60" t="s">
        <v>894</v>
      </c>
      <c r="C276" s="60" t="s">
        <v>3182</v>
      </c>
      <c r="D276" s="75">
        <v>252</v>
      </c>
      <c r="E276" s="76">
        <v>5615</v>
      </c>
      <c r="F276" s="22"/>
      <c r="G276" s="40" t="s">
        <v>1113</v>
      </c>
      <c r="H276" s="22"/>
      <c r="I276" s="40" t="s">
        <v>1113</v>
      </c>
      <c r="J276" s="22"/>
      <c r="K276" s="22"/>
      <c r="L276" s="40" t="s">
        <v>1113</v>
      </c>
      <c r="M276" s="40"/>
      <c r="N276" s="22"/>
      <c r="O276" s="24"/>
    </row>
    <row r="277" spans="1:15" s="61" customFormat="1" ht="54" customHeight="1" x14ac:dyDescent="0.2">
      <c r="A277" s="67" t="s">
        <v>1249</v>
      </c>
      <c r="B277" s="60" t="s">
        <v>895</v>
      </c>
      <c r="C277" s="60" t="s">
        <v>3183</v>
      </c>
      <c r="D277" s="75">
        <v>1900</v>
      </c>
      <c r="E277" s="76">
        <v>5613</v>
      </c>
      <c r="F277" s="22"/>
      <c r="G277" s="40" t="s">
        <v>1113</v>
      </c>
      <c r="H277" s="22"/>
      <c r="I277" s="40" t="s">
        <v>1113</v>
      </c>
      <c r="J277" s="22"/>
      <c r="K277" s="22"/>
      <c r="L277" s="40" t="s">
        <v>1113</v>
      </c>
      <c r="M277" s="40"/>
      <c r="N277" s="22"/>
      <c r="O277" s="24"/>
    </row>
    <row r="278" spans="1:15" s="61" customFormat="1" ht="54" customHeight="1" x14ac:dyDescent="0.2">
      <c r="A278" s="67" t="s">
        <v>1250</v>
      </c>
      <c r="B278" s="60" t="s">
        <v>896</v>
      </c>
      <c r="C278" s="60" t="s">
        <v>3184</v>
      </c>
      <c r="D278" s="75">
        <v>1398.6</v>
      </c>
      <c r="E278" s="76">
        <v>5614</v>
      </c>
      <c r="F278" s="22"/>
      <c r="G278" s="40" t="s">
        <v>1113</v>
      </c>
      <c r="H278" s="22"/>
      <c r="I278" s="40" t="s">
        <v>1113</v>
      </c>
      <c r="J278" s="22"/>
      <c r="K278" s="22"/>
      <c r="L278" s="40" t="s">
        <v>1113</v>
      </c>
      <c r="M278" s="40"/>
      <c r="N278" s="22"/>
      <c r="O278" s="24"/>
    </row>
    <row r="279" spans="1:15" s="61" customFormat="1" ht="54" customHeight="1" x14ac:dyDescent="0.2">
      <c r="A279" s="67" t="s">
        <v>1251</v>
      </c>
      <c r="B279" s="60" t="s">
        <v>884</v>
      </c>
      <c r="C279" s="60" t="s">
        <v>3171</v>
      </c>
      <c r="D279" s="75">
        <v>152.55000000000001</v>
      </c>
      <c r="E279" s="76">
        <v>5617</v>
      </c>
      <c r="F279" s="22"/>
      <c r="G279" s="40" t="s">
        <v>1113</v>
      </c>
      <c r="H279" s="22"/>
      <c r="I279" s="40" t="s">
        <v>1113</v>
      </c>
      <c r="J279" s="22"/>
      <c r="K279" s="22"/>
      <c r="L279" s="40" t="s">
        <v>1113</v>
      </c>
      <c r="M279" s="40"/>
      <c r="N279" s="22"/>
      <c r="O279" s="24"/>
    </row>
    <row r="280" spans="1:15" s="61" customFormat="1" ht="54" customHeight="1" x14ac:dyDescent="0.2">
      <c r="A280" s="67" t="s">
        <v>1252</v>
      </c>
      <c r="B280" s="60" t="s">
        <v>897</v>
      </c>
      <c r="C280" s="60" t="s">
        <v>2119</v>
      </c>
      <c r="D280" s="75">
        <v>1775</v>
      </c>
      <c r="E280" s="76">
        <v>5618</v>
      </c>
      <c r="F280" s="22"/>
      <c r="G280" s="40" t="s">
        <v>1113</v>
      </c>
      <c r="H280" s="22"/>
      <c r="I280" s="40" t="s">
        <v>1113</v>
      </c>
      <c r="J280" s="22"/>
      <c r="K280" s="22"/>
      <c r="L280" s="40" t="s">
        <v>1113</v>
      </c>
      <c r="M280" s="40"/>
      <c r="N280" s="22"/>
      <c r="O280" s="24"/>
    </row>
    <row r="281" spans="1:15" s="61" customFormat="1" ht="54" customHeight="1" x14ac:dyDescent="0.2">
      <c r="A281" s="67" t="s">
        <v>1253</v>
      </c>
      <c r="B281" s="60" t="s">
        <v>548</v>
      </c>
      <c r="C281" s="60" t="s">
        <v>3185</v>
      </c>
      <c r="D281" s="75">
        <v>776</v>
      </c>
      <c r="E281" s="76">
        <v>5621</v>
      </c>
      <c r="F281" s="22"/>
      <c r="G281" s="40" t="s">
        <v>1113</v>
      </c>
      <c r="H281" s="22"/>
      <c r="I281" s="40" t="s">
        <v>1113</v>
      </c>
      <c r="J281" s="22"/>
      <c r="K281" s="22"/>
      <c r="L281" s="40" t="s">
        <v>1113</v>
      </c>
      <c r="M281" s="40"/>
      <c r="N281" s="22"/>
      <c r="O281" s="24"/>
    </row>
    <row r="282" spans="1:15" s="61" customFormat="1" ht="54" customHeight="1" x14ac:dyDescent="0.2">
      <c r="A282" s="471" t="s">
        <v>1254</v>
      </c>
      <c r="B282" s="60" t="s">
        <v>898</v>
      </c>
      <c r="C282" s="474" t="s">
        <v>2120</v>
      </c>
      <c r="D282" s="75">
        <v>609</v>
      </c>
      <c r="E282" s="76">
        <v>5624</v>
      </c>
      <c r="F282" s="22"/>
      <c r="G282" s="40" t="s">
        <v>1113</v>
      </c>
      <c r="H282" s="22"/>
      <c r="I282" s="40" t="s">
        <v>1113</v>
      </c>
      <c r="J282" s="22"/>
      <c r="K282" s="22"/>
      <c r="L282" s="40" t="s">
        <v>1113</v>
      </c>
      <c r="M282" s="40"/>
      <c r="N282" s="22"/>
      <c r="O282" s="24"/>
    </row>
    <row r="283" spans="1:15" s="61" customFormat="1" ht="54" customHeight="1" x14ac:dyDescent="0.2">
      <c r="A283" s="471"/>
      <c r="B283" s="60" t="s">
        <v>809</v>
      </c>
      <c r="C283" s="474"/>
      <c r="D283" s="75">
        <v>953</v>
      </c>
      <c r="E283" s="76">
        <v>5622</v>
      </c>
      <c r="F283" s="22"/>
      <c r="G283" s="40" t="s">
        <v>1113</v>
      </c>
      <c r="H283" s="22"/>
      <c r="I283" s="40" t="s">
        <v>1113</v>
      </c>
      <c r="J283" s="22"/>
      <c r="K283" s="22"/>
      <c r="L283" s="40" t="s">
        <v>1113</v>
      </c>
      <c r="M283" s="40"/>
      <c r="N283" s="22"/>
      <c r="O283" s="24"/>
    </row>
    <row r="284" spans="1:15" s="61" customFormat="1" ht="66.75" customHeight="1" x14ac:dyDescent="0.2">
      <c r="A284" s="67" t="s">
        <v>1255</v>
      </c>
      <c r="B284" s="60" t="s">
        <v>899</v>
      </c>
      <c r="C284" s="60" t="s">
        <v>3186</v>
      </c>
      <c r="D284" s="75">
        <v>1282.3699999999999</v>
      </c>
      <c r="E284" s="76">
        <v>5625</v>
      </c>
      <c r="F284" s="22"/>
      <c r="G284" s="40" t="s">
        <v>1113</v>
      </c>
      <c r="H284" s="22"/>
      <c r="I284" s="40" t="s">
        <v>1113</v>
      </c>
      <c r="J284" s="22"/>
      <c r="K284" s="22"/>
      <c r="L284" s="40"/>
      <c r="M284" s="40" t="s">
        <v>1113</v>
      </c>
      <c r="N284" s="22"/>
      <c r="O284" s="24"/>
    </row>
    <row r="285" spans="1:15" s="61" customFormat="1" ht="54" customHeight="1" x14ac:dyDescent="0.2">
      <c r="A285" s="67" t="s">
        <v>1256</v>
      </c>
      <c r="B285" s="60" t="s">
        <v>753</v>
      </c>
      <c r="C285" s="60" t="s">
        <v>3105</v>
      </c>
      <c r="D285" s="75">
        <v>329.35</v>
      </c>
      <c r="E285" s="76">
        <v>5626</v>
      </c>
      <c r="F285" s="22"/>
      <c r="G285" s="40" t="s">
        <v>1113</v>
      </c>
      <c r="H285" s="22"/>
      <c r="I285" s="40" t="s">
        <v>1113</v>
      </c>
      <c r="J285" s="22"/>
      <c r="K285" s="22"/>
      <c r="L285" s="40"/>
      <c r="M285" s="40" t="s">
        <v>1113</v>
      </c>
      <c r="N285" s="22"/>
      <c r="O285" s="24"/>
    </row>
    <row r="286" spans="1:15" s="61" customFormat="1" ht="54" customHeight="1" x14ac:dyDescent="0.2">
      <c r="A286" s="67" t="s">
        <v>1257</v>
      </c>
      <c r="B286" s="60" t="s">
        <v>900</v>
      </c>
      <c r="C286" s="60" t="s">
        <v>3187</v>
      </c>
      <c r="D286" s="75">
        <v>1920</v>
      </c>
      <c r="E286" s="76">
        <v>5628</v>
      </c>
      <c r="F286" s="22"/>
      <c r="G286" s="40" t="s">
        <v>1113</v>
      </c>
      <c r="H286" s="22"/>
      <c r="I286" s="40" t="s">
        <v>1113</v>
      </c>
      <c r="J286" s="22"/>
      <c r="K286" s="22"/>
      <c r="L286" s="40" t="s">
        <v>1113</v>
      </c>
      <c r="M286" s="40"/>
      <c r="N286" s="22"/>
      <c r="O286" s="24"/>
    </row>
    <row r="287" spans="1:15" s="61" customFormat="1" ht="54" customHeight="1" x14ac:dyDescent="0.2">
      <c r="A287" s="476" t="s">
        <v>1258</v>
      </c>
      <c r="B287" s="60" t="s">
        <v>442</v>
      </c>
      <c r="C287" s="475" t="s">
        <v>3097</v>
      </c>
      <c r="D287" s="75">
        <v>144.63999999999999</v>
      </c>
      <c r="E287" s="76">
        <v>5630</v>
      </c>
      <c r="F287" s="22"/>
      <c r="G287" s="40" t="s">
        <v>1113</v>
      </c>
      <c r="H287" s="22"/>
      <c r="I287" s="40" t="s">
        <v>1113</v>
      </c>
      <c r="J287" s="22"/>
      <c r="K287" s="22"/>
      <c r="L287" s="40" t="s">
        <v>1113</v>
      </c>
      <c r="M287" s="40"/>
      <c r="N287" s="22"/>
      <c r="O287" s="24"/>
    </row>
    <row r="288" spans="1:15" s="61" customFormat="1" ht="54" customHeight="1" x14ac:dyDescent="0.2">
      <c r="A288" s="476"/>
      <c r="B288" s="60" t="s">
        <v>901</v>
      </c>
      <c r="C288" s="475"/>
      <c r="D288" s="75">
        <v>162.72</v>
      </c>
      <c r="E288" s="25">
        <v>5629</v>
      </c>
      <c r="F288" s="22"/>
      <c r="G288" s="40" t="s">
        <v>1113</v>
      </c>
      <c r="H288" s="22"/>
      <c r="I288" s="40" t="s">
        <v>1113</v>
      </c>
      <c r="J288" s="22"/>
      <c r="K288" s="22"/>
      <c r="L288" s="40"/>
      <c r="M288" s="40" t="s">
        <v>1113</v>
      </c>
      <c r="N288" s="22"/>
      <c r="O288" s="24"/>
    </row>
    <row r="289" spans="1:15" s="61" customFormat="1" ht="39.75" customHeight="1" x14ac:dyDescent="0.2">
      <c r="A289" s="67" t="s">
        <v>1259</v>
      </c>
      <c r="B289" s="60" t="s">
        <v>902</v>
      </c>
      <c r="C289" s="60" t="s">
        <v>3188</v>
      </c>
      <c r="D289" s="75">
        <v>276</v>
      </c>
      <c r="E289" s="76">
        <v>5636</v>
      </c>
      <c r="F289" s="22"/>
      <c r="G289" s="40" t="s">
        <v>1113</v>
      </c>
      <c r="H289" s="22"/>
      <c r="I289" s="40" t="s">
        <v>1113</v>
      </c>
      <c r="J289" s="22"/>
      <c r="K289" s="22"/>
      <c r="L289" s="40"/>
      <c r="M289" s="40" t="s">
        <v>1113</v>
      </c>
      <c r="N289" s="22"/>
      <c r="O289" s="24"/>
    </row>
    <row r="290" spans="1:15" s="61" customFormat="1" ht="39.75" customHeight="1" x14ac:dyDescent="0.2">
      <c r="A290" s="471" t="s">
        <v>1260</v>
      </c>
      <c r="B290" s="60" t="s">
        <v>67</v>
      </c>
      <c r="C290" s="474" t="s">
        <v>3189</v>
      </c>
      <c r="D290" s="75">
        <v>244.08</v>
      </c>
      <c r="E290" s="76">
        <v>5631</v>
      </c>
      <c r="F290" s="22"/>
      <c r="G290" s="40" t="s">
        <v>1113</v>
      </c>
      <c r="H290" s="22"/>
      <c r="I290" s="40" t="s">
        <v>1113</v>
      </c>
      <c r="J290" s="22"/>
      <c r="K290" s="22"/>
      <c r="L290" s="40" t="s">
        <v>1113</v>
      </c>
      <c r="M290" s="40"/>
      <c r="N290" s="22"/>
      <c r="O290" s="24"/>
    </row>
    <row r="291" spans="1:15" s="61" customFormat="1" ht="39.75" customHeight="1" x14ac:dyDescent="0.2">
      <c r="A291" s="471"/>
      <c r="B291" s="60" t="s">
        <v>887</v>
      </c>
      <c r="C291" s="474"/>
      <c r="D291" s="75">
        <v>366.12</v>
      </c>
      <c r="E291" s="76">
        <v>5632</v>
      </c>
      <c r="F291" s="22"/>
      <c r="G291" s="40" t="s">
        <v>1113</v>
      </c>
      <c r="H291" s="22"/>
      <c r="I291" s="40" t="s">
        <v>1113</v>
      </c>
      <c r="J291" s="22"/>
      <c r="K291" s="22"/>
      <c r="L291" s="40" t="s">
        <v>1113</v>
      </c>
      <c r="M291" s="40"/>
      <c r="N291" s="22"/>
      <c r="O291" s="24"/>
    </row>
    <row r="292" spans="1:15" s="61" customFormat="1" ht="39.75" customHeight="1" x14ac:dyDescent="0.2">
      <c r="A292" s="67" t="s">
        <v>1261</v>
      </c>
      <c r="B292" s="60" t="s">
        <v>903</v>
      </c>
      <c r="C292" s="60" t="s">
        <v>3190</v>
      </c>
      <c r="D292" s="75">
        <v>3773</v>
      </c>
      <c r="E292" s="76">
        <v>5633</v>
      </c>
      <c r="F292" s="22"/>
      <c r="G292" s="40" t="s">
        <v>1113</v>
      </c>
      <c r="H292" s="22"/>
      <c r="I292" s="40" t="s">
        <v>1113</v>
      </c>
      <c r="J292" s="22"/>
      <c r="K292" s="22"/>
      <c r="L292" s="40" t="s">
        <v>1113</v>
      </c>
      <c r="M292" s="40"/>
      <c r="N292" s="22"/>
      <c r="O292" s="24"/>
    </row>
    <row r="293" spans="1:15" s="61" customFormat="1" ht="60" customHeight="1" x14ac:dyDescent="0.2">
      <c r="A293" s="67" t="s">
        <v>1262</v>
      </c>
      <c r="B293" s="60" t="s">
        <v>732</v>
      </c>
      <c r="C293" s="60" t="s">
        <v>3191</v>
      </c>
      <c r="D293" s="75">
        <v>630</v>
      </c>
      <c r="E293" s="76">
        <v>5634</v>
      </c>
      <c r="F293" s="22"/>
      <c r="G293" s="40" t="s">
        <v>1113</v>
      </c>
      <c r="H293" s="22"/>
      <c r="I293" s="40" t="s">
        <v>1113</v>
      </c>
      <c r="J293" s="22"/>
      <c r="K293" s="22"/>
      <c r="L293" s="40" t="s">
        <v>1113</v>
      </c>
      <c r="M293" s="40"/>
      <c r="N293" s="22"/>
      <c r="O293" s="24"/>
    </row>
    <row r="294" spans="1:15" s="61" customFormat="1" ht="60" customHeight="1" x14ac:dyDescent="0.2">
      <c r="A294" s="67" t="s">
        <v>1263</v>
      </c>
      <c r="B294" s="60" t="s">
        <v>877</v>
      </c>
      <c r="C294" s="60" t="s">
        <v>3186</v>
      </c>
      <c r="D294" s="75">
        <v>525.26</v>
      </c>
      <c r="E294" s="76">
        <v>5635</v>
      </c>
      <c r="F294" s="22"/>
      <c r="G294" s="40" t="s">
        <v>1113</v>
      </c>
      <c r="H294" s="22"/>
      <c r="I294" s="40" t="s">
        <v>1113</v>
      </c>
      <c r="J294" s="22"/>
      <c r="K294" s="22"/>
      <c r="L294" s="40" t="s">
        <v>1113</v>
      </c>
      <c r="M294" s="40"/>
      <c r="N294" s="22"/>
      <c r="O294" s="24"/>
    </row>
    <row r="295" spans="1:15" s="61" customFormat="1" ht="60" customHeight="1" x14ac:dyDescent="0.2">
      <c r="A295" s="67" t="s">
        <v>1264</v>
      </c>
      <c r="B295" s="60" t="s">
        <v>904</v>
      </c>
      <c r="C295" s="60" t="s">
        <v>3192</v>
      </c>
      <c r="D295" s="75">
        <v>213.57</v>
      </c>
      <c r="E295" s="76">
        <v>5637</v>
      </c>
      <c r="F295" s="22"/>
      <c r="G295" s="40" t="s">
        <v>1113</v>
      </c>
      <c r="H295" s="22"/>
      <c r="I295" s="40" t="s">
        <v>1113</v>
      </c>
      <c r="J295" s="22"/>
      <c r="K295" s="22"/>
      <c r="L295" s="40" t="s">
        <v>1113</v>
      </c>
      <c r="M295" s="40" t="s">
        <v>1113</v>
      </c>
      <c r="N295" s="22"/>
      <c r="O295" s="24"/>
    </row>
    <row r="296" spans="1:15" s="61" customFormat="1" ht="39.75" customHeight="1" x14ac:dyDescent="0.2">
      <c r="A296" s="67" t="s">
        <v>1266</v>
      </c>
      <c r="B296" s="60" t="s">
        <v>75</v>
      </c>
      <c r="C296" s="60" t="s">
        <v>3145</v>
      </c>
      <c r="D296" s="75">
        <v>1513.21</v>
      </c>
      <c r="E296" s="76">
        <v>5638</v>
      </c>
      <c r="F296" s="22"/>
      <c r="G296" s="40" t="s">
        <v>1113</v>
      </c>
      <c r="H296" s="22"/>
      <c r="I296" s="40" t="s">
        <v>1113</v>
      </c>
      <c r="J296" s="22"/>
      <c r="K296" s="22"/>
      <c r="L296" s="40"/>
      <c r="M296" s="40" t="s">
        <v>1113</v>
      </c>
      <c r="N296" s="22"/>
      <c r="O296" s="24"/>
    </row>
    <row r="297" spans="1:15" s="61" customFormat="1" ht="39.75" customHeight="1" x14ac:dyDescent="0.2">
      <c r="A297" s="67" t="s">
        <v>1265</v>
      </c>
      <c r="B297" s="60" t="s">
        <v>905</v>
      </c>
      <c r="C297" s="60" t="s">
        <v>3067</v>
      </c>
      <c r="D297" s="75">
        <v>1731.74</v>
      </c>
      <c r="E297" s="76">
        <v>5642</v>
      </c>
      <c r="F297" s="22"/>
      <c r="G297" s="40" t="s">
        <v>1113</v>
      </c>
      <c r="H297" s="22"/>
      <c r="I297" s="40" t="s">
        <v>1113</v>
      </c>
      <c r="J297" s="22"/>
      <c r="K297" s="22"/>
      <c r="L297" s="40"/>
      <c r="M297" s="40" t="s">
        <v>1113</v>
      </c>
      <c r="N297" s="22"/>
      <c r="O297" s="24"/>
    </row>
    <row r="298" spans="1:15" s="61" customFormat="1" ht="36" customHeight="1" x14ac:dyDescent="0.2">
      <c r="A298" s="471" t="s">
        <v>1267</v>
      </c>
      <c r="B298" s="60" t="s">
        <v>906</v>
      </c>
      <c r="C298" s="474" t="s">
        <v>2134</v>
      </c>
      <c r="D298" s="75">
        <v>10.5</v>
      </c>
      <c r="E298" s="76">
        <v>5641</v>
      </c>
      <c r="F298" s="22"/>
      <c r="G298" s="40" t="s">
        <v>1113</v>
      </c>
      <c r="H298" s="22"/>
      <c r="I298" s="40" t="s">
        <v>1113</v>
      </c>
      <c r="J298" s="22"/>
      <c r="K298" s="22"/>
      <c r="L298" s="40" t="s">
        <v>1113</v>
      </c>
      <c r="M298" s="40"/>
      <c r="N298" s="22"/>
      <c r="O298" s="24"/>
    </row>
    <row r="299" spans="1:15" s="61" customFormat="1" ht="36" customHeight="1" x14ac:dyDescent="0.2">
      <c r="A299" s="471"/>
      <c r="B299" s="60" t="s">
        <v>907</v>
      </c>
      <c r="C299" s="474"/>
      <c r="D299" s="75">
        <v>872</v>
      </c>
      <c r="E299" s="76">
        <v>5640</v>
      </c>
      <c r="F299" s="22"/>
      <c r="G299" s="40" t="s">
        <v>1113</v>
      </c>
      <c r="H299" s="22"/>
      <c r="I299" s="40" t="s">
        <v>1113</v>
      </c>
      <c r="J299" s="22"/>
      <c r="K299" s="22"/>
      <c r="L299" s="40" t="s">
        <v>1113</v>
      </c>
      <c r="M299" s="40"/>
      <c r="N299" s="22"/>
      <c r="O299" s="24"/>
    </row>
    <row r="300" spans="1:15" s="61" customFormat="1" ht="36" customHeight="1" x14ac:dyDescent="0.2">
      <c r="A300" s="471"/>
      <c r="B300" s="60" t="s">
        <v>908</v>
      </c>
      <c r="C300" s="474"/>
      <c r="D300" s="75">
        <v>345.8</v>
      </c>
      <c r="E300" s="76">
        <v>5639</v>
      </c>
      <c r="F300" s="22"/>
      <c r="G300" s="40" t="s">
        <v>1113</v>
      </c>
      <c r="H300" s="22"/>
      <c r="I300" s="40" t="s">
        <v>1113</v>
      </c>
      <c r="J300" s="22"/>
      <c r="K300" s="22"/>
      <c r="L300" s="40" t="s">
        <v>1113</v>
      </c>
      <c r="M300" s="40"/>
      <c r="N300" s="22"/>
      <c r="O300" s="24"/>
    </row>
    <row r="301" spans="1:15" s="61" customFormat="1" ht="54.75" customHeight="1" x14ac:dyDescent="0.2">
      <c r="A301" s="67" t="s">
        <v>1268</v>
      </c>
      <c r="B301" s="60" t="s">
        <v>909</v>
      </c>
      <c r="C301" s="60" t="s">
        <v>3193</v>
      </c>
      <c r="D301" s="75">
        <v>2240</v>
      </c>
      <c r="E301" s="76">
        <v>5643</v>
      </c>
      <c r="F301" s="22"/>
      <c r="G301" s="40" t="s">
        <v>1113</v>
      </c>
      <c r="H301" s="22"/>
      <c r="I301" s="40" t="s">
        <v>1113</v>
      </c>
      <c r="J301" s="22"/>
      <c r="K301" s="22"/>
      <c r="L301" s="40" t="s">
        <v>1113</v>
      </c>
      <c r="M301" s="40"/>
      <c r="N301" s="22"/>
      <c r="O301" s="24"/>
    </row>
    <row r="302" spans="1:15" s="61" customFormat="1" ht="39.75" customHeight="1" x14ac:dyDescent="0.2">
      <c r="A302" s="471" t="s">
        <v>1269</v>
      </c>
      <c r="B302" s="60" t="s">
        <v>748</v>
      </c>
      <c r="C302" s="474" t="s">
        <v>3194</v>
      </c>
      <c r="D302" s="75">
        <v>650</v>
      </c>
      <c r="E302" s="76">
        <v>5644</v>
      </c>
      <c r="F302" s="22"/>
      <c r="G302" s="40" t="s">
        <v>1113</v>
      </c>
      <c r="H302" s="22"/>
      <c r="I302" s="40" t="s">
        <v>1113</v>
      </c>
      <c r="J302" s="22"/>
      <c r="K302" s="22"/>
      <c r="L302" s="40" t="s">
        <v>1113</v>
      </c>
      <c r="M302" s="40"/>
      <c r="N302" s="22"/>
      <c r="O302" s="24"/>
    </row>
    <row r="303" spans="1:15" s="61" customFormat="1" ht="39.75" customHeight="1" x14ac:dyDescent="0.2">
      <c r="A303" s="471"/>
      <c r="B303" s="60" t="s">
        <v>910</v>
      </c>
      <c r="C303" s="474"/>
      <c r="D303" s="75">
        <v>1150</v>
      </c>
      <c r="E303" s="76">
        <v>5645</v>
      </c>
      <c r="F303" s="22"/>
      <c r="G303" s="40" t="s">
        <v>1113</v>
      </c>
      <c r="H303" s="22"/>
      <c r="I303" s="40" t="s">
        <v>1113</v>
      </c>
      <c r="J303" s="22"/>
      <c r="K303" s="22"/>
      <c r="L303" s="40" t="s">
        <v>1113</v>
      </c>
      <c r="M303" s="40"/>
      <c r="N303" s="22"/>
      <c r="O303" s="24"/>
    </row>
    <row r="304" spans="1:15" s="61" customFormat="1" ht="39.75" customHeight="1" thickBot="1" x14ac:dyDescent="0.25">
      <c r="A304" s="70" t="s">
        <v>1270</v>
      </c>
      <c r="B304" s="71" t="s">
        <v>886</v>
      </c>
      <c r="C304" s="71" t="s">
        <v>3195</v>
      </c>
      <c r="D304" s="80">
        <v>2373</v>
      </c>
      <c r="E304" s="81" t="s">
        <v>933</v>
      </c>
      <c r="F304" s="26"/>
      <c r="G304" s="43" t="s">
        <v>1113</v>
      </c>
      <c r="H304" s="26"/>
      <c r="I304" s="43" t="s">
        <v>1113</v>
      </c>
      <c r="J304" s="26"/>
      <c r="K304" s="26"/>
      <c r="L304" s="43" t="s">
        <v>1113</v>
      </c>
      <c r="M304" s="43"/>
      <c r="N304" s="26"/>
      <c r="O304" s="28"/>
    </row>
    <row r="305" spans="1:25" s="61" customFormat="1" ht="16.5" thickTop="1" x14ac:dyDescent="0.2">
      <c r="A305" s="12"/>
      <c r="B305" s="42"/>
      <c r="D305" s="82"/>
      <c r="E305" s="13"/>
    </row>
    <row r="306" spans="1:25" s="61" customFormat="1" x14ac:dyDescent="0.2">
      <c r="A306" s="12"/>
      <c r="D306" s="82"/>
      <c r="E306" s="13"/>
    </row>
    <row r="307" spans="1:25" s="12" customFormat="1" ht="27" thickBot="1" x14ac:dyDescent="0.25">
      <c r="A307" s="486" t="s">
        <v>934</v>
      </c>
      <c r="B307" s="486"/>
      <c r="C307" s="486"/>
      <c r="D307" s="486"/>
      <c r="E307" s="486"/>
      <c r="F307" s="486"/>
      <c r="G307" s="486"/>
      <c r="H307" s="486"/>
      <c r="I307" s="486"/>
      <c r="J307" s="486"/>
      <c r="K307" s="486"/>
      <c r="L307" s="486"/>
      <c r="M307" s="486"/>
      <c r="N307" s="486"/>
      <c r="O307" s="486"/>
    </row>
    <row r="308" spans="1:25" s="47" customFormat="1" ht="48" customHeight="1" thickTop="1" x14ac:dyDescent="0.2">
      <c r="A308" s="484" t="s">
        <v>2102</v>
      </c>
      <c r="B308" s="480" t="s">
        <v>2103</v>
      </c>
      <c r="C308" s="480" t="s">
        <v>2104</v>
      </c>
      <c r="D308" s="480" t="s">
        <v>1107</v>
      </c>
      <c r="E308" s="482" t="s">
        <v>1108</v>
      </c>
      <c r="F308" s="477" t="s">
        <v>2105</v>
      </c>
      <c r="G308" s="477" t="s">
        <v>2106</v>
      </c>
      <c r="H308" s="477"/>
      <c r="I308" s="477" t="s">
        <v>2107</v>
      </c>
      <c r="J308" s="477"/>
      <c r="K308" s="477" t="s">
        <v>2108</v>
      </c>
      <c r="L308" s="477"/>
      <c r="M308" s="477"/>
      <c r="N308" s="488"/>
      <c r="O308" s="472" t="s">
        <v>2109</v>
      </c>
      <c r="P308" s="46"/>
      <c r="Q308" s="46"/>
      <c r="R308" s="46"/>
      <c r="S308" s="46"/>
      <c r="T308" s="46"/>
      <c r="U308" s="46"/>
      <c r="V308" s="46"/>
      <c r="W308" s="46"/>
      <c r="X308" s="46"/>
      <c r="Y308" s="46"/>
    </row>
    <row r="309" spans="1:25" s="47" customFormat="1" ht="33" customHeight="1" thickBot="1" x14ac:dyDescent="0.25">
      <c r="A309" s="485"/>
      <c r="B309" s="481"/>
      <c r="C309" s="481"/>
      <c r="D309" s="481"/>
      <c r="E309" s="483"/>
      <c r="F309" s="478"/>
      <c r="G309" s="169" t="s">
        <v>2110</v>
      </c>
      <c r="H309" s="169" t="s">
        <v>2111</v>
      </c>
      <c r="I309" s="169" t="s">
        <v>2112</v>
      </c>
      <c r="J309" s="169" t="s">
        <v>2111</v>
      </c>
      <c r="K309" s="169" t="s">
        <v>1109</v>
      </c>
      <c r="L309" s="169" t="s">
        <v>1110</v>
      </c>
      <c r="M309" s="169" t="s">
        <v>1111</v>
      </c>
      <c r="N309" s="196" t="s">
        <v>1112</v>
      </c>
      <c r="O309" s="473"/>
      <c r="P309" s="46"/>
      <c r="Q309" s="46"/>
      <c r="R309" s="46"/>
      <c r="S309" s="46"/>
      <c r="T309" s="46"/>
      <c r="U309" s="46"/>
      <c r="V309" s="46"/>
      <c r="W309" s="46"/>
      <c r="X309" s="46"/>
      <c r="Y309" s="46"/>
    </row>
    <row r="310" spans="1:25" s="61" customFormat="1" ht="54" customHeight="1" x14ac:dyDescent="0.2">
      <c r="A310" s="181" t="s">
        <v>1271</v>
      </c>
      <c r="B310" s="177" t="s">
        <v>945</v>
      </c>
      <c r="C310" s="180" t="s">
        <v>3196</v>
      </c>
      <c r="D310" s="167">
        <v>200000</v>
      </c>
      <c r="E310" s="175" t="s">
        <v>944</v>
      </c>
      <c r="F310" s="22"/>
      <c r="G310" s="23" t="s">
        <v>1113</v>
      </c>
      <c r="H310" s="22"/>
      <c r="I310" s="23" t="s">
        <v>1113</v>
      </c>
      <c r="J310" s="22"/>
      <c r="K310" s="22"/>
      <c r="L310" s="23" t="s">
        <v>1113</v>
      </c>
      <c r="M310" s="23"/>
      <c r="N310" s="24"/>
      <c r="O310" s="195"/>
    </row>
    <row r="311" spans="1:25" s="61" customFormat="1" ht="54" customHeight="1" x14ac:dyDescent="0.2">
      <c r="A311" s="471" t="s">
        <v>1272</v>
      </c>
      <c r="B311" s="177" t="s">
        <v>946</v>
      </c>
      <c r="C311" s="479" t="s">
        <v>2128</v>
      </c>
      <c r="D311" s="167">
        <v>21307.78</v>
      </c>
      <c r="E311" s="175" t="s">
        <v>937</v>
      </c>
      <c r="F311" s="22"/>
      <c r="G311" s="23" t="s">
        <v>1113</v>
      </c>
      <c r="H311" s="22"/>
      <c r="I311" s="23" t="s">
        <v>1113</v>
      </c>
      <c r="J311" s="22"/>
      <c r="K311" s="22"/>
      <c r="L311" s="23" t="s">
        <v>1113</v>
      </c>
      <c r="M311" s="23"/>
      <c r="N311" s="24"/>
      <c r="O311" s="195"/>
    </row>
    <row r="312" spans="1:25" s="61" customFormat="1" ht="54" customHeight="1" x14ac:dyDescent="0.2">
      <c r="A312" s="471"/>
      <c r="B312" s="177" t="s">
        <v>945</v>
      </c>
      <c r="C312" s="479"/>
      <c r="D312" s="167">
        <v>120351</v>
      </c>
      <c r="E312" s="175" t="s">
        <v>938</v>
      </c>
      <c r="F312" s="22"/>
      <c r="G312" s="23" t="s">
        <v>1113</v>
      </c>
      <c r="H312" s="22"/>
      <c r="I312" s="23" t="s">
        <v>1113</v>
      </c>
      <c r="J312" s="22"/>
      <c r="K312" s="22"/>
      <c r="L312" s="23" t="s">
        <v>1113</v>
      </c>
      <c r="M312" s="23"/>
      <c r="N312" s="24"/>
      <c r="O312" s="195"/>
    </row>
    <row r="313" spans="1:25" s="61" customFormat="1" ht="54" customHeight="1" x14ac:dyDescent="0.2">
      <c r="A313" s="471"/>
      <c r="B313" s="177" t="s">
        <v>947</v>
      </c>
      <c r="C313" s="479"/>
      <c r="D313" s="167">
        <v>2076.1999999999998</v>
      </c>
      <c r="E313" s="175" t="s">
        <v>939</v>
      </c>
      <c r="F313" s="22"/>
      <c r="G313" s="23" t="s">
        <v>1113</v>
      </c>
      <c r="H313" s="22"/>
      <c r="I313" s="23" t="s">
        <v>1113</v>
      </c>
      <c r="J313" s="22"/>
      <c r="K313" s="22"/>
      <c r="L313" s="23"/>
      <c r="M313" s="23" t="s">
        <v>1113</v>
      </c>
      <c r="N313" s="24"/>
      <c r="O313" s="195"/>
    </row>
    <row r="314" spans="1:25" s="61" customFormat="1" ht="54" customHeight="1" x14ac:dyDescent="0.2">
      <c r="A314" s="181" t="s">
        <v>1273</v>
      </c>
      <c r="B314" s="177" t="s">
        <v>935</v>
      </c>
      <c r="C314" s="180" t="s">
        <v>3197</v>
      </c>
      <c r="D314" s="167">
        <v>119777.2</v>
      </c>
      <c r="E314" s="175" t="s">
        <v>940</v>
      </c>
      <c r="F314" s="22"/>
      <c r="G314" s="23" t="s">
        <v>1113</v>
      </c>
      <c r="H314" s="22"/>
      <c r="I314" s="23" t="s">
        <v>1113</v>
      </c>
      <c r="J314" s="22"/>
      <c r="K314" s="22"/>
      <c r="L314" s="23" t="s">
        <v>1113</v>
      </c>
      <c r="M314" s="23"/>
      <c r="N314" s="24"/>
      <c r="O314" s="195"/>
    </row>
    <row r="315" spans="1:25" s="61" customFormat="1" ht="54" customHeight="1" x14ac:dyDescent="0.2">
      <c r="A315" s="471" t="s">
        <v>1274</v>
      </c>
      <c r="B315" s="177" t="s">
        <v>936</v>
      </c>
      <c r="C315" s="479" t="s">
        <v>3198</v>
      </c>
      <c r="D315" s="167">
        <v>57639.64</v>
      </c>
      <c r="E315" s="175" t="s">
        <v>941</v>
      </c>
      <c r="F315" s="22"/>
      <c r="G315" s="23" t="s">
        <v>1113</v>
      </c>
      <c r="H315" s="22"/>
      <c r="I315" s="23" t="s">
        <v>1113</v>
      </c>
      <c r="J315" s="22"/>
      <c r="K315" s="22"/>
      <c r="L315" s="23" t="s">
        <v>1113</v>
      </c>
      <c r="M315" s="23"/>
      <c r="N315" s="24"/>
      <c r="O315" s="195"/>
    </row>
    <row r="316" spans="1:25" s="61" customFormat="1" ht="54" customHeight="1" x14ac:dyDescent="0.2">
      <c r="A316" s="471"/>
      <c r="B316" s="177" t="s">
        <v>948</v>
      </c>
      <c r="C316" s="479"/>
      <c r="D316" s="167">
        <v>74729.59</v>
      </c>
      <c r="E316" s="175" t="s">
        <v>942</v>
      </c>
      <c r="F316" s="22"/>
      <c r="G316" s="23" t="s">
        <v>1113</v>
      </c>
      <c r="H316" s="22"/>
      <c r="I316" s="23" t="s">
        <v>1113</v>
      </c>
      <c r="J316" s="22"/>
      <c r="K316" s="22"/>
      <c r="L316" s="23"/>
      <c r="M316" s="23" t="s">
        <v>1113</v>
      </c>
      <c r="N316" s="24"/>
      <c r="O316" s="195"/>
    </row>
    <row r="317" spans="1:25" s="61" customFormat="1" ht="54" customHeight="1" thickBot="1" x14ac:dyDescent="0.25">
      <c r="A317" s="182" t="s">
        <v>1275</v>
      </c>
      <c r="B317" s="194" t="s">
        <v>274</v>
      </c>
      <c r="C317" s="190" t="s">
        <v>3199</v>
      </c>
      <c r="D317" s="170">
        <v>141033.79999999999</v>
      </c>
      <c r="E317" s="87" t="s">
        <v>943</v>
      </c>
      <c r="F317" s="26"/>
      <c r="G317" s="27" t="s">
        <v>1113</v>
      </c>
      <c r="H317" s="26"/>
      <c r="I317" s="27" t="s">
        <v>1113</v>
      </c>
      <c r="J317" s="26"/>
      <c r="K317" s="26"/>
      <c r="L317" s="27" t="s">
        <v>1113</v>
      </c>
      <c r="M317" s="27"/>
      <c r="N317" s="28"/>
      <c r="O317" s="195"/>
    </row>
    <row r="318" spans="1:25" s="61" customFormat="1" ht="16.5" thickTop="1" x14ac:dyDescent="0.2">
      <c r="A318" s="12"/>
      <c r="D318" s="82"/>
      <c r="E318" s="13"/>
    </row>
    <row r="319" spans="1:25" s="61" customFormat="1" x14ac:dyDescent="0.2">
      <c r="A319" s="12"/>
      <c r="D319" s="82"/>
      <c r="E319" s="13"/>
    </row>
    <row r="320" spans="1:25" s="12" customFormat="1" ht="27" thickBot="1" x14ac:dyDescent="0.25">
      <c r="A320" s="486" t="s">
        <v>949</v>
      </c>
      <c r="B320" s="486"/>
      <c r="C320" s="486"/>
      <c r="D320" s="486"/>
      <c r="E320" s="486"/>
      <c r="F320" s="486"/>
      <c r="G320" s="486"/>
      <c r="H320" s="486"/>
      <c r="I320" s="486"/>
      <c r="J320" s="486"/>
      <c r="K320" s="486"/>
      <c r="L320" s="486"/>
      <c r="M320" s="486"/>
      <c r="N320" s="486"/>
      <c r="O320" s="486"/>
    </row>
    <row r="321" spans="1:25" s="47" customFormat="1" ht="48" customHeight="1" thickTop="1" x14ac:dyDescent="0.2">
      <c r="A321" s="484" t="s">
        <v>2102</v>
      </c>
      <c r="B321" s="480" t="s">
        <v>2103</v>
      </c>
      <c r="C321" s="480" t="s">
        <v>2104</v>
      </c>
      <c r="D321" s="480" t="s">
        <v>1107</v>
      </c>
      <c r="E321" s="482" t="s">
        <v>1108</v>
      </c>
      <c r="F321" s="477" t="s">
        <v>2105</v>
      </c>
      <c r="G321" s="477" t="s">
        <v>2106</v>
      </c>
      <c r="H321" s="477"/>
      <c r="I321" s="477" t="s">
        <v>2107</v>
      </c>
      <c r="J321" s="477"/>
      <c r="K321" s="477" t="s">
        <v>2108</v>
      </c>
      <c r="L321" s="477"/>
      <c r="M321" s="477"/>
      <c r="N321" s="488"/>
      <c r="O321" s="472" t="s">
        <v>2109</v>
      </c>
      <c r="P321" s="46"/>
      <c r="Q321" s="46"/>
      <c r="R321" s="46"/>
      <c r="S321" s="46"/>
      <c r="T321" s="46"/>
      <c r="U321" s="46"/>
      <c r="V321" s="46"/>
      <c r="W321" s="46"/>
      <c r="X321" s="46"/>
      <c r="Y321" s="46"/>
    </row>
    <row r="322" spans="1:25" s="47" customFormat="1" ht="33" customHeight="1" thickBot="1" x14ac:dyDescent="0.25">
      <c r="A322" s="485"/>
      <c r="B322" s="481"/>
      <c r="C322" s="481"/>
      <c r="D322" s="481"/>
      <c r="E322" s="483"/>
      <c r="F322" s="478"/>
      <c r="G322" s="169" t="s">
        <v>2110</v>
      </c>
      <c r="H322" s="169" t="s">
        <v>2111</v>
      </c>
      <c r="I322" s="169" t="s">
        <v>2112</v>
      </c>
      <c r="J322" s="169" t="s">
        <v>2111</v>
      </c>
      <c r="K322" s="169" t="s">
        <v>1109</v>
      </c>
      <c r="L322" s="169" t="s">
        <v>1110</v>
      </c>
      <c r="M322" s="169" t="s">
        <v>1111</v>
      </c>
      <c r="N322" s="196" t="s">
        <v>1112</v>
      </c>
      <c r="O322" s="473"/>
      <c r="P322" s="46"/>
      <c r="Q322" s="46"/>
      <c r="R322" s="46"/>
      <c r="S322" s="46"/>
      <c r="T322" s="46"/>
      <c r="U322" s="46"/>
      <c r="V322" s="46"/>
      <c r="W322" s="46"/>
      <c r="X322" s="46"/>
      <c r="Y322" s="46"/>
    </row>
    <row r="323" spans="1:25" s="61" customFormat="1" ht="60" customHeight="1" x14ac:dyDescent="0.2">
      <c r="A323" s="187" t="s">
        <v>1276</v>
      </c>
      <c r="B323" s="45" t="s">
        <v>950</v>
      </c>
      <c r="C323" s="180" t="s">
        <v>3200</v>
      </c>
      <c r="D323" s="167">
        <v>20770</v>
      </c>
      <c r="E323" s="175" t="s">
        <v>966</v>
      </c>
      <c r="F323" s="22"/>
      <c r="G323" s="23" t="s">
        <v>1113</v>
      </c>
      <c r="H323" s="22"/>
      <c r="I323" s="23" t="s">
        <v>1113</v>
      </c>
      <c r="J323" s="22"/>
      <c r="K323" s="22"/>
      <c r="L323" s="23"/>
      <c r="M323" s="23" t="s">
        <v>1113</v>
      </c>
      <c r="N323" s="24"/>
      <c r="O323" s="195"/>
    </row>
    <row r="324" spans="1:25" s="61" customFormat="1" ht="48.75" customHeight="1" x14ac:dyDescent="0.2">
      <c r="A324" s="187" t="s">
        <v>1277</v>
      </c>
      <c r="B324" s="45" t="s">
        <v>951</v>
      </c>
      <c r="C324" s="180" t="s">
        <v>3201</v>
      </c>
      <c r="D324" s="167">
        <v>20000</v>
      </c>
      <c r="E324" s="175" t="s">
        <v>967</v>
      </c>
      <c r="F324" s="22"/>
      <c r="G324" s="23" t="s">
        <v>1113</v>
      </c>
      <c r="H324" s="22"/>
      <c r="I324" s="23" t="s">
        <v>1113</v>
      </c>
      <c r="J324" s="22"/>
      <c r="K324" s="22"/>
      <c r="L324" s="23"/>
      <c r="M324" s="23" t="s">
        <v>1113</v>
      </c>
      <c r="N324" s="24"/>
      <c r="O324" s="195"/>
    </row>
    <row r="325" spans="1:25" s="61" customFormat="1" ht="48.75" customHeight="1" x14ac:dyDescent="0.2">
      <c r="A325" s="187" t="s">
        <v>1278</v>
      </c>
      <c r="B325" s="45" t="s">
        <v>614</v>
      </c>
      <c r="C325" s="180" t="s">
        <v>3202</v>
      </c>
      <c r="D325" s="167">
        <v>52724</v>
      </c>
      <c r="E325" s="175" t="s">
        <v>968</v>
      </c>
      <c r="F325" s="22"/>
      <c r="G325" s="23" t="s">
        <v>1113</v>
      </c>
      <c r="H325" s="22"/>
      <c r="I325" s="23" t="s">
        <v>1113</v>
      </c>
      <c r="J325" s="22"/>
      <c r="K325" s="22"/>
      <c r="L325" s="23" t="s">
        <v>1113</v>
      </c>
      <c r="M325" s="23"/>
      <c r="N325" s="24"/>
      <c r="O325" s="195"/>
    </row>
    <row r="326" spans="1:25" s="61" customFormat="1" ht="48.75" customHeight="1" x14ac:dyDescent="0.2">
      <c r="A326" s="187" t="s">
        <v>1279</v>
      </c>
      <c r="B326" s="171" t="s">
        <v>952</v>
      </c>
      <c r="C326" s="180" t="s">
        <v>3203</v>
      </c>
      <c r="D326" s="167">
        <v>95960</v>
      </c>
      <c r="E326" s="175" t="s">
        <v>969</v>
      </c>
      <c r="F326" s="22"/>
      <c r="G326" s="23" t="s">
        <v>1113</v>
      </c>
      <c r="H326" s="22"/>
      <c r="I326" s="23" t="s">
        <v>1113</v>
      </c>
      <c r="J326" s="22"/>
      <c r="K326" s="22"/>
      <c r="L326" s="23" t="s">
        <v>1113</v>
      </c>
      <c r="M326" s="23"/>
      <c r="N326" s="24"/>
      <c r="O326" s="195"/>
    </row>
    <row r="327" spans="1:25" s="61" customFormat="1" ht="48.75" customHeight="1" x14ac:dyDescent="0.2">
      <c r="A327" s="187" t="s">
        <v>1280</v>
      </c>
      <c r="B327" s="45" t="s">
        <v>953</v>
      </c>
      <c r="C327" s="180" t="s">
        <v>3204</v>
      </c>
      <c r="D327" s="167">
        <v>17625</v>
      </c>
      <c r="E327" s="175" t="s">
        <v>970</v>
      </c>
      <c r="F327" s="22"/>
      <c r="G327" s="23" t="s">
        <v>1113</v>
      </c>
      <c r="H327" s="22"/>
      <c r="I327" s="23" t="s">
        <v>1113</v>
      </c>
      <c r="J327" s="22"/>
      <c r="K327" s="22"/>
      <c r="L327" s="23"/>
      <c r="M327" s="23" t="s">
        <v>1113</v>
      </c>
      <c r="N327" s="24"/>
      <c r="O327" s="195"/>
    </row>
    <row r="328" spans="1:25" s="61" customFormat="1" ht="48.75" customHeight="1" x14ac:dyDescent="0.2">
      <c r="A328" s="187" t="s">
        <v>1281</v>
      </c>
      <c r="B328" s="45" t="s">
        <v>459</v>
      </c>
      <c r="C328" s="180" t="s">
        <v>3205</v>
      </c>
      <c r="D328" s="167">
        <v>27961</v>
      </c>
      <c r="E328" s="175" t="s">
        <v>964</v>
      </c>
      <c r="F328" s="22"/>
      <c r="G328" s="23" t="s">
        <v>1113</v>
      </c>
      <c r="H328" s="22"/>
      <c r="I328" s="23" t="s">
        <v>1113</v>
      </c>
      <c r="J328" s="22"/>
      <c r="K328" s="22"/>
      <c r="L328" s="23" t="s">
        <v>1113</v>
      </c>
      <c r="M328" s="23"/>
      <c r="N328" s="24"/>
      <c r="O328" s="195"/>
    </row>
    <row r="329" spans="1:25" s="61" customFormat="1" ht="48.75" customHeight="1" x14ac:dyDescent="0.2">
      <c r="A329" s="187" t="s">
        <v>1282</v>
      </c>
      <c r="B329" s="45" t="s">
        <v>950</v>
      </c>
      <c r="C329" s="180" t="s">
        <v>3206</v>
      </c>
      <c r="D329" s="167">
        <v>8750</v>
      </c>
      <c r="E329" s="175" t="s">
        <v>965</v>
      </c>
      <c r="F329" s="22"/>
      <c r="G329" s="23" t="s">
        <v>1113</v>
      </c>
      <c r="H329" s="22"/>
      <c r="I329" s="23" t="s">
        <v>1113</v>
      </c>
      <c r="J329" s="22"/>
      <c r="K329" s="22"/>
      <c r="L329" s="23"/>
      <c r="M329" s="23" t="s">
        <v>1113</v>
      </c>
      <c r="N329" s="24"/>
      <c r="O329" s="195"/>
    </row>
    <row r="330" spans="1:25" s="61" customFormat="1" ht="48.75" customHeight="1" x14ac:dyDescent="0.2">
      <c r="A330" s="187" t="s">
        <v>1283</v>
      </c>
      <c r="B330" s="45" t="s">
        <v>945</v>
      </c>
      <c r="C330" s="180" t="s">
        <v>3207</v>
      </c>
      <c r="D330" s="167">
        <v>70455</v>
      </c>
      <c r="E330" s="175" t="s">
        <v>971</v>
      </c>
      <c r="F330" s="22"/>
      <c r="G330" s="23" t="s">
        <v>1113</v>
      </c>
      <c r="H330" s="22"/>
      <c r="I330" s="23" t="s">
        <v>1113</v>
      </c>
      <c r="J330" s="22"/>
      <c r="K330" s="22"/>
      <c r="L330" s="23"/>
      <c r="M330" s="23" t="s">
        <v>1113</v>
      </c>
      <c r="N330" s="24"/>
      <c r="O330" s="195"/>
    </row>
    <row r="331" spans="1:25" s="61" customFormat="1" ht="48.75" customHeight="1" x14ac:dyDescent="0.2">
      <c r="A331" s="187" t="s">
        <v>1284</v>
      </c>
      <c r="B331" s="45" t="s">
        <v>954</v>
      </c>
      <c r="C331" s="180" t="s">
        <v>3208</v>
      </c>
      <c r="D331" s="167">
        <v>43133.29</v>
      </c>
      <c r="E331" s="175" t="s">
        <v>972</v>
      </c>
      <c r="F331" s="22"/>
      <c r="G331" s="23" t="s">
        <v>1113</v>
      </c>
      <c r="H331" s="22"/>
      <c r="I331" s="23" t="s">
        <v>1113</v>
      </c>
      <c r="J331" s="22"/>
      <c r="K331" s="22"/>
      <c r="L331" s="23" t="s">
        <v>1113</v>
      </c>
      <c r="M331" s="23"/>
      <c r="N331" s="24"/>
      <c r="O331" s="195"/>
    </row>
    <row r="332" spans="1:25" s="61" customFormat="1" ht="48.75" customHeight="1" x14ac:dyDescent="0.2">
      <c r="A332" s="187" t="s">
        <v>1285</v>
      </c>
      <c r="B332" s="45" t="s">
        <v>955</v>
      </c>
      <c r="C332" s="180" t="s">
        <v>3209</v>
      </c>
      <c r="D332" s="167">
        <v>34299.800000000003</v>
      </c>
      <c r="E332" s="175" t="s">
        <v>973</v>
      </c>
      <c r="F332" s="22"/>
      <c r="G332" s="23" t="s">
        <v>1113</v>
      </c>
      <c r="H332" s="22"/>
      <c r="I332" s="23" t="s">
        <v>1113</v>
      </c>
      <c r="J332" s="22"/>
      <c r="K332" s="22"/>
      <c r="L332" s="23" t="s">
        <v>1113</v>
      </c>
      <c r="M332" s="23"/>
      <c r="N332" s="24"/>
      <c r="O332" s="195"/>
    </row>
    <row r="333" spans="1:25" s="61" customFormat="1" ht="48.75" customHeight="1" x14ac:dyDescent="0.2">
      <c r="A333" s="187" t="s">
        <v>1286</v>
      </c>
      <c r="B333" s="171" t="s">
        <v>956</v>
      </c>
      <c r="C333" s="180" t="s">
        <v>3210</v>
      </c>
      <c r="D333" s="167">
        <v>45729.45</v>
      </c>
      <c r="E333" s="175" t="s">
        <v>974</v>
      </c>
      <c r="F333" s="22"/>
      <c r="G333" s="23" t="s">
        <v>1113</v>
      </c>
      <c r="H333" s="22"/>
      <c r="I333" s="23" t="s">
        <v>1113</v>
      </c>
      <c r="J333" s="22"/>
      <c r="K333" s="22"/>
      <c r="L333" s="23" t="s">
        <v>1113</v>
      </c>
      <c r="M333" s="23"/>
      <c r="N333" s="24"/>
      <c r="O333" s="195"/>
    </row>
    <row r="334" spans="1:25" s="61" customFormat="1" ht="48.75" customHeight="1" x14ac:dyDescent="0.2">
      <c r="A334" s="187" t="s">
        <v>1287</v>
      </c>
      <c r="B334" s="171" t="s">
        <v>957</v>
      </c>
      <c r="C334" s="180" t="s">
        <v>3211</v>
      </c>
      <c r="D334" s="167">
        <v>13094</v>
      </c>
      <c r="E334" s="175" t="s">
        <v>975</v>
      </c>
      <c r="F334" s="22"/>
      <c r="G334" s="23" t="s">
        <v>1113</v>
      </c>
      <c r="H334" s="22"/>
      <c r="I334" s="23" t="s">
        <v>1113</v>
      </c>
      <c r="J334" s="22"/>
      <c r="K334" s="22"/>
      <c r="L334" s="23" t="s">
        <v>1113</v>
      </c>
      <c r="M334" s="23"/>
      <c r="N334" s="24"/>
      <c r="O334" s="195"/>
    </row>
    <row r="335" spans="1:25" s="61" customFormat="1" ht="48.75" customHeight="1" x14ac:dyDescent="0.2">
      <c r="A335" s="495" t="s">
        <v>1288</v>
      </c>
      <c r="B335" s="171" t="s">
        <v>958</v>
      </c>
      <c r="C335" s="487" t="s">
        <v>3212</v>
      </c>
      <c r="D335" s="167">
        <v>26495.96</v>
      </c>
      <c r="E335" s="175" t="s">
        <v>976</v>
      </c>
      <c r="F335" s="22"/>
      <c r="G335" s="23" t="s">
        <v>1113</v>
      </c>
      <c r="H335" s="22"/>
      <c r="I335" s="23" t="s">
        <v>1113</v>
      </c>
      <c r="J335" s="22"/>
      <c r="K335" s="22"/>
      <c r="L335" s="23" t="s">
        <v>1113</v>
      </c>
      <c r="M335" s="23"/>
      <c r="N335" s="24"/>
      <c r="O335" s="195"/>
    </row>
    <row r="336" spans="1:25" s="61" customFormat="1" ht="48.75" customHeight="1" x14ac:dyDescent="0.2">
      <c r="A336" s="495"/>
      <c r="B336" s="171" t="s">
        <v>959</v>
      </c>
      <c r="C336" s="487"/>
      <c r="D336" s="167">
        <v>1521</v>
      </c>
      <c r="E336" s="175" t="s">
        <v>977</v>
      </c>
      <c r="F336" s="22"/>
      <c r="G336" s="23" t="s">
        <v>1113</v>
      </c>
      <c r="H336" s="22"/>
      <c r="I336" s="23" t="s">
        <v>1113</v>
      </c>
      <c r="J336" s="22"/>
      <c r="K336" s="22"/>
      <c r="L336" s="23" t="s">
        <v>1113</v>
      </c>
      <c r="M336" s="23"/>
      <c r="N336" s="24"/>
      <c r="O336" s="195"/>
    </row>
    <row r="337" spans="1:25" s="61" customFormat="1" ht="48.75" customHeight="1" x14ac:dyDescent="0.2">
      <c r="A337" s="495"/>
      <c r="B337" s="171" t="s">
        <v>960</v>
      </c>
      <c r="C337" s="487"/>
      <c r="D337" s="167">
        <v>3882.35</v>
      </c>
      <c r="E337" s="175" t="s">
        <v>978</v>
      </c>
      <c r="F337" s="22"/>
      <c r="G337" s="23" t="s">
        <v>1113</v>
      </c>
      <c r="H337" s="22"/>
      <c r="I337" s="23" t="s">
        <v>1113</v>
      </c>
      <c r="J337" s="22"/>
      <c r="K337" s="22"/>
      <c r="L337" s="23" t="s">
        <v>1113</v>
      </c>
      <c r="M337" s="23"/>
      <c r="N337" s="24"/>
      <c r="O337" s="195"/>
    </row>
    <row r="338" spans="1:25" s="61" customFormat="1" ht="84.75" customHeight="1" x14ac:dyDescent="0.2">
      <c r="A338" s="495" t="s">
        <v>1289</v>
      </c>
      <c r="B338" s="171" t="s">
        <v>961</v>
      </c>
      <c r="C338" s="479" t="s">
        <v>3213</v>
      </c>
      <c r="D338" s="167">
        <v>41286.089999999997</v>
      </c>
      <c r="E338" s="175" t="s">
        <v>979</v>
      </c>
      <c r="F338" s="22"/>
      <c r="G338" s="23" t="s">
        <v>1113</v>
      </c>
      <c r="H338" s="22"/>
      <c r="I338" s="23" t="s">
        <v>1113</v>
      </c>
      <c r="J338" s="22"/>
      <c r="K338" s="22"/>
      <c r="L338" s="23" t="s">
        <v>1113</v>
      </c>
      <c r="M338" s="23"/>
      <c r="N338" s="24"/>
      <c r="O338" s="195"/>
    </row>
    <row r="339" spans="1:25" s="61" customFormat="1" ht="84.75" customHeight="1" x14ac:dyDescent="0.2">
      <c r="A339" s="495"/>
      <c r="B339" s="171" t="s">
        <v>956</v>
      </c>
      <c r="C339" s="479"/>
      <c r="D339" s="167">
        <v>12031.25</v>
      </c>
      <c r="E339" s="175" t="s">
        <v>980</v>
      </c>
      <c r="F339" s="22"/>
      <c r="G339" s="23" t="s">
        <v>1113</v>
      </c>
      <c r="H339" s="22"/>
      <c r="I339" s="23" t="s">
        <v>1113</v>
      </c>
      <c r="J339" s="22"/>
      <c r="K339" s="22"/>
      <c r="L339" s="23" t="s">
        <v>1113</v>
      </c>
      <c r="M339" s="23"/>
      <c r="N339" s="24"/>
      <c r="O339" s="195"/>
    </row>
    <row r="340" spans="1:25" s="61" customFormat="1" ht="48.75" customHeight="1" x14ac:dyDescent="0.2">
      <c r="A340" s="495" t="s">
        <v>1290</v>
      </c>
      <c r="B340" s="171" t="s">
        <v>962</v>
      </c>
      <c r="C340" s="479" t="s">
        <v>3214</v>
      </c>
      <c r="D340" s="167">
        <v>70898</v>
      </c>
      <c r="E340" s="175" t="s">
        <v>981</v>
      </c>
      <c r="F340" s="22"/>
      <c r="G340" s="23" t="s">
        <v>1113</v>
      </c>
      <c r="H340" s="22"/>
      <c r="I340" s="23" t="s">
        <v>1113</v>
      </c>
      <c r="J340" s="22"/>
      <c r="K340" s="22"/>
      <c r="L340" s="23" t="s">
        <v>1113</v>
      </c>
      <c r="M340" s="23"/>
      <c r="N340" s="24"/>
      <c r="O340" s="195"/>
    </row>
    <row r="341" spans="1:25" s="61" customFormat="1" ht="48.75" customHeight="1" x14ac:dyDescent="0.2">
      <c r="A341" s="495"/>
      <c r="B341" s="171" t="s">
        <v>963</v>
      </c>
      <c r="C341" s="479"/>
      <c r="D341" s="167">
        <v>1692</v>
      </c>
      <c r="E341" s="175" t="s">
        <v>982</v>
      </c>
      <c r="F341" s="22"/>
      <c r="G341" s="23" t="s">
        <v>1113</v>
      </c>
      <c r="H341" s="22"/>
      <c r="I341" s="23" t="s">
        <v>1113</v>
      </c>
      <c r="J341" s="22"/>
      <c r="K341" s="22"/>
      <c r="L341" s="23" t="s">
        <v>1113</v>
      </c>
      <c r="M341" s="23"/>
      <c r="N341" s="24"/>
      <c r="O341" s="195"/>
    </row>
    <row r="342" spans="1:25" s="61" customFormat="1" ht="48.75" customHeight="1" thickBot="1" x14ac:dyDescent="0.25">
      <c r="A342" s="188" t="s">
        <v>1291</v>
      </c>
      <c r="B342" s="176" t="s">
        <v>3225</v>
      </c>
      <c r="C342" s="190" t="s">
        <v>3215</v>
      </c>
      <c r="D342" s="170">
        <v>25000</v>
      </c>
      <c r="E342" s="87" t="s">
        <v>983</v>
      </c>
      <c r="F342" s="26"/>
      <c r="G342" s="27" t="s">
        <v>1113</v>
      </c>
      <c r="H342" s="26"/>
      <c r="I342" s="27" t="s">
        <v>1113</v>
      </c>
      <c r="J342" s="26"/>
      <c r="K342" s="26"/>
      <c r="L342" s="27" t="s">
        <v>1113</v>
      </c>
      <c r="M342" s="27"/>
      <c r="N342" s="28"/>
      <c r="O342" s="195"/>
    </row>
    <row r="343" spans="1:25" s="61" customFormat="1" ht="16.5" thickTop="1" x14ac:dyDescent="0.2">
      <c r="A343" s="12"/>
      <c r="D343" s="82"/>
      <c r="E343" s="13"/>
    </row>
    <row r="344" spans="1:25" s="61" customFormat="1" x14ac:dyDescent="0.2">
      <c r="A344" s="12"/>
      <c r="D344" s="82"/>
      <c r="E344" s="13"/>
    </row>
    <row r="345" spans="1:25" s="21" customFormat="1" ht="27" thickBot="1" x14ac:dyDescent="0.25">
      <c r="A345" s="486" t="s">
        <v>984</v>
      </c>
      <c r="B345" s="486"/>
      <c r="C345" s="486"/>
      <c r="D345" s="486"/>
      <c r="E345" s="486"/>
      <c r="F345" s="486"/>
      <c r="G345" s="486"/>
      <c r="H345" s="486"/>
      <c r="I345" s="486"/>
      <c r="J345" s="486"/>
      <c r="K345" s="486"/>
      <c r="L345" s="486"/>
      <c r="M345" s="486"/>
      <c r="N345" s="486"/>
      <c r="O345" s="486"/>
    </row>
    <row r="346" spans="1:25" s="47" customFormat="1" ht="48" customHeight="1" thickTop="1" x14ac:dyDescent="0.2">
      <c r="A346" s="484" t="s">
        <v>2102</v>
      </c>
      <c r="B346" s="480" t="s">
        <v>2103</v>
      </c>
      <c r="C346" s="480" t="s">
        <v>2104</v>
      </c>
      <c r="D346" s="480" t="s">
        <v>1107</v>
      </c>
      <c r="E346" s="482" t="s">
        <v>1108</v>
      </c>
      <c r="F346" s="477" t="s">
        <v>2105</v>
      </c>
      <c r="G346" s="477" t="s">
        <v>2106</v>
      </c>
      <c r="H346" s="477"/>
      <c r="I346" s="477" t="s">
        <v>2107</v>
      </c>
      <c r="J346" s="477"/>
      <c r="K346" s="477" t="s">
        <v>2108</v>
      </c>
      <c r="L346" s="477"/>
      <c r="M346" s="477"/>
      <c r="N346" s="488"/>
      <c r="O346" s="472" t="s">
        <v>2109</v>
      </c>
      <c r="P346" s="46"/>
      <c r="Q346" s="46"/>
      <c r="R346" s="46"/>
      <c r="S346" s="46"/>
      <c r="T346" s="46"/>
      <c r="U346" s="46"/>
      <c r="V346" s="46"/>
      <c r="W346" s="46"/>
      <c r="X346" s="46"/>
      <c r="Y346" s="46"/>
    </row>
    <row r="347" spans="1:25" s="47" customFormat="1" ht="33" customHeight="1" thickBot="1" x14ac:dyDescent="0.25">
      <c r="A347" s="485"/>
      <c r="B347" s="481"/>
      <c r="C347" s="481"/>
      <c r="D347" s="481"/>
      <c r="E347" s="483"/>
      <c r="F347" s="478"/>
      <c r="G347" s="169" t="s">
        <v>2110</v>
      </c>
      <c r="H347" s="169" t="s">
        <v>2111</v>
      </c>
      <c r="I347" s="169" t="s">
        <v>2112</v>
      </c>
      <c r="J347" s="169" t="s">
        <v>2111</v>
      </c>
      <c r="K347" s="169" t="s">
        <v>1109</v>
      </c>
      <c r="L347" s="169" t="s">
        <v>1110</v>
      </c>
      <c r="M347" s="169" t="s">
        <v>1111</v>
      </c>
      <c r="N347" s="196" t="s">
        <v>1112</v>
      </c>
      <c r="O347" s="473"/>
      <c r="P347" s="46"/>
      <c r="Q347" s="46"/>
      <c r="R347" s="46"/>
      <c r="S347" s="46"/>
      <c r="T347" s="46"/>
      <c r="U347" s="46"/>
      <c r="V347" s="46"/>
      <c r="W347" s="46"/>
      <c r="X347" s="46"/>
      <c r="Y347" s="46"/>
    </row>
    <row r="348" spans="1:25" s="61" customFormat="1" ht="63" x14ac:dyDescent="0.2">
      <c r="A348" s="181" t="s">
        <v>1292</v>
      </c>
      <c r="B348" s="177" t="s">
        <v>985</v>
      </c>
      <c r="C348" s="168" t="s">
        <v>2122</v>
      </c>
      <c r="D348" s="35">
        <v>4446</v>
      </c>
      <c r="E348" s="175" t="s">
        <v>1033</v>
      </c>
      <c r="F348" s="22"/>
      <c r="G348" s="23" t="s">
        <v>1113</v>
      </c>
      <c r="H348" s="22"/>
      <c r="I348" s="23" t="s">
        <v>1113</v>
      </c>
      <c r="J348" s="22"/>
      <c r="K348" s="22"/>
      <c r="L348" s="23" t="s">
        <v>1113</v>
      </c>
      <c r="M348" s="23"/>
      <c r="N348" s="24"/>
      <c r="O348" s="195"/>
    </row>
    <row r="349" spans="1:25" s="61" customFormat="1" ht="63" x14ac:dyDescent="0.2">
      <c r="A349" s="471" t="s">
        <v>1293</v>
      </c>
      <c r="B349" s="180" t="s">
        <v>986</v>
      </c>
      <c r="C349" s="474" t="s">
        <v>2123</v>
      </c>
      <c r="D349" s="35">
        <v>7184</v>
      </c>
      <c r="E349" s="175" t="s">
        <v>1034</v>
      </c>
      <c r="F349" s="22"/>
      <c r="G349" s="23" t="s">
        <v>1113</v>
      </c>
      <c r="H349" s="22"/>
      <c r="I349" s="23" t="s">
        <v>1113</v>
      </c>
      <c r="J349" s="22"/>
      <c r="K349" s="22"/>
      <c r="L349" s="23" t="s">
        <v>1113</v>
      </c>
      <c r="M349" s="23"/>
      <c r="N349" s="24"/>
      <c r="O349" s="195"/>
    </row>
    <row r="350" spans="1:25" s="61" customFormat="1" ht="63" x14ac:dyDescent="0.2">
      <c r="A350" s="471"/>
      <c r="B350" s="180" t="s">
        <v>987</v>
      </c>
      <c r="C350" s="474"/>
      <c r="D350" s="35">
        <v>6840</v>
      </c>
      <c r="E350" s="175" t="s">
        <v>1035</v>
      </c>
      <c r="F350" s="22"/>
      <c r="G350" s="23" t="s">
        <v>1113</v>
      </c>
      <c r="H350" s="22"/>
      <c r="I350" s="23" t="s">
        <v>1113</v>
      </c>
      <c r="J350" s="22"/>
      <c r="K350" s="22"/>
      <c r="L350" s="23" t="s">
        <v>1113</v>
      </c>
      <c r="M350" s="23"/>
      <c r="N350" s="24"/>
      <c r="O350" s="195"/>
    </row>
    <row r="351" spans="1:25" s="61" customFormat="1" ht="63" x14ac:dyDescent="0.2">
      <c r="A351" s="471"/>
      <c r="B351" s="180" t="s">
        <v>988</v>
      </c>
      <c r="C351" s="474"/>
      <c r="D351" s="35">
        <v>6840</v>
      </c>
      <c r="E351" s="175" t="s">
        <v>1036</v>
      </c>
      <c r="F351" s="22"/>
      <c r="G351" s="23" t="s">
        <v>1113</v>
      </c>
      <c r="H351" s="22"/>
      <c r="I351" s="23" t="s">
        <v>1113</v>
      </c>
      <c r="J351" s="22"/>
      <c r="K351" s="22"/>
      <c r="L351" s="23"/>
      <c r="M351" s="23" t="s">
        <v>1113</v>
      </c>
      <c r="N351" s="24"/>
      <c r="O351" s="195"/>
    </row>
    <row r="352" spans="1:25" s="61" customFormat="1" ht="63" x14ac:dyDescent="0.2">
      <c r="A352" s="471"/>
      <c r="B352" s="180" t="s">
        <v>989</v>
      </c>
      <c r="C352" s="474"/>
      <c r="D352" s="35">
        <v>5328</v>
      </c>
      <c r="E352" s="175" t="s">
        <v>1037</v>
      </c>
      <c r="F352" s="22"/>
      <c r="G352" s="23" t="s">
        <v>1113</v>
      </c>
      <c r="H352" s="22"/>
      <c r="I352" s="23" t="s">
        <v>1113</v>
      </c>
      <c r="J352" s="22"/>
      <c r="K352" s="22"/>
      <c r="L352" s="23" t="s">
        <v>1113</v>
      </c>
      <c r="M352" s="23"/>
      <c r="N352" s="24"/>
      <c r="O352" s="195"/>
    </row>
    <row r="353" spans="1:15" s="61" customFormat="1" ht="63" x14ac:dyDescent="0.2">
      <c r="A353" s="471"/>
      <c r="B353" s="180" t="s">
        <v>990</v>
      </c>
      <c r="C353" s="474"/>
      <c r="D353" s="35">
        <v>7250</v>
      </c>
      <c r="E353" s="175" t="s">
        <v>1038</v>
      </c>
      <c r="F353" s="22"/>
      <c r="G353" s="23" t="s">
        <v>1113</v>
      </c>
      <c r="H353" s="22"/>
      <c r="I353" s="23" t="s">
        <v>1113</v>
      </c>
      <c r="J353" s="22"/>
      <c r="K353" s="22"/>
      <c r="L353" s="23" t="s">
        <v>1113</v>
      </c>
      <c r="M353" s="23"/>
      <c r="N353" s="24"/>
      <c r="O353" s="195"/>
    </row>
    <row r="354" spans="1:15" s="61" customFormat="1" ht="63" x14ac:dyDescent="0.2">
      <c r="A354" s="471"/>
      <c r="B354" s="180" t="s">
        <v>991</v>
      </c>
      <c r="C354" s="474"/>
      <c r="D354" s="35">
        <v>7250</v>
      </c>
      <c r="E354" s="175" t="s">
        <v>1039</v>
      </c>
      <c r="F354" s="22"/>
      <c r="G354" s="23" t="s">
        <v>1113</v>
      </c>
      <c r="H354" s="22"/>
      <c r="I354" s="23" t="s">
        <v>1113</v>
      </c>
      <c r="J354" s="22"/>
      <c r="K354" s="22"/>
      <c r="L354" s="23" t="s">
        <v>1113</v>
      </c>
      <c r="M354" s="23"/>
      <c r="N354" s="24"/>
      <c r="O354" s="195"/>
    </row>
    <row r="355" spans="1:15" s="61" customFormat="1" ht="47.25" x14ac:dyDescent="0.2">
      <c r="A355" s="471" t="s">
        <v>1294</v>
      </c>
      <c r="B355" s="171" t="s">
        <v>992</v>
      </c>
      <c r="C355" s="474" t="s">
        <v>2124</v>
      </c>
      <c r="D355" s="35">
        <v>4020.8</v>
      </c>
      <c r="E355" s="179" t="s">
        <v>1040</v>
      </c>
      <c r="F355" s="22"/>
      <c r="G355" s="23" t="s">
        <v>1113</v>
      </c>
      <c r="H355" s="22"/>
      <c r="I355" s="23" t="s">
        <v>1113</v>
      </c>
      <c r="J355" s="22"/>
      <c r="K355" s="22"/>
      <c r="L355" s="23" t="s">
        <v>1113</v>
      </c>
      <c r="M355" s="23"/>
      <c r="N355" s="24"/>
      <c r="O355" s="195"/>
    </row>
    <row r="356" spans="1:15" s="61" customFormat="1" ht="47.25" x14ac:dyDescent="0.2">
      <c r="A356" s="471"/>
      <c r="B356" s="171" t="s">
        <v>993</v>
      </c>
      <c r="C356" s="474"/>
      <c r="D356" s="35">
        <v>4144</v>
      </c>
      <c r="E356" s="179" t="s">
        <v>1041</v>
      </c>
      <c r="F356" s="22"/>
      <c r="G356" s="23" t="s">
        <v>1113</v>
      </c>
      <c r="H356" s="22"/>
      <c r="I356" s="23" t="s">
        <v>1113</v>
      </c>
      <c r="J356" s="22"/>
      <c r="K356" s="22"/>
      <c r="L356" s="23" t="s">
        <v>1113</v>
      </c>
      <c r="M356" s="23"/>
      <c r="N356" s="24"/>
      <c r="O356" s="195"/>
    </row>
    <row r="357" spans="1:15" s="61" customFormat="1" ht="47.25" x14ac:dyDescent="0.2">
      <c r="A357" s="471"/>
      <c r="B357" s="171" t="s">
        <v>994</v>
      </c>
      <c r="C357" s="474"/>
      <c r="D357" s="35">
        <v>2329.6</v>
      </c>
      <c r="E357" s="179" t="s">
        <v>1042</v>
      </c>
      <c r="F357" s="22"/>
      <c r="G357" s="23" t="s">
        <v>1113</v>
      </c>
      <c r="H357" s="22"/>
      <c r="I357" s="23" t="s">
        <v>1113</v>
      </c>
      <c r="J357" s="22"/>
      <c r="K357" s="22"/>
      <c r="L357" s="23" t="s">
        <v>1113</v>
      </c>
      <c r="M357" s="23"/>
      <c r="N357" s="24"/>
      <c r="O357" s="195"/>
    </row>
    <row r="358" spans="1:15" s="61" customFormat="1" ht="47.25" x14ac:dyDescent="0.2">
      <c r="A358" s="471"/>
      <c r="B358" s="171" t="s">
        <v>995</v>
      </c>
      <c r="C358" s="474"/>
      <c r="D358" s="35">
        <v>4046.4</v>
      </c>
      <c r="E358" s="179" t="s">
        <v>1043</v>
      </c>
      <c r="F358" s="22"/>
      <c r="G358" s="23" t="s">
        <v>1113</v>
      </c>
      <c r="H358" s="22"/>
      <c r="I358" s="23" t="s">
        <v>1113</v>
      </c>
      <c r="J358" s="22"/>
      <c r="K358" s="22"/>
      <c r="L358" s="23" t="s">
        <v>1113</v>
      </c>
      <c r="M358" s="23"/>
      <c r="N358" s="24"/>
      <c r="O358" s="195"/>
    </row>
    <row r="359" spans="1:15" s="61" customFormat="1" ht="47.25" x14ac:dyDescent="0.2">
      <c r="A359" s="471"/>
      <c r="B359" s="171" t="s">
        <v>996</v>
      </c>
      <c r="C359" s="474"/>
      <c r="D359" s="35">
        <v>4723.2</v>
      </c>
      <c r="E359" s="179" t="s">
        <v>1044</v>
      </c>
      <c r="F359" s="22"/>
      <c r="G359" s="23" t="s">
        <v>1113</v>
      </c>
      <c r="H359" s="22"/>
      <c r="I359" s="23" t="s">
        <v>1113</v>
      </c>
      <c r="J359" s="22"/>
      <c r="K359" s="22"/>
      <c r="L359" s="23" t="s">
        <v>1113</v>
      </c>
      <c r="M359" s="23"/>
      <c r="N359" s="24"/>
      <c r="O359" s="195"/>
    </row>
    <row r="360" spans="1:15" s="61" customFormat="1" ht="47.25" x14ac:dyDescent="0.2">
      <c r="A360" s="471"/>
      <c r="B360" s="171" t="s">
        <v>997</v>
      </c>
      <c r="C360" s="474"/>
      <c r="D360" s="35">
        <v>5356.8</v>
      </c>
      <c r="E360" s="179" t="s">
        <v>1045</v>
      </c>
      <c r="F360" s="22"/>
      <c r="G360" s="23" t="s">
        <v>1113</v>
      </c>
      <c r="H360" s="22"/>
      <c r="I360" s="23" t="s">
        <v>1113</v>
      </c>
      <c r="J360" s="22"/>
      <c r="K360" s="22"/>
      <c r="L360" s="23" t="s">
        <v>1113</v>
      </c>
      <c r="M360" s="23"/>
      <c r="N360" s="24"/>
      <c r="O360" s="195"/>
    </row>
    <row r="361" spans="1:15" s="61" customFormat="1" ht="47.25" x14ac:dyDescent="0.2">
      <c r="A361" s="471"/>
      <c r="B361" s="171" t="s">
        <v>998</v>
      </c>
      <c r="C361" s="474"/>
      <c r="D361" s="35">
        <v>5400</v>
      </c>
      <c r="E361" s="179" t="s">
        <v>1046</v>
      </c>
      <c r="F361" s="22"/>
      <c r="G361" s="23" t="s">
        <v>1113</v>
      </c>
      <c r="H361" s="22"/>
      <c r="I361" s="23" t="s">
        <v>1113</v>
      </c>
      <c r="J361" s="22"/>
      <c r="K361" s="22"/>
      <c r="L361" s="23" t="s">
        <v>1113</v>
      </c>
      <c r="M361" s="23"/>
      <c r="N361" s="24"/>
      <c r="O361" s="195"/>
    </row>
    <row r="362" spans="1:15" s="61" customFormat="1" ht="47.25" x14ac:dyDescent="0.2">
      <c r="A362" s="471"/>
      <c r="B362" s="171" t="s">
        <v>999</v>
      </c>
      <c r="C362" s="474"/>
      <c r="D362" s="35">
        <v>5371.2</v>
      </c>
      <c r="E362" s="179" t="s">
        <v>1047</v>
      </c>
      <c r="F362" s="22"/>
      <c r="G362" s="23" t="s">
        <v>1113</v>
      </c>
      <c r="H362" s="22"/>
      <c r="I362" s="23" t="s">
        <v>1113</v>
      </c>
      <c r="J362" s="22"/>
      <c r="K362" s="22"/>
      <c r="L362" s="23"/>
      <c r="M362" s="23" t="s">
        <v>1113</v>
      </c>
      <c r="N362" s="24"/>
      <c r="O362" s="195"/>
    </row>
    <row r="363" spans="1:15" s="61" customFormat="1" ht="47.25" x14ac:dyDescent="0.2">
      <c r="A363" s="471"/>
      <c r="B363" s="171" t="s">
        <v>1000</v>
      </c>
      <c r="C363" s="474"/>
      <c r="D363" s="35">
        <v>5371.2</v>
      </c>
      <c r="E363" s="179" t="s">
        <v>1048</v>
      </c>
      <c r="F363" s="22"/>
      <c r="G363" s="23" t="s">
        <v>1113</v>
      </c>
      <c r="H363" s="22"/>
      <c r="I363" s="23" t="s">
        <v>1113</v>
      </c>
      <c r="J363" s="22"/>
      <c r="K363" s="22"/>
      <c r="L363" s="23"/>
      <c r="M363" s="23" t="s">
        <v>1113</v>
      </c>
      <c r="N363" s="24"/>
      <c r="O363" s="195"/>
    </row>
    <row r="364" spans="1:15" s="61" customFormat="1" ht="63" x14ac:dyDescent="0.2">
      <c r="A364" s="471" t="s">
        <v>1295</v>
      </c>
      <c r="B364" s="171" t="s">
        <v>1001</v>
      </c>
      <c r="C364" s="474" t="s">
        <v>3216</v>
      </c>
      <c r="D364" s="35">
        <v>9536</v>
      </c>
      <c r="E364" s="175" t="s">
        <v>1049</v>
      </c>
      <c r="F364" s="22"/>
      <c r="G364" s="23" t="s">
        <v>1113</v>
      </c>
      <c r="H364" s="22"/>
      <c r="I364" s="23" t="s">
        <v>1113</v>
      </c>
      <c r="J364" s="22"/>
      <c r="K364" s="22"/>
      <c r="L364" s="23"/>
      <c r="M364" s="23" t="s">
        <v>1113</v>
      </c>
      <c r="N364" s="24"/>
      <c r="O364" s="195"/>
    </row>
    <row r="365" spans="1:15" s="61" customFormat="1" ht="63" x14ac:dyDescent="0.2">
      <c r="A365" s="471"/>
      <c r="B365" s="171" t="s">
        <v>1002</v>
      </c>
      <c r="C365" s="474"/>
      <c r="D365" s="35">
        <v>4480</v>
      </c>
      <c r="E365" s="175" t="s">
        <v>1050</v>
      </c>
      <c r="F365" s="22"/>
      <c r="G365" s="23" t="s">
        <v>1113</v>
      </c>
      <c r="H365" s="22"/>
      <c r="I365" s="23" t="s">
        <v>1113</v>
      </c>
      <c r="J365" s="22"/>
      <c r="K365" s="22"/>
      <c r="L365" s="23"/>
      <c r="M365" s="23" t="s">
        <v>1113</v>
      </c>
      <c r="N365" s="24"/>
      <c r="O365" s="195"/>
    </row>
    <row r="366" spans="1:15" s="61" customFormat="1" ht="63" x14ac:dyDescent="0.2">
      <c r="A366" s="471"/>
      <c r="B366" s="171" t="s">
        <v>1003</v>
      </c>
      <c r="C366" s="474"/>
      <c r="D366" s="35">
        <v>3840</v>
      </c>
      <c r="E366" s="175" t="s">
        <v>1051</v>
      </c>
      <c r="F366" s="22"/>
      <c r="G366" s="23" t="s">
        <v>1113</v>
      </c>
      <c r="H366" s="22"/>
      <c r="I366" s="23" t="s">
        <v>1113</v>
      </c>
      <c r="J366" s="22"/>
      <c r="K366" s="22"/>
      <c r="L366" s="23"/>
      <c r="M366" s="23" t="s">
        <v>1113</v>
      </c>
      <c r="N366" s="24"/>
      <c r="O366" s="195"/>
    </row>
    <row r="367" spans="1:15" s="61" customFormat="1" ht="63" x14ac:dyDescent="0.2">
      <c r="A367" s="471"/>
      <c r="B367" s="171" t="s">
        <v>1004</v>
      </c>
      <c r="C367" s="474"/>
      <c r="D367" s="35">
        <v>3840</v>
      </c>
      <c r="E367" s="175" t="s">
        <v>1052</v>
      </c>
      <c r="F367" s="22"/>
      <c r="G367" s="23" t="s">
        <v>1113</v>
      </c>
      <c r="H367" s="22"/>
      <c r="I367" s="23" t="s">
        <v>1113</v>
      </c>
      <c r="J367" s="22"/>
      <c r="K367" s="22"/>
      <c r="L367" s="23" t="s">
        <v>1113</v>
      </c>
      <c r="M367" s="23"/>
      <c r="N367" s="24"/>
      <c r="O367" s="195"/>
    </row>
    <row r="368" spans="1:15" s="61" customFormat="1" ht="63" x14ac:dyDescent="0.2">
      <c r="A368" s="471"/>
      <c r="B368" s="171" t="s">
        <v>1005</v>
      </c>
      <c r="C368" s="474"/>
      <c r="D368" s="35">
        <v>7686</v>
      </c>
      <c r="E368" s="175" t="s">
        <v>1053</v>
      </c>
      <c r="F368" s="22"/>
      <c r="G368" s="23" t="s">
        <v>1113</v>
      </c>
      <c r="H368" s="22"/>
      <c r="I368" s="23" t="s">
        <v>1113</v>
      </c>
      <c r="J368" s="22"/>
      <c r="K368" s="22"/>
      <c r="L368" s="23" t="s">
        <v>1113</v>
      </c>
      <c r="M368" s="23"/>
      <c r="N368" s="24"/>
      <c r="O368" s="195"/>
    </row>
    <row r="369" spans="1:15" s="61" customFormat="1" ht="63" x14ac:dyDescent="0.2">
      <c r="A369" s="471"/>
      <c r="B369" s="171" t="s">
        <v>1006</v>
      </c>
      <c r="C369" s="474"/>
      <c r="D369" s="35">
        <v>7936</v>
      </c>
      <c r="E369" s="175" t="s">
        <v>1054</v>
      </c>
      <c r="F369" s="22"/>
      <c r="G369" s="23" t="s">
        <v>1113</v>
      </c>
      <c r="H369" s="22"/>
      <c r="I369" s="23" t="s">
        <v>1113</v>
      </c>
      <c r="J369" s="22"/>
      <c r="K369" s="22"/>
      <c r="L369" s="23"/>
      <c r="M369" s="23" t="s">
        <v>1113</v>
      </c>
      <c r="N369" s="24"/>
      <c r="O369" s="195"/>
    </row>
    <row r="370" spans="1:15" s="61" customFormat="1" ht="63" x14ac:dyDescent="0.2">
      <c r="A370" s="471"/>
      <c r="B370" s="171" t="s">
        <v>1007</v>
      </c>
      <c r="C370" s="474"/>
      <c r="D370" s="35">
        <v>7808</v>
      </c>
      <c r="E370" s="175" t="s">
        <v>1055</v>
      </c>
      <c r="F370" s="22"/>
      <c r="G370" s="23" t="s">
        <v>1113</v>
      </c>
      <c r="H370" s="22"/>
      <c r="I370" s="23" t="s">
        <v>1113</v>
      </c>
      <c r="J370" s="22"/>
      <c r="K370" s="22"/>
      <c r="L370" s="23"/>
      <c r="M370" s="23" t="s">
        <v>1113</v>
      </c>
      <c r="N370" s="24"/>
      <c r="O370" s="195"/>
    </row>
    <row r="371" spans="1:15" s="61" customFormat="1" ht="63" x14ac:dyDescent="0.2">
      <c r="A371" s="471"/>
      <c r="B371" s="171" t="s">
        <v>1008</v>
      </c>
      <c r="C371" s="474"/>
      <c r="D371" s="35">
        <v>4480</v>
      </c>
      <c r="E371" s="175" t="s">
        <v>1056</v>
      </c>
      <c r="F371" s="22"/>
      <c r="G371" s="23" t="s">
        <v>1113</v>
      </c>
      <c r="H371" s="22"/>
      <c r="I371" s="23" t="s">
        <v>1113</v>
      </c>
      <c r="J371" s="22"/>
      <c r="K371" s="22"/>
      <c r="L371" s="23"/>
      <c r="M371" s="23" t="s">
        <v>1113</v>
      </c>
      <c r="N371" s="24"/>
      <c r="O371" s="195"/>
    </row>
    <row r="372" spans="1:15" s="61" customFormat="1" ht="63" x14ac:dyDescent="0.2">
      <c r="A372" s="471"/>
      <c r="B372" s="171" t="s">
        <v>1009</v>
      </c>
      <c r="C372" s="474"/>
      <c r="D372" s="35">
        <v>7424</v>
      </c>
      <c r="E372" s="175" t="s">
        <v>1057</v>
      </c>
      <c r="F372" s="22"/>
      <c r="G372" s="23" t="s">
        <v>1113</v>
      </c>
      <c r="H372" s="22"/>
      <c r="I372" s="23" t="s">
        <v>1113</v>
      </c>
      <c r="J372" s="22"/>
      <c r="K372" s="22"/>
      <c r="L372" s="23"/>
      <c r="M372" s="23" t="s">
        <v>1113</v>
      </c>
      <c r="N372" s="24"/>
      <c r="O372" s="195"/>
    </row>
    <row r="373" spans="1:15" s="61" customFormat="1" ht="63" x14ac:dyDescent="0.2">
      <c r="A373" s="471"/>
      <c r="B373" s="171" t="s">
        <v>1010</v>
      </c>
      <c r="C373" s="474"/>
      <c r="D373" s="35">
        <v>7600</v>
      </c>
      <c r="E373" s="175" t="s">
        <v>1058</v>
      </c>
      <c r="F373" s="22"/>
      <c r="G373" s="23" t="s">
        <v>1113</v>
      </c>
      <c r="H373" s="22"/>
      <c r="I373" s="23" t="s">
        <v>1113</v>
      </c>
      <c r="J373" s="22"/>
      <c r="K373" s="22"/>
      <c r="L373" s="23"/>
      <c r="M373" s="23" t="s">
        <v>1113</v>
      </c>
      <c r="N373" s="24"/>
      <c r="O373" s="195"/>
    </row>
    <row r="374" spans="1:15" s="61" customFormat="1" ht="63" x14ac:dyDescent="0.2">
      <c r="A374" s="471"/>
      <c r="B374" s="171" t="s">
        <v>1011</v>
      </c>
      <c r="C374" s="474"/>
      <c r="D374" s="35">
        <v>9920</v>
      </c>
      <c r="E374" s="175" t="s">
        <v>1059</v>
      </c>
      <c r="F374" s="22"/>
      <c r="G374" s="23" t="s">
        <v>1113</v>
      </c>
      <c r="H374" s="22"/>
      <c r="I374" s="23" t="s">
        <v>1113</v>
      </c>
      <c r="J374" s="22"/>
      <c r="K374" s="22"/>
      <c r="L374" s="23"/>
      <c r="M374" s="23" t="s">
        <v>1113</v>
      </c>
      <c r="N374" s="24"/>
      <c r="O374" s="195"/>
    </row>
    <row r="375" spans="1:15" s="61" customFormat="1" ht="63" x14ac:dyDescent="0.2">
      <c r="A375" s="471"/>
      <c r="B375" s="171" t="s">
        <v>1012</v>
      </c>
      <c r="C375" s="474"/>
      <c r="D375" s="35">
        <v>9920</v>
      </c>
      <c r="E375" s="175" t="s">
        <v>1060</v>
      </c>
      <c r="F375" s="22"/>
      <c r="G375" s="23" t="s">
        <v>1113</v>
      </c>
      <c r="H375" s="22"/>
      <c r="I375" s="23" t="s">
        <v>1113</v>
      </c>
      <c r="J375" s="22"/>
      <c r="K375" s="22"/>
      <c r="L375" s="23"/>
      <c r="M375" s="23" t="s">
        <v>1113</v>
      </c>
      <c r="N375" s="24"/>
      <c r="O375" s="195"/>
    </row>
    <row r="376" spans="1:15" s="61" customFormat="1" ht="63" x14ac:dyDescent="0.2">
      <c r="A376" s="471"/>
      <c r="B376" s="171" t="s">
        <v>1013</v>
      </c>
      <c r="C376" s="474" t="s">
        <v>3216</v>
      </c>
      <c r="D376" s="35">
        <v>9920</v>
      </c>
      <c r="E376" s="175" t="s">
        <v>1061</v>
      </c>
      <c r="F376" s="22"/>
      <c r="G376" s="23" t="s">
        <v>1113</v>
      </c>
      <c r="H376" s="22"/>
      <c r="I376" s="23" t="s">
        <v>1113</v>
      </c>
      <c r="J376" s="22"/>
      <c r="K376" s="22"/>
      <c r="L376" s="23" t="s">
        <v>1113</v>
      </c>
      <c r="M376" s="23"/>
      <c r="N376" s="24"/>
      <c r="O376" s="195"/>
    </row>
    <row r="377" spans="1:15" s="61" customFormat="1" ht="63" x14ac:dyDescent="0.2">
      <c r="A377" s="471"/>
      <c r="B377" s="171" t="s">
        <v>1014</v>
      </c>
      <c r="C377" s="474"/>
      <c r="D377" s="35">
        <v>11200</v>
      </c>
      <c r="E377" s="175" t="s">
        <v>1060</v>
      </c>
      <c r="F377" s="22"/>
      <c r="G377" s="23" t="s">
        <v>1113</v>
      </c>
      <c r="H377" s="22"/>
      <c r="I377" s="23" t="s">
        <v>1113</v>
      </c>
      <c r="J377" s="22"/>
      <c r="K377" s="22"/>
      <c r="L377" s="23" t="s">
        <v>1113</v>
      </c>
      <c r="M377" s="23"/>
      <c r="N377" s="24"/>
      <c r="O377" s="195"/>
    </row>
    <row r="378" spans="1:15" s="61" customFormat="1" ht="63" x14ac:dyDescent="0.2">
      <c r="A378" s="471"/>
      <c r="B378" s="171" t="s">
        <v>1015</v>
      </c>
      <c r="C378" s="474"/>
      <c r="D378" s="35">
        <v>4480</v>
      </c>
      <c r="E378" s="175" t="s">
        <v>1062</v>
      </c>
      <c r="F378" s="22"/>
      <c r="G378" s="23" t="s">
        <v>1113</v>
      </c>
      <c r="H378" s="22"/>
      <c r="I378" s="23" t="s">
        <v>1113</v>
      </c>
      <c r="J378" s="22"/>
      <c r="K378" s="22"/>
      <c r="L378" s="23" t="s">
        <v>1113</v>
      </c>
      <c r="M378" s="23"/>
      <c r="N378" s="24"/>
      <c r="O378" s="195"/>
    </row>
    <row r="379" spans="1:15" s="61" customFormat="1" ht="63" x14ac:dyDescent="0.2">
      <c r="A379" s="471"/>
      <c r="B379" s="171" t="s">
        <v>1016</v>
      </c>
      <c r="C379" s="474"/>
      <c r="D379" s="35">
        <v>8896</v>
      </c>
      <c r="E379" s="175" t="s">
        <v>1063</v>
      </c>
      <c r="F379" s="22"/>
      <c r="G379" s="23" t="s">
        <v>1113</v>
      </c>
      <c r="H379" s="22"/>
      <c r="I379" s="23" t="s">
        <v>1113</v>
      </c>
      <c r="J379" s="22"/>
      <c r="K379" s="22"/>
      <c r="L379" s="23" t="s">
        <v>1113</v>
      </c>
      <c r="M379" s="23"/>
      <c r="N379" s="24"/>
      <c r="O379" s="195"/>
    </row>
    <row r="380" spans="1:15" s="61" customFormat="1" ht="63" x14ac:dyDescent="0.2">
      <c r="A380" s="471"/>
      <c r="B380" s="171" t="s">
        <v>1017</v>
      </c>
      <c r="C380" s="474"/>
      <c r="D380" s="35">
        <v>8998.4</v>
      </c>
      <c r="E380" s="175" t="s">
        <v>1064</v>
      </c>
      <c r="F380" s="22"/>
      <c r="G380" s="23" t="s">
        <v>1113</v>
      </c>
      <c r="H380" s="22"/>
      <c r="I380" s="23" t="s">
        <v>1113</v>
      </c>
      <c r="J380" s="22"/>
      <c r="K380" s="22"/>
      <c r="L380" s="23" t="s">
        <v>1113</v>
      </c>
      <c r="M380" s="23"/>
      <c r="N380" s="24"/>
      <c r="O380" s="195"/>
    </row>
    <row r="381" spans="1:15" s="61" customFormat="1" ht="63" x14ac:dyDescent="0.2">
      <c r="A381" s="471"/>
      <c r="B381" s="171" t="s">
        <v>1018</v>
      </c>
      <c r="C381" s="474"/>
      <c r="D381" s="35">
        <v>8806.4</v>
      </c>
      <c r="E381" s="175" t="s">
        <v>1065</v>
      </c>
      <c r="F381" s="22"/>
      <c r="G381" s="23" t="s">
        <v>1113</v>
      </c>
      <c r="H381" s="22"/>
      <c r="I381" s="23" t="s">
        <v>1113</v>
      </c>
      <c r="J381" s="22"/>
      <c r="K381" s="22"/>
      <c r="L381" s="23" t="s">
        <v>1113</v>
      </c>
      <c r="M381" s="23"/>
      <c r="N381" s="24"/>
      <c r="O381" s="195"/>
    </row>
    <row r="382" spans="1:15" s="61" customFormat="1" ht="63" x14ac:dyDescent="0.2">
      <c r="A382" s="471"/>
      <c r="B382" s="171" t="s">
        <v>1019</v>
      </c>
      <c r="C382" s="474"/>
      <c r="D382" s="35">
        <v>8998.4</v>
      </c>
      <c r="E382" s="175" t="s">
        <v>1066</v>
      </c>
      <c r="F382" s="22"/>
      <c r="G382" s="23" t="s">
        <v>1113</v>
      </c>
      <c r="H382" s="22"/>
      <c r="I382" s="23" t="s">
        <v>1113</v>
      </c>
      <c r="J382" s="22"/>
      <c r="K382" s="22"/>
      <c r="L382" s="23"/>
      <c r="M382" s="23" t="s">
        <v>1113</v>
      </c>
      <c r="N382" s="24"/>
      <c r="O382" s="195"/>
    </row>
    <row r="383" spans="1:15" s="61" customFormat="1" ht="63" x14ac:dyDescent="0.2">
      <c r="A383" s="471"/>
      <c r="B383" s="171" t="s">
        <v>1020</v>
      </c>
      <c r="C383" s="474"/>
      <c r="D383" s="35">
        <v>8998.4</v>
      </c>
      <c r="E383" s="175" t="s">
        <v>1067</v>
      </c>
      <c r="F383" s="22"/>
      <c r="G383" s="23" t="s">
        <v>1113</v>
      </c>
      <c r="H383" s="22"/>
      <c r="I383" s="23" t="s">
        <v>1113</v>
      </c>
      <c r="J383" s="22"/>
      <c r="K383" s="22"/>
      <c r="L383" s="23"/>
      <c r="M383" s="23" t="s">
        <v>1113</v>
      </c>
      <c r="N383" s="24"/>
      <c r="O383" s="195"/>
    </row>
    <row r="384" spans="1:15" s="61" customFormat="1" ht="63" x14ac:dyDescent="0.2">
      <c r="A384" s="471"/>
      <c r="B384" s="171" t="s">
        <v>1021</v>
      </c>
      <c r="C384" s="474"/>
      <c r="D384" s="35">
        <v>8998.4</v>
      </c>
      <c r="E384" s="175" t="s">
        <v>1068</v>
      </c>
      <c r="F384" s="22"/>
      <c r="G384" s="23" t="s">
        <v>1113</v>
      </c>
      <c r="H384" s="22"/>
      <c r="I384" s="23" t="s">
        <v>1113</v>
      </c>
      <c r="J384" s="22"/>
      <c r="K384" s="22"/>
      <c r="L384" s="23"/>
      <c r="M384" s="23" t="s">
        <v>1113</v>
      </c>
      <c r="N384" s="24"/>
      <c r="O384" s="195"/>
    </row>
    <row r="385" spans="1:15" s="61" customFormat="1" ht="63" x14ac:dyDescent="0.2">
      <c r="A385" s="471"/>
      <c r="B385" s="171" t="s">
        <v>1022</v>
      </c>
      <c r="C385" s="474"/>
      <c r="D385" s="35">
        <v>8998.4</v>
      </c>
      <c r="E385" s="175" t="s">
        <v>1069</v>
      </c>
      <c r="F385" s="22"/>
      <c r="G385" s="23" t="s">
        <v>1113</v>
      </c>
      <c r="H385" s="22"/>
      <c r="I385" s="23" t="s">
        <v>1113</v>
      </c>
      <c r="J385" s="22"/>
      <c r="K385" s="22"/>
      <c r="L385" s="23"/>
      <c r="M385" s="23" t="s">
        <v>1113</v>
      </c>
      <c r="N385" s="24"/>
      <c r="O385" s="195"/>
    </row>
    <row r="386" spans="1:15" s="61" customFormat="1" ht="63" x14ac:dyDescent="0.2">
      <c r="A386" s="471"/>
      <c r="B386" s="171" t="s">
        <v>1023</v>
      </c>
      <c r="C386" s="474"/>
      <c r="D386" s="35">
        <v>7206.4</v>
      </c>
      <c r="E386" s="175" t="s">
        <v>1070</v>
      </c>
      <c r="F386" s="22"/>
      <c r="G386" s="23" t="s">
        <v>1113</v>
      </c>
      <c r="H386" s="22"/>
      <c r="I386" s="23" t="s">
        <v>1113</v>
      </c>
      <c r="J386" s="22"/>
      <c r="K386" s="22"/>
      <c r="L386" s="23" t="s">
        <v>1113</v>
      </c>
      <c r="M386" s="23"/>
      <c r="N386" s="24"/>
      <c r="O386" s="195"/>
    </row>
    <row r="387" spans="1:15" s="61" customFormat="1" ht="63" x14ac:dyDescent="0.2">
      <c r="A387" s="471"/>
      <c r="B387" s="171" t="s">
        <v>1024</v>
      </c>
      <c r="C387" s="474" t="s">
        <v>3217</v>
      </c>
      <c r="D387" s="35">
        <v>8998.4</v>
      </c>
      <c r="E387" s="175" t="s">
        <v>1071</v>
      </c>
      <c r="F387" s="22"/>
      <c r="G387" s="23" t="s">
        <v>1113</v>
      </c>
      <c r="H387" s="22"/>
      <c r="I387" s="23" t="s">
        <v>1113</v>
      </c>
      <c r="J387" s="22"/>
      <c r="K387" s="22"/>
      <c r="L387" s="23" t="s">
        <v>1113</v>
      </c>
      <c r="M387" s="23"/>
      <c r="N387" s="24"/>
      <c r="O387" s="195"/>
    </row>
    <row r="388" spans="1:15" s="61" customFormat="1" ht="63" x14ac:dyDescent="0.2">
      <c r="A388" s="471"/>
      <c r="B388" s="171" t="s">
        <v>1025</v>
      </c>
      <c r="C388" s="474"/>
      <c r="D388" s="35">
        <v>8998.4</v>
      </c>
      <c r="E388" s="175" t="s">
        <v>1072</v>
      </c>
      <c r="F388" s="22"/>
      <c r="G388" s="23" t="s">
        <v>1113</v>
      </c>
      <c r="H388" s="22"/>
      <c r="I388" s="23" t="s">
        <v>1113</v>
      </c>
      <c r="J388" s="22"/>
      <c r="K388" s="22"/>
      <c r="L388" s="23" t="s">
        <v>1113</v>
      </c>
      <c r="M388" s="23"/>
      <c r="N388" s="24"/>
      <c r="O388" s="195"/>
    </row>
    <row r="389" spans="1:15" s="61" customFormat="1" ht="63" x14ac:dyDescent="0.2">
      <c r="A389" s="471"/>
      <c r="B389" s="171" t="s">
        <v>1026</v>
      </c>
      <c r="C389" s="474"/>
      <c r="D389" s="35">
        <v>9920</v>
      </c>
      <c r="E389" s="175" t="s">
        <v>1073</v>
      </c>
      <c r="F389" s="22"/>
      <c r="G389" s="23" t="s">
        <v>1113</v>
      </c>
      <c r="H389" s="22"/>
      <c r="I389" s="23" t="s">
        <v>1113</v>
      </c>
      <c r="J389" s="22"/>
      <c r="K389" s="22"/>
      <c r="L389" s="23"/>
      <c r="M389" s="23" t="s">
        <v>1113</v>
      </c>
      <c r="N389" s="24"/>
      <c r="O389" s="195"/>
    </row>
    <row r="390" spans="1:15" s="61" customFormat="1" ht="63" x14ac:dyDescent="0.2">
      <c r="A390" s="471"/>
      <c r="B390" s="171" t="s">
        <v>1027</v>
      </c>
      <c r="C390" s="474"/>
      <c r="D390" s="35">
        <v>9920</v>
      </c>
      <c r="E390" s="175" t="s">
        <v>1074</v>
      </c>
      <c r="F390" s="22"/>
      <c r="G390" s="23" t="s">
        <v>1113</v>
      </c>
      <c r="H390" s="22"/>
      <c r="I390" s="23" t="s">
        <v>1113</v>
      </c>
      <c r="J390" s="22"/>
      <c r="K390" s="22"/>
      <c r="L390" s="23"/>
      <c r="M390" s="23" t="s">
        <v>1113</v>
      </c>
      <c r="N390" s="24"/>
      <c r="O390" s="195"/>
    </row>
    <row r="391" spans="1:15" s="61" customFormat="1" ht="63" x14ac:dyDescent="0.2">
      <c r="A391" s="471"/>
      <c r="B391" s="171" t="s">
        <v>1028</v>
      </c>
      <c r="C391" s="474"/>
      <c r="D391" s="35">
        <v>9920</v>
      </c>
      <c r="E391" s="175" t="s">
        <v>1075</v>
      </c>
      <c r="F391" s="22"/>
      <c r="G391" s="23" t="s">
        <v>1113</v>
      </c>
      <c r="H391" s="22"/>
      <c r="I391" s="23" t="s">
        <v>1113</v>
      </c>
      <c r="J391" s="22"/>
      <c r="K391" s="22"/>
      <c r="L391" s="23"/>
      <c r="M391" s="23" t="s">
        <v>1113</v>
      </c>
      <c r="N391" s="24"/>
      <c r="O391" s="195"/>
    </row>
    <row r="392" spans="1:15" s="61" customFormat="1" ht="63" x14ac:dyDescent="0.2">
      <c r="A392" s="471"/>
      <c r="B392" s="171" t="s">
        <v>1029</v>
      </c>
      <c r="C392" s="474"/>
      <c r="D392" s="35">
        <v>9920</v>
      </c>
      <c r="E392" s="175" t="s">
        <v>1076</v>
      </c>
      <c r="F392" s="22"/>
      <c r="G392" s="23" t="s">
        <v>1113</v>
      </c>
      <c r="H392" s="22"/>
      <c r="I392" s="23" t="s">
        <v>1113</v>
      </c>
      <c r="J392" s="22"/>
      <c r="K392" s="22"/>
      <c r="L392" s="23"/>
      <c r="M392" s="23" t="s">
        <v>1113</v>
      </c>
      <c r="N392" s="24"/>
      <c r="O392" s="195"/>
    </row>
    <row r="393" spans="1:15" s="61" customFormat="1" ht="63" x14ac:dyDescent="0.2">
      <c r="A393" s="471"/>
      <c r="B393" s="171" t="s">
        <v>1030</v>
      </c>
      <c r="C393" s="474"/>
      <c r="D393" s="35">
        <v>8998.4</v>
      </c>
      <c r="E393" s="175" t="s">
        <v>1077</v>
      </c>
      <c r="F393" s="22"/>
      <c r="G393" s="23" t="s">
        <v>1113</v>
      </c>
      <c r="H393" s="22"/>
      <c r="I393" s="23" t="s">
        <v>1113</v>
      </c>
      <c r="J393" s="22"/>
      <c r="K393" s="22"/>
      <c r="L393" s="23"/>
      <c r="M393" s="23" t="s">
        <v>1113</v>
      </c>
      <c r="N393" s="24"/>
      <c r="O393" s="195"/>
    </row>
    <row r="394" spans="1:15" s="61" customFormat="1" ht="63" x14ac:dyDescent="0.2">
      <c r="A394" s="471"/>
      <c r="B394" s="171" t="s">
        <v>1031</v>
      </c>
      <c r="C394" s="474"/>
      <c r="D394" s="35">
        <v>8998.4</v>
      </c>
      <c r="E394" s="175" t="s">
        <v>1078</v>
      </c>
      <c r="F394" s="22"/>
      <c r="G394" s="23" t="s">
        <v>1113</v>
      </c>
      <c r="H394" s="22"/>
      <c r="I394" s="23" t="s">
        <v>1113</v>
      </c>
      <c r="J394" s="22"/>
      <c r="K394" s="22"/>
      <c r="L394" s="23" t="s">
        <v>1113</v>
      </c>
      <c r="M394" s="23"/>
      <c r="N394" s="24"/>
      <c r="O394" s="195"/>
    </row>
    <row r="395" spans="1:15" s="61" customFormat="1" ht="63" x14ac:dyDescent="0.2">
      <c r="A395" s="471"/>
      <c r="B395" s="171" t="s">
        <v>1032</v>
      </c>
      <c r="C395" s="474"/>
      <c r="D395" s="35">
        <v>8998.4</v>
      </c>
      <c r="E395" s="175" t="s">
        <v>1079</v>
      </c>
      <c r="F395" s="22"/>
      <c r="G395" s="23" t="s">
        <v>1113</v>
      </c>
      <c r="H395" s="22"/>
      <c r="I395" s="23" t="s">
        <v>1113</v>
      </c>
      <c r="J395" s="22"/>
      <c r="K395" s="22"/>
      <c r="L395" s="23" t="s">
        <v>1113</v>
      </c>
      <c r="M395" s="23"/>
      <c r="N395" s="24"/>
      <c r="O395" s="195"/>
    </row>
    <row r="396" spans="1:15" s="61" customFormat="1" ht="63" x14ac:dyDescent="0.2">
      <c r="A396" s="471" t="s">
        <v>1296</v>
      </c>
      <c r="B396" s="171" t="s">
        <v>515</v>
      </c>
      <c r="C396" s="474" t="s">
        <v>3218</v>
      </c>
      <c r="D396" s="35">
        <v>27360</v>
      </c>
      <c r="E396" s="175" t="s">
        <v>1080</v>
      </c>
      <c r="F396" s="22"/>
      <c r="G396" s="23" t="s">
        <v>1113</v>
      </c>
      <c r="H396" s="22"/>
      <c r="I396" s="23" t="s">
        <v>1113</v>
      </c>
      <c r="J396" s="22"/>
      <c r="K396" s="22"/>
      <c r="L396" s="23" t="s">
        <v>1113</v>
      </c>
      <c r="M396" s="23"/>
      <c r="N396" s="24"/>
      <c r="O396" s="195"/>
    </row>
    <row r="397" spans="1:15" s="61" customFormat="1" ht="63.75" thickBot="1" x14ac:dyDescent="0.25">
      <c r="A397" s="497"/>
      <c r="B397" s="176" t="s">
        <v>3224</v>
      </c>
      <c r="C397" s="496"/>
      <c r="D397" s="198">
        <v>6596</v>
      </c>
      <c r="E397" s="87" t="s">
        <v>1080</v>
      </c>
      <c r="F397" s="26"/>
      <c r="G397" s="27" t="s">
        <v>1113</v>
      </c>
      <c r="H397" s="26"/>
      <c r="I397" s="27" t="s">
        <v>1113</v>
      </c>
      <c r="J397" s="26"/>
      <c r="K397" s="26"/>
      <c r="L397" s="27" t="s">
        <v>1113</v>
      </c>
      <c r="M397" s="27"/>
      <c r="N397" s="28"/>
      <c r="O397" s="195"/>
    </row>
    <row r="398" spans="1:15" s="61" customFormat="1" ht="16.5" thickTop="1" x14ac:dyDescent="0.25">
      <c r="A398" s="15"/>
      <c r="B398" s="16"/>
      <c r="C398" s="16"/>
      <c r="D398" s="82"/>
      <c r="E398" s="18"/>
    </row>
    <row r="399" spans="1:15" s="61" customFormat="1" x14ac:dyDescent="0.2">
      <c r="A399" s="12"/>
      <c r="D399" s="82"/>
      <c r="E399" s="13"/>
    </row>
    <row r="400" spans="1:15" s="12" customFormat="1" ht="36" customHeight="1" thickBot="1" x14ac:dyDescent="0.25">
      <c r="A400" s="486" t="s">
        <v>17</v>
      </c>
      <c r="B400" s="486"/>
      <c r="C400" s="486"/>
      <c r="D400" s="486"/>
      <c r="E400" s="486"/>
      <c r="F400" s="486"/>
      <c r="G400" s="486"/>
      <c r="H400" s="486"/>
      <c r="I400" s="486"/>
      <c r="J400" s="486"/>
      <c r="K400" s="486"/>
      <c r="L400" s="486"/>
      <c r="M400" s="486"/>
      <c r="N400" s="486"/>
      <c r="O400" s="486"/>
    </row>
    <row r="401" spans="1:25" s="47" customFormat="1" ht="48" customHeight="1" thickTop="1" x14ac:dyDescent="0.2">
      <c r="A401" s="484" t="s">
        <v>2102</v>
      </c>
      <c r="B401" s="480" t="s">
        <v>2103</v>
      </c>
      <c r="C401" s="480" t="s">
        <v>2104</v>
      </c>
      <c r="D401" s="480" t="s">
        <v>1107</v>
      </c>
      <c r="E401" s="482" t="s">
        <v>1108</v>
      </c>
      <c r="F401" s="477" t="s">
        <v>2105</v>
      </c>
      <c r="G401" s="477" t="s">
        <v>2106</v>
      </c>
      <c r="H401" s="477"/>
      <c r="I401" s="477" t="s">
        <v>2107</v>
      </c>
      <c r="J401" s="477"/>
      <c r="K401" s="477" t="s">
        <v>2108</v>
      </c>
      <c r="L401" s="477"/>
      <c r="M401" s="477"/>
      <c r="N401" s="488"/>
      <c r="O401" s="472" t="s">
        <v>2109</v>
      </c>
      <c r="P401" s="46"/>
      <c r="Q401" s="46"/>
      <c r="R401" s="46"/>
      <c r="S401" s="46"/>
      <c r="T401" s="46"/>
      <c r="U401" s="46"/>
      <c r="V401" s="46"/>
      <c r="W401" s="46"/>
      <c r="X401" s="46"/>
      <c r="Y401" s="46"/>
    </row>
    <row r="402" spans="1:25" s="47" customFormat="1" ht="33" customHeight="1" thickBot="1" x14ac:dyDescent="0.25">
      <c r="A402" s="485"/>
      <c r="B402" s="481"/>
      <c r="C402" s="481"/>
      <c r="D402" s="481"/>
      <c r="E402" s="483"/>
      <c r="F402" s="478"/>
      <c r="G402" s="169" t="s">
        <v>2110</v>
      </c>
      <c r="H402" s="169" t="s">
        <v>2111</v>
      </c>
      <c r="I402" s="169" t="s">
        <v>2112</v>
      </c>
      <c r="J402" s="169" t="s">
        <v>2111</v>
      </c>
      <c r="K402" s="169" t="s">
        <v>1109</v>
      </c>
      <c r="L402" s="169" t="s">
        <v>1110</v>
      </c>
      <c r="M402" s="169" t="s">
        <v>1111</v>
      </c>
      <c r="N402" s="196" t="s">
        <v>1112</v>
      </c>
      <c r="O402" s="473"/>
      <c r="P402" s="46"/>
      <c r="Q402" s="46"/>
      <c r="R402" s="46"/>
      <c r="S402" s="46"/>
      <c r="T402" s="46"/>
      <c r="U402" s="46"/>
      <c r="V402" s="46"/>
      <c r="W402" s="46"/>
      <c r="X402" s="46"/>
      <c r="Y402" s="46"/>
    </row>
    <row r="403" spans="1:25" s="61" customFormat="1" ht="65.25" customHeight="1" x14ac:dyDescent="0.2">
      <c r="A403" s="187" t="s">
        <v>1297</v>
      </c>
      <c r="B403" s="177" t="s">
        <v>1081</v>
      </c>
      <c r="C403" s="180" t="s">
        <v>3219</v>
      </c>
      <c r="D403" s="167">
        <v>114902.6</v>
      </c>
      <c r="E403" s="175" t="s">
        <v>1085</v>
      </c>
      <c r="F403" s="22"/>
      <c r="G403" s="23" t="s">
        <v>1113</v>
      </c>
      <c r="H403" s="22"/>
      <c r="I403" s="23" t="s">
        <v>1113</v>
      </c>
      <c r="J403" s="22"/>
      <c r="K403" s="22"/>
      <c r="L403" s="23"/>
      <c r="M403" s="23" t="s">
        <v>1113</v>
      </c>
      <c r="N403" s="24"/>
      <c r="O403" s="195"/>
    </row>
    <row r="404" spans="1:25" s="61" customFormat="1" ht="65.25" customHeight="1" x14ac:dyDescent="0.2">
      <c r="A404" s="495" t="s">
        <v>1298</v>
      </c>
      <c r="B404" s="177" t="s">
        <v>3222</v>
      </c>
      <c r="C404" s="479" t="s">
        <v>3220</v>
      </c>
      <c r="D404" s="167">
        <v>25650</v>
      </c>
      <c r="E404" s="175" t="s">
        <v>1086</v>
      </c>
      <c r="F404" s="22"/>
      <c r="G404" s="23" t="s">
        <v>1113</v>
      </c>
      <c r="H404" s="22"/>
      <c r="I404" s="23" t="s">
        <v>1113</v>
      </c>
      <c r="J404" s="22"/>
      <c r="K404" s="22"/>
      <c r="L404" s="23" t="s">
        <v>1113</v>
      </c>
      <c r="M404" s="23"/>
      <c r="N404" s="24"/>
      <c r="O404" s="195"/>
    </row>
    <row r="405" spans="1:25" s="61" customFormat="1" ht="65.25" customHeight="1" x14ac:dyDescent="0.2">
      <c r="A405" s="495"/>
      <c r="B405" s="177" t="s">
        <v>1082</v>
      </c>
      <c r="C405" s="479"/>
      <c r="D405" s="167">
        <v>24396</v>
      </c>
      <c r="E405" s="175" t="s">
        <v>1087</v>
      </c>
      <c r="F405" s="22"/>
      <c r="G405" s="23" t="s">
        <v>1113</v>
      </c>
      <c r="H405" s="22"/>
      <c r="I405" s="23" t="s">
        <v>1113</v>
      </c>
      <c r="J405" s="22"/>
      <c r="K405" s="22"/>
      <c r="L405" s="23" t="s">
        <v>1113</v>
      </c>
      <c r="M405" s="23"/>
      <c r="N405" s="24"/>
      <c r="O405" s="195"/>
    </row>
    <row r="406" spans="1:25" s="61" customFormat="1" ht="65.25" customHeight="1" x14ac:dyDescent="0.2">
      <c r="A406" s="495"/>
      <c r="B406" s="177" t="s">
        <v>3223</v>
      </c>
      <c r="C406" s="479"/>
      <c r="D406" s="167">
        <v>10260</v>
      </c>
      <c r="E406" s="175" t="s">
        <v>1088</v>
      </c>
      <c r="F406" s="22"/>
      <c r="G406" s="23" t="s">
        <v>1113</v>
      </c>
      <c r="H406" s="22"/>
      <c r="I406" s="23" t="s">
        <v>1113</v>
      </c>
      <c r="J406" s="22"/>
      <c r="K406" s="22"/>
      <c r="L406" s="23" t="s">
        <v>1113</v>
      </c>
      <c r="M406" s="23"/>
      <c r="N406" s="24"/>
      <c r="O406" s="195"/>
    </row>
    <row r="407" spans="1:25" s="61" customFormat="1" ht="65.25" customHeight="1" x14ac:dyDescent="0.2">
      <c r="A407" s="495"/>
      <c r="B407" s="177" t="s">
        <v>1083</v>
      </c>
      <c r="C407" s="479"/>
      <c r="D407" s="167">
        <v>3825</v>
      </c>
      <c r="E407" s="175" t="s">
        <v>1089</v>
      </c>
      <c r="F407" s="22"/>
      <c r="G407" s="23" t="s">
        <v>1113</v>
      </c>
      <c r="H407" s="22"/>
      <c r="I407" s="23" t="s">
        <v>1113</v>
      </c>
      <c r="J407" s="22"/>
      <c r="K407" s="22"/>
      <c r="L407" s="23"/>
      <c r="M407" s="23" t="s">
        <v>1113</v>
      </c>
      <c r="N407" s="24"/>
      <c r="O407" s="195"/>
    </row>
    <row r="408" spans="1:25" s="61" customFormat="1" ht="65.25" customHeight="1" thickBot="1" x14ac:dyDescent="0.25">
      <c r="A408" s="188" t="s">
        <v>1299</v>
      </c>
      <c r="B408" s="194" t="s">
        <v>1084</v>
      </c>
      <c r="C408" s="190" t="s">
        <v>3221</v>
      </c>
      <c r="D408" s="170">
        <v>4883.2</v>
      </c>
      <c r="E408" s="87" t="s">
        <v>1054</v>
      </c>
      <c r="F408" s="26"/>
      <c r="G408" s="27" t="s">
        <v>1113</v>
      </c>
      <c r="H408" s="26"/>
      <c r="I408" s="27" t="s">
        <v>1113</v>
      </c>
      <c r="J408" s="26"/>
      <c r="K408" s="26"/>
      <c r="L408" s="27"/>
      <c r="M408" s="27" t="s">
        <v>1113</v>
      </c>
      <c r="N408" s="28"/>
      <c r="O408" s="199"/>
    </row>
    <row r="409" spans="1:25" s="61" customFormat="1" ht="16.5" thickTop="1" x14ac:dyDescent="0.2">
      <c r="A409" s="12"/>
      <c r="C409" s="19"/>
      <c r="D409" s="82"/>
      <c r="E409" s="18"/>
    </row>
    <row r="410" spans="1:25" s="61" customFormat="1" x14ac:dyDescent="0.2">
      <c r="A410" s="12"/>
      <c r="D410" s="82"/>
      <c r="E410" s="13"/>
    </row>
    <row r="411" spans="1:25" s="61" customFormat="1" x14ac:dyDescent="0.2">
      <c r="A411" s="12"/>
      <c r="D411" s="82"/>
      <c r="E411" s="13"/>
    </row>
    <row r="412" spans="1:25" s="61" customFormat="1" x14ac:dyDescent="0.2">
      <c r="A412" s="12"/>
      <c r="D412" s="82"/>
      <c r="E412" s="13"/>
    </row>
    <row r="413" spans="1:25" s="61" customFormat="1" x14ac:dyDescent="0.2">
      <c r="A413" s="12"/>
      <c r="D413" s="82"/>
      <c r="E413" s="13"/>
    </row>
    <row r="414" spans="1:25" s="61" customFormat="1" x14ac:dyDescent="0.2">
      <c r="A414" s="12"/>
      <c r="D414" s="82"/>
      <c r="E414" s="13"/>
    </row>
    <row r="415" spans="1:25" s="61" customFormat="1" x14ac:dyDescent="0.2">
      <c r="A415" s="12"/>
      <c r="D415" s="82"/>
      <c r="E415" s="13"/>
    </row>
    <row r="416" spans="1:25" s="61" customFormat="1" x14ac:dyDescent="0.2">
      <c r="A416" s="12"/>
      <c r="D416" s="82"/>
      <c r="E416" s="13"/>
    </row>
    <row r="417" spans="1:5" s="61" customFormat="1" x14ac:dyDescent="0.2">
      <c r="A417" s="12"/>
      <c r="D417" s="82"/>
      <c r="E417" s="13"/>
    </row>
    <row r="418" spans="1:5" s="61" customFormat="1" x14ac:dyDescent="0.2">
      <c r="A418" s="12"/>
      <c r="D418" s="82"/>
      <c r="E418" s="13"/>
    </row>
    <row r="419" spans="1:5" s="61" customFormat="1" x14ac:dyDescent="0.2">
      <c r="A419" s="12"/>
      <c r="D419" s="82"/>
      <c r="E419" s="13"/>
    </row>
    <row r="420" spans="1:5" s="61" customFormat="1" x14ac:dyDescent="0.2">
      <c r="A420" s="12"/>
      <c r="D420" s="82"/>
      <c r="E420" s="13"/>
    </row>
    <row r="421" spans="1:5" s="61" customFormat="1" x14ac:dyDescent="0.2">
      <c r="A421" s="12"/>
      <c r="D421" s="82"/>
      <c r="E421" s="13"/>
    </row>
    <row r="422" spans="1:5" s="61" customFormat="1" x14ac:dyDescent="0.2">
      <c r="A422" s="12"/>
      <c r="D422" s="82"/>
      <c r="E422" s="13"/>
    </row>
    <row r="423" spans="1:5" s="61" customFormat="1" x14ac:dyDescent="0.2">
      <c r="A423" s="12"/>
      <c r="D423" s="82"/>
      <c r="E423" s="13"/>
    </row>
    <row r="424" spans="1:5" s="61" customFormat="1" x14ac:dyDescent="0.2">
      <c r="A424" s="12"/>
      <c r="D424" s="82"/>
      <c r="E424" s="13"/>
    </row>
    <row r="425" spans="1:5" s="61" customFormat="1" x14ac:dyDescent="0.2">
      <c r="A425" s="12"/>
      <c r="D425" s="82"/>
      <c r="E425" s="13"/>
    </row>
    <row r="426" spans="1:5" s="61" customFormat="1" x14ac:dyDescent="0.2">
      <c r="A426" s="12"/>
      <c r="D426" s="82"/>
      <c r="E426" s="13"/>
    </row>
    <row r="427" spans="1:5" s="61" customFormat="1" x14ac:dyDescent="0.2">
      <c r="A427" s="12"/>
      <c r="D427" s="82"/>
      <c r="E427" s="13"/>
    </row>
    <row r="428" spans="1:5" s="61" customFormat="1" x14ac:dyDescent="0.2">
      <c r="A428" s="12"/>
      <c r="D428" s="82"/>
      <c r="E428" s="13"/>
    </row>
    <row r="429" spans="1:5" s="61" customFormat="1" x14ac:dyDescent="0.2">
      <c r="A429" s="12"/>
      <c r="D429" s="82"/>
      <c r="E429" s="13"/>
    </row>
    <row r="430" spans="1:5" s="61" customFormat="1" x14ac:dyDescent="0.2">
      <c r="A430" s="12"/>
      <c r="D430" s="82"/>
      <c r="E430" s="13"/>
    </row>
    <row r="431" spans="1:5" s="61" customFormat="1" x14ac:dyDescent="0.2">
      <c r="A431" s="12"/>
      <c r="D431" s="82"/>
      <c r="E431" s="13"/>
    </row>
    <row r="432" spans="1:5" s="61" customFormat="1" x14ac:dyDescent="0.2">
      <c r="A432" s="12"/>
      <c r="D432" s="82"/>
      <c r="E432" s="13"/>
    </row>
    <row r="433" spans="1:5" s="61" customFormat="1" x14ac:dyDescent="0.2">
      <c r="A433" s="12"/>
      <c r="D433" s="82"/>
      <c r="E433" s="13"/>
    </row>
    <row r="434" spans="1:5" s="61" customFormat="1" x14ac:dyDescent="0.2">
      <c r="A434" s="12"/>
      <c r="D434" s="82"/>
      <c r="E434" s="13"/>
    </row>
    <row r="435" spans="1:5" s="61" customFormat="1" x14ac:dyDescent="0.2">
      <c r="A435" s="12"/>
      <c r="D435" s="82"/>
      <c r="E435" s="13"/>
    </row>
    <row r="436" spans="1:5" s="61" customFormat="1" x14ac:dyDescent="0.2">
      <c r="A436" s="12"/>
      <c r="D436" s="82"/>
      <c r="E436" s="13"/>
    </row>
    <row r="437" spans="1:5" s="61" customFormat="1" x14ac:dyDescent="0.2">
      <c r="A437" s="12"/>
      <c r="D437" s="82"/>
      <c r="E437" s="13"/>
    </row>
    <row r="438" spans="1:5" s="61" customFormat="1" x14ac:dyDescent="0.2">
      <c r="A438" s="12"/>
      <c r="D438" s="82"/>
      <c r="E438" s="13"/>
    </row>
    <row r="439" spans="1:5" s="61" customFormat="1" x14ac:dyDescent="0.2">
      <c r="A439" s="12"/>
      <c r="D439" s="82"/>
      <c r="E439" s="13"/>
    </row>
    <row r="440" spans="1:5" s="61" customFormat="1" x14ac:dyDescent="0.2">
      <c r="A440" s="12"/>
      <c r="D440" s="82"/>
      <c r="E440" s="13"/>
    </row>
    <row r="441" spans="1:5" s="61" customFormat="1" x14ac:dyDescent="0.2">
      <c r="A441" s="12"/>
      <c r="D441" s="82"/>
      <c r="E441" s="13"/>
    </row>
    <row r="442" spans="1:5" s="61" customFormat="1" x14ac:dyDescent="0.2">
      <c r="A442" s="12"/>
      <c r="D442" s="82"/>
      <c r="E442" s="13"/>
    </row>
    <row r="443" spans="1:5" s="61" customFormat="1" x14ac:dyDescent="0.2">
      <c r="A443" s="12"/>
      <c r="D443" s="82"/>
      <c r="E443" s="13"/>
    </row>
    <row r="444" spans="1:5" s="61" customFormat="1" x14ac:dyDescent="0.2">
      <c r="A444" s="12"/>
      <c r="D444" s="82"/>
      <c r="E444" s="13"/>
    </row>
    <row r="445" spans="1:5" s="61" customFormat="1" x14ac:dyDescent="0.2">
      <c r="A445" s="12"/>
      <c r="D445" s="82"/>
      <c r="E445" s="13"/>
    </row>
    <row r="446" spans="1:5" s="61" customFormat="1" x14ac:dyDescent="0.2">
      <c r="A446" s="12"/>
      <c r="D446" s="82"/>
      <c r="E446" s="13"/>
    </row>
    <row r="447" spans="1:5" s="61" customFormat="1" x14ac:dyDescent="0.2">
      <c r="A447" s="12"/>
      <c r="D447" s="82"/>
      <c r="E447" s="13"/>
    </row>
    <row r="448" spans="1:5" s="61" customFormat="1" x14ac:dyDescent="0.2">
      <c r="A448" s="12"/>
      <c r="D448" s="82"/>
      <c r="E448" s="13"/>
    </row>
  </sheetData>
  <protectedRanges>
    <protectedRange sqref="A1:IV13 A306:IV307 A247:A305 C305:IV305 D247:IV304 A318:IV320 C314:IV317 A310:A313 A343:IV345 C335:C342 D335:G342 C323:G334 H323:IV342 A398:IV400 D348:IV397 P14:IV14 A409:IV65533 A403:A408 C403:IV408 A15:IV16 A348:B397 D19:IV246 A19:A246 C310:IV313 A314:A317 A323:A334 A335:A342" name="Rango1"/>
    <protectedRange sqref="B305" name="Rango1_2"/>
    <protectedRange sqref="C247:C304 C19:C246" name="Rango1_4"/>
    <protectedRange sqref="B19:B304" name="Rango1_5"/>
    <protectedRange sqref="B310:B317" name="Rango1_6"/>
    <protectedRange sqref="B323:B342" name="Rango1_7"/>
    <protectedRange sqref="C348:C397" name="Rango1_8"/>
    <protectedRange sqref="B403:B408" name="Rango1_9"/>
    <protectedRange sqref="A14:O14" name="Rango1_5_1_1"/>
    <protectedRange sqref="P17:IV18" name="Rango1_1_2_2_1"/>
    <protectedRange sqref="D17:D18" name="Rango1_1_2_1_2_1"/>
    <protectedRange sqref="A17:B18" name="Rango1_7_1_1_1"/>
    <protectedRange sqref="C17:C18" name="Rango1_8_1_1_1"/>
    <protectedRange sqref="E17:E18" name="Rango1_7_1_2"/>
    <protectedRange sqref="P308:IV309" name="Rango1_1_2_2_1_1"/>
    <protectedRange sqref="D308:D309" name="Rango1_1_2_1_2_1_1"/>
    <protectedRange sqref="A308:B309" name="Rango1_7_1_1_1_1"/>
    <protectedRange sqref="C308:C309" name="Rango1_8_1_1_1_1"/>
    <protectedRange sqref="E308:E309" name="Rango1_7_1_2_1"/>
    <protectedRange sqref="P321:IV322" name="Rango1_1_2_2_1_2"/>
    <protectedRange sqref="D321:D322" name="Rango1_1_2_1_2_1_2"/>
    <protectedRange sqref="A321:B322" name="Rango1_7_1_1_1_2"/>
    <protectedRange sqref="C321:C322" name="Rango1_8_1_1_1_2"/>
    <protectedRange sqref="E321:E322" name="Rango1_7_1_2_2"/>
    <protectedRange sqref="P346:IV347" name="Rango1_1_2_2_1_3"/>
    <protectedRange sqref="D346:D347" name="Rango1_1_2_1_2_1_3"/>
    <protectedRange sqref="A346:B347" name="Rango1_7_1_1_1_3"/>
    <protectedRange sqref="C346:C347" name="Rango1_8_1_1_1_3"/>
    <protectedRange sqref="E346:E347" name="Rango1_7_1_2_3"/>
    <protectedRange sqref="P401:IV402" name="Rango1_1_2_2_1_4"/>
    <protectedRange sqref="D401:D402" name="Rango1_1_2_1_2_1_4"/>
    <protectedRange sqref="A401:B402" name="Rango1_7_1_1_1_4"/>
    <protectedRange sqref="C401:C402" name="Rango1_8_1_1_1_4"/>
    <protectedRange sqref="E401:E402" name="Rango1_7_1_2_4"/>
  </protectedRanges>
  <autoFilter ref="A18:Y304"/>
  <mergeCells count="191">
    <mergeCell ref="A1:E1"/>
    <mergeCell ref="A54:A55"/>
    <mergeCell ref="A57:A58"/>
    <mergeCell ref="A29:A30"/>
    <mergeCell ref="A31:A32"/>
    <mergeCell ref="A15:O15"/>
    <mergeCell ref="A14:O14"/>
    <mergeCell ref="A19:A20"/>
    <mergeCell ref="A22:A23"/>
    <mergeCell ref="A25:A26"/>
    <mergeCell ref="A17:A18"/>
    <mergeCell ref="B17:B18"/>
    <mergeCell ref="C17:C18"/>
    <mergeCell ref="D17:D18"/>
    <mergeCell ref="E17:E18"/>
    <mergeCell ref="K17:N17"/>
    <mergeCell ref="O17:O18"/>
    <mergeCell ref="A98:A102"/>
    <mergeCell ref="A103:A104"/>
    <mergeCell ref="A60:A66"/>
    <mergeCell ref="A67:A68"/>
    <mergeCell ref="A34:A40"/>
    <mergeCell ref="I401:J401"/>
    <mergeCell ref="A186:A187"/>
    <mergeCell ref="A134:A137"/>
    <mergeCell ref="A138:A142"/>
    <mergeCell ref="A150:A151"/>
    <mergeCell ref="A154:A185"/>
    <mergeCell ref="F401:F402"/>
    <mergeCell ref="G401:H401"/>
    <mergeCell ref="A214:A215"/>
    <mergeCell ref="A216:A217"/>
    <mergeCell ref="A198:A205"/>
    <mergeCell ref="A207:A208"/>
    <mergeCell ref="A364:A395"/>
    <mergeCell ref="A401:A402"/>
    <mergeCell ref="B401:B402"/>
    <mergeCell ref="B321:B322"/>
    <mergeCell ref="C321:C322"/>
    <mergeCell ref="A320:O320"/>
    <mergeCell ref="A218:A219"/>
    <mergeCell ref="A404:A407"/>
    <mergeCell ref="A298:A300"/>
    <mergeCell ref="A302:A303"/>
    <mergeCell ref="C387:C395"/>
    <mergeCell ref="C396:C397"/>
    <mergeCell ref="D401:D402"/>
    <mergeCell ref="C404:C407"/>
    <mergeCell ref="C376:C386"/>
    <mergeCell ref="A349:A354"/>
    <mergeCell ref="A355:A363"/>
    <mergeCell ref="C401:C402"/>
    <mergeCell ref="A400:O400"/>
    <mergeCell ref="A396:A397"/>
    <mergeCell ref="E401:E402"/>
    <mergeCell ref="O401:O402"/>
    <mergeCell ref="K401:N401"/>
    <mergeCell ref="C349:C354"/>
    <mergeCell ref="A335:A337"/>
    <mergeCell ref="A338:A339"/>
    <mergeCell ref="A340:A341"/>
    <mergeCell ref="C355:C363"/>
    <mergeCell ref="C364:C375"/>
    <mergeCell ref="G346:H346"/>
    <mergeCell ref="I346:J346"/>
    <mergeCell ref="K346:N346"/>
    <mergeCell ref="D154:D185"/>
    <mergeCell ref="D220:D221"/>
    <mergeCell ref="E19:E20"/>
    <mergeCell ref="E154:E185"/>
    <mergeCell ref="K308:N308"/>
    <mergeCell ref="A41:A42"/>
    <mergeCell ref="A43:A44"/>
    <mergeCell ref="A72:A74"/>
    <mergeCell ref="D346:D347"/>
    <mergeCell ref="E346:E347"/>
    <mergeCell ref="F346:F347"/>
    <mergeCell ref="E207:E208"/>
    <mergeCell ref="E220:E221"/>
    <mergeCell ref="A311:A313"/>
    <mergeCell ref="A315:A316"/>
    <mergeCell ref="A77:A82"/>
    <mergeCell ref="A88:A97"/>
    <mergeCell ref="A108:A109"/>
    <mergeCell ref="C340:C341"/>
    <mergeCell ref="A346:A347"/>
    <mergeCell ref="B346:B347"/>
    <mergeCell ref="C346:C347"/>
    <mergeCell ref="A345:O345"/>
    <mergeCell ref="O346:O347"/>
    <mergeCell ref="A242:A243"/>
    <mergeCell ref="A110:A111"/>
    <mergeCell ref="A112:A113"/>
    <mergeCell ref="A114:A115"/>
    <mergeCell ref="O321:O322"/>
    <mergeCell ref="C335:C337"/>
    <mergeCell ref="C338:C339"/>
    <mergeCell ref="A237:A238"/>
    <mergeCell ref="A228:A229"/>
    <mergeCell ref="A116:A117"/>
    <mergeCell ref="A118:A120"/>
    <mergeCell ref="A121:A122"/>
    <mergeCell ref="G321:H321"/>
    <mergeCell ref="I321:J321"/>
    <mergeCell ref="K321:N321"/>
    <mergeCell ref="A124:A125"/>
    <mergeCell ref="A130:A133"/>
    <mergeCell ref="A143:A146"/>
    <mergeCell ref="D321:D322"/>
    <mergeCell ref="E321:E322"/>
    <mergeCell ref="F321:F322"/>
    <mergeCell ref="A195:A196"/>
    <mergeCell ref="A321:A322"/>
    <mergeCell ref="C311:C313"/>
    <mergeCell ref="C315:C316"/>
    <mergeCell ref="A249:A250"/>
    <mergeCell ref="A263:A264"/>
    <mergeCell ref="A266:A268"/>
    <mergeCell ref="G308:H308"/>
    <mergeCell ref="I308:J308"/>
    <mergeCell ref="A282:A283"/>
    <mergeCell ref="D308:D309"/>
    <mergeCell ref="E308:E309"/>
    <mergeCell ref="F308:F309"/>
    <mergeCell ref="C263:C264"/>
    <mergeCell ref="C266:C268"/>
    <mergeCell ref="C282:C283"/>
    <mergeCell ref="C287:C288"/>
    <mergeCell ref="A287:A288"/>
    <mergeCell ref="A290:A291"/>
    <mergeCell ref="C290:C291"/>
    <mergeCell ref="C298:C300"/>
    <mergeCell ref="C302:C303"/>
    <mergeCell ref="A308:A309"/>
    <mergeCell ref="B308:B309"/>
    <mergeCell ref="C308:C309"/>
    <mergeCell ref="A307:O307"/>
    <mergeCell ref="A189:A190"/>
    <mergeCell ref="C31:C32"/>
    <mergeCell ref="C34:C40"/>
    <mergeCell ref="C41:C42"/>
    <mergeCell ref="C43:C44"/>
    <mergeCell ref="A191:A193"/>
    <mergeCell ref="F17:F18"/>
    <mergeCell ref="G17:H17"/>
    <mergeCell ref="I17:J17"/>
    <mergeCell ref="C19:C20"/>
    <mergeCell ref="C22:C23"/>
    <mergeCell ref="C25:C26"/>
    <mergeCell ref="C29:C30"/>
    <mergeCell ref="C54:C55"/>
    <mergeCell ref="C57:C58"/>
    <mergeCell ref="C60:C66"/>
    <mergeCell ref="C67:C68"/>
    <mergeCell ref="C72:C74"/>
    <mergeCell ref="C77:C82"/>
    <mergeCell ref="C88:C97"/>
    <mergeCell ref="C98:C102"/>
    <mergeCell ref="C103:C104"/>
    <mergeCell ref="C108:C109"/>
    <mergeCell ref="C110:C111"/>
    <mergeCell ref="C112:C113"/>
    <mergeCell ref="C114:C115"/>
    <mergeCell ref="C116:C117"/>
    <mergeCell ref="C118:C120"/>
    <mergeCell ref="C121:C122"/>
    <mergeCell ref="C124:C125"/>
    <mergeCell ref="C130:C133"/>
    <mergeCell ref="C134:C137"/>
    <mergeCell ref="C138:C142"/>
    <mergeCell ref="C143:C146"/>
    <mergeCell ref="C150:C151"/>
    <mergeCell ref="C154:C185"/>
    <mergeCell ref="C186:C187"/>
    <mergeCell ref="C189:C190"/>
    <mergeCell ref="C191:C193"/>
    <mergeCell ref="C195:C196"/>
    <mergeCell ref="C198:C205"/>
    <mergeCell ref="C207:C208"/>
    <mergeCell ref="A220:A221"/>
    <mergeCell ref="A225:A227"/>
    <mergeCell ref="O308:O309"/>
    <mergeCell ref="C214:C215"/>
    <mergeCell ref="C216:C217"/>
    <mergeCell ref="C218:C219"/>
    <mergeCell ref="C220:C221"/>
    <mergeCell ref="C225:C227"/>
    <mergeCell ref="C228:C229"/>
    <mergeCell ref="C237:C238"/>
    <mergeCell ref="C242:C243"/>
    <mergeCell ref="C249:C250"/>
  </mergeCells>
  <printOptions horizontalCentered="1"/>
  <pageMargins left="0" right="0" top="0.35433070866141736" bottom="0" header="0" footer="0"/>
  <pageSetup scale="41" orientation="landscape" r:id="rId1"/>
  <headerFooter alignWithMargins="0"/>
  <rowBreaks count="6" manualBreakCount="6">
    <brk id="291" max="14" man="1"/>
    <brk id="317" max="14" man="1"/>
    <brk id="341" max="14" man="1"/>
    <brk id="363" max="14" man="1"/>
    <brk id="381" max="14" man="1"/>
    <brk id="397" max="14" man="1"/>
  </rowBreaks>
  <colBreaks count="1" manualBreakCount="1">
    <brk id="14" max="40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56"/>
  <sheetViews>
    <sheetView view="pageBreakPreview" topLeftCell="A31" zoomScale="93" zoomScaleNormal="71" zoomScaleSheetLayoutView="93" workbookViewId="0">
      <selection activeCell="A39" sqref="A39"/>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4.28515625" style="5" bestFit="1" customWidth="1"/>
    <col min="5" max="5" width="18.85546875" style="8" customWidth="1"/>
    <col min="6" max="6" width="18.85546875" style="64" hidden="1" customWidth="1"/>
    <col min="7" max="7" width="11.7109375" style="64"/>
    <col min="8" max="14" width="11.7109375" style="4"/>
    <col min="15" max="15" width="30.28515625" style="4" customWidth="1"/>
    <col min="16" max="16384" width="11.7109375" style="4"/>
  </cols>
  <sheetData>
    <row r="1" spans="1:25" s="64" customFormat="1" x14ac:dyDescent="0.2">
      <c r="A1" s="502"/>
      <c r="B1" s="502"/>
      <c r="C1" s="502"/>
      <c r="D1" s="502"/>
      <c r="E1" s="503"/>
    </row>
    <row r="2" spans="1:25" s="64" customFormat="1" x14ac:dyDescent="0.2">
      <c r="A2" s="1"/>
      <c r="E2" s="7"/>
    </row>
    <row r="3" spans="1:25" s="64" customFormat="1" x14ac:dyDescent="0.2">
      <c r="A3" s="1"/>
      <c r="E3" s="7"/>
    </row>
    <row r="4" spans="1:25" s="64" customFormat="1" x14ac:dyDescent="0.2">
      <c r="A4" s="1"/>
      <c r="E4" s="7"/>
    </row>
    <row r="5" spans="1:25" s="64" customFormat="1" x14ac:dyDescent="0.2">
      <c r="A5" s="1"/>
      <c r="E5" s="7"/>
    </row>
    <row r="6" spans="1:25" s="64" customFormat="1" x14ac:dyDescent="0.2">
      <c r="A6" s="1"/>
      <c r="E6" s="7"/>
    </row>
    <row r="7" spans="1:25" s="64" customFormat="1" x14ac:dyDescent="0.2">
      <c r="A7" s="1"/>
      <c r="E7" s="7"/>
    </row>
    <row r="8" spans="1:25" s="64" customFormat="1" x14ac:dyDescent="0.2">
      <c r="A8" s="1"/>
      <c r="E8" s="7"/>
    </row>
    <row r="9" spans="1:25" s="64" customFormat="1" x14ac:dyDescent="0.2">
      <c r="A9" s="1"/>
      <c r="E9" s="7"/>
    </row>
    <row r="10" spans="1:25" s="64" customFormat="1" x14ac:dyDescent="0.2">
      <c r="A10" s="1"/>
      <c r="E10" s="7"/>
    </row>
    <row r="11" spans="1:25" s="64" customFormat="1" x14ac:dyDescent="0.2">
      <c r="A11" s="1"/>
      <c r="E11" s="7"/>
    </row>
    <row r="12" spans="1:25" s="64" customFormat="1" x14ac:dyDescent="0.2">
      <c r="A12" s="1"/>
      <c r="E12" s="7"/>
    </row>
    <row r="13" spans="1:25" s="64" customFormat="1" x14ac:dyDescent="0.2">
      <c r="A13" s="1"/>
      <c r="E13" s="7"/>
    </row>
    <row r="14" spans="1:25" s="2" customFormat="1" ht="18.75" customHeight="1" x14ac:dyDescent="0.2">
      <c r="A14" s="499" t="s">
        <v>1523</v>
      </c>
      <c r="B14" s="499"/>
      <c r="C14" s="499"/>
      <c r="D14" s="499"/>
      <c r="E14" s="499"/>
      <c r="F14" s="499"/>
      <c r="G14" s="499"/>
      <c r="H14" s="499"/>
      <c r="I14" s="499"/>
      <c r="J14" s="499"/>
      <c r="K14" s="499"/>
      <c r="L14" s="499"/>
      <c r="M14" s="499"/>
      <c r="N14" s="499"/>
      <c r="O14" s="499"/>
    </row>
    <row r="15" spans="1:25" s="2" customFormat="1" ht="36" customHeight="1" thickBot="1" x14ac:dyDescent="0.25">
      <c r="A15" s="486" t="s">
        <v>0</v>
      </c>
      <c r="B15" s="486"/>
      <c r="C15" s="486"/>
      <c r="D15" s="486"/>
      <c r="E15" s="486"/>
      <c r="F15" s="486"/>
      <c r="G15" s="486"/>
      <c r="H15" s="486"/>
      <c r="I15" s="486"/>
      <c r="J15" s="486"/>
      <c r="K15" s="486"/>
      <c r="L15" s="486"/>
      <c r="M15" s="486"/>
      <c r="N15" s="486"/>
      <c r="O15" s="486"/>
    </row>
    <row r="16" spans="1:25" s="47" customFormat="1" ht="48" customHeight="1" thickTop="1" x14ac:dyDescent="0.2">
      <c r="A16" s="484" t="s">
        <v>2102</v>
      </c>
      <c r="B16" s="480" t="s">
        <v>2103</v>
      </c>
      <c r="C16" s="480" t="s">
        <v>2104</v>
      </c>
      <c r="D16" s="480" t="s">
        <v>1107</v>
      </c>
      <c r="E16" s="482" t="s">
        <v>1108</v>
      </c>
      <c r="F16" s="477" t="s">
        <v>2105</v>
      </c>
      <c r="G16" s="477" t="s">
        <v>2106</v>
      </c>
      <c r="H16" s="477"/>
      <c r="I16" s="477" t="s">
        <v>2107</v>
      </c>
      <c r="J16" s="477"/>
      <c r="K16" s="477" t="s">
        <v>2108</v>
      </c>
      <c r="L16" s="477"/>
      <c r="M16" s="477"/>
      <c r="N16" s="477"/>
      <c r="O16" s="472" t="s">
        <v>2109</v>
      </c>
      <c r="P16" s="46"/>
      <c r="Q16" s="46"/>
      <c r="R16" s="46"/>
      <c r="S16" s="46"/>
      <c r="T16" s="46"/>
      <c r="U16" s="46"/>
      <c r="V16" s="46"/>
      <c r="W16" s="46"/>
      <c r="X16" s="46"/>
      <c r="Y16" s="46"/>
    </row>
    <row r="17" spans="1:25" s="47" customFormat="1" ht="33" customHeight="1" thickBot="1" x14ac:dyDescent="0.25">
      <c r="A17" s="485"/>
      <c r="B17" s="481"/>
      <c r="C17" s="481"/>
      <c r="D17" s="481"/>
      <c r="E17" s="483"/>
      <c r="F17" s="478"/>
      <c r="G17" s="73" t="s">
        <v>2110</v>
      </c>
      <c r="H17" s="73" t="s">
        <v>2111</v>
      </c>
      <c r="I17" s="73" t="s">
        <v>2112</v>
      </c>
      <c r="J17" s="73" t="s">
        <v>2111</v>
      </c>
      <c r="K17" s="73" t="s">
        <v>1109</v>
      </c>
      <c r="L17" s="73" t="s">
        <v>1110</v>
      </c>
      <c r="M17" s="73" t="s">
        <v>1111</v>
      </c>
      <c r="N17" s="73" t="s">
        <v>1112</v>
      </c>
      <c r="O17" s="473"/>
      <c r="P17" s="46"/>
      <c r="Q17" s="46"/>
      <c r="R17" s="46"/>
      <c r="S17" s="46"/>
      <c r="T17" s="46"/>
      <c r="U17" s="46"/>
      <c r="V17" s="46"/>
      <c r="W17" s="46"/>
      <c r="X17" s="46"/>
      <c r="Y17" s="46"/>
    </row>
    <row r="18" spans="1:25" s="42" customFormat="1" ht="47.25" customHeight="1" x14ac:dyDescent="0.2">
      <c r="A18" s="471" t="s">
        <v>1301</v>
      </c>
      <c r="B18" s="60" t="s">
        <v>576</v>
      </c>
      <c r="C18" s="474" t="s">
        <v>2116</v>
      </c>
      <c r="D18" s="88">
        <f>1549.71*3</f>
        <v>4649.13</v>
      </c>
      <c r="E18" s="504" t="s">
        <v>640</v>
      </c>
      <c r="F18" s="57"/>
      <c r="G18" s="40" t="s">
        <v>1113</v>
      </c>
      <c r="H18" s="60"/>
      <c r="I18" s="40" t="s">
        <v>1113</v>
      </c>
      <c r="J18" s="60"/>
      <c r="K18" s="60"/>
      <c r="L18" s="40" t="s">
        <v>1113</v>
      </c>
      <c r="M18" s="40"/>
      <c r="N18" s="60"/>
      <c r="O18" s="41"/>
    </row>
    <row r="19" spans="1:25" s="42" customFormat="1" ht="47.25" customHeight="1" x14ac:dyDescent="0.2">
      <c r="A19" s="471"/>
      <c r="B19" s="60" t="s">
        <v>577</v>
      </c>
      <c r="C19" s="474"/>
      <c r="D19" s="88">
        <f>1549.71*3</f>
        <v>4649.13</v>
      </c>
      <c r="E19" s="504"/>
      <c r="F19" s="57"/>
      <c r="G19" s="40" t="s">
        <v>1113</v>
      </c>
      <c r="H19" s="60"/>
      <c r="I19" s="40" t="s">
        <v>1113</v>
      </c>
      <c r="J19" s="60"/>
      <c r="K19" s="60"/>
      <c r="L19" s="40" t="s">
        <v>1113</v>
      </c>
      <c r="M19" s="40"/>
      <c r="N19" s="60"/>
      <c r="O19" s="41"/>
    </row>
    <row r="20" spans="1:25" s="42" customFormat="1" ht="47.25" customHeight="1" x14ac:dyDescent="0.2">
      <c r="A20" s="67" t="s">
        <v>1302</v>
      </c>
      <c r="B20" s="60" t="s">
        <v>110</v>
      </c>
      <c r="C20" s="60" t="s">
        <v>3227</v>
      </c>
      <c r="D20" s="93">
        <v>865</v>
      </c>
      <c r="E20" s="25">
        <v>5646</v>
      </c>
      <c r="F20" s="57"/>
      <c r="G20" s="40" t="s">
        <v>1113</v>
      </c>
      <c r="H20" s="60"/>
      <c r="I20" s="40" t="s">
        <v>1113</v>
      </c>
      <c r="J20" s="60"/>
      <c r="K20" s="60"/>
      <c r="L20" s="40" t="s">
        <v>1113</v>
      </c>
      <c r="M20" s="40"/>
      <c r="N20" s="60"/>
      <c r="O20" s="41"/>
    </row>
    <row r="21" spans="1:25" s="42" customFormat="1" ht="47.25" customHeight="1" x14ac:dyDescent="0.2">
      <c r="A21" s="67" t="s">
        <v>1303</v>
      </c>
      <c r="B21" s="60" t="s">
        <v>440</v>
      </c>
      <c r="C21" s="60" t="s">
        <v>3228</v>
      </c>
      <c r="D21" s="93">
        <v>438.84</v>
      </c>
      <c r="E21" s="25">
        <v>5647</v>
      </c>
      <c r="F21" s="57"/>
      <c r="G21" s="40" t="s">
        <v>1113</v>
      </c>
      <c r="H21" s="60"/>
      <c r="I21" s="40" t="s">
        <v>1113</v>
      </c>
      <c r="J21" s="60"/>
      <c r="K21" s="60"/>
      <c r="L21" s="40" t="s">
        <v>1113</v>
      </c>
      <c r="M21" s="40"/>
      <c r="N21" s="60"/>
      <c r="O21" s="41"/>
    </row>
    <row r="22" spans="1:25" s="42" customFormat="1" ht="47.25" customHeight="1" x14ac:dyDescent="0.2">
      <c r="A22" s="67" t="s">
        <v>1304</v>
      </c>
      <c r="B22" s="60" t="s">
        <v>302</v>
      </c>
      <c r="C22" s="60" t="s">
        <v>3229</v>
      </c>
      <c r="D22" s="93">
        <v>1200</v>
      </c>
      <c r="E22" s="25">
        <v>5652</v>
      </c>
      <c r="F22" s="57"/>
      <c r="G22" s="40" t="s">
        <v>1113</v>
      </c>
      <c r="H22" s="60"/>
      <c r="I22" s="40" t="s">
        <v>1113</v>
      </c>
      <c r="J22" s="60"/>
      <c r="K22" s="60"/>
      <c r="L22" s="40"/>
      <c r="M22" s="40" t="s">
        <v>1113</v>
      </c>
      <c r="N22" s="60"/>
      <c r="O22" s="41"/>
    </row>
    <row r="23" spans="1:25" s="42" customFormat="1" ht="47.25" customHeight="1" x14ac:dyDescent="0.2">
      <c r="A23" s="471" t="s">
        <v>1305</v>
      </c>
      <c r="B23" s="60" t="s">
        <v>441</v>
      </c>
      <c r="C23" s="474" t="s">
        <v>3230</v>
      </c>
      <c r="D23" s="93">
        <v>282.5</v>
      </c>
      <c r="E23" s="25">
        <v>5650</v>
      </c>
      <c r="F23" s="57"/>
      <c r="G23" s="40" t="s">
        <v>1113</v>
      </c>
      <c r="H23" s="60"/>
      <c r="I23" s="40" t="s">
        <v>1113</v>
      </c>
      <c r="J23" s="60"/>
      <c r="K23" s="60"/>
      <c r="L23" s="40"/>
      <c r="M23" s="40" t="s">
        <v>1113</v>
      </c>
      <c r="N23" s="60"/>
      <c r="O23" s="41"/>
    </row>
    <row r="24" spans="1:25" s="42" customFormat="1" ht="47.25" customHeight="1" x14ac:dyDescent="0.2">
      <c r="A24" s="471"/>
      <c r="B24" s="60" t="s">
        <v>442</v>
      </c>
      <c r="C24" s="474"/>
      <c r="D24" s="93">
        <v>180.8</v>
      </c>
      <c r="E24" s="25">
        <v>5651</v>
      </c>
      <c r="F24" s="57"/>
      <c r="G24" s="40" t="s">
        <v>1113</v>
      </c>
      <c r="H24" s="60"/>
      <c r="I24" s="40" t="s">
        <v>1113</v>
      </c>
      <c r="J24" s="60"/>
      <c r="K24" s="60"/>
      <c r="L24" s="40" t="s">
        <v>1113</v>
      </c>
      <c r="M24" s="40"/>
      <c r="N24" s="60"/>
      <c r="O24" s="41"/>
    </row>
    <row r="25" spans="1:25" s="42" customFormat="1" ht="47.25" customHeight="1" x14ac:dyDescent="0.2">
      <c r="A25" s="67" t="s">
        <v>1306</v>
      </c>
      <c r="B25" s="60" t="s">
        <v>106</v>
      </c>
      <c r="C25" s="60" t="s">
        <v>3231</v>
      </c>
      <c r="D25" s="93">
        <v>1715</v>
      </c>
      <c r="E25" s="25">
        <v>5653</v>
      </c>
      <c r="F25" s="57"/>
      <c r="G25" s="40" t="s">
        <v>1113</v>
      </c>
      <c r="H25" s="60"/>
      <c r="I25" s="40" t="s">
        <v>1113</v>
      </c>
      <c r="J25" s="60"/>
      <c r="K25" s="60"/>
      <c r="L25" s="40" t="s">
        <v>1113</v>
      </c>
      <c r="M25" s="40"/>
      <c r="N25" s="60"/>
      <c r="O25" s="41"/>
    </row>
    <row r="26" spans="1:25" s="42" customFormat="1" ht="51.75" customHeight="1" x14ac:dyDescent="0.2">
      <c r="A26" s="471" t="s">
        <v>1307</v>
      </c>
      <c r="B26" s="60" t="s">
        <v>441</v>
      </c>
      <c r="C26" s="474" t="s">
        <v>3232</v>
      </c>
      <c r="D26" s="93">
        <v>305.10000000000002</v>
      </c>
      <c r="E26" s="25">
        <v>5649</v>
      </c>
      <c r="F26" s="57"/>
      <c r="G26" s="40" t="s">
        <v>1113</v>
      </c>
      <c r="H26" s="60"/>
      <c r="I26" s="40" t="s">
        <v>1113</v>
      </c>
      <c r="J26" s="60"/>
      <c r="K26" s="60"/>
      <c r="L26" s="40"/>
      <c r="M26" s="40" t="s">
        <v>1113</v>
      </c>
      <c r="N26" s="60"/>
      <c r="O26" s="41"/>
    </row>
    <row r="27" spans="1:25" s="42" customFormat="1" ht="51.75" customHeight="1" x14ac:dyDescent="0.2">
      <c r="A27" s="471"/>
      <c r="B27" s="60" t="s">
        <v>443</v>
      </c>
      <c r="C27" s="474"/>
      <c r="D27" s="93">
        <v>203.4</v>
      </c>
      <c r="E27" s="25">
        <v>5648</v>
      </c>
      <c r="F27" s="57"/>
      <c r="G27" s="40" t="s">
        <v>1113</v>
      </c>
      <c r="H27" s="60"/>
      <c r="I27" s="40" t="s">
        <v>1113</v>
      </c>
      <c r="J27" s="60"/>
      <c r="K27" s="60"/>
      <c r="L27" s="40"/>
      <c r="M27" s="40" t="s">
        <v>1113</v>
      </c>
      <c r="N27" s="60"/>
      <c r="O27" s="41"/>
    </row>
    <row r="28" spans="1:25" s="42" customFormat="1" ht="51.75" customHeight="1" x14ac:dyDescent="0.2">
      <c r="A28" s="67" t="s">
        <v>1308</v>
      </c>
      <c r="B28" s="60" t="s">
        <v>444</v>
      </c>
      <c r="C28" s="60" t="s">
        <v>3233</v>
      </c>
      <c r="D28" s="93">
        <v>743</v>
      </c>
      <c r="E28" s="25">
        <v>5654</v>
      </c>
      <c r="F28" s="57"/>
      <c r="G28" s="40" t="s">
        <v>1113</v>
      </c>
      <c r="H28" s="60"/>
      <c r="I28" s="40" t="s">
        <v>1113</v>
      </c>
      <c r="J28" s="60"/>
      <c r="K28" s="60"/>
      <c r="L28" s="40"/>
      <c r="M28" s="40" t="s">
        <v>1113</v>
      </c>
      <c r="N28" s="60"/>
      <c r="O28" s="41"/>
    </row>
    <row r="29" spans="1:25" s="42" customFormat="1" ht="51.75" customHeight="1" x14ac:dyDescent="0.2">
      <c r="A29" s="471" t="s">
        <v>1309</v>
      </c>
      <c r="B29" s="60" t="s">
        <v>443</v>
      </c>
      <c r="C29" s="474" t="s">
        <v>3234</v>
      </c>
      <c r="D29" s="93">
        <v>169.5</v>
      </c>
      <c r="E29" s="25">
        <v>5655</v>
      </c>
      <c r="F29" s="57"/>
      <c r="G29" s="40" t="s">
        <v>1113</v>
      </c>
      <c r="H29" s="60"/>
      <c r="I29" s="40" t="s">
        <v>1113</v>
      </c>
      <c r="J29" s="60"/>
      <c r="K29" s="60"/>
      <c r="L29" s="40" t="s">
        <v>1113</v>
      </c>
      <c r="M29" s="40"/>
      <c r="N29" s="60"/>
      <c r="O29" s="41"/>
    </row>
    <row r="30" spans="1:25" s="42" customFormat="1" ht="51.75" customHeight="1" x14ac:dyDescent="0.2">
      <c r="A30" s="471"/>
      <c r="B30" s="60" t="s">
        <v>445</v>
      </c>
      <c r="C30" s="474"/>
      <c r="D30" s="93">
        <v>122.04</v>
      </c>
      <c r="E30" s="25">
        <v>5656</v>
      </c>
      <c r="F30" s="57"/>
      <c r="G30" s="40" t="s">
        <v>1113</v>
      </c>
      <c r="H30" s="60"/>
      <c r="I30" s="40" t="s">
        <v>1113</v>
      </c>
      <c r="J30" s="60"/>
      <c r="K30" s="60"/>
      <c r="L30" s="40" t="s">
        <v>1113</v>
      </c>
      <c r="M30" s="40"/>
      <c r="N30" s="60"/>
      <c r="O30" s="41"/>
    </row>
    <row r="31" spans="1:25" s="42" customFormat="1" ht="51.75" customHeight="1" x14ac:dyDescent="0.2">
      <c r="A31" s="67" t="s">
        <v>1310</v>
      </c>
      <c r="B31" s="60" t="s">
        <v>446</v>
      </c>
      <c r="C31" s="60" t="s">
        <v>3235</v>
      </c>
      <c r="D31" s="93">
        <v>900</v>
      </c>
      <c r="E31" s="25">
        <v>5658</v>
      </c>
      <c r="F31" s="57"/>
      <c r="G31" s="40" t="s">
        <v>1113</v>
      </c>
      <c r="H31" s="60"/>
      <c r="I31" s="40" t="s">
        <v>1113</v>
      </c>
      <c r="J31" s="60"/>
      <c r="K31" s="60"/>
      <c r="L31" s="40" t="s">
        <v>1113</v>
      </c>
      <c r="M31" s="40"/>
      <c r="N31" s="60"/>
      <c r="O31" s="41"/>
    </row>
    <row r="32" spans="1:25" s="42" customFormat="1" ht="51.75" customHeight="1" x14ac:dyDescent="0.2">
      <c r="A32" s="67" t="s">
        <v>1311</v>
      </c>
      <c r="B32" s="60" t="s">
        <v>441</v>
      </c>
      <c r="C32" s="60" t="s">
        <v>3236</v>
      </c>
      <c r="D32" s="93">
        <v>13000</v>
      </c>
      <c r="E32" s="25">
        <v>5659</v>
      </c>
      <c r="F32" s="57"/>
      <c r="G32" s="40" t="s">
        <v>1113</v>
      </c>
      <c r="H32" s="60"/>
      <c r="I32" s="40" t="s">
        <v>1113</v>
      </c>
      <c r="J32" s="60"/>
      <c r="K32" s="60"/>
      <c r="L32" s="40" t="s">
        <v>1113</v>
      </c>
      <c r="M32" s="40"/>
      <c r="N32" s="60"/>
      <c r="O32" s="41"/>
    </row>
    <row r="33" spans="1:15" s="42" customFormat="1" ht="45" customHeight="1" x14ac:dyDescent="0.2">
      <c r="A33" s="67" t="s">
        <v>1312</v>
      </c>
      <c r="B33" s="60" t="s">
        <v>94</v>
      </c>
      <c r="C33" s="60" t="s">
        <v>3237</v>
      </c>
      <c r="D33" s="93">
        <v>1463.28</v>
      </c>
      <c r="E33" s="25">
        <v>5660</v>
      </c>
      <c r="F33" s="57"/>
      <c r="G33" s="40" t="s">
        <v>1113</v>
      </c>
      <c r="H33" s="60"/>
      <c r="I33" s="40" t="s">
        <v>1113</v>
      </c>
      <c r="J33" s="60"/>
      <c r="K33" s="60"/>
      <c r="L33" s="40" t="s">
        <v>1113</v>
      </c>
      <c r="M33" s="40"/>
      <c r="N33" s="60"/>
      <c r="O33" s="41"/>
    </row>
    <row r="34" spans="1:15" s="42" customFormat="1" ht="41.25" customHeight="1" x14ac:dyDescent="0.2">
      <c r="A34" s="67" t="s">
        <v>1313</v>
      </c>
      <c r="B34" s="60" t="s">
        <v>447</v>
      </c>
      <c r="C34" s="60" t="s">
        <v>3238</v>
      </c>
      <c r="D34" s="93">
        <v>4107</v>
      </c>
      <c r="E34" s="25" t="s">
        <v>641</v>
      </c>
      <c r="F34" s="57"/>
      <c r="G34" s="40" t="s">
        <v>1113</v>
      </c>
      <c r="H34" s="60"/>
      <c r="I34" s="40" t="s">
        <v>1113</v>
      </c>
      <c r="J34" s="60"/>
      <c r="K34" s="60"/>
      <c r="L34" s="40" t="s">
        <v>1113</v>
      </c>
      <c r="M34" s="40"/>
      <c r="N34" s="60"/>
      <c r="O34" s="41"/>
    </row>
    <row r="35" spans="1:15" s="42" customFormat="1" ht="24.75" customHeight="1" x14ac:dyDescent="0.2">
      <c r="A35" s="471" t="s">
        <v>1314</v>
      </c>
      <c r="B35" s="60" t="s">
        <v>448</v>
      </c>
      <c r="C35" s="474" t="s">
        <v>3239</v>
      </c>
      <c r="D35" s="93">
        <v>1147</v>
      </c>
      <c r="E35" s="25">
        <v>5664</v>
      </c>
      <c r="F35" s="57"/>
      <c r="G35" s="40" t="s">
        <v>1113</v>
      </c>
      <c r="H35" s="60"/>
      <c r="I35" s="40" t="s">
        <v>1113</v>
      </c>
      <c r="J35" s="60"/>
      <c r="K35" s="60"/>
      <c r="L35" s="40" t="s">
        <v>1113</v>
      </c>
      <c r="M35" s="40"/>
      <c r="N35" s="60"/>
      <c r="O35" s="41"/>
    </row>
    <row r="36" spans="1:15" s="42" customFormat="1" ht="24.75" customHeight="1" x14ac:dyDescent="0.2">
      <c r="A36" s="471"/>
      <c r="B36" s="60" t="s">
        <v>449</v>
      </c>
      <c r="C36" s="474"/>
      <c r="D36" s="93">
        <v>2011.9</v>
      </c>
      <c r="E36" s="25">
        <v>5663</v>
      </c>
      <c r="F36" s="57"/>
      <c r="G36" s="40" t="s">
        <v>1113</v>
      </c>
      <c r="H36" s="60"/>
      <c r="I36" s="40" t="s">
        <v>1113</v>
      </c>
      <c r="J36" s="60"/>
      <c r="K36" s="60"/>
      <c r="L36" s="40" t="s">
        <v>1113</v>
      </c>
      <c r="M36" s="40"/>
      <c r="N36" s="60"/>
      <c r="O36" s="41"/>
    </row>
    <row r="37" spans="1:15" s="42" customFormat="1" ht="24.75" customHeight="1" x14ac:dyDescent="0.2">
      <c r="A37" s="471"/>
      <c r="B37" s="60" t="s">
        <v>450</v>
      </c>
      <c r="C37" s="474"/>
      <c r="D37" s="93">
        <v>9192.98</v>
      </c>
      <c r="E37" s="25">
        <v>5662</v>
      </c>
      <c r="F37" s="57"/>
      <c r="G37" s="40" t="s">
        <v>1113</v>
      </c>
      <c r="H37" s="60"/>
      <c r="I37" s="40" t="s">
        <v>1113</v>
      </c>
      <c r="J37" s="60"/>
      <c r="K37" s="60"/>
      <c r="L37" s="40" t="s">
        <v>1113</v>
      </c>
      <c r="M37" s="40"/>
      <c r="N37" s="60"/>
      <c r="O37" s="41"/>
    </row>
    <row r="38" spans="1:15" s="42" customFormat="1" ht="24.75" customHeight="1" x14ac:dyDescent="0.2">
      <c r="A38" s="471"/>
      <c r="B38" s="60" t="s">
        <v>451</v>
      </c>
      <c r="C38" s="474"/>
      <c r="D38" s="93">
        <v>145.1</v>
      </c>
      <c r="E38" s="25">
        <v>5661</v>
      </c>
      <c r="F38" s="57"/>
      <c r="G38" s="40" t="s">
        <v>1113</v>
      </c>
      <c r="H38" s="60"/>
      <c r="I38" s="40" t="s">
        <v>1113</v>
      </c>
      <c r="J38" s="60"/>
      <c r="K38" s="60"/>
      <c r="L38" s="40" t="s">
        <v>1113</v>
      </c>
      <c r="M38" s="40"/>
      <c r="N38" s="60"/>
      <c r="O38" s="41"/>
    </row>
    <row r="39" spans="1:15" s="42" customFormat="1" ht="57" customHeight="1" x14ac:dyDescent="0.2">
      <c r="A39" s="67" t="s">
        <v>1315</v>
      </c>
      <c r="B39" s="60" t="s">
        <v>452</v>
      </c>
      <c r="C39" s="60" t="s">
        <v>3240</v>
      </c>
      <c r="D39" s="93">
        <v>105</v>
      </c>
      <c r="E39" s="25">
        <v>5665</v>
      </c>
      <c r="F39" s="57"/>
      <c r="G39" s="40" t="s">
        <v>1113</v>
      </c>
      <c r="H39" s="60"/>
      <c r="I39" s="40" t="s">
        <v>1113</v>
      </c>
      <c r="J39" s="60"/>
      <c r="K39" s="60"/>
      <c r="L39" s="40" t="s">
        <v>1113</v>
      </c>
      <c r="M39" s="40"/>
      <c r="N39" s="60"/>
      <c r="O39" s="41"/>
    </row>
    <row r="40" spans="1:15" s="42" customFormat="1" ht="57" customHeight="1" x14ac:dyDescent="0.2">
      <c r="A40" s="67" t="s">
        <v>1316</v>
      </c>
      <c r="B40" s="60" t="s">
        <v>453</v>
      </c>
      <c r="C40" s="60" t="s">
        <v>3241</v>
      </c>
      <c r="D40" s="93">
        <v>4631</v>
      </c>
      <c r="E40" s="25" t="s">
        <v>2153</v>
      </c>
      <c r="F40" s="57"/>
      <c r="G40" s="40" t="s">
        <v>1113</v>
      </c>
      <c r="H40" s="60"/>
      <c r="I40" s="40" t="s">
        <v>1113</v>
      </c>
      <c r="J40" s="60"/>
      <c r="K40" s="60"/>
      <c r="L40" s="40" t="s">
        <v>1113</v>
      </c>
      <c r="M40" s="40"/>
      <c r="N40" s="60"/>
      <c r="O40" s="41"/>
    </row>
    <row r="41" spans="1:15" s="42" customFormat="1" ht="57" customHeight="1" x14ac:dyDescent="0.2">
      <c r="A41" s="67" t="s">
        <v>1317</v>
      </c>
      <c r="B41" s="60" t="s">
        <v>454</v>
      </c>
      <c r="C41" s="60" t="s">
        <v>3242</v>
      </c>
      <c r="D41" s="93">
        <v>350</v>
      </c>
      <c r="E41" s="25">
        <v>5666</v>
      </c>
      <c r="F41" s="57"/>
      <c r="G41" s="40" t="s">
        <v>1113</v>
      </c>
      <c r="H41" s="60"/>
      <c r="I41" s="40" t="s">
        <v>1113</v>
      </c>
      <c r="J41" s="60"/>
      <c r="K41" s="60"/>
      <c r="L41" s="40" t="s">
        <v>1113</v>
      </c>
      <c r="M41" s="40"/>
      <c r="N41" s="60"/>
      <c r="O41" s="41"/>
    </row>
    <row r="42" spans="1:15" s="42" customFormat="1" ht="57" customHeight="1" x14ac:dyDescent="0.2">
      <c r="A42" s="67" t="s">
        <v>1318</v>
      </c>
      <c r="B42" s="60" t="s">
        <v>455</v>
      </c>
      <c r="C42" s="60" t="s">
        <v>3243</v>
      </c>
      <c r="D42" s="93">
        <v>600</v>
      </c>
      <c r="E42" s="25">
        <v>5667</v>
      </c>
      <c r="F42" s="57"/>
      <c r="G42" s="40" t="s">
        <v>1113</v>
      </c>
      <c r="H42" s="60"/>
      <c r="I42" s="40" t="s">
        <v>1113</v>
      </c>
      <c r="J42" s="60"/>
      <c r="K42" s="60"/>
      <c r="L42" s="40" t="s">
        <v>1113</v>
      </c>
      <c r="M42" s="40"/>
      <c r="N42" s="60"/>
      <c r="O42" s="41"/>
    </row>
    <row r="43" spans="1:15" s="42" customFormat="1" ht="57" customHeight="1" x14ac:dyDescent="0.2">
      <c r="A43" s="67" t="s">
        <v>1319</v>
      </c>
      <c r="B43" s="60" t="s">
        <v>456</v>
      </c>
      <c r="C43" s="60" t="s">
        <v>3244</v>
      </c>
      <c r="D43" s="93">
        <v>1000</v>
      </c>
      <c r="E43" s="25">
        <v>5668</v>
      </c>
      <c r="F43" s="57"/>
      <c r="G43" s="40" t="s">
        <v>1113</v>
      </c>
      <c r="H43" s="60"/>
      <c r="I43" s="40" t="s">
        <v>1113</v>
      </c>
      <c r="J43" s="60"/>
      <c r="K43" s="60"/>
      <c r="L43" s="40"/>
      <c r="M43" s="40" t="s">
        <v>1113</v>
      </c>
      <c r="N43" s="60"/>
      <c r="O43" s="41"/>
    </row>
    <row r="44" spans="1:15" s="42" customFormat="1" ht="44.25" customHeight="1" x14ac:dyDescent="0.2">
      <c r="A44" s="471" t="s">
        <v>1320</v>
      </c>
      <c r="B44" s="60" t="s">
        <v>443</v>
      </c>
      <c r="C44" s="474" t="s">
        <v>3245</v>
      </c>
      <c r="D44" s="93">
        <v>264.42</v>
      </c>
      <c r="E44" s="25">
        <v>5670</v>
      </c>
      <c r="F44" s="57"/>
      <c r="G44" s="40" t="s">
        <v>1113</v>
      </c>
      <c r="H44" s="60"/>
      <c r="I44" s="40" t="s">
        <v>1113</v>
      </c>
      <c r="J44" s="60"/>
      <c r="K44" s="60"/>
      <c r="L44" s="40"/>
      <c r="M44" s="40" t="s">
        <v>1113</v>
      </c>
      <c r="N44" s="60"/>
      <c r="O44" s="41"/>
    </row>
    <row r="45" spans="1:15" s="42" customFormat="1" ht="44.25" customHeight="1" x14ac:dyDescent="0.2">
      <c r="A45" s="471"/>
      <c r="B45" s="60" t="s">
        <v>441</v>
      </c>
      <c r="C45" s="474"/>
      <c r="D45" s="93">
        <v>264.42</v>
      </c>
      <c r="E45" s="25">
        <v>5669</v>
      </c>
      <c r="F45" s="57"/>
      <c r="G45" s="40" t="s">
        <v>1113</v>
      </c>
      <c r="H45" s="60"/>
      <c r="I45" s="40" t="s">
        <v>1113</v>
      </c>
      <c r="J45" s="60"/>
      <c r="K45" s="60"/>
      <c r="L45" s="40"/>
      <c r="M45" s="40" t="s">
        <v>1113</v>
      </c>
      <c r="N45" s="60"/>
      <c r="O45" s="41"/>
    </row>
    <row r="46" spans="1:15" s="42" customFormat="1" ht="42.75" customHeight="1" x14ac:dyDescent="0.2">
      <c r="A46" s="67" t="s">
        <v>1321</v>
      </c>
      <c r="B46" s="60" t="s">
        <v>457</v>
      </c>
      <c r="C46" s="60" t="s">
        <v>2136</v>
      </c>
      <c r="D46" s="93">
        <v>5000</v>
      </c>
      <c r="E46" s="25" t="s">
        <v>642</v>
      </c>
      <c r="F46" s="57"/>
      <c r="G46" s="40" t="s">
        <v>1113</v>
      </c>
      <c r="H46" s="60"/>
      <c r="I46" s="40" t="s">
        <v>1113</v>
      </c>
      <c r="J46" s="60"/>
      <c r="K46" s="60"/>
      <c r="L46" s="40" t="s">
        <v>1113</v>
      </c>
      <c r="M46" s="40"/>
      <c r="N46" s="60"/>
      <c r="O46" s="41"/>
    </row>
    <row r="47" spans="1:15" s="42" customFormat="1" ht="51.75" customHeight="1" x14ac:dyDescent="0.2">
      <c r="A47" s="67" t="s">
        <v>1322</v>
      </c>
      <c r="B47" s="60" t="s">
        <v>458</v>
      </c>
      <c r="C47" s="60" t="s">
        <v>3246</v>
      </c>
      <c r="D47" s="93">
        <v>9250</v>
      </c>
      <c r="E47" s="25">
        <v>5671</v>
      </c>
      <c r="F47" s="57"/>
      <c r="G47" s="40" t="s">
        <v>1113</v>
      </c>
      <c r="H47" s="60"/>
      <c r="I47" s="40" t="s">
        <v>1113</v>
      </c>
      <c r="J47" s="60"/>
      <c r="K47" s="60"/>
      <c r="L47" s="40" t="s">
        <v>1113</v>
      </c>
      <c r="M47" s="40"/>
      <c r="N47" s="60"/>
      <c r="O47" s="41"/>
    </row>
    <row r="48" spans="1:15" s="42" customFormat="1" ht="55.5" customHeight="1" x14ac:dyDescent="0.2">
      <c r="A48" s="67" t="s">
        <v>1323</v>
      </c>
      <c r="B48" s="60" t="s">
        <v>459</v>
      </c>
      <c r="C48" s="60" t="s">
        <v>3247</v>
      </c>
      <c r="D48" s="93">
        <v>7350</v>
      </c>
      <c r="E48" s="25">
        <v>5673</v>
      </c>
      <c r="F48" s="57"/>
      <c r="G48" s="40" t="s">
        <v>1113</v>
      </c>
      <c r="H48" s="60"/>
      <c r="I48" s="40" t="s">
        <v>1113</v>
      </c>
      <c r="J48" s="60"/>
      <c r="K48" s="60"/>
      <c r="L48" s="40"/>
      <c r="M48" s="40" t="s">
        <v>1113</v>
      </c>
      <c r="N48" s="60"/>
      <c r="O48" s="41"/>
    </row>
    <row r="49" spans="1:15" s="42" customFormat="1" ht="55.5" customHeight="1" x14ac:dyDescent="0.2">
      <c r="A49" s="67" t="s">
        <v>1324</v>
      </c>
      <c r="B49" s="60" t="s">
        <v>460</v>
      </c>
      <c r="C49" s="60" t="s">
        <v>3248</v>
      </c>
      <c r="D49" s="93">
        <v>1500</v>
      </c>
      <c r="E49" s="25">
        <v>5674</v>
      </c>
      <c r="F49" s="57"/>
      <c r="G49" s="40" t="s">
        <v>1113</v>
      </c>
      <c r="H49" s="60"/>
      <c r="I49" s="40" t="s">
        <v>1113</v>
      </c>
      <c r="J49" s="60"/>
      <c r="K49" s="60"/>
      <c r="L49" s="40"/>
      <c r="M49" s="40" t="s">
        <v>1113</v>
      </c>
      <c r="N49" s="60"/>
      <c r="O49" s="41"/>
    </row>
    <row r="50" spans="1:15" s="42" customFormat="1" ht="55.5" customHeight="1" x14ac:dyDescent="0.2">
      <c r="A50" s="67" t="s">
        <v>1325</v>
      </c>
      <c r="B50" s="60" t="s">
        <v>461</v>
      </c>
      <c r="C50" s="60" t="s">
        <v>3249</v>
      </c>
      <c r="D50" s="93">
        <v>500</v>
      </c>
      <c r="E50" s="25">
        <v>5675</v>
      </c>
      <c r="F50" s="57"/>
      <c r="G50" s="40" t="s">
        <v>1113</v>
      </c>
      <c r="H50" s="60"/>
      <c r="I50" s="40" t="s">
        <v>1113</v>
      </c>
      <c r="J50" s="60"/>
      <c r="K50" s="60"/>
      <c r="L50" s="40" t="s">
        <v>1113</v>
      </c>
      <c r="M50" s="40"/>
      <c r="N50" s="60"/>
      <c r="O50" s="41"/>
    </row>
    <row r="51" spans="1:15" s="42" customFormat="1" ht="55.5" customHeight="1" x14ac:dyDescent="0.2">
      <c r="A51" s="67" t="s">
        <v>1326</v>
      </c>
      <c r="B51" s="60" t="s">
        <v>452</v>
      </c>
      <c r="C51" s="60" t="s">
        <v>3250</v>
      </c>
      <c r="D51" s="93">
        <v>1190</v>
      </c>
      <c r="E51" s="25">
        <v>5676</v>
      </c>
      <c r="F51" s="57"/>
      <c r="G51" s="40" t="s">
        <v>1113</v>
      </c>
      <c r="H51" s="60"/>
      <c r="I51" s="40" t="s">
        <v>1113</v>
      </c>
      <c r="J51" s="60"/>
      <c r="K51" s="60"/>
      <c r="L51" s="40" t="s">
        <v>1113</v>
      </c>
      <c r="M51" s="40"/>
      <c r="N51" s="60"/>
      <c r="O51" s="41"/>
    </row>
    <row r="52" spans="1:15" s="42" customFormat="1" ht="55.5" customHeight="1" x14ac:dyDescent="0.2">
      <c r="A52" s="67" t="s">
        <v>1327</v>
      </c>
      <c r="B52" s="60" t="s">
        <v>175</v>
      </c>
      <c r="C52" s="60" t="s">
        <v>3251</v>
      </c>
      <c r="D52" s="93">
        <v>305.10000000000002</v>
      </c>
      <c r="E52" s="25">
        <v>5677</v>
      </c>
      <c r="F52" s="57"/>
      <c r="G52" s="40" t="s">
        <v>1113</v>
      </c>
      <c r="H52" s="60"/>
      <c r="I52" s="40" t="s">
        <v>1113</v>
      </c>
      <c r="J52" s="60"/>
      <c r="K52" s="60"/>
      <c r="L52" s="40" t="s">
        <v>1113</v>
      </c>
      <c r="M52" s="40"/>
      <c r="N52" s="60"/>
      <c r="O52" s="41"/>
    </row>
    <row r="53" spans="1:15" s="42" customFormat="1" ht="55.5" customHeight="1" x14ac:dyDescent="0.2">
      <c r="A53" s="67" t="s">
        <v>1328</v>
      </c>
      <c r="B53" s="60" t="s">
        <v>462</v>
      </c>
      <c r="C53" s="60" t="s">
        <v>3252</v>
      </c>
      <c r="D53" s="93">
        <v>5593.05</v>
      </c>
      <c r="E53" s="25">
        <v>5678</v>
      </c>
      <c r="F53" s="57"/>
      <c r="G53" s="40" t="s">
        <v>1113</v>
      </c>
      <c r="H53" s="60"/>
      <c r="I53" s="40" t="s">
        <v>1113</v>
      </c>
      <c r="J53" s="60"/>
      <c r="K53" s="60"/>
      <c r="L53" s="40" t="s">
        <v>1113</v>
      </c>
      <c r="M53" s="40"/>
      <c r="N53" s="60"/>
      <c r="O53" s="41"/>
    </row>
    <row r="54" spans="1:15" s="42" customFormat="1" ht="55.5" customHeight="1" x14ac:dyDescent="0.2">
      <c r="A54" s="67" t="s">
        <v>1329</v>
      </c>
      <c r="B54" s="60" t="s">
        <v>463</v>
      </c>
      <c r="C54" s="60" t="s">
        <v>3253</v>
      </c>
      <c r="D54" s="93">
        <v>1924.5</v>
      </c>
      <c r="E54" s="25">
        <v>5679</v>
      </c>
      <c r="F54" s="57"/>
      <c r="G54" s="40" t="s">
        <v>1113</v>
      </c>
      <c r="H54" s="60"/>
      <c r="I54" s="40" t="s">
        <v>1113</v>
      </c>
      <c r="J54" s="60"/>
      <c r="K54" s="60"/>
      <c r="L54" s="40"/>
      <c r="M54" s="40" t="s">
        <v>1113</v>
      </c>
      <c r="N54" s="60"/>
      <c r="O54" s="41"/>
    </row>
    <row r="55" spans="1:15" s="42" customFormat="1" ht="30.75" customHeight="1" x14ac:dyDescent="0.2">
      <c r="A55" s="471" t="s">
        <v>1330</v>
      </c>
      <c r="B55" s="60" t="s">
        <v>464</v>
      </c>
      <c r="C55" s="474" t="s">
        <v>3254</v>
      </c>
      <c r="D55" s="93">
        <v>1163.1300000000001</v>
      </c>
      <c r="E55" s="25">
        <v>5681</v>
      </c>
      <c r="F55" s="57"/>
      <c r="G55" s="40" t="s">
        <v>1113</v>
      </c>
      <c r="H55" s="60"/>
      <c r="I55" s="40" t="s">
        <v>1113</v>
      </c>
      <c r="J55" s="60"/>
      <c r="K55" s="60"/>
      <c r="L55" s="40"/>
      <c r="M55" s="40" t="s">
        <v>1113</v>
      </c>
      <c r="N55" s="60"/>
      <c r="O55" s="41"/>
    </row>
    <row r="56" spans="1:15" s="42" customFormat="1" ht="30.75" customHeight="1" x14ac:dyDescent="0.2">
      <c r="A56" s="471"/>
      <c r="B56" s="60" t="s">
        <v>465</v>
      </c>
      <c r="C56" s="474"/>
      <c r="D56" s="93">
        <v>387.65</v>
      </c>
      <c r="E56" s="25">
        <v>5682</v>
      </c>
      <c r="F56" s="57"/>
      <c r="G56" s="40" t="s">
        <v>1113</v>
      </c>
      <c r="H56" s="60"/>
      <c r="I56" s="40" t="s">
        <v>1113</v>
      </c>
      <c r="J56" s="60"/>
      <c r="K56" s="60"/>
      <c r="L56" s="40"/>
      <c r="M56" s="40" t="s">
        <v>1113</v>
      </c>
      <c r="N56" s="60"/>
      <c r="O56" s="41"/>
    </row>
    <row r="57" spans="1:15" s="42" customFormat="1" ht="30.75" customHeight="1" x14ac:dyDescent="0.2">
      <c r="A57" s="471"/>
      <c r="B57" s="60" t="s">
        <v>147</v>
      </c>
      <c r="C57" s="474"/>
      <c r="D57" s="93">
        <v>1274.9000000000001</v>
      </c>
      <c r="E57" s="25">
        <v>5683</v>
      </c>
      <c r="F57" s="57"/>
      <c r="G57" s="40" t="s">
        <v>1113</v>
      </c>
      <c r="H57" s="60"/>
      <c r="I57" s="40" t="s">
        <v>1113</v>
      </c>
      <c r="J57" s="60"/>
      <c r="K57" s="60"/>
      <c r="L57" s="40" t="s">
        <v>1113</v>
      </c>
      <c r="M57" s="40"/>
      <c r="N57" s="60"/>
      <c r="O57" s="41"/>
    </row>
    <row r="58" spans="1:15" s="42" customFormat="1" ht="30.75" customHeight="1" x14ac:dyDescent="0.2">
      <c r="A58" s="471"/>
      <c r="B58" s="60" t="s">
        <v>466</v>
      </c>
      <c r="C58" s="474"/>
      <c r="D58" s="93">
        <v>303.92</v>
      </c>
      <c r="E58" s="25">
        <v>5686</v>
      </c>
      <c r="F58" s="57"/>
      <c r="G58" s="40" t="s">
        <v>1113</v>
      </c>
      <c r="H58" s="60"/>
      <c r="I58" s="40" t="s">
        <v>1113</v>
      </c>
      <c r="J58" s="60"/>
      <c r="K58" s="60"/>
      <c r="L58" s="40" t="s">
        <v>1113</v>
      </c>
      <c r="M58" s="40"/>
      <c r="N58" s="60"/>
      <c r="O58" s="41"/>
    </row>
    <row r="59" spans="1:15" s="42" customFormat="1" ht="30.75" customHeight="1" x14ac:dyDescent="0.2">
      <c r="A59" s="471"/>
      <c r="B59" s="60" t="s">
        <v>467</v>
      </c>
      <c r="C59" s="474"/>
      <c r="D59" s="93">
        <v>4991.6000000000004</v>
      </c>
      <c r="E59" s="25">
        <v>5680</v>
      </c>
      <c r="F59" s="57"/>
      <c r="G59" s="40" t="s">
        <v>1113</v>
      </c>
      <c r="H59" s="60"/>
      <c r="I59" s="40" t="s">
        <v>1113</v>
      </c>
      <c r="J59" s="60"/>
      <c r="K59" s="60"/>
      <c r="L59" s="40" t="s">
        <v>1113</v>
      </c>
      <c r="M59" s="40"/>
      <c r="N59" s="60"/>
      <c r="O59" s="41"/>
    </row>
    <row r="60" spans="1:15" s="42" customFormat="1" ht="54.75" customHeight="1" x14ac:dyDescent="0.2">
      <c r="A60" s="67" t="s">
        <v>1331</v>
      </c>
      <c r="B60" s="60" t="s">
        <v>468</v>
      </c>
      <c r="C60" s="60" t="s">
        <v>3255</v>
      </c>
      <c r="D60" s="93">
        <v>600</v>
      </c>
      <c r="E60" s="25">
        <v>5684</v>
      </c>
      <c r="F60" s="57"/>
      <c r="G60" s="40" t="s">
        <v>1113</v>
      </c>
      <c r="H60" s="60"/>
      <c r="I60" s="40" t="s">
        <v>1113</v>
      </c>
      <c r="J60" s="60"/>
      <c r="K60" s="60"/>
      <c r="L60" s="40" t="s">
        <v>1113</v>
      </c>
      <c r="M60" s="40"/>
      <c r="N60" s="60"/>
      <c r="O60" s="41"/>
    </row>
    <row r="61" spans="1:15" s="42" customFormat="1" ht="35.25" customHeight="1" x14ac:dyDescent="0.2">
      <c r="A61" s="67" t="s">
        <v>1332</v>
      </c>
      <c r="B61" s="60" t="s">
        <v>469</v>
      </c>
      <c r="C61" s="60" t="s">
        <v>3256</v>
      </c>
      <c r="D61" s="93">
        <v>1656.2</v>
      </c>
      <c r="E61" s="25">
        <v>5685</v>
      </c>
      <c r="F61" s="57"/>
      <c r="G61" s="40" t="s">
        <v>1113</v>
      </c>
      <c r="H61" s="60"/>
      <c r="I61" s="40" t="s">
        <v>1113</v>
      </c>
      <c r="J61" s="60"/>
      <c r="K61" s="60"/>
      <c r="L61" s="40" t="s">
        <v>1113</v>
      </c>
      <c r="M61" s="40"/>
      <c r="N61" s="60"/>
      <c r="O61" s="41"/>
    </row>
    <row r="62" spans="1:15" s="42" customFormat="1" ht="36.75" customHeight="1" x14ac:dyDescent="0.2">
      <c r="A62" s="67" t="s">
        <v>1333</v>
      </c>
      <c r="B62" s="60" t="s">
        <v>470</v>
      </c>
      <c r="C62" s="60" t="s">
        <v>2135</v>
      </c>
      <c r="D62" s="93">
        <v>1920</v>
      </c>
      <c r="E62" s="25">
        <v>5687</v>
      </c>
      <c r="F62" s="57"/>
      <c r="G62" s="40" t="s">
        <v>1113</v>
      </c>
      <c r="H62" s="60"/>
      <c r="I62" s="40" t="s">
        <v>1113</v>
      </c>
      <c r="J62" s="60"/>
      <c r="K62" s="60"/>
      <c r="L62" s="40" t="s">
        <v>1113</v>
      </c>
      <c r="M62" s="40"/>
      <c r="N62" s="60"/>
      <c r="O62" s="41"/>
    </row>
    <row r="63" spans="1:15" s="42" customFormat="1" ht="73.5" customHeight="1" x14ac:dyDescent="0.2">
      <c r="A63" s="67" t="s">
        <v>1334</v>
      </c>
      <c r="B63" s="60" t="s">
        <v>471</v>
      </c>
      <c r="C63" s="60" t="s">
        <v>3257</v>
      </c>
      <c r="D63" s="93">
        <v>645</v>
      </c>
      <c r="E63" s="25">
        <v>5688</v>
      </c>
      <c r="F63" s="57"/>
      <c r="G63" s="40" t="s">
        <v>1113</v>
      </c>
      <c r="H63" s="60"/>
      <c r="I63" s="40" t="s">
        <v>1113</v>
      </c>
      <c r="J63" s="60"/>
      <c r="K63" s="60"/>
      <c r="L63" s="40" t="s">
        <v>1113</v>
      </c>
      <c r="M63" s="40"/>
      <c r="N63" s="60"/>
      <c r="O63" s="41"/>
    </row>
    <row r="64" spans="1:15" s="42" customFormat="1" ht="39.75" customHeight="1" x14ac:dyDescent="0.2">
      <c r="A64" s="67" t="s">
        <v>1335</v>
      </c>
      <c r="B64" s="60" t="s">
        <v>472</v>
      </c>
      <c r="C64" s="60" t="s">
        <v>3258</v>
      </c>
      <c r="D64" s="93">
        <v>1900</v>
      </c>
      <c r="E64" s="25">
        <v>5689</v>
      </c>
      <c r="F64" s="57"/>
      <c r="G64" s="40" t="s">
        <v>1113</v>
      </c>
      <c r="H64" s="60"/>
      <c r="I64" s="40" t="s">
        <v>1113</v>
      </c>
      <c r="J64" s="60"/>
      <c r="K64" s="60"/>
      <c r="L64" s="40" t="s">
        <v>1113</v>
      </c>
      <c r="M64" s="40"/>
      <c r="N64" s="60"/>
      <c r="O64" s="41"/>
    </row>
    <row r="65" spans="1:15" s="42" customFormat="1" ht="44.25" customHeight="1" x14ac:dyDescent="0.2">
      <c r="A65" s="471" t="s">
        <v>1336</v>
      </c>
      <c r="B65" s="60" t="s">
        <v>441</v>
      </c>
      <c r="C65" s="474" t="s">
        <v>3259</v>
      </c>
      <c r="D65" s="93">
        <v>740.38</v>
      </c>
      <c r="E65" s="25">
        <v>5691</v>
      </c>
      <c r="F65" s="57"/>
      <c r="G65" s="40" t="s">
        <v>1113</v>
      </c>
      <c r="H65" s="60"/>
      <c r="I65" s="40" t="s">
        <v>1113</v>
      </c>
      <c r="J65" s="60"/>
      <c r="K65" s="60"/>
      <c r="L65" s="40" t="s">
        <v>1113</v>
      </c>
      <c r="M65" s="40"/>
      <c r="N65" s="60"/>
      <c r="O65" s="41"/>
    </row>
    <row r="66" spans="1:15" s="42" customFormat="1" ht="44.25" customHeight="1" x14ac:dyDescent="0.2">
      <c r="A66" s="471"/>
      <c r="B66" s="60" t="s">
        <v>443</v>
      </c>
      <c r="C66" s="474"/>
      <c r="D66" s="93">
        <v>713.93</v>
      </c>
      <c r="E66" s="25">
        <v>5690</v>
      </c>
      <c r="F66" s="57"/>
      <c r="G66" s="40" t="s">
        <v>1113</v>
      </c>
      <c r="H66" s="60"/>
      <c r="I66" s="40" t="s">
        <v>1113</v>
      </c>
      <c r="J66" s="60"/>
      <c r="K66" s="60"/>
      <c r="L66" s="40" t="s">
        <v>1113</v>
      </c>
      <c r="M66" s="40"/>
      <c r="N66" s="60"/>
      <c r="O66" s="41"/>
    </row>
    <row r="67" spans="1:15" s="42" customFormat="1" ht="30.75" customHeight="1" x14ac:dyDescent="0.2">
      <c r="A67" s="471" t="s">
        <v>1337</v>
      </c>
      <c r="B67" s="60" t="s">
        <v>473</v>
      </c>
      <c r="C67" s="474" t="s">
        <v>3260</v>
      </c>
      <c r="D67" s="93">
        <v>150</v>
      </c>
      <c r="E67" s="25">
        <v>5695</v>
      </c>
      <c r="F67" s="57"/>
      <c r="G67" s="40" t="s">
        <v>1113</v>
      </c>
      <c r="H67" s="60"/>
      <c r="I67" s="40" t="s">
        <v>1113</v>
      </c>
      <c r="J67" s="60"/>
      <c r="K67" s="60"/>
      <c r="L67" s="40" t="s">
        <v>1113</v>
      </c>
      <c r="M67" s="40"/>
      <c r="N67" s="60"/>
      <c r="O67" s="41"/>
    </row>
    <row r="68" spans="1:15" s="42" customFormat="1" ht="30.75" customHeight="1" x14ac:dyDescent="0.2">
      <c r="A68" s="471"/>
      <c r="B68" s="60" t="s">
        <v>474</v>
      </c>
      <c r="C68" s="474"/>
      <c r="D68" s="93">
        <v>400</v>
      </c>
      <c r="E68" s="25">
        <v>5698</v>
      </c>
      <c r="F68" s="57"/>
      <c r="G68" s="40" t="s">
        <v>1113</v>
      </c>
      <c r="H68" s="60"/>
      <c r="I68" s="40" t="s">
        <v>1113</v>
      </c>
      <c r="J68" s="60"/>
      <c r="K68" s="60"/>
      <c r="L68" s="40" t="s">
        <v>1113</v>
      </c>
      <c r="M68" s="40"/>
      <c r="N68" s="60"/>
      <c r="O68" s="41"/>
    </row>
    <row r="69" spans="1:15" s="42" customFormat="1" ht="30.75" customHeight="1" x14ac:dyDescent="0.2">
      <c r="A69" s="471"/>
      <c r="B69" s="60" t="s">
        <v>475</v>
      </c>
      <c r="C69" s="474"/>
      <c r="D69" s="93">
        <v>80</v>
      </c>
      <c r="E69" s="25">
        <v>5693</v>
      </c>
      <c r="F69" s="57"/>
      <c r="G69" s="40" t="s">
        <v>1113</v>
      </c>
      <c r="H69" s="60"/>
      <c r="I69" s="40" t="s">
        <v>1113</v>
      </c>
      <c r="J69" s="60"/>
      <c r="K69" s="60"/>
      <c r="L69" s="40" t="s">
        <v>1113</v>
      </c>
      <c r="M69" s="40"/>
      <c r="N69" s="60"/>
      <c r="O69" s="41"/>
    </row>
    <row r="70" spans="1:15" s="42" customFormat="1" ht="30.75" customHeight="1" x14ac:dyDescent="0.2">
      <c r="A70" s="471"/>
      <c r="B70" s="60" t="s">
        <v>476</v>
      </c>
      <c r="C70" s="474"/>
      <c r="D70" s="93">
        <v>297</v>
      </c>
      <c r="E70" s="25">
        <v>5692</v>
      </c>
      <c r="F70" s="57"/>
      <c r="G70" s="40" t="s">
        <v>1113</v>
      </c>
      <c r="H70" s="60"/>
      <c r="I70" s="40" t="s">
        <v>1113</v>
      </c>
      <c r="J70" s="60"/>
      <c r="K70" s="60"/>
      <c r="L70" s="40" t="s">
        <v>1113</v>
      </c>
      <c r="M70" s="40"/>
      <c r="N70" s="60"/>
      <c r="O70" s="41"/>
    </row>
    <row r="71" spans="1:15" s="42" customFormat="1" ht="30.75" customHeight="1" x14ac:dyDescent="0.2">
      <c r="A71" s="471"/>
      <c r="B71" s="60" t="s">
        <v>477</v>
      </c>
      <c r="C71" s="474"/>
      <c r="D71" s="93">
        <v>204</v>
      </c>
      <c r="E71" s="25">
        <v>5697</v>
      </c>
      <c r="F71" s="57"/>
      <c r="G71" s="40" t="s">
        <v>1113</v>
      </c>
      <c r="H71" s="60"/>
      <c r="I71" s="40" t="s">
        <v>1113</v>
      </c>
      <c r="J71" s="60"/>
      <c r="K71" s="60"/>
      <c r="L71" s="40" t="s">
        <v>1113</v>
      </c>
      <c r="M71" s="40"/>
      <c r="N71" s="60"/>
      <c r="O71" s="41"/>
    </row>
    <row r="72" spans="1:15" s="42" customFormat="1" ht="30.75" customHeight="1" x14ac:dyDescent="0.2">
      <c r="A72" s="471"/>
      <c r="B72" s="60" t="s">
        <v>478</v>
      </c>
      <c r="C72" s="474"/>
      <c r="D72" s="93">
        <v>100</v>
      </c>
      <c r="E72" s="25">
        <v>5694</v>
      </c>
      <c r="F72" s="57"/>
      <c r="G72" s="40" t="s">
        <v>1113</v>
      </c>
      <c r="H72" s="60"/>
      <c r="I72" s="40" t="s">
        <v>1113</v>
      </c>
      <c r="J72" s="60"/>
      <c r="K72" s="60"/>
      <c r="L72" s="40" t="s">
        <v>1113</v>
      </c>
      <c r="M72" s="40"/>
      <c r="N72" s="60"/>
      <c r="O72" s="41"/>
    </row>
    <row r="73" spans="1:15" s="42" customFormat="1" ht="30.75" customHeight="1" x14ac:dyDescent="0.2">
      <c r="A73" s="471"/>
      <c r="B73" s="60" t="s">
        <v>479</v>
      </c>
      <c r="C73" s="474"/>
      <c r="D73" s="93">
        <v>632.79999999999995</v>
      </c>
      <c r="E73" s="25">
        <v>5696</v>
      </c>
      <c r="F73" s="57"/>
      <c r="G73" s="40" t="s">
        <v>1113</v>
      </c>
      <c r="H73" s="60"/>
      <c r="I73" s="40" t="s">
        <v>1113</v>
      </c>
      <c r="J73" s="60"/>
      <c r="K73" s="60"/>
      <c r="L73" s="40" t="s">
        <v>1113</v>
      </c>
      <c r="M73" s="40"/>
      <c r="N73" s="60"/>
      <c r="O73" s="41"/>
    </row>
    <row r="74" spans="1:15" s="42" customFormat="1" ht="40.5" customHeight="1" x14ac:dyDescent="0.2">
      <c r="A74" s="67" t="s">
        <v>1338</v>
      </c>
      <c r="B74" s="60" t="s">
        <v>480</v>
      </c>
      <c r="C74" s="60" t="s">
        <v>2137</v>
      </c>
      <c r="D74" s="93">
        <f>8000+8000</f>
        <v>16000</v>
      </c>
      <c r="E74" s="25" t="s">
        <v>643</v>
      </c>
      <c r="F74" s="57"/>
      <c r="G74" s="40" t="s">
        <v>1113</v>
      </c>
      <c r="H74" s="60"/>
      <c r="I74" s="40" t="s">
        <v>1113</v>
      </c>
      <c r="J74" s="60"/>
      <c r="K74" s="60"/>
      <c r="L74" s="40" t="s">
        <v>1113</v>
      </c>
      <c r="M74" s="40"/>
      <c r="N74" s="60"/>
      <c r="O74" s="41"/>
    </row>
    <row r="75" spans="1:15" s="42" customFormat="1" ht="30" customHeight="1" x14ac:dyDescent="0.2">
      <c r="A75" s="471" t="s">
        <v>1339</v>
      </c>
      <c r="B75" s="60" t="s">
        <v>481</v>
      </c>
      <c r="C75" s="474" t="s">
        <v>3261</v>
      </c>
      <c r="D75" s="93">
        <v>4726.3100000000004</v>
      </c>
      <c r="E75" s="25">
        <v>5699</v>
      </c>
      <c r="F75" s="57"/>
      <c r="G75" s="40" t="s">
        <v>1113</v>
      </c>
      <c r="H75" s="60"/>
      <c r="I75" s="40" t="s">
        <v>1113</v>
      </c>
      <c r="J75" s="60"/>
      <c r="K75" s="60"/>
      <c r="L75" s="40" t="s">
        <v>1113</v>
      </c>
      <c r="M75" s="40"/>
      <c r="N75" s="60"/>
      <c r="O75" s="41"/>
    </row>
    <row r="76" spans="1:15" s="42" customFormat="1" ht="30" customHeight="1" x14ac:dyDescent="0.2">
      <c r="A76" s="471"/>
      <c r="B76" s="60" t="s">
        <v>467</v>
      </c>
      <c r="C76" s="474"/>
      <c r="D76" s="93">
        <v>6906.4</v>
      </c>
      <c r="E76" s="25">
        <v>5700</v>
      </c>
      <c r="F76" s="57"/>
      <c r="G76" s="40" t="s">
        <v>1113</v>
      </c>
      <c r="H76" s="60"/>
      <c r="I76" s="40" t="s">
        <v>1113</v>
      </c>
      <c r="J76" s="60"/>
      <c r="K76" s="60"/>
      <c r="L76" s="40" t="s">
        <v>1113</v>
      </c>
      <c r="M76" s="40"/>
      <c r="N76" s="60"/>
      <c r="O76" s="41"/>
    </row>
    <row r="77" spans="1:15" s="42" customFormat="1" ht="40.5" customHeight="1" x14ac:dyDescent="0.2">
      <c r="A77" s="67" t="s">
        <v>1340</v>
      </c>
      <c r="B77" s="60" t="s">
        <v>106</v>
      </c>
      <c r="C77" s="60" t="s">
        <v>2138</v>
      </c>
      <c r="D77" s="93">
        <v>415</v>
      </c>
      <c r="E77" s="25">
        <v>5701</v>
      </c>
      <c r="F77" s="57"/>
      <c r="G77" s="40" t="s">
        <v>1113</v>
      </c>
      <c r="H77" s="60"/>
      <c r="I77" s="40" t="s">
        <v>1113</v>
      </c>
      <c r="J77" s="60"/>
      <c r="K77" s="60"/>
      <c r="L77" s="40" t="s">
        <v>1113</v>
      </c>
      <c r="M77" s="40"/>
      <c r="N77" s="60"/>
      <c r="O77" s="41"/>
    </row>
    <row r="78" spans="1:15" s="42" customFormat="1" ht="40.5" customHeight="1" x14ac:dyDescent="0.2">
      <c r="A78" s="67" t="s">
        <v>1341</v>
      </c>
      <c r="B78" s="60" t="s">
        <v>482</v>
      </c>
      <c r="C78" s="60" t="s">
        <v>3262</v>
      </c>
      <c r="D78" s="93">
        <v>550</v>
      </c>
      <c r="E78" s="25">
        <v>5702</v>
      </c>
      <c r="F78" s="57"/>
      <c r="G78" s="40" t="s">
        <v>1113</v>
      </c>
      <c r="H78" s="60"/>
      <c r="I78" s="40" t="s">
        <v>1113</v>
      </c>
      <c r="J78" s="60"/>
      <c r="K78" s="60"/>
      <c r="L78" s="40" t="s">
        <v>1113</v>
      </c>
      <c r="M78" s="40"/>
      <c r="N78" s="60"/>
      <c r="O78" s="41"/>
    </row>
    <row r="79" spans="1:15" s="42" customFormat="1" ht="27.75" customHeight="1" x14ac:dyDescent="0.2">
      <c r="A79" s="471" t="s">
        <v>1342</v>
      </c>
      <c r="B79" s="60" t="s">
        <v>443</v>
      </c>
      <c r="C79" s="474" t="s">
        <v>3263</v>
      </c>
      <c r="D79" s="93">
        <v>339</v>
      </c>
      <c r="E79" s="25">
        <v>5703</v>
      </c>
      <c r="F79" s="57"/>
      <c r="G79" s="40" t="s">
        <v>1113</v>
      </c>
      <c r="H79" s="60"/>
      <c r="I79" s="40" t="s">
        <v>1113</v>
      </c>
      <c r="J79" s="60"/>
      <c r="K79" s="60"/>
      <c r="L79" s="40" t="s">
        <v>1113</v>
      </c>
      <c r="M79" s="40"/>
      <c r="N79" s="60"/>
      <c r="O79" s="41"/>
    </row>
    <row r="80" spans="1:15" s="42" customFormat="1" ht="27.75" customHeight="1" x14ac:dyDescent="0.2">
      <c r="A80" s="471"/>
      <c r="B80" s="60" t="s">
        <v>445</v>
      </c>
      <c r="C80" s="474"/>
      <c r="D80" s="93">
        <v>265.24</v>
      </c>
      <c r="E80" s="25">
        <v>5704</v>
      </c>
      <c r="F80" s="57"/>
      <c r="G80" s="40" t="s">
        <v>1113</v>
      </c>
      <c r="H80" s="60"/>
      <c r="I80" s="40" t="s">
        <v>1113</v>
      </c>
      <c r="J80" s="60"/>
      <c r="K80" s="60"/>
      <c r="L80" s="40" t="s">
        <v>1113</v>
      </c>
      <c r="M80" s="40"/>
      <c r="N80" s="60"/>
      <c r="O80" s="41"/>
    </row>
    <row r="81" spans="1:15" s="42" customFormat="1" ht="15" customHeight="1" x14ac:dyDescent="0.2">
      <c r="A81" s="471" t="s">
        <v>1343</v>
      </c>
      <c r="B81" s="60" t="s">
        <v>483</v>
      </c>
      <c r="C81" s="474" t="s">
        <v>3264</v>
      </c>
      <c r="D81" s="93">
        <v>1600</v>
      </c>
      <c r="E81" s="25">
        <v>5728</v>
      </c>
      <c r="F81" s="57"/>
      <c r="G81" s="40" t="s">
        <v>1113</v>
      </c>
      <c r="H81" s="60"/>
      <c r="I81" s="40" t="s">
        <v>1113</v>
      </c>
      <c r="J81" s="60"/>
      <c r="K81" s="60"/>
      <c r="L81" s="40" t="s">
        <v>1113</v>
      </c>
      <c r="M81" s="40"/>
      <c r="N81" s="60"/>
      <c r="O81" s="41"/>
    </row>
    <row r="82" spans="1:15" s="42" customFormat="1" ht="15.75" x14ac:dyDescent="0.2">
      <c r="A82" s="471"/>
      <c r="B82" s="60" t="s">
        <v>484</v>
      </c>
      <c r="C82" s="474"/>
      <c r="D82" s="93">
        <v>1600</v>
      </c>
      <c r="E82" s="25">
        <v>5761</v>
      </c>
      <c r="F82" s="57"/>
      <c r="G82" s="40" t="s">
        <v>1113</v>
      </c>
      <c r="H82" s="60"/>
      <c r="I82" s="40" t="s">
        <v>1113</v>
      </c>
      <c r="J82" s="60"/>
      <c r="K82" s="60"/>
      <c r="L82" s="40" t="s">
        <v>1113</v>
      </c>
      <c r="M82" s="40"/>
      <c r="N82" s="60"/>
      <c r="O82" s="41"/>
    </row>
    <row r="83" spans="1:15" s="42" customFormat="1" ht="15.75" x14ac:dyDescent="0.2">
      <c r="A83" s="471"/>
      <c r="B83" s="60" t="s">
        <v>485</v>
      </c>
      <c r="C83" s="474"/>
      <c r="D83" s="93">
        <v>1600</v>
      </c>
      <c r="E83" s="25">
        <v>5725</v>
      </c>
      <c r="F83" s="57"/>
      <c r="G83" s="40" t="s">
        <v>1113</v>
      </c>
      <c r="H83" s="60"/>
      <c r="I83" s="40" t="s">
        <v>1113</v>
      </c>
      <c r="J83" s="60"/>
      <c r="K83" s="60"/>
      <c r="L83" s="40" t="s">
        <v>1113</v>
      </c>
      <c r="M83" s="40"/>
      <c r="N83" s="60"/>
      <c r="O83" s="41"/>
    </row>
    <row r="84" spans="1:15" s="42" customFormat="1" ht="15.75" x14ac:dyDescent="0.2">
      <c r="A84" s="471"/>
      <c r="B84" s="60" t="s">
        <v>486</v>
      </c>
      <c r="C84" s="474"/>
      <c r="D84" s="93">
        <v>1600</v>
      </c>
      <c r="E84" s="25">
        <v>5727</v>
      </c>
      <c r="F84" s="57"/>
      <c r="G84" s="40" t="s">
        <v>1113</v>
      </c>
      <c r="H84" s="60"/>
      <c r="I84" s="40" t="s">
        <v>1113</v>
      </c>
      <c r="J84" s="60"/>
      <c r="K84" s="60"/>
      <c r="L84" s="40" t="s">
        <v>1113</v>
      </c>
      <c r="M84" s="40"/>
      <c r="N84" s="60"/>
      <c r="O84" s="41"/>
    </row>
    <row r="85" spans="1:15" s="42" customFormat="1" ht="15" customHeight="1" x14ac:dyDescent="0.2">
      <c r="A85" s="471"/>
      <c r="B85" s="60" t="s">
        <v>487</v>
      </c>
      <c r="C85" s="474"/>
      <c r="D85" s="93">
        <v>200</v>
      </c>
      <c r="E85" s="25">
        <v>5724</v>
      </c>
      <c r="F85" s="57"/>
      <c r="G85" s="40" t="s">
        <v>1113</v>
      </c>
      <c r="H85" s="60"/>
      <c r="I85" s="40" t="s">
        <v>1113</v>
      </c>
      <c r="J85" s="60"/>
      <c r="K85" s="60"/>
      <c r="L85" s="40" t="s">
        <v>1113</v>
      </c>
      <c r="M85" s="40"/>
      <c r="N85" s="60"/>
      <c r="O85" s="41"/>
    </row>
    <row r="86" spans="1:15" s="42" customFormat="1" ht="15.75" x14ac:dyDescent="0.2">
      <c r="A86" s="471"/>
      <c r="B86" s="60" t="s">
        <v>488</v>
      </c>
      <c r="C86" s="474"/>
      <c r="D86" s="93">
        <v>3100</v>
      </c>
      <c r="E86" s="25">
        <v>5723</v>
      </c>
      <c r="F86" s="57"/>
      <c r="G86" s="40" t="s">
        <v>1113</v>
      </c>
      <c r="H86" s="60"/>
      <c r="I86" s="40" t="s">
        <v>1113</v>
      </c>
      <c r="J86" s="60"/>
      <c r="K86" s="60"/>
      <c r="L86" s="40" t="s">
        <v>1113</v>
      </c>
      <c r="M86" s="40"/>
      <c r="N86" s="60"/>
      <c r="O86" s="41"/>
    </row>
    <row r="87" spans="1:15" s="42" customFormat="1" ht="15.75" x14ac:dyDescent="0.2">
      <c r="A87" s="471"/>
      <c r="B87" s="60" t="s">
        <v>489</v>
      </c>
      <c r="C87" s="474"/>
      <c r="D87" s="93">
        <v>3100</v>
      </c>
      <c r="E87" s="25">
        <v>5722</v>
      </c>
      <c r="F87" s="57"/>
      <c r="G87" s="40" t="s">
        <v>1113</v>
      </c>
      <c r="H87" s="60"/>
      <c r="I87" s="40" t="s">
        <v>1113</v>
      </c>
      <c r="J87" s="60"/>
      <c r="K87" s="60"/>
      <c r="L87" s="40" t="s">
        <v>1113</v>
      </c>
      <c r="M87" s="40"/>
      <c r="N87" s="60"/>
      <c r="O87" s="41"/>
    </row>
    <row r="88" spans="1:15" s="42" customFormat="1" ht="15.75" x14ac:dyDescent="0.2">
      <c r="A88" s="471"/>
      <c r="B88" s="60" t="s">
        <v>490</v>
      </c>
      <c r="C88" s="474"/>
      <c r="D88" s="93">
        <v>3100</v>
      </c>
      <c r="E88" s="25">
        <v>5721</v>
      </c>
      <c r="F88" s="57"/>
      <c r="G88" s="40" t="s">
        <v>1113</v>
      </c>
      <c r="H88" s="60"/>
      <c r="I88" s="40" t="s">
        <v>1113</v>
      </c>
      <c r="J88" s="60"/>
      <c r="K88" s="60"/>
      <c r="L88" s="40" t="s">
        <v>1113</v>
      </c>
      <c r="M88" s="40"/>
      <c r="N88" s="60"/>
      <c r="O88" s="41"/>
    </row>
    <row r="89" spans="1:15" s="42" customFormat="1" ht="15.75" x14ac:dyDescent="0.2">
      <c r="A89" s="471"/>
      <c r="B89" s="60" t="s">
        <v>491</v>
      </c>
      <c r="C89" s="474"/>
      <c r="D89" s="93">
        <v>3100</v>
      </c>
      <c r="E89" s="25">
        <v>5720</v>
      </c>
      <c r="F89" s="57"/>
      <c r="G89" s="40" t="s">
        <v>1113</v>
      </c>
      <c r="H89" s="60"/>
      <c r="I89" s="40" t="s">
        <v>1113</v>
      </c>
      <c r="J89" s="60"/>
      <c r="K89" s="60"/>
      <c r="L89" s="40" t="s">
        <v>1113</v>
      </c>
      <c r="M89" s="40"/>
      <c r="N89" s="60"/>
      <c r="O89" s="41"/>
    </row>
    <row r="90" spans="1:15" s="42" customFormat="1" ht="15" customHeight="1" x14ac:dyDescent="0.2">
      <c r="A90" s="471"/>
      <c r="B90" s="60" t="s">
        <v>492</v>
      </c>
      <c r="C90" s="474"/>
      <c r="D90" s="93">
        <v>1000</v>
      </c>
      <c r="E90" s="25">
        <v>5719</v>
      </c>
      <c r="F90" s="57"/>
      <c r="G90" s="40" t="s">
        <v>1113</v>
      </c>
      <c r="H90" s="60"/>
      <c r="I90" s="40" t="s">
        <v>1113</v>
      </c>
      <c r="J90" s="60"/>
      <c r="K90" s="60"/>
      <c r="L90" s="40" t="s">
        <v>1113</v>
      </c>
      <c r="M90" s="40"/>
      <c r="N90" s="60"/>
      <c r="O90" s="41"/>
    </row>
    <row r="91" spans="1:15" s="42" customFormat="1" ht="15.75" x14ac:dyDescent="0.2">
      <c r="A91" s="471"/>
      <c r="B91" s="60" t="s">
        <v>493</v>
      </c>
      <c r="C91" s="474"/>
      <c r="D91" s="93">
        <v>1000</v>
      </c>
      <c r="E91" s="25">
        <v>5718</v>
      </c>
      <c r="F91" s="57"/>
      <c r="G91" s="40" t="s">
        <v>1113</v>
      </c>
      <c r="H91" s="60"/>
      <c r="I91" s="40" t="s">
        <v>1113</v>
      </c>
      <c r="J91" s="60"/>
      <c r="K91" s="60"/>
      <c r="L91" s="40" t="s">
        <v>1113</v>
      </c>
      <c r="M91" s="40"/>
      <c r="N91" s="60"/>
      <c r="O91" s="41"/>
    </row>
    <row r="92" spans="1:15" s="42" customFormat="1" ht="15.75" x14ac:dyDescent="0.2">
      <c r="A92" s="471"/>
      <c r="B92" s="60" t="s">
        <v>494</v>
      </c>
      <c r="C92" s="474"/>
      <c r="D92" s="93">
        <v>1000</v>
      </c>
      <c r="E92" s="25">
        <v>5717</v>
      </c>
      <c r="F92" s="57"/>
      <c r="G92" s="40" t="s">
        <v>1113</v>
      </c>
      <c r="H92" s="60"/>
      <c r="I92" s="40" t="s">
        <v>1113</v>
      </c>
      <c r="J92" s="60"/>
      <c r="K92" s="60"/>
      <c r="L92" s="40" t="s">
        <v>1113</v>
      </c>
      <c r="M92" s="40"/>
      <c r="N92" s="60"/>
      <c r="O92" s="41"/>
    </row>
    <row r="93" spans="1:15" s="42" customFormat="1" ht="15.75" x14ac:dyDescent="0.2">
      <c r="A93" s="471"/>
      <c r="B93" s="60" t="s">
        <v>495</v>
      </c>
      <c r="C93" s="474"/>
      <c r="D93" s="93">
        <v>2100</v>
      </c>
      <c r="E93" s="25">
        <v>5715</v>
      </c>
      <c r="F93" s="57"/>
      <c r="G93" s="40" t="s">
        <v>1113</v>
      </c>
      <c r="H93" s="60"/>
      <c r="I93" s="40" t="s">
        <v>1113</v>
      </c>
      <c r="J93" s="60"/>
      <c r="K93" s="60"/>
      <c r="L93" s="40" t="s">
        <v>1113</v>
      </c>
      <c r="M93" s="40"/>
      <c r="N93" s="60"/>
      <c r="O93" s="41"/>
    </row>
    <row r="94" spans="1:15" s="42" customFormat="1" ht="15.75" x14ac:dyDescent="0.2">
      <c r="A94" s="471"/>
      <c r="B94" s="60" t="s">
        <v>496</v>
      </c>
      <c r="C94" s="474"/>
      <c r="D94" s="93">
        <v>2100</v>
      </c>
      <c r="E94" s="25">
        <v>5716</v>
      </c>
      <c r="F94" s="57"/>
      <c r="G94" s="40" t="s">
        <v>1113</v>
      </c>
      <c r="H94" s="60"/>
      <c r="I94" s="40" t="s">
        <v>1113</v>
      </c>
      <c r="J94" s="60"/>
      <c r="K94" s="60"/>
      <c r="L94" s="40" t="s">
        <v>1113</v>
      </c>
      <c r="M94" s="40"/>
      <c r="N94" s="60"/>
      <c r="O94" s="41"/>
    </row>
    <row r="95" spans="1:15" s="42" customFormat="1" ht="15.75" x14ac:dyDescent="0.2">
      <c r="A95" s="471"/>
      <c r="B95" s="60" t="s">
        <v>497</v>
      </c>
      <c r="C95" s="474"/>
      <c r="D95" s="93">
        <v>2100</v>
      </c>
      <c r="E95" s="25">
        <v>5714</v>
      </c>
      <c r="F95" s="57"/>
      <c r="G95" s="40" t="s">
        <v>1113</v>
      </c>
      <c r="H95" s="60"/>
      <c r="I95" s="40" t="s">
        <v>1113</v>
      </c>
      <c r="J95" s="60"/>
      <c r="K95" s="60"/>
      <c r="L95" s="40" t="s">
        <v>1113</v>
      </c>
      <c r="M95" s="40"/>
      <c r="N95" s="60"/>
      <c r="O95" s="41"/>
    </row>
    <row r="96" spans="1:15" s="42" customFormat="1" ht="15" customHeight="1" x14ac:dyDescent="0.2">
      <c r="A96" s="471"/>
      <c r="B96" s="60" t="s">
        <v>498</v>
      </c>
      <c r="C96" s="474"/>
      <c r="D96" s="93">
        <v>1600</v>
      </c>
      <c r="E96" s="25">
        <v>5713</v>
      </c>
      <c r="F96" s="57"/>
      <c r="G96" s="40" t="s">
        <v>1113</v>
      </c>
      <c r="H96" s="60"/>
      <c r="I96" s="40" t="s">
        <v>1113</v>
      </c>
      <c r="J96" s="60"/>
      <c r="K96" s="60"/>
      <c r="L96" s="40" t="s">
        <v>1113</v>
      </c>
      <c r="M96" s="40"/>
      <c r="N96" s="60"/>
      <c r="O96" s="41"/>
    </row>
    <row r="97" spans="1:15" s="42" customFormat="1" ht="15.75" x14ac:dyDescent="0.2">
      <c r="A97" s="471"/>
      <c r="B97" s="60" t="s">
        <v>499</v>
      </c>
      <c r="C97" s="474"/>
      <c r="D97" s="93">
        <v>1600</v>
      </c>
      <c r="E97" s="25">
        <v>5712</v>
      </c>
      <c r="F97" s="57"/>
      <c r="G97" s="40" t="s">
        <v>1113</v>
      </c>
      <c r="H97" s="60"/>
      <c r="I97" s="40" t="s">
        <v>1113</v>
      </c>
      <c r="J97" s="60"/>
      <c r="K97" s="60"/>
      <c r="L97" s="40"/>
      <c r="M97" s="40" t="s">
        <v>1113</v>
      </c>
      <c r="N97" s="60"/>
      <c r="O97" s="41"/>
    </row>
    <row r="98" spans="1:15" s="42" customFormat="1" ht="15.75" x14ac:dyDescent="0.2">
      <c r="A98" s="471"/>
      <c r="B98" s="60" t="s">
        <v>500</v>
      </c>
      <c r="C98" s="474"/>
      <c r="D98" s="93">
        <v>1600</v>
      </c>
      <c r="E98" s="25">
        <v>5711</v>
      </c>
      <c r="F98" s="57"/>
      <c r="G98" s="40" t="s">
        <v>1113</v>
      </c>
      <c r="H98" s="60"/>
      <c r="I98" s="40" t="s">
        <v>1113</v>
      </c>
      <c r="J98" s="60"/>
      <c r="K98" s="60"/>
      <c r="L98" s="40"/>
      <c r="M98" s="40" t="s">
        <v>1113</v>
      </c>
      <c r="N98" s="60"/>
      <c r="O98" s="41"/>
    </row>
    <row r="99" spans="1:15" s="42" customFormat="1" ht="15.75" x14ac:dyDescent="0.2">
      <c r="A99" s="471"/>
      <c r="B99" s="60" t="s">
        <v>501</v>
      </c>
      <c r="C99" s="474"/>
      <c r="D99" s="93">
        <v>1600</v>
      </c>
      <c r="E99" s="25">
        <v>5710</v>
      </c>
      <c r="F99" s="57"/>
      <c r="G99" s="40" t="s">
        <v>1113</v>
      </c>
      <c r="H99" s="60"/>
      <c r="I99" s="40" t="s">
        <v>1113</v>
      </c>
      <c r="J99" s="60"/>
      <c r="K99" s="60"/>
      <c r="L99" s="40"/>
      <c r="M99" s="40" t="s">
        <v>1113</v>
      </c>
      <c r="N99" s="60"/>
      <c r="O99" s="41"/>
    </row>
    <row r="100" spans="1:15" s="42" customFormat="1" ht="15" customHeight="1" x14ac:dyDescent="0.2">
      <c r="A100" s="471"/>
      <c r="B100" s="60" t="s">
        <v>502</v>
      </c>
      <c r="C100" s="474"/>
      <c r="D100" s="93">
        <v>1600</v>
      </c>
      <c r="E100" s="25">
        <v>5709</v>
      </c>
      <c r="F100" s="57"/>
      <c r="G100" s="40" t="s">
        <v>1113</v>
      </c>
      <c r="H100" s="60"/>
      <c r="I100" s="40" t="s">
        <v>1113</v>
      </c>
      <c r="J100" s="60"/>
      <c r="K100" s="60"/>
      <c r="L100" s="40"/>
      <c r="M100" s="40" t="s">
        <v>1113</v>
      </c>
      <c r="N100" s="60"/>
      <c r="O100" s="41"/>
    </row>
    <row r="101" spans="1:15" s="42" customFormat="1" ht="15.75" x14ac:dyDescent="0.2">
      <c r="A101" s="471"/>
      <c r="B101" s="60" t="s">
        <v>503</v>
      </c>
      <c r="C101" s="474"/>
      <c r="D101" s="93">
        <v>1600</v>
      </c>
      <c r="E101" s="25">
        <v>5708</v>
      </c>
      <c r="F101" s="57"/>
      <c r="G101" s="40" t="s">
        <v>1113</v>
      </c>
      <c r="H101" s="60"/>
      <c r="I101" s="40" t="s">
        <v>1113</v>
      </c>
      <c r="J101" s="60"/>
      <c r="K101" s="60"/>
      <c r="L101" s="40"/>
      <c r="M101" s="40" t="s">
        <v>1113</v>
      </c>
      <c r="N101" s="60"/>
      <c r="O101" s="41"/>
    </row>
    <row r="102" spans="1:15" s="42" customFormat="1" ht="15.75" x14ac:dyDescent="0.2">
      <c r="A102" s="471"/>
      <c r="B102" s="60" t="s">
        <v>504</v>
      </c>
      <c r="C102" s="474"/>
      <c r="D102" s="93">
        <v>1600</v>
      </c>
      <c r="E102" s="25">
        <v>5706</v>
      </c>
      <c r="F102" s="57"/>
      <c r="G102" s="40" t="s">
        <v>1113</v>
      </c>
      <c r="H102" s="60"/>
      <c r="I102" s="40" t="s">
        <v>1113</v>
      </c>
      <c r="J102" s="60"/>
      <c r="K102" s="60"/>
      <c r="L102" s="40"/>
      <c r="M102" s="40" t="s">
        <v>1113</v>
      </c>
      <c r="N102" s="60"/>
      <c r="O102" s="41"/>
    </row>
    <row r="103" spans="1:15" s="42" customFormat="1" ht="15.75" x14ac:dyDescent="0.2">
      <c r="A103" s="471"/>
      <c r="B103" s="60" t="s">
        <v>505</v>
      </c>
      <c r="C103" s="474"/>
      <c r="D103" s="93">
        <v>1600</v>
      </c>
      <c r="E103" s="25">
        <v>5707</v>
      </c>
      <c r="F103" s="57"/>
      <c r="G103" s="40" t="s">
        <v>1113</v>
      </c>
      <c r="H103" s="60"/>
      <c r="I103" s="40" t="s">
        <v>1113</v>
      </c>
      <c r="J103" s="60"/>
      <c r="K103" s="60"/>
      <c r="L103" s="40"/>
      <c r="M103" s="40" t="s">
        <v>1113</v>
      </c>
      <c r="N103" s="60"/>
      <c r="O103" s="41"/>
    </row>
    <row r="104" spans="1:15" s="42" customFormat="1" ht="15" customHeight="1" x14ac:dyDescent="0.2">
      <c r="A104" s="471"/>
      <c r="B104" s="60" t="s">
        <v>506</v>
      </c>
      <c r="C104" s="474"/>
      <c r="D104" s="93">
        <v>1000</v>
      </c>
      <c r="E104" s="25">
        <v>5733</v>
      </c>
      <c r="F104" s="57"/>
      <c r="G104" s="40" t="s">
        <v>1113</v>
      </c>
      <c r="H104" s="60"/>
      <c r="I104" s="40" t="s">
        <v>1113</v>
      </c>
      <c r="J104" s="60"/>
      <c r="K104" s="60"/>
      <c r="L104" s="40"/>
      <c r="M104" s="40" t="s">
        <v>1113</v>
      </c>
      <c r="N104" s="60"/>
      <c r="O104" s="41"/>
    </row>
    <row r="105" spans="1:15" s="42" customFormat="1" ht="15.75" x14ac:dyDescent="0.2">
      <c r="A105" s="471"/>
      <c r="B105" s="60" t="s">
        <v>507</v>
      </c>
      <c r="C105" s="474"/>
      <c r="D105" s="93">
        <v>1000</v>
      </c>
      <c r="E105" s="25">
        <v>5730</v>
      </c>
      <c r="F105" s="57"/>
      <c r="G105" s="40" t="s">
        <v>1113</v>
      </c>
      <c r="H105" s="60"/>
      <c r="I105" s="40" t="s">
        <v>1113</v>
      </c>
      <c r="J105" s="60"/>
      <c r="K105" s="60"/>
      <c r="L105" s="40" t="s">
        <v>1113</v>
      </c>
      <c r="M105" s="40"/>
      <c r="N105" s="60"/>
      <c r="O105" s="41"/>
    </row>
    <row r="106" spans="1:15" s="42" customFormat="1" ht="15.75" x14ac:dyDescent="0.2">
      <c r="A106" s="471"/>
      <c r="B106" s="60" t="s">
        <v>508</v>
      </c>
      <c r="C106" s="474"/>
      <c r="D106" s="93">
        <v>1000</v>
      </c>
      <c r="E106" s="25">
        <v>5729</v>
      </c>
      <c r="F106" s="57"/>
      <c r="G106" s="40" t="s">
        <v>1113</v>
      </c>
      <c r="H106" s="60"/>
      <c r="I106" s="40" t="s">
        <v>1113</v>
      </c>
      <c r="J106" s="60"/>
      <c r="K106" s="60"/>
      <c r="L106" s="40" t="s">
        <v>1113</v>
      </c>
      <c r="M106" s="40"/>
      <c r="N106" s="60"/>
      <c r="O106" s="41"/>
    </row>
    <row r="107" spans="1:15" s="42" customFormat="1" ht="15.75" x14ac:dyDescent="0.2">
      <c r="A107" s="471"/>
      <c r="B107" s="60" t="s">
        <v>509</v>
      </c>
      <c r="C107" s="474"/>
      <c r="D107" s="93">
        <v>1000</v>
      </c>
      <c r="E107" s="25">
        <v>5731</v>
      </c>
      <c r="F107" s="57"/>
      <c r="G107" s="40" t="s">
        <v>1113</v>
      </c>
      <c r="H107" s="60"/>
      <c r="I107" s="40" t="s">
        <v>1113</v>
      </c>
      <c r="J107" s="60"/>
      <c r="K107" s="60"/>
      <c r="L107" s="40" t="s">
        <v>1113</v>
      </c>
      <c r="M107" s="40"/>
      <c r="N107" s="60"/>
      <c r="O107" s="41"/>
    </row>
    <row r="108" spans="1:15" s="42" customFormat="1" ht="15" customHeight="1" x14ac:dyDescent="0.2">
      <c r="A108" s="471"/>
      <c r="B108" s="60" t="s">
        <v>510</v>
      </c>
      <c r="C108" s="474"/>
      <c r="D108" s="93">
        <v>170</v>
      </c>
      <c r="E108" s="25">
        <v>5757</v>
      </c>
      <c r="F108" s="57"/>
      <c r="G108" s="40" t="s">
        <v>1113</v>
      </c>
      <c r="H108" s="60"/>
      <c r="I108" s="40" t="s">
        <v>1113</v>
      </c>
      <c r="J108" s="60"/>
      <c r="K108" s="60"/>
      <c r="L108" s="40" t="s">
        <v>1113</v>
      </c>
      <c r="M108" s="40"/>
      <c r="N108" s="60"/>
      <c r="O108" s="41"/>
    </row>
    <row r="109" spans="1:15" s="42" customFormat="1" ht="15.75" x14ac:dyDescent="0.2">
      <c r="A109" s="471"/>
      <c r="B109" s="60" t="s">
        <v>511</v>
      </c>
      <c r="C109" s="474"/>
      <c r="D109" s="93">
        <v>170</v>
      </c>
      <c r="E109" s="25">
        <v>5759</v>
      </c>
      <c r="F109" s="57"/>
      <c r="G109" s="40" t="s">
        <v>1113</v>
      </c>
      <c r="H109" s="60"/>
      <c r="I109" s="40" t="s">
        <v>1113</v>
      </c>
      <c r="J109" s="60"/>
      <c r="K109" s="60"/>
      <c r="L109" s="40"/>
      <c r="M109" s="40" t="s">
        <v>1113</v>
      </c>
      <c r="N109" s="60"/>
      <c r="O109" s="41"/>
    </row>
    <row r="110" spans="1:15" s="42" customFormat="1" ht="15.75" x14ac:dyDescent="0.2">
      <c r="A110" s="471"/>
      <c r="B110" s="60" t="s">
        <v>512</v>
      </c>
      <c r="C110" s="474"/>
      <c r="D110" s="93">
        <v>170</v>
      </c>
      <c r="E110" s="25">
        <v>5758</v>
      </c>
      <c r="F110" s="57"/>
      <c r="G110" s="40" t="s">
        <v>1113</v>
      </c>
      <c r="H110" s="60"/>
      <c r="I110" s="40" t="s">
        <v>1113</v>
      </c>
      <c r="J110" s="60"/>
      <c r="K110" s="60"/>
      <c r="L110" s="40"/>
      <c r="M110" s="40" t="s">
        <v>1113</v>
      </c>
      <c r="N110" s="60"/>
      <c r="O110" s="41"/>
    </row>
    <row r="111" spans="1:15" s="42" customFormat="1" ht="15" customHeight="1" x14ac:dyDescent="0.2">
      <c r="A111" s="471"/>
      <c r="B111" s="60" t="s">
        <v>513</v>
      </c>
      <c r="C111" s="474"/>
      <c r="D111" s="93">
        <v>5450</v>
      </c>
      <c r="E111" s="25">
        <v>5753</v>
      </c>
      <c r="F111" s="57"/>
      <c r="G111" s="40" t="s">
        <v>1113</v>
      </c>
      <c r="H111" s="60"/>
      <c r="I111" s="40" t="s">
        <v>1113</v>
      </c>
      <c r="J111" s="60"/>
      <c r="K111" s="60"/>
      <c r="L111" s="40"/>
      <c r="M111" s="40" t="s">
        <v>1113</v>
      </c>
      <c r="N111" s="60"/>
      <c r="O111" s="41"/>
    </row>
    <row r="112" spans="1:15" s="42" customFormat="1" ht="15.75" x14ac:dyDescent="0.2">
      <c r="A112" s="471"/>
      <c r="B112" s="60" t="s">
        <v>514</v>
      </c>
      <c r="C112" s="474"/>
      <c r="D112" s="93">
        <v>5400</v>
      </c>
      <c r="E112" s="25">
        <v>5760</v>
      </c>
      <c r="F112" s="57"/>
      <c r="G112" s="40" t="s">
        <v>1113</v>
      </c>
      <c r="H112" s="60"/>
      <c r="I112" s="40" t="s">
        <v>1113</v>
      </c>
      <c r="J112" s="60"/>
      <c r="K112" s="60"/>
      <c r="L112" s="40" t="s">
        <v>1113</v>
      </c>
      <c r="M112" s="40"/>
      <c r="N112" s="60"/>
      <c r="O112" s="41"/>
    </row>
    <row r="113" spans="1:15" s="42" customFormat="1" ht="15.75" x14ac:dyDescent="0.2">
      <c r="A113" s="471"/>
      <c r="B113" s="60" t="s">
        <v>515</v>
      </c>
      <c r="C113" s="474"/>
      <c r="D113" s="93">
        <v>5450</v>
      </c>
      <c r="E113" s="25">
        <v>5754</v>
      </c>
      <c r="F113" s="57"/>
      <c r="G113" s="40" t="s">
        <v>1113</v>
      </c>
      <c r="H113" s="60"/>
      <c r="I113" s="40" t="s">
        <v>1113</v>
      </c>
      <c r="J113" s="60"/>
      <c r="K113" s="60"/>
      <c r="L113" s="40" t="s">
        <v>1113</v>
      </c>
      <c r="M113" s="40"/>
      <c r="N113" s="60"/>
      <c r="O113" s="41"/>
    </row>
    <row r="114" spans="1:15" s="42" customFormat="1" ht="15.75" x14ac:dyDescent="0.2">
      <c r="A114" s="471"/>
      <c r="B114" s="60" t="s">
        <v>516</v>
      </c>
      <c r="C114" s="474"/>
      <c r="D114" s="93">
        <v>5290</v>
      </c>
      <c r="E114" s="25">
        <v>5755</v>
      </c>
      <c r="F114" s="57"/>
      <c r="G114" s="40" t="s">
        <v>1113</v>
      </c>
      <c r="H114" s="60"/>
      <c r="I114" s="40" t="s">
        <v>1113</v>
      </c>
      <c r="J114" s="60"/>
      <c r="K114" s="60"/>
      <c r="L114" s="40" t="s">
        <v>1113</v>
      </c>
      <c r="M114" s="40"/>
      <c r="N114" s="60"/>
      <c r="O114" s="41"/>
    </row>
    <row r="115" spans="1:15" s="42" customFormat="1" ht="15" customHeight="1" x14ac:dyDescent="0.2">
      <c r="A115" s="471"/>
      <c r="B115" s="60" t="s">
        <v>517</v>
      </c>
      <c r="C115" s="474"/>
      <c r="D115" s="93">
        <v>3600</v>
      </c>
      <c r="E115" s="25">
        <v>5752</v>
      </c>
      <c r="F115" s="57"/>
      <c r="G115" s="40" t="s">
        <v>1113</v>
      </c>
      <c r="H115" s="60"/>
      <c r="I115" s="40" t="s">
        <v>1113</v>
      </c>
      <c r="J115" s="60"/>
      <c r="K115" s="60"/>
      <c r="L115" s="40" t="s">
        <v>1113</v>
      </c>
      <c r="M115" s="40"/>
      <c r="N115" s="60"/>
      <c r="O115" s="41"/>
    </row>
    <row r="116" spans="1:15" s="42" customFormat="1" ht="15.75" x14ac:dyDescent="0.2">
      <c r="A116" s="471"/>
      <c r="B116" s="60" t="s">
        <v>518</v>
      </c>
      <c r="C116" s="474"/>
      <c r="D116" s="93">
        <v>3600</v>
      </c>
      <c r="E116" s="25">
        <v>5749</v>
      </c>
      <c r="F116" s="57"/>
      <c r="G116" s="40" t="s">
        <v>1113</v>
      </c>
      <c r="H116" s="60"/>
      <c r="I116" s="40" t="s">
        <v>1113</v>
      </c>
      <c r="J116" s="60"/>
      <c r="K116" s="60"/>
      <c r="L116" s="40" t="s">
        <v>1113</v>
      </c>
      <c r="M116" s="40"/>
      <c r="N116" s="60"/>
      <c r="O116" s="41"/>
    </row>
    <row r="117" spans="1:15" s="42" customFormat="1" ht="15.75" x14ac:dyDescent="0.2">
      <c r="A117" s="471"/>
      <c r="B117" s="60" t="s">
        <v>519</v>
      </c>
      <c r="C117" s="474"/>
      <c r="D117" s="93">
        <v>3600</v>
      </c>
      <c r="E117" s="25">
        <v>5751</v>
      </c>
      <c r="F117" s="57"/>
      <c r="G117" s="40" t="s">
        <v>1113</v>
      </c>
      <c r="H117" s="60"/>
      <c r="I117" s="40" t="s">
        <v>1113</v>
      </c>
      <c r="J117" s="60"/>
      <c r="K117" s="60"/>
      <c r="L117" s="40" t="s">
        <v>1113</v>
      </c>
      <c r="M117" s="40"/>
      <c r="N117" s="60"/>
      <c r="O117" s="41"/>
    </row>
    <row r="118" spans="1:15" s="42" customFormat="1" ht="15.75" x14ac:dyDescent="0.2">
      <c r="A118" s="471"/>
      <c r="B118" s="60" t="s">
        <v>520</v>
      </c>
      <c r="C118" s="474"/>
      <c r="D118" s="93">
        <v>3600</v>
      </c>
      <c r="E118" s="25">
        <v>5750</v>
      </c>
      <c r="F118" s="57"/>
      <c r="G118" s="40" t="s">
        <v>1113</v>
      </c>
      <c r="H118" s="60"/>
      <c r="I118" s="40" t="s">
        <v>1113</v>
      </c>
      <c r="J118" s="60"/>
      <c r="K118" s="60"/>
      <c r="L118" s="40" t="s">
        <v>1113</v>
      </c>
      <c r="M118" s="40"/>
      <c r="N118" s="60"/>
      <c r="O118" s="41"/>
    </row>
    <row r="119" spans="1:15" s="42" customFormat="1" ht="15" customHeight="1" x14ac:dyDescent="0.2">
      <c r="A119" s="471"/>
      <c r="B119" s="60" t="s">
        <v>521</v>
      </c>
      <c r="C119" s="474"/>
      <c r="D119" s="93">
        <v>350</v>
      </c>
      <c r="E119" s="25">
        <v>5747</v>
      </c>
      <c r="F119" s="57"/>
      <c r="G119" s="40" t="s">
        <v>1113</v>
      </c>
      <c r="H119" s="60"/>
      <c r="I119" s="40" t="s">
        <v>1113</v>
      </c>
      <c r="J119" s="60"/>
      <c r="K119" s="60"/>
      <c r="L119" s="40" t="s">
        <v>1113</v>
      </c>
      <c r="M119" s="40"/>
      <c r="N119" s="60"/>
      <c r="O119" s="41"/>
    </row>
    <row r="120" spans="1:15" s="42" customFormat="1" ht="15.75" x14ac:dyDescent="0.2">
      <c r="A120" s="471"/>
      <c r="B120" s="60" t="s">
        <v>522</v>
      </c>
      <c r="C120" s="474"/>
      <c r="D120" s="93">
        <v>350</v>
      </c>
      <c r="E120" s="25">
        <v>5746</v>
      </c>
      <c r="F120" s="57"/>
      <c r="G120" s="40" t="s">
        <v>1113</v>
      </c>
      <c r="H120" s="60"/>
      <c r="I120" s="40" t="s">
        <v>1113</v>
      </c>
      <c r="J120" s="60"/>
      <c r="K120" s="60"/>
      <c r="L120" s="40" t="s">
        <v>1113</v>
      </c>
      <c r="M120" s="40"/>
      <c r="N120" s="60"/>
      <c r="O120" s="41"/>
    </row>
    <row r="121" spans="1:15" s="42" customFormat="1" ht="15.75" x14ac:dyDescent="0.2">
      <c r="A121" s="471"/>
      <c r="B121" s="60" t="s">
        <v>523</v>
      </c>
      <c r="C121" s="474"/>
      <c r="D121" s="93">
        <v>350</v>
      </c>
      <c r="E121" s="25">
        <v>5748</v>
      </c>
      <c r="F121" s="57"/>
      <c r="G121" s="40" t="s">
        <v>1113</v>
      </c>
      <c r="H121" s="60"/>
      <c r="I121" s="40" t="s">
        <v>1113</v>
      </c>
      <c r="J121" s="60"/>
      <c r="K121" s="60"/>
      <c r="L121" s="40"/>
      <c r="M121" s="40" t="s">
        <v>1113</v>
      </c>
      <c r="N121" s="60"/>
      <c r="O121" s="41"/>
    </row>
    <row r="122" spans="1:15" s="42" customFormat="1" ht="15.75" x14ac:dyDescent="0.2">
      <c r="A122" s="471"/>
      <c r="B122" s="60" t="s">
        <v>524</v>
      </c>
      <c r="C122" s="474"/>
      <c r="D122" s="93">
        <v>300</v>
      </c>
      <c r="E122" s="25">
        <v>5745</v>
      </c>
      <c r="F122" s="57"/>
      <c r="G122" s="40" t="s">
        <v>1113</v>
      </c>
      <c r="H122" s="60"/>
      <c r="I122" s="40" t="s">
        <v>1113</v>
      </c>
      <c r="J122" s="60"/>
      <c r="K122" s="60"/>
      <c r="L122" s="40"/>
      <c r="M122" s="40" t="s">
        <v>1113</v>
      </c>
      <c r="N122" s="60"/>
      <c r="O122" s="41"/>
    </row>
    <row r="123" spans="1:15" s="42" customFormat="1" ht="15" customHeight="1" x14ac:dyDescent="0.2">
      <c r="A123" s="471"/>
      <c r="B123" s="60" t="s">
        <v>525</v>
      </c>
      <c r="C123" s="474"/>
      <c r="D123" s="93">
        <v>300</v>
      </c>
      <c r="E123" s="25">
        <v>5743</v>
      </c>
      <c r="F123" s="57"/>
      <c r="G123" s="40" t="s">
        <v>1113</v>
      </c>
      <c r="H123" s="60"/>
      <c r="I123" s="40" t="s">
        <v>1113</v>
      </c>
      <c r="J123" s="60"/>
      <c r="K123" s="60"/>
      <c r="L123" s="40"/>
      <c r="M123" s="40" t="s">
        <v>1113</v>
      </c>
      <c r="N123" s="60"/>
      <c r="O123" s="41"/>
    </row>
    <row r="124" spans="1:15" s="42" customFormat="1" ht="15.75" x14ac:dyDescent="0.2">
      <c r="A124" s="471"/>
      <c r="B124" s="60" t="s">
        <v>526</v>
      </c>
      <c r="C124" s="474"/>
      <c r="D124" s="93">
        <v>300</v>
      </c>
      <c r="E124" s="25">
        <v>5744</v>
      </c>
      <c r="F124" s="57"/>
      <c r="G124" s="40" t="s">
        <v>1113</v>
      </c>
      <c r="H124" s="60"/>
      <c r="I124" s="40" t="s">
        <v>1113</v>
      </c>
      <c r="J124" s="60"/>
      <c r="K124" s="60"/>
      <c r="L124" s="40"/>
      <c r="M124" s="40" t="s">
        <v>1113</v>
      </c>
      <c r="N124" s="60"/>
      <c r="O124" s="41"/>
    </row>
    <row r="125" spans="1:15" s="42" customFormat="1" ht="15.75" x14ac:dyDescent="0.2">
      <c r="A125" s="471"/>
      <c r="B125" s="60" t="s">
        <v>527</v>
      </c>
      <c r="C125" s="474"/>
      <c r="D125" s="93">
        <v>300</v>
      </c>
      <c r="E125" s="25">
        <v>5742</v>
      </c>
      <c r="F125" s="57"/>
      <c r="G125" s="40" t="s">
        <v>1113</v>
      </c>
      <c r="H125" s="60"/>
      <c r="I125" s="40" t="s">
        <v>1113</v>
      </c>
      <c r="J125" s="60"/>
      <c r="K125" s="60"/>
      <c r="L125" s="40"/>
      <c r="M125" s="40" t="s">
        <v>1113</v>
      </c>
      <c r="N125" s="60"/>
      <c r="O125" s="41"/>
    </row>
    <row r="126" spans="1:15" s="42" customFormat="1" ht="15" customHeight="1" x14ac:dyDescent="0.2">
      <c r="A126" s="471"/>
      <c r="B126" s="60" t="s">
        <v>528</v>
      </c>
      <c r="C126" s="474"/>
      <c r="D126" s="93">
        <v>300</v>
      </c>
      <c r="E126" s="25">
        <v>5740</v>
      </c>
      <c r="F126" s="57"/>
      <c r="G126" s="40" t="s">
        <v>1113</v>
      </c>
      <c r="H126" s="60"/>
      <c r="I126" s="40" t="s">
        <v>1113</v>
      </c>
      <c r="J126" s="60"/>
      <c r="K126" s="60"/>
      <c r="L126" s="40"/>
      <c r="M126" s="40" t="s">
        <v>1113</v>
      </c>
      <c r="N126" s="60"/>
      <c r="O126" s="41"/>
    </row>
    <row r="127" spans="1:15" s="42" customFormat="1" ht="15.75" x14ac:dyDescent="0.2">
      <c r="A127" s="471"/>
      <c r="B127" s="60" t="s">
        <v>105</v>
      </c>
      <c r="C127" s="474"/>
      <c r="D127" s="93">
        <v>300</v>
      </c>
      <c r="E127" s="25">
        <v>5741</v>
      </c>
      <c r="F127" s="57"/>
      <c r="G127" s="40" t="s">
        <v>1113</v>
      </c>
      <c r="H127" s="60"/>
      <c r="I127" s="40" t="s">
        <v>1113</v>
      </c>
      <c r="J127" s="60"/>
      <c r="K127" s="60"/>
      <c r="L127" s="40"/>
      <c r="M127" s="40" t="s">
        <v>1113</v>
      </c>
      <c r="N127" s="60"/>
      <c r="O127" s="41"/>
    </row>
    <row r="128" spans="1:15" s="42" customFormat="1" ht="15.75" x14ac:dyDescent="0.2">
      <c r="A128" s="471"/>
      <c r="B128" s="60" t="s">
        <v>106</v>
      </c>
      <c r="C128" s="474"/>
      <c r="D128" s="93">
        <v>300</v>
      </c>
      <c r="E128" s="25">
        <v>5739</v>
      </c>
      <c r="F128" s="57"/>
      <c r="G128" s="40" t="s">
        <v>1113</v>
      </c>
      <c r="H128" s="60"/>
      <c r="I128" s="40" t="s">
        <v>1113</v>
      </c>
      <c r="J128" s="60"/>
      <c r="K128" s="60"/>
      <c r="L128" s="40"/>
      <c r="M128" s="40" t="s">
        <v>1113</v>
      </c>
      <c r="N128" s="60"/>
      <c r="O128" s="41"/>
    </row>
    <row r="129" spans="1:15" s="42" customFormat="1" ht="15" customHeight="1" x14ac:dyDescent="0.2">
      <c r="A129" s="471"/>
      <c r="B129" s="60" t="s">
        <v>529</v>
      </c>
      <c r="C129" s="474"/>
      <c r="D129" s="93">
        <v>3000</v>
      </c>
      <c r="E129" s="25">
        <v>5737</v>
      </c>
      <c r="F129" s="57"/>
      <c r="G129" s="40" t="s">
        <v>1113</v>
      </c>
      <c r="H129" s="60"/>
      <c r="I129" s="40" t="s">
        <v>1113</v>
      </c>
      <c r="J129" s="60"/>
      <c r="K129" s="60"/>
      <c r="L129" s="40"/>
      <c r="M129" s="40" t="s">
        <v>1113</v>
      </c>
      <c r="N129" s="60"/>
      <c r="O129" s="41"/>
    </row>
    <row r="130" spans="1:15" s="42" customFormat="1" ht="15.75" x14ac:dyDescent="0.2">
      <c r="A130" s="471"/>
      <c r="B130" s="60" t="s">
        <v>530</v>
      </c>
      <c r="C130" s="474"/>
      <c r="D130" s="93">
        <v>3000</v>
      </c>
      <c r="E130" s="25">
        <v>5736</v>
      </c>
      <c r="F130" s="57"/>
      <c r="G130" s="40" t="s">
        <v>1113</v>
      </c>
      <c r="H130" s="60"/>
      <c r="I130" s="40" t="s">
        <v>1113</v>
      </c>
      <c r="J130" s="60"/>
      <c r="K130" s="60"/>
      <c r="L130" s="40"/>
      <c r="M130" s="40" t="s">
        <v>1113</v>
      </c>
      <c r="N130" s="60"/>
      <c r="O130" s="41"/>
    </row>
    <row r="131" spans="1:15" s="42" customFormat="1" ht="15.75" x14ac:dyDescent="0.2">
      <c r="A131" s="471"/>
      <c r="B131" s="60" t="s">
        <v>531</v>
      </c>
      <c r="C131" s="474"/>
      <c r="D131" s="93">
        <v>3000</v>
      </c>
      <c r="E131" s="25">
        <v>5734</v>
      </c>
      <c r="F131" s="57"/>
      <c r="G131" s="40" t="s">
        <v>1113</v>
      </c>
      <c r="H131" s="60"/>
      <c r="I131" s="40" t="s">
        <v>1113</v>
      </c>
      <c r="J131" s="60"/>
      <c r="K131" s="60"/>
      <c r="L131" s="40" t="s">
        <v>1113</v>
      </c>
      <c r="M131" s="40"/>
      <c r="N131" s="60"/>
      <c r="O131" s="41"/>
    </row>
    <row r="132" spans="1:15" s="42" customFormat="1" ht="15.75" x14ac:dyDescent="0.2">
      <c r="A132" s="471"/>
      <c r="B132" s="60" t="s">
        <v>532</v>
      </c>
      <c r="C132" s="474"/>
      <c r="D132" s="93">
        <v>3000</v>
      </c>
      <c r="E132" s="25">
        <v>5738</v>
      </c>
      <c r="F132" s="57"/>
      <c r="G132" s="40" t="s">
        <v>1113</v>
      </c>
      <c r="H132" s="60"/>
      <c r="I132" s="40" t="s">
        <v>1113</v>
      </c>
      <c r="J132" s="60"/>
      <c r="K132" s="60"/>
      <c r="L132" s="40" t="s">
        <v>1113</v>
      </c>
      <c r="M132" s="40"/>
      <c r="N132" s="60"/>
      <c r="O132" s="41"/>
    </row>
    <row r="133" spans="1:15" s="42" customFormat="1" ht="15.75" x14ac:dyDescent="0.2">
      <c r="A133" s="471"/>
      <c r="B133" s="60" t="s">
        <v>533</v>
      </c>
      <c r="C133" s="474"/>
      <c r="D133" s="93">
        <v>3000</v>
      </c>
      <c r="E133" s="25">
        <v>5735</v>
      </c>
      <c r="F133" s="57"/>
      <c r="G133" s="40" t="s">
        <v>1113</v>
      </c>
      <c r="H133" s="60"/>
      <c r="I133" s="40" t="s">
        <v>1113</v>
      </c>
      <c r="J133" s="60"/>
      <c r="K133" s="60"/>
      <c r="L133" s="40" t="s">
        <v>1113</v>
      </c>
      <c r="M133" s="40"/>
      <c r="N133" s="60"/>
      <c r="O133" s="41"/>
    </row>
    <row r="134" spans="1:15" s="42" customFormat="1" ht="45.75" customHeight="1" x14ac:dyDescent="0.2">
      <c r="A134" s="67" t="s">
        <v>1344</v>
      </c>
      <c r="B134" s="60" t="s">
        <v>446</v>
      </c>
      <c r="C134" s="60" t="s">
        <v>3265</v>
      </c>
      <c r="D134" s="93">
        <v>1728</v>
      </c>
      <c r="E134" s="25">
        <v>5705</v>
      </c>
      <c r="F134" s="57"/>
      <c r="G134" s="40" t="s">
        <v>1113</v>
      </c>
      <c r="H134" s="60"/>
      <c r="I134" s="40" t="s">
        <v>1113</v>
      </c>
      <c r="J134" s="60"/>
      <c r="K134" s="60"/>
      <c r="L134" s="40" t="s">
        <v>1113</v>
      </c>
      <c r="M134" s="40"/>
      <c r="N134" s="60"/>
      <c r="O134" s="41"/>
    </row>
    <row r="135" spans="1:15" s="42" customFormat="1" ht="45.75" customHeight="1" x14ac:dyDescent="0.2">
      <c r="A135" s="67" t="s">
        <v>1345</v>
      </c>
      <c r="B135" s="60" t="s">
        <v>534</v>
      </c>
      <c r="C135" s="60" t="s">
        <v>3266</v>
      </c>
      <c r="D135" s="93">
        <f>615+170+100</f>
        <v>885</v>
      </c>
      <c r="E135" s="25">
        <v>5762</v>
      </c>
      <c r="F135" s="57"/>
      <c r="G135" s="40" t="s">
        <v>1113</v>
      </c>
      <c r="H135" s="60"/>
      <c r="I135" s="40" t="s">
        <v>1113</v>
      </c>
      <c r="J135" s="60"/>
      <c r="K135" s="60"/>
      <c r="L135" s="40" t="s">
        <v>1113</v>
      </c>
      <c r="M135" s="40"/>
      <c r="N135" s="60"/>
      <c r="O135" s="41"/>
    </row>
    <row r="136" spans="1:15" s="42" customFormat="1" ht="45.75" customHeight="1" x14ac:dyDescent="0.2">
      <c r="A136" s="471" t="s">
        <v>1346</v>
      </c>
      <c r="B136" s="60" t="s">
        <v>445</v>
      </c>
      <c r="C136" s="474" t="s">
        <v>3230</v>
      </c>
      <c r="D136" s="93">
        <v>132.62</v>
      </c>
      <c r="E136" s="25">
        <v>5763</v>
      </c>
      <c r="F136" s="57"/>
      <c r="G136" s="40" t="s">
        <v>1113</v>
      </c>
      <c r="H136" s="60"/>
      <c r="I136" s="40" t="s">
        <v>1113</v>
      </c>
      <c r="J136" s="60"/>
      <c r="K136" s="60"/>
      <c r="L136" s="40" t="s">
        <v>1113</v>
      </c>
      <c r="M136" s="40"/>
      <c r="N136" s="60"/>
      <c r="O136" s="41"/>
    </row>
    <row r="137" spans="1:15" s="42" customFormat="1" ht="45.75" customHeight="1" x14ac:dyDescent="0.2">
      <c r="A137" s="471"/>
      <c r="B137" s="60" t="s">
        <v>442</v>
      </c>
      <c r="C137" s="474"/>
      <c r="D137" s="93">
        <v>108.48</v>
      </c>
      <c r="E137" s="25">
        <v>5764</v>
      </c>
      <c r="F137" s="57"/>
      <c r="G137" s="40" t="s">
        <v>1113</v>
      </c>
      <c r="H137" s="60"/>
      <c r="I137" s="40" t="s">
        <v>1113</v>
      </c>
      <c r="J137" s="60"/>
      <c r="K137" s="60"/>
      <c r="L137" s="40" t="s">
        <v>1113</v>
      </c>
      <c r="M137" s="40"/>
      <c r="N137" s="60"/>
      <c r="O137" s="41"/>
    </row>
    <row r="138" spans="1:15" s="42" customFormat="1" ht="47.25" x14ac:dyDescent="0.2">
      <c r="A138" s="67" t="s">
        <v>1347</v>
      </c>
      <c r="B138" s="60" t="s">
        <v>535</v>
      </c>
      <c r="C138" s="60" t="s">
        <v>3267</v>
      </c>
      <c r="D138" s="93">
        <v>10399.77</v>
      </c>
      <c r="E138" s="25" t="s">
        <v>644</v>
      </c>
      <c r="F138" s="57"/>
      <c r="G138" s="40" t="s">
        <v>1113</v>
      </c>
      <c r="H138" s="60"/>
      <c r="I138" s="40" t="s">
        <v>1113</v>
      </c>
      <c r="J138" s="60"/>
      <c r="K138" s="60"/>
      <c r="L138" s="40" t="s">
        <v>1113</v>
      </c>
      <c r="M138" s="40"/>
      <c r="N138" s="60"/>
      <c r="O138" s="41"/>
    </row>
    <row r="139" spans="1:15" s="42" customFormat="1" ht="47.25" x14ac:dyDescent="0.2">
      <c r="A139" s="67" t="s">
        <v>1348</v>
      </c>
      <c r="B139" s="60" t="s">
        <v>536</v>
      </c>
      <c r="C139" s="60" t="s">
        <v>3268</v>
      </c>
      <c r="D139" s="93">
        <v>8970</v>
      </c>
      <c r="E139" s="25" t="s">
        <v>645</v>
      </c>
      <c r="F139" s="57"/>
      <c r="G139" s="40" t="s">
        <v>1113</v>
      </c>
      <c r="H139" s="60"/>
      <c r="I139" s="40" t="s">
        <v>1113</v>
      </c>
      <c r="J139" s="60"/>
      <c r="K139" s="60"/>
      <c r="L139" s="40" t="s">
        <v>1113</v>
      </c>
      <c r="M139" s="40"/>
      <c r="N139" s="60"/>
      <c r="O139" s="41"/>
    </row>
    <row r="140" spans="1:15" s="42" customFormat="1" ht="39.75" customHeight="1" x14ac:dyDescent="0.2">
      <c r="A140" s="67" t="s">
        <v>1349</v>
      </c>
      <c r="B140" s="60" t="s">
        <v>537</v>
      </c>
      <c r="C140" s="60" t="s">
        <v>3269</v>
      </c>
      <c r="D140" s="93">
        <v>3600</v>
      </c>
      <c r="E140" s="25">
        <v>5766</v>
      </c>
      <c r="F140" s="57"/>
      <c r="G140" s="40" t="s">
        <v>1113</v>
      </c>
      <c r="H140" s="60"/>
      <c r="I140" s="40" t="s">
        <v>1113</v>
      </c>
      <c r="J140" s="60"/>
      <c r="K140" s="60"/>
      <c r="L140" s="40" t="s">
        <v>1113</v>
      </c>
      <c r="M140" s="40"/>
      <c r="N140" s="60"/>
      <c r="O140" s="41"/>
    </row>
    <row r="141" spans="1:15" s="42" customFormat="1" ht="39.75" customHeight="1" x14ac:dyDescent="0.2">
      <c r="A141" s="471" t="s">
        <v>1350</v>
      </c>
      <c r="B141" s="60" t="s">
        <v>220</v>
      </c>
      <c r="C141" s="474" t="s">
        <v>3270</v>
      </c>
      <c r="D141" s="93">
        <v>415</v>
      </c>
      <c r="E141" s="25">
        <v>5768</v>
      </c>
      <c r="F141" s="57"/>
      <c r="G141" s="40" t="s">
        <v>1113</v>
      </c>
      <c r="H141" s="60"/>
      <c r="I141" s="40" t="s">
        <v>1113</v>
      </c>
      <c r="J141" s="60"/>
      <c r="K141" s="60"/>
      <c r="L141" s="40" t="s">
        <v>1113</v>
      </c>
      <c r="M141" s="40"/>
      <c r="N141" s="60"/>
      <c r="O141" s="41"/>
    </row>
    <row r="142" spans="1:15" s="42" customFormat="1" ht="39.75" customHeight="1" x14ac:dyDescent="0.2">
      <c r="A142" s="471"/>
      <c r="B142" s="60" t="s">
        <v>110</v>
      </c>
      <c r="C142" s="474"/>
      <c r="D142" s="93">
        <v>4890</v>
      </c>
      <c r="E142" s="25">
        <v>5767</v>
      </c>
      <c r="F142" s="57"/>
      <c r="G142" s="40" t="s">
        <v>1113</v>
      </c>
      <c r="H142" s="60"/>
      <c r="I142" s="40" t="s">
        <v>1113</v>
      </c>
      <c r="J142" s="60"/>
      <c r="K142" s="60"/>
      <c r="L142" s="40" t="s">
        <v>1113</v>
      </c>
      <c r="M142" s="40"/>
      <c r="N142" s="60"/>
      <c r="O142" s="41"/>
    </row>
    <row r="143" spans="1:15" s="42" customFormat="1" ht="39.75" customHeight="1" x14ac:dyDescent="0.2">
      <c r="A143" s="67" t="s">
        <v>1351</v>
      </c>
      <c r="B143" s="60" t="s">
        <v>538</v>
      </c>
      <c r="C143" s="60" t="s">
        <v>3271</v>
      </c>
      <c r="D143" s="93">
        <v>1102.8800000000001</v>
      </c>
      <c r="E143" s="25">
        <v>5769</v>
      </c>
      <c r="F143" s="57"/>
      <c r="G143" s="40" t="s">
        <v>1113</v>
      </c>
      <c r="H143" s="60"/>
      <c r="I143" s="40" t="s">
        <v>1113</v>
      </c>
      <c r="J143" s="60"/>
      <c r="K143" s="60"/>
      <c r="L143" s="40" t="s">
        <v>1113</v>
      </c>
      <c r="M143" s="40"/>
      <c r="N143" s="60"/>
      <c r="O143" s="41"/>
    </row>
    <row r="144" spans="1:15" s="42" customFormat="1" ht="39.75" customHeight="1" x14ac:dyDescent="0.2">
      <c r="A144" s="471" t="s">
        <v>1352</v>
      </c>
      <c r="B144" s="60" t="s">
        <v>441</v>
      </c>
      <c r="C144" s="474" t="s">
        <v>3272</v>
      </c>
      <c r="D144" s="93">
        <v>244.08</v>
      </c>
      <c r="E144" s="25">
        <v>5770</v>
      </c>
      <c r="F144" s="57"/>
      <c r="G144" s="40" t="s">
        <v>1113</v>
      </c>
      <c r="H144" s="60"/>
      <c r="I144" s="40" t="s">
        <v>1113</v>
      </c>
      <c r="J144" s="60"/>
      <c r="K144" s="60"/>
      <c r="L144" s="40" t="s">
        <v>1113</v>
      </c>
      <c r="M144" s="40"/>
      <c r="N144" s="60"/>
      <c r="O144" s="41"/>
    </row>
    <row r="145" spans="1:15" s="42" customFormat="1" ht="39.75" customHeight="1" x14ac:dyDescent="0.2">
      <c r="A145" s="471"/>
      <c r="B145" s="60" t="s">
        <v>443</v>
      </c>
      <c r="C145" s="474"/>
      <c r="D145" s="93">
        <v>162.72</v>
      </c>
      <c r="E145" s="25">
        <v>5771</v>
      </c>
      <c r="F145" s="57"/>
      <c r="G145" s="40" t="s">
        <v>1113</v>
      </c>
      <c r="H145" s="60"/>
      <c r="I145" s="40" t="s">
        <v>1113</v>
      </c>
      <c r="J145" s="60"/>
      <c r="K145" s="60"/>
      <c r="L145" s="40" t="s">
        <v>1113</v>
      </c>
      <c r="M145" s="40"/>
      <c r="N145" s="60"/>
      <c r="O145" s="41"/>
    </row>
    <row r="146" spans="1:15" s="42" customFormat="1" ht="39.75" customHeight="1" x14ac:dyDescent="0.2">
      <c r="A146" s="471" t="s">
        <v>1353</v>
      </c>
      <c r="B146" s="60" t="s">
        <v>94</v>
      </c>
      <c r="C146" s="474" t="s">
        <v>3307</v>
      </c>
      <c r="D146" s="93">
        <v>515</v>
      </c>
      <c r="E146" s="25">
        <v>5772</v>
      </c>
      <c r="F146" s="57"/>
      <c r="G146" s="40" t="s">
        <v>1113</v>
      </c>
      <c r="H146" s="60"/>
      <c r="I146" s="40" t="s">
        <v>1113</v>
      </c>
      <c r="J146" s="60"/>
      <c r="K146" s="60"/>
      <c r="L146" s="40" t="s">
        <v>1113</v>
      </c>
      <c r="M146" s="40"/>
      <c r="N146" s="60"/>
      <c r="O146" s="41"/>
    </row>
    <row r="147" spans="1:15" s="42" customFormat="1" ht="39.75" customHeight="1" x14ac:dyDescent="0.2">
      <c r="A147" s="471"/>
      <c r="B147" s="60" t="s">
        <v>195</v>
      </c>
      <c r="C147" s="474"/>
      <c r="D147" s="93">
        <v>240</v>
      </c>
      <c r="E147" s="25">
        <v>5773</v>
      </c>
      <c r="F147" s="57"/>
      <c r="G147" s="40" t="s">
        <v>1113</v>
      </c>
      <c r="H147" s="60"/>
      <c r="I147" s="40" t="s">
        <v>1113</v>
      </c>
      <c r="J147" s="60"/>
      <c r="K147" s="60"/>
      <c r="L147" s="40" t="s">
        <v>1113</v>
      </c>
      <c r="M147" s="40"/>
      <c r="N147" s="60"/>
      <c r="O147" s="41"/>
    </row>
    <row r="148" spans="1:15" s="42" customFormat="1" ht="39.75" customHeight="1" x14ac:dyDescent="0.2">
      <c r="A148" s="471" t="s">
        <v>1354</v>
      </c>
      <c r="B148" s="60" t="s">
        <v>441</v>
      </c>
      <c r="C148" s="474" t="s">
        <v>3230</v>
      </c>
      <c r="D148" s="93">
        <v>169.5</v>
      </c>
      <c r="E148" s="25">
        <v>5774</v>
      </c>
      <c r="F148" s="57"/>
      <c r="G148" s="40" t="s">
        <v>1113</v>
      </c>
      <c r="H148" s="60"/>
      <c r="I148" s="40" t="s">
        <v>1113</v>
      </c>
      <c r="J148" s="60"/>
      <c r="K148" s="60"/>
      <c r="L148" s="40" t="s">
        <v>1113</v>
      </c>
      <c r="M148" s="40"/>
      <c r="N148" s="60"/>
      <c r="O148" s="41"/>
    </row>
    <row r="149" spans="1:15" s="42" customFormat="1" ht="39.75" customHeight="1" x14ac:dyDescent="0.2">
      <c r="A149" s="471"/>
      <c r="B149" s="60" t="s">
        <v>442</v>
      </c>
      <c r="C149" s="474"/>
      <c r="D149" s="93">
        <v>108.48</v>
      </c>
      <c r="E149" s="25">
        <v>5775</v>
      </c>
      <c r="F149" s="57"/>
      <c r="G149" s="40" t="s">
        <v>1113</v>
      </c>
      <c r="H149" s="60"/>
      <c r="I149" s="40" t="s">
        <v>1113</v>
      </c>
      <c r="J149" s="60"/>
      <c r="K149" s="60"/>
      <c r="L149" s="40" t="s">
        <v>1113</v>
      </c>
      <c r="M149" s="40"/>
      <c r="N149" s="60"/>
      <c r="O149" s="41"/>
    </row>
    <row r="150" spans="1:15" s="42" customFormat="1" ht="39.75" customHeight="1" x14ac:dyDescent="0.2">
      <c r="A150" s="67" t="s">
        <v>1355</v>
      </c>
      <c r="B150" s="60" t="s">
        <v>539</v>
      </c>
      <c r="C150" s="60" t="s">
        <v>3274</v>
      </c>
      <c r="D150" s="93">
        <v>425</v>
      </c>
      <c r="E150" s="25">
        <v>5776</v>
      </c>
      <c r="F150" s="57"/>
      <c r="G150" s="40" t="s">
        <v>1113</v>
      </c>
      <c r="H150" s="60"/>
      <c r="I150" s="40" t="s">
        <v>1113</v>
      </c>
      <c r="J150" s="60"/>
      <c r="K150" s="60"/>
      <c r="L150" s="40" t="s">
        <v>1113</v>
      </c>
      <c r="M150" s="40"/>
      <c r="N150" s="60"/>
      <c r="O150" s="41"/>
    </row>
    <row r="151" spans="1:15" s="42" customFormat="1" ht="39.75" customHeight="1" x14ac:dyDescent="0.2">
      <c r="A151" s="67" t="s">
        <v>1356</v>
      </c>
      <c r="B151" s="60" t="s">
        <v>540</v>
      </c>
      <c r="C151" s="60" t="s">
        <v>3273</v>
      </c>
      <c r="D151" s="93">
        <v>188</v>
      </c>
      <c r="E151" s="25">
        <v>5777</v>
      </c>
      <c r="F151" s="57"/>
      <c r="G151" s="40" t="s">
        <v>1113</v>
      </c>
      <c r="H151" s="60"/>
      <c r="I151" s="40" t="s">
        <v>1113</v>
      </c>
      <c r="J151" s="60"/>
      <c r="K151" s="60"/>
      <c r="L151" s="40" t="s">
        <v>1113</v>
      </c>
      <c r="M151" s="40"/>
      <c r="N151" s="60"/>
      <c r="O151" s="41"/>
    </row>
    <row r="152" spans="1:15" s="42" customFormat="1" ht="39.75" customHeight="1" x14ac:dyDescent="0.2">
      <c r="A152" s="67" t="s">
        <v>1357</v>
      </c>
      <c r="B152" s="60" t="s">
        <v>541</v>
      </c>
      <c r="C152" s="60" t="s">
        <v>3308</v>
      </c>
      <c r="D152" s="93">
        <v>922.85</v>
      </c>
      <c r="E152" s="25">
        <v>5780</v>
      </c>
      <c r="F152" s="57"/>
      <c r="G152" s="40" t="s">
        <v>1113</v>
      </c>
      <c r="H152" s="60"/>
      <c r="I152" s="40" t="s">
        <v>1113</v>
      </c>
      <c r="J152" s="60"/>
      <c r="K152" s="60"/>
      <c r="L152" s="40" t="s">
        <v>1113</v>
      </c>
      <c r="M152" s="40"/>
      <c r="N152" s="60"/>
      <c r="O152" s="41"/>
    </row>
    <row r="153" spans="1:15" s="42" customFormat="1" ht="51.75" customHeight="1" x14ac:dyDescent="0.2">
      <c r="A153" s="471" t="s">
        <v>1358</v>
      </c>
      <c r="B153" s="60" t="s">
        <v>443</v>
      </c>
      <c r="C153" s="474" t="s">
        <v>3275</v>
      </c>
      <c r="D153" s="93">
        <v>226</v>
      </c>
      <c r="E153" s="25">
        <v>5785</v>
      </c>
      <c r="F153" s="57"/>
      <c r="G153" s="40" t="s">
        <v>1113</v>
      </c>
      <c r="H153" s="60"/>
      <c r="I153" s="40" t="s">
        <v>1113</v>
      </c>
      <c r="J153" s="60"/>
      <c r="K153" s="60"/>
      <c r="L153" s="40" t="s">
        <v>1113</v>
      </c>
      <c r="M153" s="40"/>
      <c r="N153" s="60"/>
      <c r="O153" s="41"/>
    </row>
    <row r="154" spans="1:15" s="42" customFormat="1" ht="51.75" customHeight="1" x14ac:dyDescent="0.2">
      <c r="A154" s="471"/>
      <c r="B154" s="60" t="s">
        <v>445</v>
      </c>
      <c r="C154" s="474"/>
      <c r="D154" s="93">
        <v>176.83</v>
      </c>
      <c r="E154" s="25">
        <v>5781</v>
      </c>
      <c r="F154" s="57"/>
      <c r="G154" s="40" t="s">
        <v>1113</v>
      </c>
      <c r="H154" s="60"/>
      <c r="I154" s="40" t="s">
        <v>1113</v>
      </c>
      <c r="J154" s="60"/>
      <c r="K154" s="60"/>
      <c r="L154" s="40" t="s">
        <v>1113</v>
      </c>
      <c r="M154" s="40"/>
      <c r="N154" s="60"/>
      <c r="O154" s="41"/>
    </row>
    <row r="155" spans="1:15" s="42" customFormat="1" ht="52.5" customHeight="1" x14ac:dyDescent="0.2">
      <c r="A155" s="67" t="s">
        <v>1359</v>
      </c>
      <c r="B155" s="60" t="s">
        <v>542</v>
      </c>
      <c r="C155" s="60" t="s">
        <v>3276</v>
      </c>
      <c r="D155" s="93">
        <v>1728.3</v>
      </c>
      <c r="E155" s="25">
        <v>5786</v>
      </c>
      <c r="F155" s="57"/>
      <c r="G155" s="40" t="s">
        <v>1113</v>
      </c>
      <c r="H155" s="60"/>
      <c r="I155" s="40" t="s">
        <v>1113</v>
      </c>
      <c r="J155" s="60"/>
      <c r="K155" s="60"/>
      <c r="L155" s="40" t="s">
        <v>1113</v>
      </c>
      <c r="M155" s="40"/>
      <c r="N155" s="60"/>
      <c r="O155" s="41"/>
    </row>
    <row r="156" spans="1:15" s="42" customFormat="1" ht="32.25" customHeight="1" x14ac:dyDescent="0.2">
      <c r="A156" s="471" t="s">
        <v>1360</v>
      </c>
      <c r="B156" s="60" t="s">
        <v>543</v>
      </c>
      <c r="C156" s="474" t="s">
        <v>3277</v>
      </c>
      <c r="D156" s="93">
        <v>906</v>
      </c>
      <c r="E156" s="25">
        <v>5784</v>
      </c>
      <c r="F156" s="57"/>
      <c r="G156" s="40" t="s">
        <v>1113</v>
      </c>
      <c r="H156" s="60"/>
      <c r="I156" s="40" t="s">
        <v>1113</v>
      </c>
      <c r="J156" s="60"/>
      <c r="K156" s="60"/>
      <c r="L156" s="40"/>
      <c r="M156" s="40" t="s">
        <v>1113</v>
      </c>
      <c r="N156" s="60"/>
      <c r="O156" s="41"/>
    </row>
    <row r="157" spans="1:15" s="42" customFormat="1" ht="32.25" customHeight="1" x14ac:dyDescent="0.2">
      <c r="A157" s="471"/>
      <c r="B157" s="60" t="s">
        <v>544</v>
      </c>
      <c r="C157" s="474"/>
      <c r="D157" s="93">
        <v>3792.75</v>
      </c>
      <c r="E157" s="25">
        <v>5783</v>
      </c>
      <c r="F157" s="57"/>
      <c r="G157" s="40" t="s">
        <v>1113</v>
      </c>
      <c r="H157" s="60"/>
      <c r="I157" s="40" t="s">
        <v>1113</v>
      </c>
      <c r="J157" s="60"/>
      <c r="K157" s="60"/>
      <c r="L157" s="40"/>
      <c r="M157" s="40" t="s">
        <v>1113</v>
      </c>
      <c r="N157" s="60"/>
      <c r="O157" s="41"/>
    </row>
    <row r="158" spans="1:15" s="42" customFormat="1" ht="32.25" customHeight="1" x14ac:dyDescent="0.2">
      <c r="A158" s="471"/>
      <c r="B158" s="60" t="s">
        <v>545</v>
      </c>
      <c r="C158" s="474"/>
      <c r="D158" s="93">
        <v>1274.3</v>
      </c>
      <c r="E158" s="25">
        <v>5782</v>
      </c>
      <c r="F158" s="57"/>
      <c r="G158" s="40" t="s">
        <v>1113</v>
      </c>
      <c r="H158" s="60"/>
      <c r="I158" s="40" t="s">
        <v>1113</v>
      </c>
      <c r="J158" s="60"/>
      <c r="K158" s="60"/>
      <c r="L158" s="40"/>
      <c r="M158" s="40" t="s">
        <v>1113</v>
      </c>
      <c r="N158" s="60"/>
      <c r="O158" s="41"/>
    </row>
    <row r="159" spans="1:15" s="42" customFormat="1" ht="45" customHeight="1" x14ac:dyDescent="0.2">
      <c r="A159" s="67" t="s">
        <v>1361</v>
      </c>
      <c r="B159" s="60" t="s">
        <v>546</v>
      </c>
      <c r="C159" s="60" t="s">
        <v>3278</v>
      </c>
      <c r="D159" s="93">
        <v>1661.35</v>
      </c>
      <c r="E159" s="25">
        <v>5791</v>
      </c>
      <c r="F159" s="57"/>
      <c r="G159" s="40" t="s">
        <v>1113</v>
      </c>
      <c r="H159" s="60"/>
      <c r="I159" s="40" t="s">
        <v>1113</v>
      </c>
      <c r="J159" s="60"/>
      <c r="K159" s="60"/>
      <c r="L159" s="40"/>
      <c r="M159" s="40" t="s">
        <v>1113</v>
      </c>
      <c r="N159" s="60"/>
      <c r="O159" s="41"/>
    </row>
    <row r="160" spans="1:15" s="42" customFormat="1" ht="34.5" customHeight="1" x14ac:dyDescent="0.2">
      <c r="A160" s="471" t="s">
        <v>1362</v>
      </c>
      <c r="B160" s="60" t="s">
        <v>547</v>
      </c>
      <c r="C160" s="474" t="s">
        <v>2139</v>
      </c>
      <c r="D160" s="93">
        <v>1392.24</v>
      </c>
      <c r="E160" s="25">
        <v>5788</v>
      </c>
      <c r="F160" s="57"/>
      <c r="G160" s="40" t="s">
        <v>1113</v>
      </c>
      <c r="H160" s="60"/>
      <c r="I160" s="40" t="s">
        <v>1113</v>
      </c>
      <c r="J160" s="60"/>
      <c r="K160" s="60"/>
      <c r="L160" s="40"/>
      <c r="M160" s="40" t="s">
        <v>1113</v>
      </c>
      <c r="N160" s="60"/>
      <c r="O160" s="41"/>
    </row>
    <row r="161" spans="1:15" s="42" customFormat="1" ht="34.5" customHeight="1" x14ac:dyDescent="0.2">
      <c r="A161" s="471"/>
      <c r="B161" s="60" t="s">
        <v>548</v>
      </c>
      <c r="C161" s="474"/>
      <c r="D161" s="93">
        <v>220</v>
      </c>
      <c r="E161" s="25">
        <v>5789</v>
      </c>
      <c r="F161" s="57"/>
      <c r="G161" s="40" t="s">
        <v>1113</v>
      </c>
      <c r="H161" s="60"/>
      <c r="I161" s="40" t="s">
        <v>1113</v>
      </c>
      <c r="J161" s="60"/>
      <c r="K161" s="60"/>
      <c r="L161" s="40"/>
      <c r="M161" s="40" t="s">
        <v>1113</v>
      </c>
      <c r="N161" s="60"/>
      <c r="O161" s="41"/>
    </row>
    <row r="162" spans="1:15" s="42" customFormat="1" ht="52.5" customHeight="1" x14ac:dyDescent="0.2">
      <c r="A162" s="67" t="s">
        <v>1363</v>
      </c>
      <c r="B162" s="60" t="s">
        <v>549</v>
      </c>
      <c r="C162" s="60" t="s">
        <v>3279</v>
      </c>
      <c r="D162" s="93">
        <v>4895.16</v>
      </c>
      <c r="E162" s="25">
        <v>5790</v>
      </c>
      <c r="F162" s="57"/>
      <c r="G162" s="40" t="s">
        <v>1113</v>
      </c>
      <c r="H162" s="60"/>
      <c r="I162" s="40" t="s">
        <v>1113</v>
      </c>
      <c r="J162" s="60"/>
      <c r="K162" s="60"/>
      <c r="L162" s="40" t="s">
        <v>1113</v>
      </c>
      <c r="M162" s="40"/>
      <c r="N162" s="60"/>
      <c r="O162" s="41"/>
    </row>
    <row r="163" spans="1:15" s="42" customFormat="1" ht="27.75" customHeight="1" x14ac:dyDescent="0.2">
      <c r="A163" s="471" t="s">
        <v>1364</v>
      </c>
      <c r="B163" s="60" t="s">
        <v>442</v>
      </c>
      <c r="C163" s="474" t="s">
        <v>3280</v>
      </c>
      <c r="D163" s="93">
        <v>189.84</v>
      </c>
      <c r="E163" s="25">
        <v>5793</v>
      </c>
      <c r="F163" s="57"/>
      <c r="G163" s="40" t="s">
        <v>1113</v>
      </c>
      <c r="H163" s="60"/>
      <c r="I163" s="40" t="s">
        <v>1113</v>
      </c>
      <c r="J163" s="60"/>
      <c r="K163" s="60"/>
      <c r="L163" s="40" t="s">
        <v>1113</v>
      </c>
      <c r="M163" s="40"/>
      <c r="N163" s="60"/>
      <c r="O163" s="41"/>
    </row>
    <row r="164" spans="1:15" s="42" customFormat="1" ht="27.75" customHeight="1" x14ac:dyDescent="0.2">
      <c r="A164" s="471"/>
      <c r="B164" s="60" t="s">
        <v>443</v>
      </c>
      <c r="C164" s="474"/>
      <c r="D164" s="93">
        <v>296.63</v>
      </c>
      <c r="E164" s="25">
        <v>5792</v>
      </c>
      <c r="F164" s="57"/>
      <c r="G164" s="40" t="s">
        <v>1113</v>
      </c>
      <c r="H164" s="60"/>
      <c r="I164" s="40" t="s">
        <v>1113</v>
      </c>
      <c r="J164" s="60"/>
      <c r="K164" s="60"/>
      <c r="L164" s="40" t="s">
        <v>1113</v>
      </c>
      <c r="M164" s="40"/>
      <c r="N164" s="60"/>
      <c r="O164" s="41"/>
    </row>
    <row r="165" spans="1:15" s="42" customFormat="1" ht="33.75" customHeight="1" x14ac:dyDescent="0.2">
      <c r="A165" s="471" t="s">
        <v>1365</v>
      </c>
      <c r="B165" s="60" t="s">
        <v>441</v>
      </c>
      <c r="C165" s="474" t="s">
        <v>2140</v>
      </c>
      <c r="D165" s="93">
        <v>213.57</v>
      </c>
      <c r="E165" s="25">
        <v>5798</v>
      </c>
      <c r="F165" s="57"/>
      <c r="G165" s="40" t="s">
        <v>1113</v>
      </c>
      <c r="H165" s="60"/>
      <c r="I165" s="40" t="s">
        <v>1113</v>
      </c>
      <c r="J165" s="60"/>
      <c r="K165" s="60"/>
      <c r="L165" s="40" t="s">
        <v>1113</v>
      </c>
      <c r="M165" s="40"/>
      <c r="N165" s="60"/>
      <c r="O165" s="41"/>
    </row>
    <row r="166" spans="1:15" s="42" customFormat="1" ht="33.75" customHeight="1" x14ac:dyDescent="0.2">
      <c r="A166" s="471"/>
      <c r="B166" s="60" t="s">
        <v>443</v>
      </c>
      <c r="C166" s="474"/>
      <c r="D166" s="93">
        <v>142.38</v>
      </c>
      <c r="E166" s="25">
        <v>5797</v>
      </c>
      <c r="F166" s="57"/>
      <c r="G166" s="40" t="s">
        <v>1113</v>
      </c>
      <c r="H166" s="60"/>
      <c r="I166" s="40" t="s">
        <v>1113</v>
      </c>
      <c r="J166" s="60"/>
      <c r="K166" s="60"/>
      <c r="L166" s="40" t="s">
        <v>1113</v>
      </c>
      <c r="M166" s="40"/>
      <c r="N166" s="60"/>
      <c r="O166" s="41"/>
    </row>
    <row r="167" spans="1:15" s="42" customFormat="1" ht="37.5" customHeight="1" x14ac:dyDescent="0.2">
      <c r="A167" s="67" t="s">
        <v>1366</v>
      </c>
      <c r="B167" s="60" t="s">
        <v>550</v>
      </c>
      <c r="C167" s="60" t="s">
        <v>3282</v>
      </c>
      <c r="D167" s="93">
        <v>214.39</v>
      </c>
      <c r="E167" s="25">
        <v>5796</v>
      </c>
      <c r="F167" s="57"/>
      <c r="G167" s="40" t="s">
        <v>1113</v>
      </c>
      <c r="H167" s="60"/>
      <c r="I167" s="40" t="s">
        <v>1113</v>
      </c>
      <c r="J167" s="60"/>
      <c r="K167" s="60"/>
      <c r="L167" s="40" t="s">
        <v>1113</v>
      </c>
      <c r="M167" s="40"/>
      <c r="N167" s="60"/>
      <c r="O167" s="41"/>
    </row>
    <row r="168" spans="1:15" s="42" customFormat="1" ht="38.25" customHeight="1" x14ac:dyDescent="0.2">
      <c r="A168" s="471" t="s">
        <v>1367</v>
      </c>
      <c r="B168" s="60" t="s">
        <v>446</v>
      </c>
      <c r="C168" s="474" t="s">
        <v>3283</v>
      </c>
      <c r="D168" s="93">
        <v>600</v>
      </c>
      <c r="E168" s="25">
        <v>5795</v>
      </c>
      <c r="F168" s="57"/>
      <c r="G168" s="40" t="s">
        <v>1113</v>
      </c>
      <c r="H168" s="60"/>
      <c r="I168" s="40" t="s">
        <v>1113</v>
      </c>
      <c r="J168" s="60"/>
      <c r="K168" s="60"/>
      <c r="L168" s="40" t="s">
        <v>1113</v>
      </c>
      <c r="M168" s="40"/>
      <c r="N168" s="60"/>
      <c r="O168" s="41"/>
    </row>
    <row r="169" spans="1:15" s="42" customFormat="1" ht="38.25" customHeight="1" x14ac:dyDescent="0.2">
      <c r="A169" s="471"/>
      <c r="B169" s="60" t="s">
        <v>551</v>
      </c>
      <c r="C169" s="474"/>
      <c r="D169" s="93">
        <v>900</v>
      </c>
      <c r="E169" s="25">
        <v>5794</v>
      </c>
      <c r="F169" s="57"/>
      <c r="G169" s="40" t="s">
        <v>1113</v>
      </c>
      <c r="H169" s="60"/>
      <c r="I169" s="40" t="s">
        <v>1113</v>
      </c>
      <c r="J169" s="60"/>
      <c r="K169" s="60"/>
      <c r="L169" s="40" t="s">
        <v>1113</v>
      </c>
      <c r="M169" s="40"/>
      <c r="N169" s="60"/>
      <c r="O169" s="41"/>
    </row>
    <row r="170" spans="1:15" s="42" customFormat="1" ht="63" customHeight="1" x14ac:dyDescent="0.2">
      <c r="A170" s="67" t="s">
        <v>1368</v>
      </c>
      <c r="B170" s="60" t="s">
        <v>497</v>
      </c>
      <c r="C170" s="60" t="s">
        <v>3309</v>
      </c>
      <c r="D170" s="93">
        <v>2400</v>
      </c>
      <c r="E170" s="25">
        <v>5801</v>
      </c>
      <c r="F170" s="57"/>
      <c r="G170" s="40" t="s">
        <v>1113</v>
      </c>
      <c r="H170" s="60"/>
      <c r="I170" s="40" t="s">
        <v>1113</v>
      </c>
      <c r="J170" s="60"/>
      <c r="K170" s="60"/>
      <c r="L170" s="40" t="s">
        <v>1113</v>
      </c>
      <c r="M170" s="40"/>
      <c r="N170" s="60"/>
      <c r="O170" s="41"/>
    </row>
    <row r="171" spans="1:15" s="42" customFormat="1" ht="52.5" customHeight="1" x14ac:dyDescent="0.2">
      <c r="A171" s="67" t="s">
        <v>1369</v>
      </c>
      <c r="B171" s="60" t="s">
        <v>552</v>
      </c>
      <c r="C171" s="60" t="s">
        <v>3284</v>
      </c>
      <c r="D171" s="93">
        <v>1995</v>
      </c>
      <c r="E171" s="25">
        <v>5799</v>
      </c>
      <c r="F171" s="57"/>
      <c r="G171" s="40" t="s">
        <v>1113</v>
      </c>
      <c r="H171" s="60"/>
      <c r="I171" s="40" t="s">
        <v>1113</v>
      </c>
      <c r="J171" s="60"/>
      <c r="K171" s="60"/>
      <c r="L171" s="40"/>
      <c r="M171" s="40" t="s">
        <v>1113</v>
      </c>
      <c r="N171" s="60"/>
      <c r="O171" s="41"/>
    </row>
    <row r="172" spans="1:15" s="42" customFormat="1" ht="28.5" customHeight="1" x14ac:dyDescent="0.2">
      <c r="A172" s="471" t="s">
        <v>1370</v>
      </c>
      <c r="B172" s="60" t="s">
        <v>553</v>
      </c>
      <c r="C172" s="474" t="s">
        <v>3285</v>
      </c>
      <c r="D172" s="93">
        <v>4564.18</v>
      </c>
      <c r="E172" s="25">
        <v>5804</v>
      </c>
      <c r="F172" s="57"/>
      <c r="G172" s="40" t="s">
        <v>1113</v>
      </c>
      <c r="H172" s="60"/>
      <c r="I172" s="40" t="s">
        <v>1113</v>
      </c>
      <c r="J172" s="60"/>
      <c r="K172" s="60"/>
      <c r="L172" s="40"/>
      <c r="M172" s="40" t="s">
        <v>1113</v>
      </c>
      <c r="N172" s="60"/>
      <c r="O172" s="41"/>
    </row>
    <row r="173" spans="1:15" s="42" customFormat="1" ht="28.5" customHeight="1" x14ac:dyDescent="0.2">
      <c r="A173" s="471"/>
      <c r="B173" s="60" t="s">
        <v>174</v>
      </c>
      <c r="C173" s="474"/>
      <c r="D173" s="93">
        <v>40</v>
      </c>
      <c r="E173" s="25">
        <v>5803</v>
      </c>
      <c r="F173" s="57"/>
      <c r="G173" s="40" t="s">
        <v>1113</v>
      </c>
      <c r="H173" s="60"/>
      <c r="I173" s="40" t="s">
        <v>1113</v>
      </c>
      <c r="J173" s="60"/>
      <c r="K173" s="60"/>
      <c r="L173" s="40"/>
      <c r="M173" s="40" t="s">
        <v>1113</v>
      </c>
      <c r="N173" s="60"/>
      <c r="O173" s="41"/>
    </row>
    <row r="174" spans="1:15" s="42" customFormat="1" ht="28.5" customHeight="1" x14ac:dyDescent="0.2">
      <c r="A174" s="471"/>
      <c r="B174" s="60" t="s">
        <v>452</v>
      </c>
      <c r="C174" s="474"/>
      <c r="D174" s="93">
        <v>3076.56</v>
      </c>
      <c r="E174" s="25">
        <v>5802</v>
      </c>
      <c r="F174" s="57"/>
      <c r="G174" s="40" t="s">
        <v>1113</v>
      </c>
      <c r="H174" s="60"/>
      <c r="I174" s="40" t="s">
        <v>1113</v>
      </c>
      <c r="J174" s="60"/>
      <c r="K174" s="60"/>
      <c r="L174" s="40"/>
      <c r="M174" s="40" t="s">
        <v>1113</v>
      </c>
      <c r="N174" s="60"/>
      <c r="O174" s="41"/>
    </row>
    <row r="175" spans="1:15" s="42" customFormat="1" ht="46.5" customHeight="1" x14ac:dyDescent="0.2">
      <c r="A175" s="67" t="s">
        <v>1371</v>
      </c>
      <c r="B175" s="60" t="s">
        <v>554</v>
      </c>
      <c r="C175" s="60" t="s">
        <v>3310</v>
      </c>
      <c r="D175" s="93">
        <v>2100</v>
      </c>
      <c r="E175" s="25">
        <v>5805</v>
      </c>
      <c r="F175" s="57"/>
      <c r="G175" s="40" t="s">
        <v>1113</v>
      </c>
      <c r="H175" s="60"/>
      <c r="I175" s="40" t="s">
        <v>1113</v>
      </c>
      <c r="J175" s="60"/>
      <c r="K175" s="60"/>
      <c r="L175" s="40"/>
      <c r="M175" s="40" t="s">
        <v>1113</v>
      </c>
      <c r="N175" s="60"/>
      <c r="O175" s="41"/>
    </row>
    <row r="176" spans="1:15" s="42" customFormat="1" ht="47.25" x14ac:dyDescent="0.2">
      <c r="A176" s="67" t="s">
        <v>1372</v>
      </c>
      <c r="B176" s="60" t="s">
        <v>89</v>
      </c>
      <c r="C176" s="168" t="s">
        <v>3286</v>
      </c>
      <c r="D176" s="93">
        <v>13540</v>
      </c>
      <c r="E176" s="25" t="s">
        <v>646</v>
      </c>
      <c r="F176" s="57"/>
      <c r="G176" s="40" t="s">
        <v>1113</v>
      </c>
      <c r="H176" s="60"/>
      <c r="I176" s="40" t="s">
        <v>1113</v>
      </c>
      <c r="J176" s="60"/>
      <c r="K176" s="60"/>
      <c r="L176" s="40"/>
      <c r="M176" s="40" t="s">
        <v>1113</v>
      </c>
      <c r="N176" s="60"/>
      <c r="O176" s="41"/>
    </row>
    <row r="177" spans="1:15" s="42" customFormat="1" ht="34.5" customHeight="1" x14ac:dyDescent="0.2">
      <c r="A177" s="471" t="s">
        <v>1373</v>
      </c>
      <c r="B177" s="60" t="s">
        <v>459</v>
      </c>
      <c r="C177" s="474" t="s">
        <v>3287</v>
      </c>
      <c r="D177" s="93">
        <v>8000</v>
      </c>
      <c r="E177" s="25">
        <v>5807</v>
      </c>
      <c r="F177" s="57"/>
      <c r="G177" s="40" t="s">
        <v>1113</v>
      </c>
      <c r="H177" s="60"/>
      <c r="I177" s="40" t="s">
        <v>1113</v>
      </c>
      <c r="J177" s="60"/>
      <c r="K177" s="60"/>
      <c r="L177" s="40"/>
      <c r="M177" s="40" t="s">
        <v>1113</v>
      </c>
      <c r="N177" s="60"/>
      <c r="O177" s="41"/>
    </row>
    <row r="178" spans="1:15" s="42" customFormat="1" ht="34.5" customHeight="1" x14ac:dyDescent="0.2">
      <c r="A178" s="471"/>
      <c r="B178" s="60" t="s">
        <v>469</v>
      </c>
      <c r="C178" s="474"/>
      <c r="D178" s="93">
        <v>6000</v>
      </c>
      <c r="E178" s="25">
        <v>5806</v>
      </c>
      <c r="F178" s="57"/>
      <c r="G178" s="40" t="s">
        <v>1113</v>
      </c>
      <c r="H178" s="60"/>
      <c r="I178" s="40" t="s">
        <v>1113</v>
      </c>
      <c r="J178" s="60"/>
      <c r="K178" s="60"/>
      <c r="L178" s="40" t="s">
        <v>1113</v>
      </c>
      <c r="M178" s="40"/>
      <c r="N178" s="60"/>
      <c r="O178" s="41"/>
    </row>
    <row r="179" spans="1:15" s="42" customFormat="1" ht="31.5" customHeight="1" x14ac:dyDescent="0.2">
      <c r="A179" s="471" t="s">
        <v>1374</v>
      </c>
      <c r="B179" s="60" t="s">
        <v>635</v>
      </c>
      <c r="C179" s="474" t="s">
        <v>3288</v>
      </c>
      <c r="D179" s="93">
        <v>2938</v>
      </c>
      <c r="E179" s="25">
        <v>5812</v>
      </c>
      <c r="F179" s="57"/>
      <c r="G179" s="40" t="s">
        <v>1113</v>
      </c>
      <c r="H179" s="60"/>
      <c r="I179" s="40" t="s">
        <v>1113</v>
      </c>
      <c r="J179" s="60"/>
      <c r="K179" s="60"/>
      <c r="L179" s="40" t="s">
        <v>1113</v>
      </c>
      <c r="M179" s="40"/>
      <c r="N179" s="60"/>
      <c r="O179" s="41"/>
    </row>
    <row r="180" spans="1:15" s="42" customFormat="1" ht="31.5" customHeight="1" x14ac:dyDescent="0.2">
      <c r="A180" s="471"/>
      <c r="B180" s="60" t="s">
        <v>636</v>
      </c>
      <c r="C180" s="474"/>
      <c r="D180" s="93">
        <v>330</v>
      </c>
      <c r="E180" s="25">
        <v>5810</v>
      </c>
      <c r="F180" s="57"/>
      <c r="G180" s="40" t="s">
        <v>1113</v>
      </c>
      <c r="H180" s="60"/>
      <c r="I180" s="40" t="s">
        <v>1113</v>
      </c>
      <c r="J180" s="60"/>
      <c r="K180" s="60"/>
      <c r="L180" s="40" t="s">
        <v>1113</v>
      </c>
      <c r="M180" s="40"/>
      <c r="N180" s="60"/>
      <c r="O180" s="41"/>
    </row>
    <row r="181" spans="1:15" s="42" customFormat="1" ht="31.5" customHeight="1" x14ac:dyDescent="0.2">
      <c r="A181" s="471"/>
      <c r="B181" s="60" t="s">
        <v>637</v>
      </c>
      <c r="C181" s="474"/>
      <c r="D181" s="93">
        <v>4569</v>
      </c>
      <c r="E181" s="25">
        <v>5809</v>
      </c>
      <c r="F181" s="57"/>
      <c r="G181" s="40" t="s">
        <v>1113</v>
      </c>
      <c r="H181" s="60"/>
      <c r="I181" s="40" t="s">
        <v>1113</v>
      </c>
      <c r="J181" s="60"/>
      <c r="K181" s="60"/>
      <c r="L181" s="40"/>
      <c r="M181" s="40" t="s">
        <v>1113</v>
      </c>
      <c r="N181" s="60"/>
      <c r="O181" s="41"/>
    </row>
    <row r="182" spans="1:15" s="42" customFormat="1" ht="31.5" customHeight="1" x14ac:dyDescent="0.2">
      <c r="A182" s="471"/>
      <c r="B182" s="60" t="s">
        <v>638</v>
      </c>
      <c r="C182" s="474"/>
      <c r="D182" s="93">
        <v>103.96</v>
      </c>
      <c r="E182" s="25">
        <v>5811</v>
      </c>
      <c r="F182" s="57"/>
      <c r="G182" s="40" t="s">
        <v>1113</v>
      </c>
      <c r="H182" s="60"/>
      <c r="I182" s="40" t="s">
        <v>1113</v>
      </c>
      <c r="J182" s="60"/>
      <c r="K182" s="60"/>
      <c r="L182" s="40"/>
      <c r="M182" s="40" t="s">
        <v>1113</v>
      </c>
      <c r="N182" s="60"/>
      <c r="O182" s="41"/>
    </row>
    <row r="183" spans="1:15" s="42" customFormat="1" ht="54" customHeight="1" x14ac:dyDescent="0.2">
      <c r="A183" s="67" t="s">
        <v>1375</v>
      </c>
      <c r="B183" s="60" t="s">
        <v>555</v>
      </c>
      <c r="C183" s="60" t="s">
        <v>3289</v>
      </c>
      <c r="D183" s="93">
        <v>4608.45</v>
      </c>
      <c r="E183" s="25">
        <v>5813</v>
      </c>
      <c r="F183" s="57"/>
      <c r="G183" s="40" t="s">
        <v>1113</v>
      </c>
      <c r="H183" s="60"/>
      <c r="I183" s="40" t="s">
        <v>1113</v>
      </c>
      <c r="J183" s="60"/>
      <c r="K183" s="60"/>
      <c r="L183" s="40" t="s">
        <v>1113</v>
      </c>
      <c r="M183" s="40"/>
      <c r="N183" s="60"/>
      <c r="O183" s="41"/>
    </row>
    <row r="184" spans="1:15" s="42" customFormat="1" ht="33.75" customHeight="1" x14ac:dyDescent="0.2">
      <c r="A184" s="471" t="s">
        <v>1376</v>
      </c>
      <c r="B184" s="60" t="s">
        <v>442</v>
      </c>
      <c r="C184" s="474" t="s">
        <v>3230</v>
      </c>
      <c r="D184" s="93">
        <v>108.48</v>
      </c>
      <c r="E184" s="25">
        <v>5814</v>
      </c>
      <c r="F184" s="57"/>
      <c r="G184" s="40" t="s">
        <v>1113</v>
      </c>
      <c r="H184" s="60"/>
      <c r="I184" s="40" t="s">
        <v>1113</v>
      </c>
      <c r="J184" s="60"/>
      <c r="K184" s="60"/>
      <c r="L184" s="40" t="s">
        <v>1113</v>
      </c>
      <c r="M184" s="40"/>
      <c r="N184" s="60"/>
      <c r="O184" s="41"/>
    </row>
    <row r="185" spans="1:15" s="42" customFormat="1" ht="33.75" customHeight="1" x14ac:dyDescent="0.2">
      <c r="A185" s="471"/>
      <c r="B185" s="60" t="s">
        <v>443</v>
      </c>
      <c r="C185" s="474"/>
      <c r="D185" s="93">
        <v>169.5</v>
      </c>
      <c r="E185" s="25">
        <v>5815</v>
      </c>
      <c r="F185" s="57"/>
      <c r="G185" s="40" t="s">
        <v>1113</v>
      </c>
      <c r="H185" s="60"/>
      <c r="I185" s="40" t="s">
        <v>1113</v>
      </c>
      <c r="J185" s="60"/>
      <c r="K185" s="60"/>
      <c r="L185" s="40" t="s">
        <v>1113</v>
      </c>
      <c r="M185" s="40"/>
      <c r="N185" s="60"/>
      <c r="O185" s="41"/>
    </row>
    <row r="186" spans="1:15" s="42" customFormat="1" ht="39.75" customHeight="1" x14ac:dyDescent="0.2">
      <c r="A186" s="67" t="s">
        <v>1377</v>
      </c>
      <c r="B186" s="60" t="s">
        <v>546</v>
      </c>
      <c r="C186" s="60" t="s">
        <v>3290</v>
      </c>
      <c r="D186" s="93">
        <v>316.8</v>
      </c>
      <c r="E186" s="25">
        <v>5816</v>
      </c>
      <c r="F186" s="57"/>
      <c r="G186" s="40" t="s">
        <v>1113</v>
      </c>
      <c r="H186" s="60"/>
      <c r="I186" s="40" t="s">
        <v>1113</v>
      </c>
      <c r="J186" s="60"/>
      <c r="K186" s="60"/>
      <c r="L186" s="40"/>
      <c r="M186" s="40" t="s">
        <v>1113</v>
      </c>
      <c r="N186" s="60"/>
      <c r="O186" s="41"/>
    </row>
    <row r="187" spans="1:15" s="42" customFormat="1" ht="47.25" x14ac:dyDescent="0.2">
      <c r="A187" s="67" t="s">
        <v>1378</v>
      </c>
      <c r="B187" s="60" t="s">
        <v>443</v>
      </c>
      <c r="C187" s="60" t="s">
        <v>3311</v>
      </c>
      <c r="D187" s="93">
        <v>81.36</v>
      </c>
      <c r="E187" s="25">
        <v>5818</v>
      </c>
      <c r="F187" s="57"/>
      <c r="G187" s="40" t="s">
        <v>1113</v>
      </c>
      <c r="H187" s="60"/>
      <c r="I187" s="40" t="s">
        <v>1113</v>
      </c>
      <c r="J187" s="60"/>
      <c r="K187" s="60"/>
      <c r="L187" s="40"/>
      <c r="M187" s="40" t="s">
        <v>1113</v>
      </c>
      <c r="N187" s="60"/>
      <c r="O187" s="41"/>
    </row>
    <row r="188" spans="1:15" s="42" customFormat="1" ht="34.5" customHeight="1" x14ac:dyDescent="0.2">
      <c r="A188" s="67" t="s">
        <v>1379</v>
      </c>
      <c r="B188" s="60" t="s">
        <v>556</v>
      </c>
      <c r="C188" s="60" t="s">
        <v>3291</v>
      </c>
      <c r="D188" s="93">
        <v>914.1</v>
      </c>
      <c r="E188" s="25">
        <v>5819</v>
      </c>
      <c r="F188" s="57"/>
      <c r="G188" s="40" t="s">
        <v>1113</v>
      </c>
      <c r="H188" s="60"/>
      <c r="I188" s="40" t="s">
        <v>1113</v>
      </c>
      <c r="J188" s="60"/>
      <c r="K188" s="60"/>
      <c r="L188" s="40"/>
      <c r="M188" s="40" t="s">
        <v>1113</v>
      </c>
      <c r="N188" s="60"/>
      <c r="O188" s="41"/>
    </row>
    <row r="189" spans="1:15" s="42" customFormat="1" ht="47.25" x14ac:dyDescent="0.2">
      <c r="A189" s="67" t="s">
        <v>1380</v>
      </c>
      <c r="B189" s="60" t="s">
        <v>3082</v>
      </c>
      <c r="C189" s="60" t="s">
        <v>3292</v>
      </c>
      <c r="D189" s="93">
        <v>7112.6</v>
      </c>
      <c r="E189" s="25" t="s">
        <v>2152</v>
      </c>
      <c r="F189" s="57"/>
      <c r="G189" s="40" t="s">
        <v>1113</v>
      </c>
      <c r="H189" s="60"/>
      <c r="I189" s="40" t="s">
        <v>1113</v>
      </c>
      <c r="J189" s="60"/>
      <c r="K189" s="60"/>
      <c r="L189" s="40" t="s">
        <v>1113</v>
      </c>
      <c r="M189" s="40"/>
      <c r="N189" s="60"/>
      <c r="O189" s="41"/>
    </row>
    <row r="190" spans="1:15" s="42" customFormat="1" ht="24.75" customHeight="1" x14ac:dyDescent="0.2">
      <c r="A190" s="471" t="s">
        <v>1381</v>
      </c>
      <c r="B190" s="60" t="s">
        <v>441</v>
      </c>
      <c r="C190" s="474" t="s">
        <v>3293</v>
      </c>
      <c r="D190" s="93">
        <v>276.62</v>
      </c>
      <c r="E190" s="25">
        <v>5820</v>
      </c>
      <c r="F190" s="57"/>
      <c r="G190" s="40" t="s">
        <v>1113</v>
      </c>
      <c r="H190" s="60"/>
      <c r="I190" s="40" t="s">
        <v>1113</v>
      </c>
      <c r="J190" s="60"/>
      <c r="K190" s="60"/>
      <c r="L190" s="40" t="s">
        <v>1113</v>
      </c>
      <c r="M190" s="40"/>
      <c r="N190" s="60"/>
      <c r="O190" s="41"/>
    </row>
    <row r="191" spans="1:15" s="42" customFormat="1" ht="24.75" customHeight="1" x14ac:dyDescent="0.2">
      <c r="A191" s="471"/>
      <c r="B191" s="60" t="s">
        <v>442</v>
      </c>
      <c r="C191" s="474"/>
      <c r="D191" s="93">
        <v>162.72</v>
      </c>
      <c r="E191" s="25">
        <v>5821</v>
      </c>
      <c r="F191" s="57"/>
      <c r="G191" s="40" t="s">
        <v>1113</v>
      </c>
      <c r="H191" s="60"/>
      <c r="I191" s="40" t="s">
        <v>1113</v>
      </c>
      <c r="J191" s="60"/>
      <c r="K191" s="60"/>
      <c r="L191" s="40" t="s">
        <v>1113</v>
      </c>
      <c r="M191" s="40"/>
      <c r="N191" s="60"/>
      <c r="O191" s="41"/>
    </row>
    <row r="192" spans="1:15" s="42" customFormat="1" ht="48" customHeight="1" x14ac:dyDescent="0.2">
      <c r="A192" s="471" t="s">
        <v>1382</v>
      </c>
      <c r="B192" s="60" t="s">
        <v>557</v>
      </c>
      <c r="C192" s="474" t="s">
        <v>3294</v>
      </c>
      <c r="D192" s="93">
        <v>3000</v>
      </c>
      <c r="E192" s="25" t="s">
        <v>647</v>
      </c>
      <c r="F192" s="57"/>
      <c r="G192" s="40" t="s">
        <v>1113</v>
      </c>
      <c r="H192" s="60"/>
      <c r="I192" s="40" t="s">
        <v>1113</v>
      </c>
      <c r="J192" s="60"/>
      <c r="K192" s="60"/>
      <c r="L192" s="40" t="s">
        <v>1113</v>
      </c>
      <c r="M192" s="40"/>
      <c r="N192" s="60"/>
      <c r="O192" s="41"/>
    </row>
    <row r="193" spans="1:15" s="42" customFormat="1" ht="48" customHeight="1" x14ac:dyDescent="0.2">
      <c r="A193" s="471"/>
      <c r="B193" s="60" t="s">
        <v>558</v>
      </c>
      <c r="C193" s="474"/>
      <c r="D193" s="93">
        <v>12000</v>
      </c>
      <c r="E193" s="25" t="s">
        <v>648</v>
      </c>
      <c r="F193" s="57"/>
      <c r="G193" s="40" t="s">
        <v>1113</v>
      </c>
      <c r="H193" s="60"/>
      <c r="I193" s="40" t="s">
        <v>1113</v>
      </c>
      <c r="J193" s="60"/>
      <c r="K193" s="60"/>
      <c r="L193" s="40" t="s">
        <v>1113</v>
      </c>
      <c r="M193" s="40"/>
      <c r="N193" s="60"/>
      <c r="O193" s="41"/>
    </row>
    <row r="194" spans="1:15" s="42" customFormat="1" ht="73.5" customHeight="1" x14ac:dyDescent="0.2">
      <c r="A194" s="67" t="s">
        <v>1383</v>
      </c>
      <c r="B194" s="60" t="s">
        <v>559</v>
      </c>
      <c r="C194" s="60" t="s">
        <v>3295</v>
      </c>
      <c r="D194" s="93">
        <v>2373</v>
      </c>
      <c r="E194" s="25" t="s">
        <v>2154</v>
      </c>
      <c r="F194" s="57"/>
      <c r="G194" s="40" t="s">
        <v>1113</v>
      </c>
      <c r="H194" s="60"/>
      <c r="I194" s="40" t="s">
        <v>1113</v>
      </c>
      <c r="J194" s="60"/>
      <c r="K194" s="60"/>
      <c r="L194" s="40" t="s">
        <v>1113</v>
      </c>
      <c r="M194" s="40"/>
      <c r="N194" s="60"/>
      <c r="O194" s="41"/>
    </row>
    <row r="195" spans="1:15" s="42" customFormat="1" ht="42" customHeight="1" x14ac:dyDescent="0.2">
      <c r="A195" s="67" t="s">
        <v>1384</v>
      </c>
      <c r="B195" s="60" t="s">
        <v>560</v>
      </c>
      <c r="C195" s="60" t="s">
        <v>3296</v>
      </c>
      <c r="D195" s="93">
        <v>1532.52</v>
      </c>
      <c r="E195" s="25">
        <v>5822</v>
      </c>
      <c r="F195" s="57"/>
      <c r="G195" s="40" t="s">
        <v>1113</v>
      </c>
      <c r="H195" s="60"/>
      <c r="I195" s="40" t="s">
        <v>1113</v>
      </c>
      <c r="J195" s="60"/>
      <c r="K195" s="60"/>
      <c r="L195" s="40" t="s">
        <v>1113</v>
      </c>
      <c r="M195" s="40"/>
      <c r="N195" s="60"/>
      <c r="O195" s="41"/>
    </row>
    <row r="196" spans="1:15" s="42" customFormat="1" ht="36.75" customHeight="1" x14ac:dyDescent="0.2">
      <c r="A196" s="67" t="s">
        <v>1385</v>
      </c>
      <c r="B196" s="60" t="s">
        <v>561</v>
      </c>
      <c r="C196" s="60" t="s">
        <v>3302</v>
      </c>
      <c r="D196" s="93">
        <v>500</v>
      </c>
      <c r="E196" s="25">
        <v>5823</v>
      </c>
      <c r="F196" s="57"/>
      <c r="G196" s="40" t="s">
        <v>1113</v>
      </c>
      <c r="H196" s="60"/>
      <c r="I196" s="40" t="s">
        <v>1113</v>
      </c>
      <c r="J196" s="60"/>
      <c r="K196" s="60"/>
      <c r="L196" s="40" t="s">
        <v>1113</v>
      </c>
      <c r="M196" s="40"/>
      <c r="N196" s="60"/>
      <c r="O196" s="41"/>
    </row>
    <row r="197" spans="1:15" s="42" customFormat="1" ht="32.25" customHeight="1" x14ac:dyDescent="0.2">
      <c r="A197" s="471" t="s">
        <v>1386</v>
      </c>
      <c r="B197" s="60" t="s">
        <v>443</v>
      </c>
      <c r="C197" s="474" t="s">
        <v>3303</v>
      </c>
      <c r="D197" s="93">
        <v>264.42</v>
      </c>
      <c r="E197" s="25">
        <v>5824</v>
      </c>
      <c r="F197" s="57"/>
      <c r="G197" s="40" t="s">
        <v>1113</v>
      </c>
      <c r="H197" s="60"/>
      <c r="I197" s="40" t="s">
        <v>1113</v>
      </c>
      <c r="J197" s="60"/>
      <c r="K197" s="60"/>
      <c r="L197" s="40" t="s">
        <v>1113</v>
      </c>
      <c r="M197" s="40"/>
      <c r="N197" s="60"/>
      <c r="O197" s="41"/>
    </row>
    <row r="198" spans="1:15" s="42" customFormat="1" ht="32.25" customHeight="1" x14ac:dyDescent="0.2">
      <c r="A198" s="471"/>
      <c r="B198" s="60" t="s">
        <v>441</v>
      </c>
      <c r="C198" s="474"/>
      <c r="D198" s="93">
        <v>264.42</v>
      </c>
      <c r="E198" s="25">
        <v>5825</v>
      </c>
      <c r="F198" s="57"/>
      <c r="G198" s="40" t="s">
        <v>1113</v>
      </c>
      <c r="H198" s="60"/>
      <c r="I198" s="40" t="s">
        <v>1113</v>
      </c>
      <c r="J198" s="60"/>
      <c r="K198" s="60"/>
      <c r="L198" s="40" t="s">
        <v>1113</v>
      </c>
      <c r="M198" s="40"/>
      <c r="N198" s="60"/>
      <c r="O198" s="41"/>
    </row>
    <row r="199" spans="1:15" s="42" customFormat="1" ht="23.25" customHeight="1" x14ac:dyDescent="0.2">
      <c r="A199" s="471" t="s">
        <v>1387</v>
      </c>
      <c r="B199" s="60" t="s">
        <v>562</v>
      </c>
      <c r="C199" s="474" t="s">
        <v>3312</v>
      </c>
      <c r="D199" s="93">
        <v>3086</v>
      </c>
      <c r="E199" s="25">
        <v>5826</v>
      </c>
      <c r="F199" s="57"/>
      <c r="G199" s="40" t="s">
        <v>1113</v>
      </c>
      <c r="H199" s="60"/>
      <c r="I199" s="40" t="s">
        <v>1113</v>
      </c>
      <c r="J199" s="60"/>
      <c r="K199" s="60"/>
      <c r="L199" s="40"/>
      <c r="M199" s="40" t="s">
        <v>1113</v>
      </c>
      <c r="N199" s="60"/>
      <c r="O199" s="41"/>
    </row>
    <row r="200" spans="1:15" s="42" customFormat="1" ht="23.25" customHeight="1" x14ac:dyDescent="0.2">
      <c r="A200" s="471"/>
      <c r="B200" s="60" t="s">
        <v>563</v>
      </c>
      <c r="C200" s="474"/>
      <c r="D200" s="93">
        <v>140</v>
      </c>
      <c r="E200" s="25">
        <v>5827</v>
      </c>
      <c r="F200" s="57"/>
      <c r="G200" s="40" t="s">
        <v>1113</v>
      </c>
      <c r="H200" s="60"/>
      <c r="I200" s="40" t="s">
        <v>1113</v>
      </c>
      <c r="J200" s="60"/>
      <c r="K200" s="60"/>
      <c r="L200" s="40"/>
      <c r="M200" s="40" t="s">
        <v>1113</v>
      </c>
      <c r="N200" s="60"/>
      <c r="O200" s="41"/>
    </row>
    <row r="201" spans="1:15" s="42" customFormat="1" ht="51" customHeight="1" x14ac:dyDescent="0.2">
      <c r="A201" s="67" t="s">
        <v>1388</v>
      </c>
      <c r="B201" s="60" t="s">
        <v>564</v>
      </c>
      <c r="C201" s="60" t="s">
        <v>3297</v>
      </c>
      <c r="D201" s="93">
        <v>5866.56</v>
      </c>
      <c r="E201" s="25">
        <v>5829</v>
      </c>
      <c r="F201" s="57"/>
      <c r="G201" s="40" t="s">
        <v>1113</v>
      </c>
      <c r="H201" s="60"/>
      <c r="I201" s="40" t="s">
        <v>1113</v>
      </c>
      <c r="J201" s="60"/>
      <c r="K201" s="60"/>
      <c r="L201" s="40"/>
      <c r="M201" s="40" t="s">
        <v>1113</v>
      </c>
      <c r="N201" s="60"/>
      <c r="O201" s="41"/>
    </row>
    <row r="202" spans="1:15" s="42" customFormat="1" ht="51" customHeight="1" x14ac:dyDescent="0.2">
      <c r="A202" s="67" t="s">
        <v>1389</v>
      </c>
      <c r="B202" s="60" t="s">
        <v>565</v>
      </c>
      <c r="C202" s="60" t="s">
        <v>3298</v>
      </c>
      <c r="D202" s="93">
        <v>897.16</v>
      </c>
      <c r="E202" s="25">
        <v>5830</v>
      </c>
      <c r="F202" s="57"/>
      <c r="G202" s="40" t="s">
        <v>1113</v>
      </c>
      <c r="H202" s="60"/>
      <c r="I202" s="40" t="s">
        <v>1113</v>
      </c>
      <c r="J202" s="60"/>
      <c r="K202" s="60"/>
      <c r="L202" s="40" t="s">
        <v>1113</v>
      </c>
      <c r="M202" s="40"/>
      <c r="N202" s="60"/>
      <c r="O202" s="41"/>
    </row>
    <row r="203" spans="1:15" s="42" customFormat="1" ht="51" customHeight="1" x14ac:dyDescent="0.2">
      <c r="A203" s="67" t="s">
        <v>1390</v>
      </c>
      <c r="B203" s="60" t="s">
        <v>566</v>
      </c>
      <c r="C203" s="60" t="s">
        <v>3299</v>
      </c>
      <c r="D203" s="93">
        <v>2700</v>
      </c>
      <c r="E203" s="25">
        <v>5831</v>
      </c>
      <c r="F203" s="57"/>
      <c r="G203" s="40" t="s">
        <v>1113</v>
      </c>
      <c r="H203" s="60"/>
      <c r="I203" s="40" t="s">
        <v>1113</v>
      </c>
      <c r="J203" s="60"/>
      <c r="K203" s="60"/>
      <c r="L203" s="40" t="s">
        <v>1113</v>
      </c>
      <c r="M203" s="40"/>
      <c r="N203" s="60"/>
      <c r="O203" s="41"/>
    </row>
    <row r="204" spans="1:15" s="42" customFormat="1" ht="51" customHeight="1" x14ac:dyDescent="0.2">
      <c r="A204" s="67" t="s">
        <v>1391</v>
      </c>
      <c r="B204" s="60" t="s">
        <v>153</v>
      </c>
      <c r="C204" s="60" t="s">
        <v>2147</v>
      </c>
      <c r="D204" s="93">
        <v>320</v>
      </c>
      <c r="E204" s="25">
        <v>5832</v>
      </c>
      <c r="F204" s="57"/>
      <c r="G204" s="40" t="s">
        <v>1113</v>
      </c>
      <c r="H204" s="60"/>
      <c r="I204" s="40" t="s">
        <v>1113</v>
      </c>
      <c r="J204" s="60"/>
      <c r="K204" s="60"/>
      <c r="L204" s="40"/>
      <c r="M204" s="40" t="s">
        <v>1113</v>
      </c>
      <c r="N204" s="60"/>
      <c r="O204" s="41"/>
    </row>
    <row r="205" spans="1:15" s="42" customFormat="1" ht="51" customHeight="1" x14ac:dyDescent="0.2">
      <c r="A205" s="67" t="s">
        <v>1392</v>
      </c>
      <c r="B205" s="60" t="s">
        <v>567</v>
      </c>
      <c r="C205" s="60" t="s">
        <v>2141</v>
      </c>
      <c r="D205" s="93">
        <v>4350</v>
      </c>
      <c r="E205" s="25">
        <v>5833</v>
      </c>
      <c r="F205" s="57"/>
      <c r="G205" s="40" t="s">
        <v>1113</v>
      </c>
      <c r="H205" s="60"/>
      <c r="I205" s="40" t="s">
        <v>1113</v>
      </c>
      <c r="J205" s="60"/>
      <c r="K205" s="60"/>
      <c r="L205" s="40" t="s">
        <v>1113</v>
      </c>
      <c r="M205" s="40"/>
      <c r="N205" s="60"/>
      <c r="O205" s="41"/>
    </row>
    <row r="206" spans="1:15" s="42" customFormat="1" ht="56.25" customHeight="1" x14ac:dyDescent="0.2">
      <c r="A206" s="67" t="s">
        <v>1393</v>
      </c>
      <c r="B206" s="60" t="s">
        <v>568</v>
      </c>
      <c r="C206" s="60" t="s">
        <v>3300</v>
      </c>
      <c r="D206" s="93">
        <v>5000</v>
      </c>
      <c r="E206" s="25" t="s">
        <v>649</v>
      </c>
      <c r="F206" s="57"/>
      <c r="G206" s="40" t="s">
        <v>1113</v>
      </c>
      <c r="H206" s="60"/>
      <c r="I206" s="40" t="s">
        <v>1113</v>
      </c>
      <c r="J206" s="60"/>
      <c r="K206" s="60"/>
      <c r="L206" s="40" t="s">
        <v>1113</v>
      </c>
      <c r="M206" s="40"/>
      <c r="N206" s="60"/>
      <c r="O206" s="41"/>
    </row>
    <row r="207" spans="1:15" s="42" customFormat="1" ht="44.25" customHeight="1" x14ac:dyDescent="0.2">
      <c r="A207" s="471" t="s">
        <v>1394</v>
      </c>
      <c r="B207" s="60" t="s">
        <v>442</v>
      </c>
      <c r="C207" s="474" t="s">
        <v>3301</v>
      </c>
      <c r="D207" s="93">
        <v>162.72</v>
      </c>
      <c r="E207" s="25">
        <v>5834</v>
      </c>
      <c r="F207" s="57"/>
      <c r="G207" s="40" t="s">
        <v>1113</v>
      </c>
      <c r="H207" s="60"/>
      <c r="I207" s="40" t="s">
        <v>1113</v>
      </c>
      <c r="J207" s="60"/>
      <c r="K207" s="60"/>
      <c r="L207" s="40" t="s">
        <v>1113</v>
      </c>
      <c r="M207" s="40"/>
      <c r="N207" s="60"/>
      <c r="O207" s="41"/>
    </row>
    <row r="208" spans="1:15" s="42" customFormat="1" ht="44.25" customHeight="1" x14ac:dyDescent="0.2">
      <c r="A208" s="471"/>
      <c r="B208" s="60" t="s">
        <v>445</v>
      </c>
      <c r="C208" s="474"/>
      <c r="D208" s="93">
        <v>198.93</v>
      </c>
      <c r="E208" s="25">
        <v>5835</v>
      </c>
      <c r="F208" s="57"/>
      <c r="G208" s="40" t="s">
        <v>1113</v>
      </c>
      <c r="H208" s="60"/>
      <c r="I208" s="40" t="s">
        <v>1113</v>
      </c>
      <c r="J208" s="60"/>
      <c r="K208" s="60"/>
      <c r="L208" s="40" t="s">
        <v>1113</v>
      </c>
      <c r="M208" s="40"/>
      <c r="N208" s="60"/>
      <c r="O208" s="41"/>
    </row>
    <row r="209" spans="1:15" s="42" customFormat="1" ht="32.25" customHeight="1" x14ac:dyDescent="0.2">
      <c r="A209" s="471" t="s">
        <v>1395</v>
      </c>
      <c r="B209" s="60" t="s">
        <v>153</v>
      </c>
      <c r="C209" s="474" t="s">
        <v>3304</v>
      </c>
      <c r="D209" s="93">
        <v>10446.200000000001</v>
      </c>
      <c r="E209" s="25">
        <v>5836</v>
      </c>
      <c r="F209" s="57"/>
      <c r="G209" s="40" t="s">
        <v>1113</v>
      </c>
      <c r="H209" s="60"/>
      <c r="I209" s="40" t="s">
        <v>1113</v>
      </c>
      <c r="J209" s="60"/>
      <c r="K209" s="60"/>
      <c r="L209" s="40" t="s">
        <v>1113</v>
      </c>
      <c r="M209" s="40"/>
      <c r="N209" s="60"/>
      <c r="O209" s="41"/>
    </row>
    <row r="210" spans="1:15" s="42" customFormat="1" ht="32.25" customHeight="1" x14ac:dyDescent="0.2">
      <c r="A210" s="471"/>
      <c r="B210" s="60" t="s">
        <v>226</v>
      </c>
      <c r="C210" s="474"/>
      <c r="D210" s="93">
        <v>2532.3200000000002</v>
      </c>
      <c r="E210" s="25">
        <v>5837</v>
      </c>
      <c r="F210" s="57"/>
      <c r="G210" s="40" t="s">
        <v>1113</v>
      </c>
      <c r="H210" s="60"/>
      <c r="I210" s="40" t="s">
        <v>1113</v>
      </c>
      <c r="J210" s="60"/>
      <c r="K210" s="60"/>
      <c r="L210" s="40" t="s">
        <v>1113</v>
      </c>
      <c r="M210" s="40"/>
      <c r="N210" s="60"/>
      <c r="O210" s="41"/>
    </row>
    <row r="211" spans="1:15" s="42" customFormat="1" ht="32.25" customHeight="1" x14ac:dyDescent="0.2">
      <c r="A211" s="471"/>
      <c r="B211" s="60" t="s">
        <v>569</v>
      </c>
      <c r="C211" s="474"/>
      <c r="D211" s="93">
        <v>813.25</v>
      </c>
      <c r="E211" s="25">
        <v>5838</v>
      </c>
      <c r="F211" s="57"/>
      <c r="G211" s="40" t="s">
        <v>1113</v>
      </c>
      <c r="H211" s="60"/>
      <c r="I211" s="40" t="s">
        <v>1113</v>
      </c>
      <c r="J211" s="60"/>
      <c r="K211" s="60"/>
      <c r="L211" s="40" t="s">
        <v>1113</v>
      </c>
      <c r="M211" s="40"/>
      <c r="N211" s="60"/>
      <c r="O211" s="41"/>
    </row>
    <row r="212" spans="1:15" s="42" customFormat="1" ht="47.25" x14ac:dyDescent="0.2">
      <c r="A212" s="67" t="s">
        <v>1396</v>
      </c>
      <c r="B212" s="60" t="s">
        <v>570</v>
      </c>
      <c r="C212" s="60" t="s">
        <v>3305</v>
      </c>
      <c r="D212" s="93">
        <v>10000</v>
      </c>
      <c r="E212" s="25" t="s">
        <v>687</v>
      </c>
      <c r="F212" s="57"/>
      <c r="G212" s="40" t="s">
        <v>1113</v>
      </c>
      <c r="H212" s="60"/>
      <c r="I212" s="40" t="s">
        <v>1113</v>
      </c>
      <c r="J212" s="60"/>
      <c r="K212" s="60"/>
      <c r="L212" s="40" t="s">
        <v>1113</v>
      </c>
      <c r="M212" s="40"/>
      <c r="N212" s="60"/>
      <c r="O212" s="41"/>
    </row>
    <row r="213" spans="1:15" s="42" customFormat="1" ht="56.25" customHeight="1" x14ac:dyDescent="0.2">
      <c r="A213" s="67" t="s">
        <v>1397</v>
      </c>
      <c r="B213" s="60" t="s">
        <v>460</v>
      </c>
      <c r="C213" s="60" t="s">
        <v>3306</v>
      </c>
      <c r="D213" s="93">
        <v>2000</v>
      </c>
      <c r="E213" s="25">
        <v>5839</v>
      </c>
      <c r="F213" s="57"/>
      <c r="G213" s="40" t="s">
        <v>1113</v>
      </c>
      <c r="H213" s="60"/>
      <c r="I213" s="40" t="s">
        <v>1113</v>
      </c>
      <c r="J213" s="60"/>
      <c r="K213" s="60"/>
      <c r="L213" s="40" t="s">
        <v>1113</v>
      </c>
      <c r="M213" s="40"/>
      <c r="N213" s="60"/>
      <c r="O213" s="41"/>
    </row>
    <row r="214" spans="1:15" s="42" customFormat="1" ht="24" customHeight="1" x14ac:dyDescent="0.2">
      <c r="A214" s="471" t="s">
        <v>1398</v>
      </c>
      <c r="B214" s="60" t="s">
        <v>571</v>
      </c>
      <c r="C214" s="474" t="s">
        <v>2148</v>
      </c>
      <c r="D214" s="93">
        <v>370.48</v>
      </c>
      <c r="E214" s="25">
        <v>5840</v>
      </c>
      <c r="F214" s="57"/>
      <c r="G214" s="40" t="s">
        <v>1113</v>
      </c>
      <c r="H214" s="60"/>
      <c r="I214" s="40" t="s">
        <v>1113</v>
      </c>
      <c r="J214" s="60"/>
      <c r="K214" s="60"/>
      <c r="L214" s="40" t="s">
        <v>1113</v>
      </c>
      <c r="M214" s="40"/>
      <c r="N214" s="60"/>
      <c r="O214" s="41"/>
    </row>
    <row r="215" spans="1:15" s="42" customFormat="1" ht="24" customHeight="1" x14ac:dyDescent="0.2">
      <c r="A215" s="471"/>
      <c r="B215" s="60" t="s">
        <v>572</v>
      </c>
      <c r="C215" s="474"/>
      <c r="D215" s="93">
        <v>598</v>
      </c>
      <c r="E215" s="25">
        <v>5841</v>
      </c>
      <c r="F215" s="57"/>
      <c r="G215" s="40" t="s">
        <v>1113</v>
      </c>
      <c r="H215" s="60"/>
      <c r="I215" s="40" t="s">
        <v>1113</v>
      </c>
      <c r="J215" s="60"/>
      <c r="K215" s="60"/>
      <c r="L215" s="40" t="s">
        <v>1113</v>
      </c>
      <c r="M215" s="40"/>
      <c r="N215" s="60"/>
      <c r="O215" s="41"/>
    </row>
    <row r="216" spans="1:15" s="42" customFormat="1" ht="24" customHeight="1" x14ac:dyDescent="0.2">
      <c r="A216" s="501" t="s">
        <v>1399</v>
      </c>
      <c r="B216" s="89" t="s">
        <v>123</v>
      </c>
      <c r="C216" s="506" t="s">
        <v>2149</v>
      </c>
      <c r="D216" s="93">
        <v>415</v>
      </c>
      <c r="E216" s="91">
        <v>5842</v>
      </c>
      <c r="F216" s="57"/>
      <c r="G216" s="40" t="s">
        <v>1113</v>
      </c>
      <c r="H216" s="60"/>
      <c r="I216" s="40" t="s">
        <v>1113</v>
      </c>
      <c r="J216" s="60"/>
      <c r="K216" s="60"/>
      <c r="L216" s="40" t="s">
        <v>1113</v>
      </c>
      <c r="M216" s="40"/>
      <c r="N216" s="60"/>
      <c r="O216" s="41"/>
    </row>
    <row r="217" spans="1:15" s="42" customFormat="1" ht="24" customHeight="1" x14ac:dyDescent="0.2">
      <c r="A217" s="501"/>
      <c r="B217" s="89" t="s">
        <v>573</v>
      </c>
      <c r="C217" s="506"/>
      <c r="D217" s="93">
        <v>530</v>
      </c>
      <c r="E217" s="91">
        <v>5843</v>
      </c>
      <c r="F217" s="57"/>
      <c r="G217" s="40" t="s">
        <v>1113</v>
      </c>
      <c r="H217" s="60"/>
      <c r="I217" s="40" t="s">
        <v>1113</v>
      </c>
      <c r="J217" s="60"/>
      <c r="K217" s="60"/>
      <c r="L217" s="40" t="s">
        <v>1113</v>
      </c>
      <c r="M217" s="40"/>
      <c r="N217" s="60"/>
      <c r="O217" s="41"/>
    </row>
    <row r="218" spans="1:15" s="42" customFormat="1" ht="24" customHeight="1" x14ac:dyDescent="0.2">
      <c r="A218" s="501"/>
      <c r="B218" s="89" t="s">
        <v>574</v>
      </c>
      <c r="C218" s="506"/>
      <c r="D218" s="93">
        <v>69</v>
      </c>
      <c r="E218" s="91">
        <v>5844</v>
      </c>
      <c r="F218" s="57"/>
      <c r="G218" s="40" t="s">
        <v>1113</v>
      </c>
      <c r="H218" s="60"/>
      <c r="I218" s="40" t="s">
        <v>1113</v>
      </c>
      <c r="J218" s="60"/>
      <c r="K218" s="60"/>
      <c r="L218" s="40" t="s">
        <v>1113</v>
      </c>
      <c r="M218" s="40"/>
      <c r="N218" s="60"/>
      <c r="O218" s="41"/>
    </row>
    <row r="219" spans="1:15" s="42" customFormat="1" ht="24" customHeight="1" x14ac:dyDescent="0.2">
      <c r="A219" s="501"/>
      <c r="B219" s="89" t="s">
        <v>575</v>
      </c>
      <c r="C219" s="506"/>
      <c r="D219" s="93">
        <v>492.86</v>
      </c>
      <c r="E219" s="91">
        <v>5845</v>
      </c>
      <c r="F219" s="57"/>
      <c r="G219" s="40" t="s">
        <v>1113</v>
      </c>
      <c r="H219" s="60"/>
      <c r="I219" s="40" t="s">
        <v>1113</v>
      </c>
      <c r="J219" s="60"/>
      <c r="K219" s="60"/>
      <c r="L219" s="40" t="s">
        <v>1113</v>
      </c>
      <c r="M219" s="40"/>
      <c r="N219" s="60"/>
      <c r="O219" s="41"/>
    </row>
    <row r="220" spans="1:15" s="42" customFormat="1" ht="30" customHeight="1" x14ac:dyDescent="0.2">
      <c r="A220" s="501" t="s">
        <v>1400</v>
      </c>
      <c r="B220" s="89" t="s">
        <v>441</v>
      </c>
      <c r="C220" s="506" t="s">
        <v>3313</v>
      </c>
      <c r="D220" s="93">
        <v>508.5</v>
      </c>
      <c r="E220" s="91">
        <v>5846</v>
      </c>
      <c r="F220" s="57"/>
      <c r="G220" s="40" t="s">
        <v>1113</v>
      </c>
      <c r="H220" s="60"/>
      <c r="I220" s="40" t="s">
        <v>1113</v>
      </c>
      <c r="J220" s="60"/>
      <c r="K220" s="60"/>
      <c r="L220" s="40" t="s">
        <v>1113</v>
      </c>
      <c r="M220" s="40"/>
      <c r="N220" s="60"/>
      <c r="O220" s="41"/>
    </row>
    <row r="221" spans="1:15" s="42" customFormat="1" ht="30" customHeight="1" x14ac:dyDescent="0.2">
      <c r="A221" s="501"/>
      <c r="B221" s="89" t="s">
        <v>442</v>
      </c>
      <c r="C221" s="506"/>
      <c r="D221" s="93">
        <v>325.44</v>
      </c>
      <c r="E221" s="91">
        <v>5847</v>
      </c>
      <c r="F221" s="57"/>
      <c r="G221" s="40" t="s">
        <v>1113</v>
      </c>
      <c r="H221" s="60"/>
      <c r="I221" s="40" t="s">
        <v>1113</v>
      </c>
      <c r="J221" s="60"/>
      <c r="K221" s="60"/>
      <c r="L221" s="40"/>
      <c r="M221" s="40" t="s">
        <v>1113</v>
      </c>
      <c r="N221" s="60"/>
      <c r="O221" s="41"/>
    </row>
    <row r="222" spans="1:15" s="42" customFormat="1" ht="45.75" customHeight="1" x14ac:dyDescent="0.2">
      <c r="A222" s="501" t="s">
        <v>1401</v>
      </c>
      <c r="B222" s="89" t="s">
        <v>576</v>
      </c>
      <c r="C222" s="506" t="s">
        <v>3314</v>
      </c>
      <c r="D222" s="88">
        <f>1549.71*6</f>
        <v>9298.26</v>
      </c>
      <c r="E222" s="505" t="s">
        <v>688</v>
      </c>
      <c r="F222" s="57"/>
      <c r="G222" s="40" t="s">
        <v>1113</v>
      </c>
      <c r="H222" s="60"/>
      <c r="I222" s="40" t="s">
        <v>1113</v>
      </c>
      <c r="J222" s="60"/>
      <c r="K222" s="60"/>
      <c r="L222" s="40"/>
      <c r="M222" s="40" t="s">
        <v>1113</v>
      </c>
      <c r="N222" s="60"/>
      <c r="O222" s="41"/>
    </row>
    <row r="223" spans="1:15" s="42" customFormat="1" ht="45.75" customHeight="1" x14ac:dyDescent="0.2">
      <c r="A223" s="501"/>
      <c r="B223" s="89" t="s">
        <v>577</v>
      </c>
      <c r="C223" s="506"/>
      <c r="D223" s="88">
        <f>1549.71*6</f>
        <v>9298.26</v>
      </c>
      <c r="E223" s="505"/>
      <c r="F223" s="57"/>
      <c r="G223" s="40" t="s">
        <v>1113</v>
      </c>
      <c r="H223" s="60"/>
      <c r="I223" s="40" t="s">
        <v>1113</v>
      </c>
      <c r="J223" s="60"/>
      <c r="K223" s="60"/>
      <c r="L223" s="40"/>
      <c r="M223" s="40" t="s">
        <v>1113</v>
      </c>
      <c r="N223" s="60"/>
      <c r="O223" s="41"/>
    </row>
    <row r="224" spans="1:15" s="42" customFormat="1" ht="54.75" customHeight="1" x14ac:dyDescent="0.2">
      <c r="A224" s="90" t="s">
        <v>1402</v>
      </c>
      <c r="B224" s="89" t="s">
        <v>578</v>
      </c>
      <c r="C224" s="89" t="s">
        <v>3315</v>
      </c>
      <c r="D224" s="88">
        <v>4625</v>
      </c>
      <c r="E224" s="91">
        <v>5848</v>
      </c>
      <c r="F224" s="57"/>
      <c r="G224" s="40" t="s">
        <v>1113</v>
      </c>
      <c r="H224" s="60"/>
      <c r="I224" s="40" t="s">
        <v>1113</v>
      </c>
      <c r="J224" s="60"/>
      <c r="K224" s="60"/>
      <c r="L224" s="40"/>
      <c r="M224" s="40" t="s">
        <v>1113</v>
      </c>
      <c r="N224" s="60"/>
      <c r="O224" s="41"/>
    </row>
    <row r="225" spans="1:15" s="42" customFormat="1" ht="54.75" customHeight="1" x14ac:dyDescent="0.2">
      <c r="A225" s="90" t="s">
        <v>1403</v>
      </c>
      <c r="B225" s="89" t="s">
        <v>174</v>
      </c>
      <c r="C225" s="89" t="s">
        <v>3316</v>
      </c>
      <c r="D225" s="93">
        <v>350</v>
      </c>
      <c r="E225" s="91">
        <v>5849</v>
      </c>
      <c r="F225" s="57"/>
      <c r="G225" s="40" t="s">
        <v>1113</v>
      </c>
      <c r="H225" s="60"/>
      <c r="I225" s="40" t="s">
        <v>1113</v>
      </c>
      <c r="J225" s="60"/>
      <c r="K225" s="60"/>
      <c r="L225" s="40"/>
      <c r="M225" s="40" t="s">
        <v>1113</v>
      </c>
      <c r="N225" s="60"/>
      <c r="O225" s="41"/>
    </row>
    <row r="226" spans="1:15" s="42" customFormat="1" ht="54.75" customHeight="1" x14ac:dyDescent="0.2">
      <c r="A226" s="90" t="s">
        <v>1404</v>
      </c>
      <c r="B226" s="89" t="s">
        <v>174</v>
      </c>
      <c r="C226" s="89" t="s">
        <v>3317</v>
      </c>
      <c r="D226" s="93">
        <v>360</v>
      </c>
      <c r="E226" s="91">
        <v>5850</v>
      </c>
      <c r="F226" s="57"/>
      <c r="G226" s="40" t="s">
        <v>1113</v>
      </c>
      <c r="H226" s="60"/>
      <c r="I226" s="40" t="s">
        <v>1113</v>
      </c>
      <c r="J226" s="60"/>
      <c r="K226" s="60"/>
      <c r="L226" s="40" t="s">
        <v>1113</v>
      </c>
      <c r="M226" s="40"/>
      <c r="N226" s="60"/>
      <c r="O226" s="41"/>
    </row>
    <row r="227" spans="1:15" s="42" customFormat="1" ht="54.75" customHeight="1" x14ac:dyDescent="0.2">
      <c r="A227" s="90" t="s">
        <v>1405</v>
      </c>
      <c r="B227" s="89" t="s">
        <v>579</v>
      </c>
      <c r="C227" s="89" t="s">
        <v>3318</v>
      </c>
      <c r="D227" s="93">
        <v>2912.64</v>
      </c>
      <c r="E227" s="91">
        <v>5851</v>
      </c>
      <c r="F227" s="57"/>
      <c r="G227" s="40" t="s">
        <v>1113</v>
      </c>
      <c r="H227" s="60"/>
      <c r="I227" s="40" t="s">
        <v>1113</v>
      </c>
      <c r="J227" s="60"/>
      <c r="K227" s="60"/>
      <c r="L227" s="40" t="s">
        <v>1113</v>
      </c>
      <c r="M227" s="40"/>
      <c r="N227" s="60"/>
      <c r="O227" s="41"/>
    </row>
    <row r="228" spans="1:15" s="42" customFormat="1" ht="75.75" customHeight="1" x14ac:dyDescent="0.2">
      <c r="A228" s="90" t="s">
        <v>1406</v>
      </c>
      <c r="B228" s="89" t="s">
        <v>443</v>
      </c>
      <c r="C228" s="89" t="s">
        <v>3319</v>
      </c>
      <c r="D228" s="93">
        <v>6780</v>
      </c>
      <c r="E228" s="91">
        <v>5852</v>
      </c>
      <c r="F228" s="57"/>
      <c r="G228" s="40" t="s">
        <v>1113</v>
      </c>
      <c r="H228" s="60"/>
      <c r="I228" s="40" t="s">
        <v>1113</v>
      </c>
      <c r="J228" s="60"/>
      <c r="K228" s="60"/>
      <c r="L228" s="40" t="s">
        <v>1113</v>
      </c>
      <c r="M228" s="40"/>
      <c r="N228" s="60"/>
      <c r="O228" s="41"/>
    </row>
    <row r="229" spans="1:15" s="42" customFormat="1" ht="40.5" customHeight="1" x14ac:dyDescent="0.2">
      <c r="A229" s="90" t="s">
        <v>1407</v>
      </c>
      <c r="B229" s="89" t="s">
        <v>580</v>
      </c>
      <c r="C229" s="89" t="s">
        <v>3320</v>
      </c>
      <c r="D229" s="93">
        <v>515.5</v>
      </c>
      <c r="E229" s="91">
        <v>5853</v>
      </c>
      <c r="F229" s="57"/>
      <c r="G229" s="40" t="s">
        <v>1113</v>
      </c>
      <c r="H229" s="60"/>
      <c r="I229" s="40" t="s">
        <v>1113</v>
      </c>
      <c r="J229" s="60"/>
      <c r="K229" s="60"/>
      <c r="L229" s="40" t="s">
        <v>1113</v>
      </c>
      <c r="M229" s="40"/>
      <c r="N229" s="60"/>
      <c r="O229" s="41"/>
    </row>
    <row r="230" spans="1:15" s="42" customFormat="1" ht="52.5" customHeight="1" x14ac:dyDescent="0.2">
      <c r="A230" s="90" t="s">
        <v>1408</v>
      </c>
      <c r="B230" s="89" t="s">
        <v>581</v>
      </c>
      <c r="C230" s="89" t="s">
        <v>3321</v>
      </c>
      <c r="D230" s="93">
        <v>1920</v>
      </c>
      <c r="E230" s="91">
        <v>5854</v>
      </c>
      <c r="F230" s="57"/>
      <c r="G230" s="40" t="s">
        <v>1113</v>
      </c>
      <c r="H230" s="60"/>
      <c r="I230" s="40" t="s">
        <v>1113</v>
      </c>
      <c r="J230" s="60"/>
      <c r="K230" s="60"/>
      <c r="L230" s="40" t="s">
        <v>1113</v>
      </c>
      <c r="M230" s="40"/>
      <c r="N230" s="60"/>
      <c r="O230" s="41"/>
    </row>
    <row r="231" spans="1:15" s="42" customFormat="1" ht="52.5" customHeight="1" x14ac:dyDescent="0.2">
      <c r="A231" s="90" t="s">
        <v>1409</v>
      </c>
      <c r="B231" s="89" t="s">
        <v>201</v>
      </c>
      <c r="C231" s="89" t="s">
        <v>3322</v>
      </c>
      <c r="D231" s="93">
        <v>425.72</v>
      </c>
      <c r="E231" s="91">
        <v>5855</v>
      </c>
      <c r="F231" s="57"/>
      <c r="G231" s="40" t="s">
        <v>1113</v>
      </c>
      <c r="H231" s="60"/>
      <c r="I231" s="40" t="s">
        <v>1113</v>
      </c>
      <c r="J231" s="60"/>
      <c r="K231" s="60"/>
      <c r="L231" s="40"/>
      <c r="M231" s="40" t="s">
        <v>1113</v>
      </c>
      <c r="N231" s="60"/>
      <c r="O231" s="41"/>
    </row>
    <row r="232" spans="1:15" s="42" customFormat="1" ht="45.75" customHeight="1" x14ac:dyDescent="0.2">
      <c r="A232" s="501" t="s">
        <v>1410</v>
      </c>
      <c r="B232" s="89" t="s">
        <v>441</v>
      </c>
      <c r="C232" s="506" t="s">
        <v>3323</v>
      </c>
      <c r="D232" s="93">
        <v>211.86</v>
      </c>
      <c r="E232" s="91">
        <v>5856</v>
      </c>
      <c r="F232" s="57"/>
      <c r="G232" s="40" t="s">
        <v>1113</v>
      </c>
      <c r="H232" s="60"/>
      <c r="I232" s="40" t="s">
        <v>1113</v>
      </c>
      <c r="J232" s="60"/>
      <c r="K232" s="60"/>
      <c r="L232" s="40"/>
      <c r="M232" s="40" t="s">
        <v>1113</v>
      </c>
      <c r="N232" s="60"/>
      <c r="O232" s="41"/>
    </row>
    <row r="233" spans="1:15" s="42" customFormat="1" ht="45.75" customHeight="1" x14ac:dyDescent="0.2">
      <c r="A233" s="501"/>
      <c r="B233" s="89" t="s">
        <v>443</v>
      </c>
      <c r="C233" s="506"/>
      <c r="D233" s="93">
        <v>211.86</v>
      </c>
      <c r="E233" s="91">
        <v>5857</v>
      </c>
      <c r="F233" s="57"/>
      <c r="G233" s="40" t="s">
        <v>1113</v>
      </c>
      <c r="H233" s="60"/>
      <c r="I233" s="40" t="s">
        <v>1113</v>
      </c>
      <c r="J233" s="60"/>
      <c r="K233" s="60"/>
      <c r="L233" s="40"/>
      <c r="M233" s="40" t="s">
        <v>1113</v>
      </c>
      <c r="N233" s="60"/>
      <c r="O233" s="41"/>
    </row>
    <row r="234" spans="1:15" s="42" customFormat="1" ht="48.75" customHeight="1" x14ac:dyDescent="0.2">
      <c r="A234" s="501" t="s">
        <v>1411</v>
      </c>
      <c r="B234" s="89" t="s">
        <v>441</v>
      </c>
      <c r="C234" s="506" t="s">
        <v>3324</v>
      </c>
      <c r="D234" s="93">
        <v>264.42</v>
      </c>
      <c r="E234" s="91">
        <v>5859</v>
      </c>
      <c r="F234" s="57"/>
      <c r="G234" s="40" t="s">
        <v>1113</v>
      </c>
      <c r="H234" s="60"/>
      <c r="I234" s="40" t="s">
        <v>1113</v>
      </c>
      <c r="J234" s="60"/>
      <c r="K234" s="60"/>
      <c r="L234" s="40"/>
      <c r="M234" s="40" t="s">
        <v>1113</v>
      </c>
      <c r="N234" s="60"/>
      <c r="O234" s="41"/>
    </row>
    <row r="235" spans="1:15" s="42" customFormat="1" ht="48.75" customHeight="1" x14ac:dyDescent="0.2">
      <c r="A235" s="501"/>
      <c r="B235" s="89" t="s">
        <v>443</v>
      </c>
      <c r="C235" s="506"/>
      <c r="D235" s="93">
        <v>264.42</v>
      </c>
      <c r="E235" s="91">
        <v>5860</v>
      </c>
      <c r="F235" s="57"/>
      <c r="G235" s="40" t="s">
        <v>1113</v>
      </c>
      <c r="H235" s="60"/>
      <c r="I235" s="40" t="s">
        <v>1113</v>
      </c>
      <c r="J235" s="60"/>
      <c r="K235" s="60"/>
      <c r="L235" s="40" t="s">
        <v>1113</v>
      </c>
      <c r="M235" s="40"/>
      <c r="N235" s="60"/>
      <c r="O235" s="41"/>
    </row>
    <row r="236" spans="1:15" s="42" customFormat="1" ht="47.25" customHeight="1" x14ac:dyDescent="0.2">
      <c r="A236" s="90" t="s">
        <v>1412</v>
      </c>
      <c r="B236" s="89" t="s">
        <v>582</v>
      </c>
      <c r="C236" s="89" t="s">
        <v>3325</v>
      </c>
      <c r="D236" s="93">
        <v>14400</v>
      </c>
      <c r="E236" s="91">
        <v>5858</v>
      </c>
      <c r="F236" s="57"/>
      <c r="G236" s="40" t="s">
        <v>1113</v>
      </c>
      <c r="H236" s="60"/>
      <c r="I236" s="40" t="s">
        <v>1113</v>
      </c>
      <c r="J236" s="60"/>
      <c r="K236" s="60"/>
      <c r="L236" s="40" t="s">
        <v>1113</v>
      </c>
      <c r="M236" s="40"/>
      <c r="N236" s="60"/>
      <c r="O236" s="41"/>
    </row>
    <row r="237" spans="1:15" s="42" customFormat="1" ht="72.75" customHeight="1" x14ac:dyDescent="0.2">
      <c r="A237" s="501" t="s">
        <v>1413</v>
      </c>
      <c r="B237" s="89" t="s">
        <v>3083</v>
      </c>
      <c r="C237" s="506" t="s">
        <v>3326</v>
      </c>
      <c r="D237" s="93">
        <v>7800</v>
      </c>
      <c r="E237" s="91" t="s">
        <v>650</v>
      </c>
      <c r="F237" s="57"/>
      <c r="G237" s="40" t="s">
        <v>1113</v>
      </c>
      <c r="H237" s="60"/>
      <c r="I237" s="40" t="s">
        <v>1113</v>
      </c>
      <c r="J237" s="60"/>
      <c r="K237" s="60"/>
      <c r="L237" s="40" t="s">
        <v>1113</v>
      </c>
      <c r="M237" s="40"/>
      <c r="N237" s="60"/>
      <c r="O237" s="41"/>
    </row>
    <row r="238" spans="1:15" s="42" customFormat="1" ht="60" customHeight="1" x14ac:dyDescent="0.2">
      <c r="A238" s="501"/>
      <c r="B238" s="89" t="s">
        <v>583</v>
      </c>
      <c r="C238" s="506"/>
      <c r="D238" s="93">
        <v>15600</v>
      </c>
      <c r="E238" s="91" t="s">
        <v>651</v>
      </c>
      <c r="F238" s="57"/>
      <c r="G238" s="40" t="s">
        <v>1113</v>
      </c>
      <c r="H238" s="60"/>
      <c r="I238" s="40" t="s">
        <v>1113</v>
      </c>
      <c r="J238" s="60"/>
      <c r="K238" s="60"/>
      <c r="L238" s="40"/>
      <c r="M238" s="40" t="s">
        <v>1113</v>
      </c>
      <c r="N238" s="60"/>
      <c r="O238" s="41"/>
    </row>
    <row r="239" spans="1:15" s="42" customFormat="1" ht="39.75" customHeight="1" x14ac:dyDescent="0.2">
      <c r="A239" s="501" t="s">
        <v>1414</v>
      </c>
      <c r="B239" s="89" t="s">
        <v>584</v>
      </c>
      <c r="C239" s="506" t="s">
        <v>3327</v>
      </c>
      <c r="D239" s="93">
        <v>1400</v>
      </c>
      <c r="E239" s="91">
        <v>5861</v>
      </c>
      <c r="F239" s="57"/>
      <c r="G239" s="40" t="s">
        <v>1113</v>
      </c>
      <c r="H239" s="60"/>
      <c r="I239" s="40" t="s">
        <v>1113</v>
      </c>
      <c r="J239" s="60"/>
      <c r="K239" s="60"/>
      <c r="L239" s="40"/>
      <c r="M239" s="40" t="s">
        <v>1113</v>
      </c>
      <c r="N239" s="60"/>
      <c r="O239" s="41"/>
    </row>
    <row r="240" spans="1:15" s="42" customFormat="1" ht="39.75" customHeight="1" x14ac:dyDescent="0.2">
      <c r="A240" s="501"/>
      <c r="B240" s="89" t="s">
        <v>585</v>
      </c>
      <c r="C240" s="506"/>
      <c r="D240" s="93">
        <v>325</v>
      </c>
      <c r="E240" s="91">
        <v>5862</v>
      </c>
      <c r="F240" s="57"/>
      <c r="G240" s="40" t="s">
        <v>1113</v>
      </c>
      <c r="H240" s="60"/>
      <c r="I240" s="40" t="s">
        <v>1113</v>
      </c>
      <c r="J240" s="60"/>
      <c r="K240" s="60"/>
      <c r="L240" s="40"/>
      <c r="M240" s="40" t="s">
        <v>1113</v>
      </c>
      <c r="N240" s="60"/>
      <c r="O240" s="41"/>
    </row>
    <row r="241" spans="1:15" s="42" customFormat="1" ht="27.75" customHeight="1" x14ac:dyDescent="0.2">
      <c r="A241" s="501" t="s">
        <v>1415</v>
      </c>
      <c r="B241" s="89" t="s">
        <v>504</v>
      </c>
      <c r="C241" s="506" t="s">
        <v>3328</v>
      </c>
      <c r="D241" s="93">
        <v>1717</v>
      </c>
      <c r="E241" s="91">
        <v>5865</v>
      </c>
      <c r="F241" s="57"/>
      <c r="G241" s="40" t="s">
        <v>1113</v>
      </c>
      <c r="H241" s="60"/>
      <c r="I241" s="40" t="s">
        <v>1113</v>
      </c>
      <c r="J241" s="60"/>
      <c r="K241" s="60"/>
      <c r="L241" s="40" t="s">
        <v>1113</v>
      </c>
      <c r="M241" s="40"/>
      <c r="N241" s="60"/>
      <c r="O241" s="41"/>
    </row>
    <row r="242" spans="1:15" s="42" customFormat="1" ht="27.75" customHeight="1" x14ac:dyDescent="0.2">
      <c r="A242" s="501"/>
      <c r="B242" s="89" t="s">
        <v>494</v>
      </c>
      <c r="C242" s="506"/>
      <c r="D242" s="93">
        <v>1000</v>
      </c>
      <c r="E242" s="91">
        <v>5866</v>
      </c>
      <c r="F242" s="57"/>
      <c r="G242" s="40" t="s">
        <v>1113</v>
      </c>
      <c r="H242" s="60"/>
      <c r="I242" s="40" t="s">
        <v>1113</v>
      </c>
      <c r="J242" s="60"/>
      <c r="K242" s="60"/>
      <c r="L242" s="40" t="s">
        <v>1113</v>
      </c>
      <c r="M242" s="40"/>
      <c r="N242" s="60"/>
      <c r="O242" s="41"/>
    </row>
    <row r="243" spans="1:15" s="42" customFormat="1" ht="27.75" customHeight="1" x14ac:dyDescent="0.2">
      <c r="A243" s="501"/>
      <c r="B243" s="89" t="s">
        <v>490</v>
      </c>
      <c r="C243" s="506"/>
      <c r="D243" s="93">
        <v>3100</v>
      </c>
      <c r="E243" s="91">
        <v>5867</v>
      </c>
      <c r="F243" s="57"/>
      <c r="G243" s="40" t="s">
        <v>1113</v>
      </c>
      <c r="H243" s="60"/>
      <c r="I243" s="40" t="s">
        <v>1113</v>
      </c>
      <c r="J243" s="60"/>
      <c r="K243" s="60"/>
      <c r="L243" s="40" t="s">
        <v>1113</v>
      </c>
      <c r="M243" s="40"/>
      <c r="N243" s="60"/>
      <c r="O243" s="41"/>
    </row>
    <row r="244" spans="1:15" s="42" customFormat="1" ht="27.75" customHeight="1" x14ac:dyDescent="0.2">
      <c r="A244" s="501"/>
      <c r="B244" s="89" t="s">
        <v>527</v>
      </c>
      <c r="C244" s="506"/>
      <c r="D244" s="93">
        <v>340</v>
      </c>
      <c r="E244" s="91">
        <v>5868</v>
      </c>
      <c r="F244" s="57"/>
      <c r="G244" s="40" t="s">
        <v>1113</v>
      </c>
      <c r="H244" s="60"/>
      <c r="I244" s="40" t="s">
        <v>1113</v>
      </c>
      <c r="J244" s="60"/>
      <c r="K244" s="60"/>
      <c r="L244" s="40"/>
      <c r="M244" s="40" t="s">
        <v>1113</v>
      </c>
      <c r="N244" s="60"/>
      <c r="O244" s="41"/>
    </row>
    <row r="245" spans="1:15" s="42" customFormat="1" ht="27.75" customHeight="1" x14ac:dyDescent="0.2">
      <c r="A245" s="501"/>
      <c r="B245" s="89" t="s">
        <v>525</v>
      </c>
      <c r="C245" s="506"/>
      <c r="D245" s="93">
        <v>340</v>
      </c>
      <c r="E245" s="91">
        <v>5869</v>
      </c>
      <c r="F245" s="57"/>
      <c r="G245" s="40" t="s">
        <v>1113</v>
      </c>
      <c r="H245" s="60"/>
      <c r="I245" s="40" t="s">
        <v>1113</v>
      </c>
      <c r="J245" s="60"/>
      <c r="K245" s="60"/>
      <c r="L245" s="40"/>
      <c r="M245" s="40" t="s">
        <v>1113</v>
      </c>
      <c r="N245" s="60"/>
      <c r="O245" s="41"/>
    </row>
    <row r="246" spans="1:15" s="42" customFormat="1" ht="27.75" customHeight="1" x14ac:dyDescent="0.2">
      <c r="A246" s="501"/>
      <c r="B246" s="89" t="s">
        <v>523</v>
      </c>
      <c r="C246" s="506"/>
      <c r="D246" s="93">
        <v>400</v>
      </c>
      <c r="E246" s="91">
        <v>5870</v>
      </c>
      <c r="F246" s="57"/>
      <c r="G246" s="40" t="s">
        <v>1113</v>
      </c>
      <c r="H246" s="60"/>
      <c r="I246" s="40" t="s">
        <v>1113</v>
      </c>
      <c r="J246" s="60"/>
      <c r="K246" s="60"/>
      <c r="L246" s="40"/>
      <c r="M246" s="40" t="s">
        <v>1113</v>
      </c>
      <c r="N246" s="60"/>
      <c r="O246" s="41"/>
    </row>
    <row r="247" spans="1:15" s="42" customFormat="1" ht="27.75" customHeight="1" x14ac:dyDescent="0.2">
      <c r="A247" s="501"/>
      <c r="B247" s="89" t="s">
        <v>518</v>
      </c>
      <c r="C247" s="506"/>
      <c r="D247" s="93">
        <v>4097</v>
      </c>
      <c r="E247" s="91">
        <v>5871</v>
      </c>
      <c r="F247" s="57"/>
      <c r="G247" s="40" t="s">
        <v>1113</v>
      </c>
      <c r="H247" s="60"/>
      <c r="I247" s="40" t="s">
        <v>1113</v>
      </c>
      <c r="J247" s="60"/>
      <c r="K247" s="60"/>
      <c r="L247" s="40"/>
      <c r="M247" s="40" t="s">
        <v>1113</v>
      </c>
      <c r="N247" s="60"/>
      <c r="O247" s="41"/>
    </row>
    <row r="248" spans="1:15" s="42" customFormat="1" ht="27.75" customHeight="1" x14ac:dyDescent="0.2">
      <c r="A248" s="501"/>
      <c r="B248" s="89" t="s">
        <v>510</v>
      </c>
      <c r="C248" s="506"/>
      <c r="D248" s="93">
        <v>345</v>
      </c>
      <c r="E248" s="91">
        <v>5873</v>
      </c>
      <c r="F248" s="57"/>
      <c r="G248" s="40" t="s">
        <v>1113</v>
      </c>
      <c r="H248" s="60"/>
      <c r="I248" s="40" t="s">
        <v>1113</v>
      </c>
      <c r="J248" s="60"/>
      <c r="K248" s="60"/>
      <c r="L248" s="40" t="s">
        <v>1113</v>
      </c>
      <c r="M248" s="40"/>
      <c r="N248" s="60"/>
      <c r="O248" s="41"/>
    </row>
    <row r="249" spans="1:15" s="42" customFormat="1" ht="27.75" customHeight="1" x14ac:dyDescent="0.2">
      <c r="A249" s="501"/>
      <c r="B249" s="89" t="s">
        <v>517</v>
      </c>
      <c r="C249" s="506"/>
      <c r="D249" s="93">
        <v>4097</v>
      </c>
      <c r="E249" s="91">
        <v>5874</v>
      </c>
      <c r="F249" s="57"/>
      <c r="G249" s="40" t="s">
        <v>1113</v>
      </c>
      <c r="H249" s="60"/>
      <c r="I249" s="40" t="s">
        <v>1113</v>
      </c>
      <c r="J249" s="60"/>
      <c r="K249" s="60"/>
      <c r="L249" s="40" t="s">
        <v>1113</v>
      </c>
      <c r="M249" s="40"/>
      <c r="N249" s="60"/>
      <c r="O249" s="41"/>
    </row>
    <row r="250" spans="1:15" s="42" customFormat="1" ht="40.5" customHeight="1" x14ac:dyDescent="0.2">
      <c r="A250" s="90" t="s">
        <v>1416</v>
      </c>
      <c r="B250" s="89" t="s">
        <v>174</v>
      </c>
      <c r="C250" s="89" t="s">
        <v>2150</v>
      </c>
      <c r="D250" s="93">
        <f>405+144</f>
        <v>549</v>
      </c>
      <c r="E250" s="91">
        <v>5875</v>
      </c>
      <c r="F250" s="57"/>
      <c r="G250" s="40" t="s">
        <v>1113</v>
      </c>
      <c r="H250" s="60"/>
      <c r="I250" s="40" t="s">
        <v>1113</v>
      </c>
      <c r="J250" s="60"/>
      <c r="K250" s="60"/>
      <c r="L250" s="40" t="s">
        <v>1113</v>
      </c>
      <c r="M250" s="40"/>
      <c r="N250" s="60"/>
      <c r="O250" s="41"/>
    </row>
    <row r="251" spans="1:15" s="42" customFormat="1" ht="40.5" customHeight="1" x14ac:dyDescent="0.2">
      <c r="A251" s="501" t="s">
        <v>1417</v>
      </c>
      <c r="B251" s="89" t="s">
        <v>134</v>
      </c>
      <c r="C251" s="506" t="s">
        <v>3329</v>
      </c>
      <c r="D251" s="93">
        <v>1490</v>
      </c>
      <c r="E251" s="91">
        <v>5876</v>
      </c>
      <c r="F251" s="57"/>
      <c r="G251" s="40" t="s">
        <v>1113</v>
      </c>
      <c r="H251" s="60"/>
      <c r="I251" s="40" t="s">
        <v>1113</v>
      </c>
      <c r="J251" s="60"/>
      <c r="K251" s="60"/>
      <c r="L251" s="40" t="s">
        <v>1113</v>
      </c>
      <c r="M251" s="40"/>
      <c r="N251" s="60"/>
      <c r="O251" s="41"/>
    </row>
    <row r="252" spans="1:15" s="42" customFormat="1" ht="40.5" customHeight="1" x14ac:dyDescent="0.2">
      <c r="A252" s="501"/>
      <c r="B252" s="89" t="s">
        <v>586</v>
      </c>
      <c r="C252" s="506"/>
      <c r="D252" s="93">
        <v>600</v>
      </c>
      <c r="E252" s="91">
        <v>5877</v>
      </c>
      <c r="F252" s="57"/>
      <c r="G252" s="40" t="s">
        <v>1113</v>
      </c>
      <c r="H252" s="60"/>
      <c r="I252" s="40" t="s">
        <v>1113</v>
      </c>
      <c r="J252" s="60"/>
      <c r="K252" s="60"/>
      <c r="L252" s="40" t="s">
        <v>1113</v>
      </c>
      <c r="M252" s="40"/>
      <c r="N252" s="60"/>
      <c r="O252" s="41"/>
    </row>
    <row r="253" spans="1:15" s="42" customFormat="1" ht="40.5" customHeight="1" x14ac:dyDescent="0.2">
      <c r="A253" s="501"/>
      <c r="B253" s="89" t="s">
        <v>587</v>
      </c>
      <c r="C253" s="506"/>
      <c r="D253" s="93">
        <v>16.5</v>
      </c>
      <c r="E253" s="91">
        <v>5878</v>
      </c>
      <c r="F253" s="57"/>
      <c r="G253" s="40" t="s">
        <v>1113</v>
      </c>
      <c r="H253" s="60"/>
      <c r="I253" s="40" t="s">
        <v>1113</v>
      </c>
      <c r="J253" s="60"/>
      <c r="K253" s="60"/>
      <c r="L253" s="40" t="s">
        <v>1113</v>
      </c>
      <c r="M253" s="40"/>
      <c r="N253" s="60"/>
      <c r="O253" s="41"/>
    </row>
    <row r="254" spans="1:15" s="42" customFormat="1" ht="40.5" customHeight="1" x14ac:dyDescent="0.2">
      <c r="A254" s="501"/>
      <c r="B254" s="89" t="s">
        <v>588</v>
      </c>
      <c r="C254" s="506"/>
      <c r="D254" s="93">
        <v>741</v>
      </c>
      <c r="E254" s="91">
        <v>5879</v>
      </c>
      <c r="F254" s="57"/>
      <c r="G254" s="40" t="s">
        <v>1113</v>
      </c>
      <c r="H254" s="60"/>
      <c r="I254" s="40" t="s">
        <v>1113</v>
      </c>
      <c r="J254" s="60"/>
      <c r="K254" s="60"/>
      <c r="L254" s="40" t="s">
        <v>1113</v>
      </c>
      <c r="M254" s="40"/>
      <c r="N254" s="60"/>
      <c r="O254" s="41"/>
    </row>
    <row r="255" spans="1:15" s="42" customFormat="1" ht="40.5" customHeight="1" x14ac:dyDescent="0.2">
      <c r="A255" s="90" t="s">
        <v>1418</v>
      </c>
      <c r="B255" s="89" t="s">
        <v>3084</v>
      </c>
      <c r="C255" s="89" t="s">
        <v>3330</v>
      </c>
      <c r="D255" s="93">
        <v>197.8</v>
      </c>
      <c r="E255" s="91">
        <v>5880</v>
      </c>
      <c r="F255" s="57"/>
      <c r="G255" s="40" t="s">
        <v>1113</v>
      </c>
      <c r="H255" s="60"/>
      <c r="I255" s="40" t="s">
        <v>1113</v>
      </c>
      <c r="J255" s="60"/>
      <c r="K255" s="60"/>
      <c r="L255" s="40" t="s">
        <v>1113</v>
      </c>
      <c r="M255" s="40"/>
      <c r="N255" s="60"/>
      <c r="O255" s="41"/>
    </row>
    <row r="256" spans="1:15" s="42" customFormat="1" ht="40.5" customHeight="1" x14ac:dyDescent="0.2">
      <c r="A256" s="90" t="s">
        <v>1419</v>
      </c>
      <c r="B256" s="89" t="s">
        <v>220</v>
      </c>
      <c r="C256" s="89" t="s">
        <v>3331</v>
      </c>
      <c r="D256" s="93">
        <v>8400</v>
      </c>
      <c r="E256" s="91">
        <v>5881</v>
      </c>
      <c r="F256" s="57"/>
      <c r="G256" s="40" t="s">
        <v>1113</v>
      </c>
      <c r="H256" s="60"/>
      <c r="I256" s="40" t="s">
        <v>1113</v>
      </c>
      <c r="J256" s="60"/>
      <c r="K256" s="60"/>
      <c r="L256" s="40" t="s">
        <v>1113</v>
      </c>
      <c r="M256" s="40"/>
      <c r="N256" s="60"/>
      <c r="O256" s="41"/>
    </row>
    <row r="257" spans="1:15" s="42" customFormat="1" ht="40.5" customHeight="1" x14ac:dyDescent="0.2">
      <c r="A257" s="67" t="s">
        <v>1420</v>
      </c>
      <c r="B257" s="60" t="s">
        <v>170</v>
      </c>
      <c r="C257" s="60" t="s">
        <v>3332</v>
      </c>
      <c r="D257" s="93">
        <v>5080.5</v>
      </c>
      <c r="E257" s="25">
        <v>5882</v>
      </c>
      <c r="F257" s="57"/>
      <c r="G257" s="40" t="s">
        <v>1113</v>
      </c>
      <c r="H257" s="60"/>
      <c r="I257" s="40" t="s">
        <v>1113</v>
      </c>
      <c r="J257" s="60"/>
      <c r="K257" s="60"/>
      <c r="L257" s="40"/>
      <c r="M257" s="40" t="s">
        <v>1113</v>
      </c>
      <c r="N257" s="60"/>
      <c r="O257" s="41"/>
    </row>
    <row r="258" spans="1:15" s="42" customFormat="1" ht="40.5" customHeight="1" x14ac:dyDescent="0.2">
      <c r="A258" s="67" t="s">
        <v>1421</v>
      </c>
      <c r="B258" s="60" t="s">
        <v>589</v>
      </c>
      <c r="C258" s="60" t="s">
        <v>3333</v>
      </c>
      <c r="D258" s="93">
        <v>565</v>
      </c>
      <c r="E258" s="25">
        <v>5884</v>
      </c>
      <c r="F258" s="57"/>
      <c r="G258" s="40" t="s">
        <v>1113</v>
      </c>
      <c r="H258" s="60"/>
      <c r="I258" s="40" t="s">
        <v>1113</v>
      </c>
      <c r="J258" s="60"/>
      <c r="K258" s="60"/>
      <c r="L258" s="40"/>
      <c r="M258" s="40" t="s">
        <v>1113</v>
      </c>
      <c r="N258" s="60"/>
      <c r="O258" s="41"/>
    </row>
    <row r="259" spans="1:15" s="42" customFormat="1" ht="40.5" customHeight="1" x14ac:dyDescent="0.2">
      <c r="A259" s="67" t="s">
        <v>1422</v>
      </c>
      <c r="B259" s="60" t="s">
        <v>590</v>
      </c>
      <c r="C259" s="60" t="s">
        <v>2142</v>
      </c>
      <c r="D259" s="93">
        <v>253</v>
      </c>
      <c r="E259" s="25">
        <v>5885</v>
      </c>
      <c r="F259" s="57"/>
      <c r="G259" s="40" t="s">
        <v>1113</v>
      </c>
      <c r="H259" s="60"/>
      <c r="I259" s="40" t="s">
        <v>1113</v>
      </c>
      <c r="J259" s="60"/>
      <c r="K259" s="60"/>
      <c r="L259" s="40"/>
      <c r="M259" s="40" t="s">
        <v>1113</v>
      </c>
      <c r="N259" s="60"/>
      <c r="O259" s="41"/>
    </row>
    <row r="260" spans="1:15" s="42" customFormat="1" ht="36.75" customHeight="1" x14ac:dyDescent="0.2">
      <c r="A260" s="471" t="s">
        <v>1423</v>
      </c>
      <c r="B260" s="60" t="s">
        <v>591</v>
      </c>
      <c r="C260" s="474" t="s">
        <v>3334</v>
      </c>
      <c r="D260" s="93">
        <v>2212.6999999999998</v>
      </c>
      <c r="E260" s="25">
        <v>5863</v>
      </c>
      <c r="F260" s="57"/>
      <c r="G260" s="40" t="s">
        <v>1113</v>
      </c>
      <c r="H260" s="60"/>
      <c r="I260" s="40" t="s">
        <v>1113</v>
      </c>
      <c r="J260" s="60"/>
      <c r="K260" s="60"/>
      <c r="L260" s="40"/>
      <c r="M260" s="40" t="s">
        <v>1113</v>
      </c>
      <c r="N260" s="60"/>
      <c r="O260" s="41"/>
    </row>
    <row r="261" spans="1:15" s="42" customFormat="1" ht="36.75" customHeight="1" x14ac:dyDescent="0.2">
      <c r="A261" s="471"/>
      <c r="B261" s="60" t="s">
        <v>592</v>
      </c>
      <c r="C261" s="474"/>
      <c r="D261" s="93">
        <v>5813.85</v>
      </c>
      <c r="E261" s="25">
        <v>5864</v>
      </c>
      <c r="F261" s="57"/>
      <c r="G261" s="40" t="s">
        <v>1113</v>
      </c>
      <c r="H261" s="60"/>
      <c r="I261" s="40" t="s">
        <v>1113</v>
      </c>
      <c r="J261" s="60"/>
      <c r="K261" s="60"/>
      <c r="L261" s="40"/>
      <c r="M261" s="40" t="s">
        <v>1113</v>
      </c>
      <c r="N261" s="60"/>
      <c r="O261" s="41"/>
    </row>
    <row r="262" spans="1:15" s="42" customFormat="1" ht="36.75" customHeight="1" x14ac:dyDescent="0.2">
      <c r="A262" s="471"/>
      <c r="B262" s="60" t="s">
        <v>591</v>
      </c>
      <c r="C262" s="474"/>
      <c r="D262" s="93">
        <v>217.74</v>
      </c>
      <c r="E262" s="25">
        <v>5890</v>
      </c>
      <c r="F262" s="57"/>
      <c r="G262" s="40" t="s">
        <v>1113</v>
      </c>
      <c r="H262" s="60"/>
      <c r="I262" s="40" t="s">
        <v>1113</v>
      </c>
      <c r="J262" s="60"/>
      <c r="K262" s="60"/>
      <c r="L262" s="40"/>
      <c r="M262" s="40" t="s">
        <v>1113</v>
      </c>
      <c r="N262" s="60"/>
      <c r="O262" s="41"/>
    </row>
    <row r="263" spans="1:15" s="42" customFormat="1" ht="36.75" customHeight="1" x14ac:dyDescent="0.2">
      <c r="A263" s="471"/>
      <c r="B263" s="60" t="s">
        <v>592</v>
      </c>
      <c r="C263" s="474"/>
      <c r="D263" s="93">
        <v>118.8</v>
      </c>
      <c r="E263" s="25">
        <v>5891</v>
      </c>
      <c r="F263" s="57"/>
      <c r="G263" s="40" t="s">
        <v>1113</v>
      </c>
      <c r="H263" s="60"/>
      <c r="I263" s="40" t="s">
        <v>1113</v>
      </c>
      <c r="J263" s="60"/>
      <c r="K263" s="60"/>
      <c r="L263" s="40"/>
      <c r="M263" s="40" t="s">
        <v>1113</v>
      </c>
      <c r="N263" s="60"/>
      <c r="O263" s="41"/>
    </row>
    <row r="264" spans="1:15" s="42" customFormat="1" ht="36.75" customHeight="1" x14ac:dyDescent="0.2">
      <c r="A264" s="67" t="s">
        <v>1424</v>
      </c>
      <c r="B264" s="60" t="s">
        <v>639</v>
      </c>
      <c r="C264" s="60" t="s">
        <v>3291</v>
      </c>
      <c r="D264" s="93">
        <v>415.5</v>
      </c>
      <c r="E264" s="25">
        <v>5886</v>
      </c>
      <c r="F264" s="57"/>
      <c r="G264" s="40" t="s">
        <v>1113</v>
      </c>
      <c r="H264" s="60"/>
      <c r="I264" s="40" t="s">
        <v>1113</v>
      </c>
      <c r="J264" s="60"/>
      <c r="K264" s="60"/>
      <c r="L264" s="40" t="s">
        <v>1113</v>
      </c>
      <c r="M264" s="40"/>
      <c r="N264" s="60"/>
      <c r="O264" s="41"/>
    </row>
    <row r="265" spans="1:15" s="42" customFormat="1" ht="36.75" customHeight="1" x14ac:dyDescent="0.2">
      <c r="A265" s="471" t="s">
        <v>1425</v>
      </c>
      <c r="B265" s="60" t="s">
        <v>226</v>
      </c>
      <c r="C265" s="474" t="s">
        <v>3312</v>
      </c>
      <c r="D265" s="93">
        <v>76.72</v>
      </c>
      <c r="E265" s="25">
        <v>5888</v>
      </c>
      <c r="F265" s="57"/>
      <c r="G265" s="40" t="s">
        <v>1113</v>
      </c>
      <c r="H265" s="60"/>
      <c r="I265" s="40" t="s">
        <v>1113</v>
      </c>
      <c r="J265" s="60"/>
      <c r="K265" s="60"/>
      <c r="L265" s="40" t="s">
        <v>1113</v>
      </c>
      <c r="M265" s="40"/>
      <c r="N265" s="60"/>
      <c r="O265" s="41"/>
    </row>
    <row r="266" spans="1:15" s="42" customFormat="1" ht="36.75" customHeight="1" x14ac:dyDescent="0.2">
      <c r="A266" s="471"/>
      <c r="B266" s="60" t="s">
        <v>562</v>
      </c>
      <c r="C266" s="474"/>
      <c r="D266" s="93">
        <v>260</v>
      </c>
      <c r="E266" s="25">
        <v>5887</v>
      </c>
      <c r="F266" s="57"/>
      <c r="G266" s="40" t="s">
        <v>1113</v>
      </c>
      <c r="H266" s="60"/>
      <c r="I266" s="40" t="s">
        <v>1113</v>
      </c>
      <c r="J266" s="60"/>
      <c r="K266" s="60"/>
      <c r="L266" s="40" t="s">
        <v>1113</v>
      </c>
      <c r="M266" s="40"/>
      <c r="N266" s="60"/>
      <c r="O266" s="41"/>
    </row>
    <row r="267" spans="1:15" s="42" customFormat="1" ht="36.75" customHeight="1" x14ac:dyDescent="0.2">
      <c r="A267" s="67" t="s">
        <v>1426</v>
      </c>
      <c r="B267" s="60" t="s">
        <v>550</v>
      </c>
      <c r="C267" s="60" t="s">
        <v>3281</v>
      </c>
      <c r="D267" s="93">
        <v>101.2</v>
      </c>
      <c r="E267" s="25">
        <v>5889</v>
      </c>
      <c r="F267" s="57"/>
      <c r="G267" s="40" t="s">
        <v>1113</v>
      </c>
      <c r="H267" s="60"/>
      <c r="I267" s="40" t="s">
        <v>1113</v>
      </c>
      <c r="J267" s="60"/>
      <c r="K267" s="60"/>
      <c r="L267" s="40" t="s">
        <v>1113</v>
      </c>
      <c r="M267" s="40"/>
      <c r="N267" s="60"/>
      <c r="O267" s="41"/>
    </row>
    <row r="268" spans="1:15" s="42" customFormat="1" ht="31.5" x14ac:dyDescent="0.2">
      <c r="A268" s="67" t="s">
        <v>1427</v>
      </c>
      <c r="B268" s="60" t="s">
        <v>442</v>
      </c>
      <c r="C268" s="60" t="s">
        <v>3263</v>
      </c>
      <c r="D268" s="93">
        <v>108.48</v>
      </c>
      <c r="E268" s="25">
        <v>5895</v>
      </c>
      <c r="F268" s="57"/>
      <c r="G268" s="40" t="s">
        <v>1113</v>
      </c>
      <c r="H268" s="60"/>
      <c r="I268" s="40" t="s">
        <v>1113</v>
      </c>
      <c r="J268" s="60"/>
      <c r="K268" s="60"/>
      <c r="L268" s="40" t="s">
        <v>1113</v>
      </c>
      <c r="M268" s="40"/>
      <c r="N268" s="60"/>
      <c r="O268" s="41"/>
    </row>
    <row r="269" spans="1:15" s="42" customFormat="1" ht="27.75" customHeight="1" x14ac:dyDescent="0.2">
      <c r="A269" s="471" t="s">
        <v>1428</v>
      </c>
      <c r="B269" s="60" t="s">
        <v>593</v>
      </c>
      <c r="C269" s="474" t="s">
        <v>3335</v>
      </c>
      <c r="D269" s="93">
        <v>372.9</v>
      </c>
      <c r="E269" s="25">
        <v>5892</v>
      </c>
      <c r="F269" s="57"/>
      <c r="G269" s="40" t="s">
        <v>1113</v>
      </c>
      <c r="H269" s="60"/>
      <c r="I269" s="40" t="s">
        <v>1113</v>
      </c>
      <c r="J269" s="60"/>
      <c r="K269" s="60"/>
      <c r="L269" s="40" t="s">
        <v>1113</v>
      </c>
      <c r="M269" s="40"/>
      <c r="N269" s="60"/>
      <c r="O269" s="41"/>
    </row>
    <row r="270" spans="1:15" s="42" customFormat="1" ht="27.75" customHeight="1" x14ac:dyDescent="0.2">
      <c r="A270" s="471"/>
      <c r="B270" s="60" t="s">
        <v>594</v>
      </c>
      <c r="C270" s="474"/>
      <c r="D270" s="93">
        <f>47.52+61.08+288</f>
        <v>396.6</v>
      </c>
      <c r="E270" s="25">
        <v>5893</v>
      </c>
      <c r="F270" s="57"/>
      <c r="G270" s="40" t="s">
        <v>1113</v>
      </c>
      <c r="H270" s="60"/>
      <c r="I270" s="40" t="s">
        <v>1113</v>
      </c>
      <c r="J270" s="60"/>
      <c r="K270" s="60"/>
      <c r="L270" s="40" t="s">
        <v>1113</v>
      </c>
      <c r="M270" s="40"/>
      <c r="N270" s="60"/>
      <c r="O270" s="41"/>
    </row>
    <row r="271" spans="1:15" s="42" customFormat="1" ht="27.75" customHeight="1" x14ac:dyDescent="0.2">
      <c r="A271" s="471"/>
      <c r="B271" s="60" t="s">
        <v>595</v>
      </c>
      <c r="C271" s="474"/>
      <c r="D271" s="93">
        <v>131.69999999999999</v>
      </c>
      <c r="E271" s="25">
        <v>5894</v>
      </c>
      <c r="F271" s="57"/>
      <c r="G271" s="40" t="s">
        <v>1113</v>
      </c>
      <c r="H271" s="60"/>
      <c r="I271" s="40" t="s">
        <v>1113</v>
      </c>
      <c r="J271" s="60"/>
      <c r="K271" s="60"/>
      <c r="L271" s="40" t="s">
        <v>1113</v>
      </c>
      <c r="M271" s="40"/>
      <c r="N271" s="60"/>
      <c r="O271" s="41"/>
    </row>
    <row r="272" spans="1:15" s="42" customFormat="1" ht="27.75" customHeight="1" x14ac:dyDescent="0.2">
      <c r="A272" s="471" t="s">
        <v>1429</v>
      </c>
      <c r="B272" s="60" t="s">
        <v>596</v>
      </c>
      <c r="C272" s="474" t="s">
        <v>3336</v>
      </c>
      <c r="D272" s="93">
        <v>205.26</v>
      </c>
      <c r="E272" s="25">
        <v>5898</v>
      </c>
      <c r="F272" s="57"/>
      <c r="G272" s="40" t="s">
        <v>1113</v>
      </c>
      <c r="H272" s="60"/>
      <c r="I272" s="40" t="s">
        <v>1113</v>
      </c>
      <c r="J272" s="60"/>
      <c r="K272" s="60"/>
      <c r="L272" s="40" t="s">
        <v>1113</v>
      </c>
      <c r="M272" s="40"/>
      <c r="N272" s="60"/>
      <c r="O272" s="41"/>
    </row>
    <row r="273" spans="1:15" s="42" customFormat="1" ht="27.75" customHeight="1" x14ac:dyDescent="0.2">
      <c r="A273" s="471"/>
      <c r="B273" s="60" t="s">
        <v>597</v>
      </c>
      <c r="C273" s="474"/>
      <c r="D273" s="93">
        <v>348.8</v>
      </c>
      <c r="E273" s="25">
        <v>5899</v>
      </c>
      <c r="F273" s="57"/>
      <c r="G273" s="40" t="s">
        <v>1113</v>
      </c>
      <c r="H273" s="60"/>
      <c r="I273" s="40" t="s">
        <v>1113</v>
      </c>
      <c r="J273" s="60"/>
      <c r="K273" s="60"/>
      <c r="L273" s="40" t="s">
        <v>1113</v>
      </c>
      <c r="M273" s="40"/>
      <c r="N273" s="60"/>
      <c r="O273" s="41"/>
    </row>
    <row r="274" spans="1:15" s="42" customFormat="1" ht="27.75" customHeight="1" x14ac:dyDescent="0.2">
      <c r="A274" s="471"/>
      <c r="B274" s="60" t="s">
        <v>153</v>
      </c>
      <c r="C274" s="474"/>
      <c r="D274" s="93">
        <v>35</v>
      </c>
      <c r="E274" s="25">
        <v>5900</v>
      </c>
      <c r="F274" s="57"/>
      <c r="G274" s="40" t="s">
        <v>1113</v>
      </c>
      <c r="H274" s="60"/>
      <c r="I274" s="40" t="s">
        <v>1113</v>
      </c>
      <c r="J274" s="60"/>
      <c r="K274" s="60"/>
      <c r="L274" s="40" t="s">
        <v>1113</v>
      </c>
      <c r="M274" s="40"/>
      <c r="N274" s="60"/>
      <c r="O274" s="41"/>
    </row>
    <row r="275" spans="1:15" s="42" customFormat="1" ht="27.75" customHeight="1" x14ac:dyDescent="0.2">
      <c r="A275" s="471"/>
      <c r="B275" s="60" t="s">
        <v>123</v>
      </c>
      <c r="C275" s="474"/>
      <c r="D275" s="93">
        <v>160</v>
      </c>
      <c r="E275" s="25">
        <v>5901</v>
      </c>
      <c r="F275" s="57"/>
      <c r="G275" s="40" t="s">
        <v>1113</v>
      </c>
      <c r="H275" s="60"/>
      <c r="I275" s="40" t="s">
        <v>1113</v>
      </c>
      <c r="J275" s="60"/>
      <c r="K275" s="60"/>
      <c r="L275" s="40" t="s">
        <v>1113</v>
      </c>
      <c r="M275" s="40"/>
      <c r="N275" s="60"/>
      <c r="O275" s="41"/>
    </row>
    <row r="276" spans="1:15" s="42" customFormat="1" ht="27.75" customHeight="1" x14ac:dyDescent="0.2">
      <c r="A276" s="471"/>
      <c r="B276" s="60" t="s">
        <v>464</v>
      </c>
      <c r="C276" s="474"/>
      <c r="D276" s="93">
        <v>49.05</v>
      </c>
      <c r="E276" s="25">
        <v>5902</v>
      </c>
      <c r="F276" s="57"/>
      <c r="G276" s="40" t="s">
        <v>1113</v>
      </c>
      <c r="H276" s="60"/>
      <c r="I276" s="40" t="s">
        <v>1113</v>
      </c>
      <c r="J276" s="60"/>
      <c r="K276" s="60"/>
      <c r="L276" s="40" t="s">
        <v>1113</v>
      </c>
      <c r="M276" s="40"/>
      <c r="N276" s="60"/>
      <c r="O276" s="41"/>
    </row>
    <row r="277" spans="1:15" s="42" customFormat="1" ht="54" customHeight="1" x14ac:dyDescent="0.2">
      <c r="A277" s="67" t="s">
        <v>1430</v>
      </c>
      <c r="B277" s="60" t="s">
        <v>598</v>
      </c>
      <c r="C277" s="60" t="s">
        <v>3337</v>
      </c>
      <c r="D277" s="93">
        <v>2550</v>
      </c>
      <c r="E277" s="25" t="s">
        <v>652</v>
      </c>
      <c r="F277" s="57"/>
      <c r="G277" s="40" t="s">
        <v>1113</v>
      </c>
      <c r="H277" s="60"/>
      <c r="I277" s="40" t="s">
        <v>1113</v>
      </c>
      <c r="J277" s="60"/>
      <c r="K277" s="60"/>
      <c r="L277" s="40" t="s">
        <v>1113</v>
      </c>
      <c r="M277" s="40"/>
      <c r="N277" s="60"/>
      <c r="O277" s="41"/>
    </row>
    <row r="278" spans="1:15" s="42" customFormat="1" ht="48.75" customHeight="1" x14ac:dyDescent="0.2">
      <c r="A278" s="67" t="s">
        <v>1431</v>
      </c>
      <c r="B278" s="60" t="s">
        <v>599</v>
      </c>
      <c r="C278" s="60" t="s">
        <v>3338</v>
      </c>
      <c r="D278" s="93">
        <v>550</v>
      </c>
      <c r="E278" s="25">
        <v>5905</v>
      </c>
      <c r="F278" s="57"/>
      <c r="G278" s="40" t="s">
        <v>1113</v>
      </c>
      <c r="H278" s="60"/>
      <c r="I278" s="40" t="s">
        <v>1113</v>
      </c>
      <c r="J278" s="60"/>
      <c r="K278" s="60"/>
      <c r="L278" s="40" t="s">
        <v>1113</v>
      </c>
      <c r="M278" s="40"/>
      <c r="N278" s="60"/>
      <c r="O278" s="41"/>
    </row>
    <row r="279" spans="1:15" s="42" customFormat="1" ht="47.25" x14ac:dyDescent="0.2">
      <c r="A279" s="67" t="s">
        <v>1432</v>
      </c>
      <c r="B279" s="60" t="s">
        <v>220</v>
      </c>
      <c r="C279" s="60" t="s">
        <v>3339</v>
      </c>
      <c r="D279" s="93">
        <v>12000</v>
      </c>
      <c r="E279" s="25" t="s">
        <v>653</v>
      </c>
      <c r="F279" s="57"/>
      <c r="G279" s="40" t="s">
        <v>1113</v>
      </c>
      <c r="H279" s="60"/>
      <c r="I279" s="40" t="s">
        <v>1113</v>
      </c>
      <c r="J279" s="60"/>
      <c r="K279" s="60"/>
      <c r="L279" s="40" t="s">
        <v>1113</v>
      </c>
      <c r="M279" s="40"/>
      <c r="N279" s="60"/>
      <c r="O279" s="41"/>
    </row>
    <row r="280" spans="1:15" s="42" customFormat="1" ht="39" customHeight="1" x14ac:dyDescent="0.2">
      <c r="A280" s="471" t="s">
        <v>1433</v>
      </c>
      <c r="B280" s="60" t="s">
        <v>600</v>
      </c>
      <c r="C280" s="474" t="s">
        <v>3340</v>
      </c>
      <c r="D280" s="93">
        <v>10548</v>
      </c>
      <c r="E280" s="25">
        <v>5903</v>
      </c>
      <c r="F280" s="57"/>
      <c r="G280" s="40" t="s">
        <v>1113</v>
      </c>
      <c r="H280" s="60"/>
      <c r="I280" s="40" t="s">
        <v>1113</v>
      </c>
      <c r="J280" s="60"/>
      <c r="K280" s="60"/>
      <c r="L280" s="40" t="s">
        <v>1113</v>
      </c>
      <c r="M280" s="40"/>
      <c r="N280" s="60"/>
      <c r="O280" s="41"/>
    </row>
    <row r="281" spans="1:15" s="42" customFormat="1" ht="39" customHeight="1" x14ac:dyDescent="0.2">
      <c r="A281" s="471"/>
      <c r="B281" s="60" t="s">
        <v>601</v>
      </c>
      <c r="C281" s="474"/>
      <c r="D281" s="93">
        <v>6050</v>
      </c>
      <c r="E281" s="25">
        <v>5904</v>
      </c>
      <c r="F281" s="57"/>
      <c r="G281" s="40" t="s">
        <v>1113</v>
      </c>
      <c r="H281" s="60"/>
      <c r="I281" s="40" t="s">
        <v>1113</v>
      </c>
      <c r="J281" s="60"/>
      <c r="K281" s="60"/>
      <c r="L281" s="40" t="s">
        <v>1113</v>
      </c>
      <c r="M281" s="40"/>
      <c r="N281" s="60"/>
      <c r="O281" s="41"/>
    </row>
    <row r="282" spans="1:15" s="42" customFormat="1" ht="36.75" customHeight="1" x14ac:dyDescent="0.2">
      <c r="A282" s="67" t="s">
        <v>1434</v>
      </c>
      <c r="B282" s="60" t="s">
        <v>602</v>
      </c>
      <c r="C282" s="60" t="s">
        <v>3318</v>
      </c>
      <c r="D282" s="93">
        <v>3276</v>
      </c>
      <c r="E282" s="25">
        <v>5906</v>
      </c>
      <c r="F282" s="57"/>
      <c r="G282" s="40" t="s">
        <v>1113</v>
      </c>
      <c r="H282" s="60"/>
      <c r="I282" s="40" t="s">
        <v>1113</v>
      </c>
      <c r="J282" s="60"/>
      <c r="K282" s="60"/>
      <c r="L282" s="40"/>
      <c r="M282" s="40" t="s">
        <v>1113</v>
      </c>
      <c r="N282" s="60"/>
      <c r="O282" s="41"/>
    </row>
    <row r="283" spans="1:15" s="42" customFormat="1" ht="36.75" customHeight="1" x14ac:dyDescent="0.2">
      <c r="A283" s="67" t="s">
        <v>1435</v>
      </c>
      <c r="B283" s="60" t="s">
        <v>603</v>
      </c>
      <c r="C283" s="60" t="s">
        <v>3341</v>
      </c>
      <c r="D283" s="93">
        <v>860</v>
      </c>
      <c r="E283" s="25">
        <v>5908</v>
      </c>
      <c r="F283" s="57"/>
      <c r="G283" s="40" t="s">
        <v>1113</v>
      </c>
      <c r="H283" s="60"/>
      <c r="I283" s="40" t="s">
        <v>1113</v>
      </c>
      <c r="J283" s="60"/>
      <c r="K283" s="60"/>
      <c r="L283" s="40"/>
      <c r="M283" s="40" t="s">
        <v>1113</v>
      </c>
      <c r="N283" s="60"/>
      <c r="O283" s="41"/>
    </row>
    <row r="284" spans="1:15" s="42" customFormat="1" ht="36.75" customHeight="1" x14ac:dyDescent="0.2">
      <c r="A284" s="67" t="s">
        <v>1436</v>
      </c>
      <c r="B284" s="60" t="s">
        <v>481</v>
      </c>
      <c r="C284" s="60" t="s">
        <v>3342</v>
      </c>
      <c r="D284" s="93">
        <v>170.37</v>
      </c>
      <c r="E284" s="25">
        <v>5909</v>
      </c>
      <c r="F284" s="57"/>
      <c r="G284" s="40" t="s">
        <v>1113</v>
      </c>
      <c r="H284" s="60"/>
      <c r="I284" s="40" t="s">
        <v>1113</v>
      </c>
      <c r="J284" s="60"/>
      <c r="K284" s="60"/>
      <c r="L284" s="40"/>
      <c r="M284" s="40" t="s">
        <v>1113</v>
      </c>
      <c r="N284" s="60"/>
      <c r="O284" s="41"/>
    </row>
    <row r="285" spans="1:15" s="42" customFormat="1" ht="36.75" customHeight="1" x14ac:dyDescent="0.2">
      <c r="A285" s="67" t="s">
        <v>1437</v>
      </c>
      <c r="B285" s="60" t="s">
        <v>442</v>
      </c>
      <c r="C285" s="60" t="s">
        <v>3343</v>
      </c>
      <c r="D285" s="93">
        <v>135.6</v>
      </c>
      <c r="E285" s="25">
        <v>5910</v>
      </c>
      <c r="F285" s="57"/>
      <c r="G285" s="40" t="s">
        <v>1113</v>
      </c>
      <c r="H285" s="60"/>
      <c r="I285" s="40" t="s">
        <v>1113</v>
      </c>
      <c r="J285" s="60"/>
      <c r="K285" s="60"/>
      <c r="L285" s="40"/>
      <c r="M285" s="40" t="s">
        <v>1113</v>
      </c>
      <c r="N285" s="60"/>
      <c r="O285" s="41"/>
    </row>
    <row r="286" spans="1:15" s="42" customFormat="1" ht="36.75" customHeight="1" x14ac:dyDescent="0.2">
      <c r="A286" s="471" t="s">
        <v>1438</v>
      </c>
      <c r="B286" s="60" t="s">
        <v>545</v>
      </c>
      <c r="C286" s="474" t="s">
        <v>3344</v>
      </c>
      <c r="D286" s="93">
        <v>900</v>
      </c>
      <c r="E286" s="25">
        <v>5915</v>
      </c>
      <c r="F286" s="57"/>
      <c r="G286" s="40" t="s">
        <v>1113</v>
      </c>
      <c r="H286" s="60"/>
      <c r="I286" s="40" t="s">
        <v>1113</v>
      </c>
      <c r="J286" s="60"/>
      <c r="K286" s="60"/>
      <c r="L286" s="40" t="s">
        <v>1113</v>
      </c>
      <c r="M286" s="40"/>
      <c r="N286" s="60"/>
      <c r="O286" s="41"/>
    </row>
    <row r="287" spans="1:15" s="42" customFormat="1" ht="36.75" customHeight="1" x14ac:dyDescent="0.2">
      <c r="A287" s="471"/>
      <c r="B287" s="60" t="s">
        <v>544</v>
      </c>
      <c r="C287" s="474"/>
      <c r="D287" s="93">
        <v>2680</v>
      </c>
      <c r="E287" s="25">
        <v>5916</v>
      </c>
      <c r="F287" s="57"/>
      <c r="G287" s="40" t="s">
        <v>1113</v>
      </c>
      <c r="H287" s="60"/>
      <c r="I287" s="40" t="s">
        <v>1113</v>
      </c>
      <c r="J287" s="60"/>
      <c r="K287" s="60"/>
      <c r="L287" s="40" t="s">
        <v>1113</v>
      </c>
      <c r="M287" s="40"/>
      <c r="N287" s="60"/>
      <c r="O287" s="41"/>
    </row>
    <row r="288" spans="1:15" s="42" customFormat="1" ht="23.25" customHeight="1" x14ac:dyDescent="0.2">
      <c r="A288" s="471" t="s">
        <v>1439</v>
      </c>
      <c r="B288" s="60" t="s">
        <v>604</v>
      </c>
      <c r="C288" s="474" t="s">
        <v>3345</v>
      </c>
      <c r="D288" s="93">
        <v>1087</v>
      </c>
      <c r="E288" s="25">
        <v>5911</v>
      </c>
      <c r="F288" s="57"/>
      <c r="G288" s="40" t="s">
        <v>1113</v>
      </c>
      <c r="H288" s="60"/>
      <c r="I288" s="40" t="s">
        <v>1113</v>
      </c>
      <c r="J288" s="60"/>
      <c r="K288" s="60"/>
      <c r="L288" s="40" t="s">
        <v>1113</v>
      </c>
      <c r="M288" s="40"/>
      <c r="N288" s="60"/>
      <c r="O288" s="41"/>
    </row>
    <row r="289" spans="1:15" s="42" customFormat="1" ht="23.25" customHeight="1" x14ac:dyDescent="0.2">
      <c r="A289" s="471"/>
      <c r="B289" s="60" t="s">
        <v>605</v>
      </c>
      <c r="C289" s="474"/>
      <c r="D289" s="93">
        <v>400</v>
      </c>
      <c r="E289" s="25">
        <v>5912</v>
      </c>
      <c r="F289" s="57"/>
      <c r="G289" s="40" t="s">
        <v>1113</v>
      </c>
      <c r="H289" s="60"/>
      <c r="I289" s="40" t="s">
        <v>1113</v>
      </c>
      <c r="J289" s="60"/>
      <c r="K289" s="60"/>
      <c r="L289" s="40" t="s">
        <v>1113</v>
      </c>
      <c r="M289" s="40"/>
      <c r="N289" s="60"/>
      <c r="O289" s="41"/>
    </row>
    <row r="290" spans="1:15" s="42" customFormat="1" ht="23.25" customHeight="1" x14ac:dyDescent="0.2">
      <c r="A290" s="471"/>
      <c r="B290" s="60" t="s">
        <v>606</v>
      </c>
      <c r="C290" s="474"/>
      <c r="D290" s="93">
        <v>108.75</v>
      </c>
      <c r="E290" s="25">
        <v>5913</v>
      </c>
      <c r="F290" s="57"/>
      <c r="G290" s="40" t="s">
        <v>1113</v>
      </c>
      <c r="H290" s="60"/>
      <c r="I290" s="40" t="s">
        <v>1113</v>
      </c>
      <c r="J290" s="60"/>
      <c r="K290" s="60"/>
      <c r="L290" s="40" t="s">
        <v>1113</v>
      </c>
      <c r="M290" s="40"/>
      <c r="N290" s="60"/>
      <c r="O290" s="41"/>
    </row>
    <row r="291" spans="1:15" s="42" customFormat="1" ht="23.25" customHeight="1" x14ac:dyDescent="0.2">
      <c r="A291" s="471"/>
      <c r="B291" s="60" t="s">
        <v>607</v>
      </c>
      <c r="C291" s="474"/>
      <c r="D291" s="93">
        <v>146.28</v>
      </c>
      <c r="E291" s="25">
        <v>5914</v>
      </c>
      <c r="F291" s="57"/>
      <c r="G291" s="40" t="s">
        <v>1113</v>
      </c>
      <c r="H291" s="60"/>
      <c r="I291" s="40" t="s">
        <v>1113</v>
      </c>
      <c r="J291" s="60"/>
      <c r="K291" s="60"/>
      <c r="L291" s="40" t="s">
        <v>1113</v>
      </c>
      <c r="M291" s="40"/>
      <c r="N291" s="60"/>
      <c r="O291" s="41"/>
    </row>
    <row r="292" spans="1:15" s="42" customFormat="1" ht="23.25" customHeight="1" x14ac:dyDescent="0.2">
      <c r="A292" s="471" t="s">
        <v>1440</v>
      </c>
      <c r="B292" s="60" t="s">
        <v>551</v>
      </c>
      <c r="C292" s="474" t="s">
        <v>3283</v>
      </c>
      <c r="D292" s="93">
        <v>200</v>
      </c>
      <c r="E292" s="25">
        <v>5919</v>
      </c>
      <c r="F292" s="57"/>
      <c r="G292" s="40" t="s">
        <v>1113</v>
      </c>
      <c r="H292" s="60"/>
      <c r="I292" s="40" t="s">
        <v>1113</v>
      </c>
      <c r="J292" s="60"/>
      <c r="K292" s="60"/>
      <c r="L292" s="40" t="s">
        <v>1113</v>
      </c>
      <c r="M292" s="40"/>
      <c r="N292" s="60"/>
      <c r="O292" s="41"/>
    </row>
    <row r="293" spans="1:15" s="42" customFormat="1" ht="23.25" customHeight="1" x14ac:dyDescent="0.2">
      <c r="A293" s="471"/>
      <c r="B293" s="60" t="s">
        <v>446</v>
      </c>
      <c r="C293" s="474"/>
      <c r="D293" s="93">
        <v>144</v>
      </c>
      <c r="E293" s="25">
        <v>5917</v>
      </c>
      <c r="F293" s="57"/>
      <c r="G293" s="40" t="s">
        <v>1113</v>
      </c>
      <c r="H293" s="60"/>
      <c r="I293" s="40" t="s">
        <v>1113</v>
      </c>
      <c r="J293" s="60"/>
      <c r="K293" s="60"/>
      <c r="L293" s="40" t="s">
        <v>1113</v>
      </c>
      <c r="M293" s="40"/>
      <c r="N293" s="60"/>
      <c r="O293" s="41"/>
    </row>
    <row r="294" spans="1:15" s="42" customFormat="1" ht="45" customHeight="1" x14ac:dyDescent="0.2">
      <c r="A294" s="67" t="s">
        <v>1441</v>
      </c>
      <c r="B294" s="60" t="s">
        <v>111</v>
      </c>
      <c r="C294" s="60" t="s">
        <v>3346</v>
      </c>
      <c r="D294" s="93">
        <v>814.01</v>
      </c>
      <c r="E294" s="25">
        <v>5820</v>
      </c>
      <c r="F294" s="57"/>
      <c r="G294" s="40" t="s">
        <v>1113</v>
      </c>
      <c r="H294" s="60"/>
      <c r="I294" s="40" t="s">
        <v>1113</v>
      </c>
      <c r="J294" s="60"/>
      <c r="K294" s="60"/>
      <c r="L294" s="40"/>
      <c r="M294" s="40" t="s">
        <v>1113</v>
      </c>
      <c r="N294" s="60"/>
      <c r="O294" s="41"/>
    </row>
    <row r="295" spans="1:15" s="42" customFormat="1" ht="45" customHeight="1" x14ac:dyDescent="0.2">
      <c r="A295" s="67" t="s">
        <v>1442</v>
      </c>
      <c r="B295" s="60" t="s">
        <v>226</v>
      </c>
      <c r="C295" s="60" t="s">
        <v>3347</v>
      </c>
      <c r="D295" s="93">
        <v>780.36</v>
      </c>
      <c r="E295" s="25">
        <v>5921</v>
      </c>
      <c r="F295" s="57"/>
      <c r="G295" s="40" t="s">
        <v>1113</v>
      </c>
      <c r="H295" s="60"/>
      <c r="I295" s="40" t="s">
        <v>1113</v>
      </c>
      <c r="J295" s="60"/>
      <c r="K295" s="60"/>
      <c r="L295" s="40"/>
      <c r="M295" s="40" t="s">
        <v>1113</v>
      </c>
      <c r="N295" s="60"/>
      <c r="O295" s="41"/>
    </row>
    <row r="296" spans="1:15" s="42" customFormat="1" ht="45" customHeight="1" x14ac:dyDescent="0.2">
      <c r="A296" s="471" t="s">
        <v>1443</v>
      </c>
      <c r="B296" s="60" t="s">
        <v>608</v>
      </c>
      <c r="C296" s="474" t="s">
        <v>3348</v>
      </c>
      <c r="D296" s="93">
        <v>1095</v>
      </c>
      <c r="E296" s="25">
        <v>5924</v>
      </c>
      <c r="F296" s="57"/>
      <c r="G296" s="40" t="s">
        <v>1113</v>
      </c>
      <c r="H296" s="60"/>
      <c r="I296" s="40" t="s">
        <v>1113</v>
      </c>
      <c r="J296" s="60"/>
      <c r="K296" s="60"/>
      <c r="L296" s="40"/>
      <c r="M296" s="40" t="s">
        <v>1113</v>
      </c>
      <c r="N296" s="60"/>
      <c r="O296" s="41"/>
    </row>
    <row r="297" spans="1:15" s="42" customFormat="1" ht="45" customHeight="1" x14ac:dyDescent="0.2">
      <c r="A297" s="471"/>
      <c r="B297" s="60" t="s">
        <v>481</v>
      </c>
      <c r="C297" s="474"/>
      <c r="D297" s="93">
        <v>296.39999999999998</v>
      </c>
      <c r="E297" s="25">
        <v>5922</v>
      </c>
      <c r="F297" s="57"/>
      <c r="G297" s="40" t="s">
        <v>1113</v>
      </c>
      <c r="H297" s="60"/>
      <c r="I297" s="40" t="s">
        <v>1113</v>
      </c>
      <c r="J297" s="60"/>
      <c r="K297" s="60"/>
      <c r="L297" s="40"/>
      <c r="M297" s="40" t="s">
        <v>1113</v>
      </c>
      <c r="N297" s="60"/>
      <c r="O297" s="41"/>
    </row>
    <row r="298" spans="1:15" s="42" customFormat="1" ht="45" customHeight="1" x14ac:dyDescent="0.2">
      <c r="A298" s="471"/>
      <c r="B298" s="60" t="s">
        <v>609</v>
      </c>
      <c r="C298" s="474"/>
      <c r="D298" s="93">
        <v>150.1</v>
      </c>
      <c r="E298" s="25">
        <v>5923</v>
      </c>
      <c r="F298" s="57"/>
      <c r="G298" s="40" t="s">
        <v>1113</v>
      </c>
      <c r="H298" s="60"/>
      <c r="I298" s="40" t="s">
        <v>1113</v>
      </c>
      <c r="J298" s="60"/>
      <c r="K298" s="60"/>
      <c r="L298" s="40"/>
      <c r="M298" s="40" t="s">
        <v>1113</v>
      </c>
      <c r="N298" s="60"/>
      <c r="O298" s="41"/>
    </row>
    <row r="299" spans="1:15" s="42" customFormat="1" ht="45" customHeight="1" x14ac:dyDescent="0.2">
      <c r="A299" s="67" t="s">
        <v>1444</v>
      </c>
      <c r="B299" s="60" t="s">
        <v>192</v>
      </c>
      <c r="C299" s="60" t="s">
        <v>3349</v>
      </c>
      <c r="D299" s="93">
        <v>7665</v>
      </c>
      <c r="E299" s="25">
        <v>5926</v>
      </c>
      <c r="F299" s="57"/>
      <c r="G299" s="40" t="s">
        <v>1113</v>
      </c>
      <c r="H299" s="60"/>
      <c r="I299" s="40" t="s">
        <v>1113</v>
      </c>
      <c r="J299" s="60"/>
      <c r="K299" s="60"/>
      <c r="L299" s="40" t="s">
        <v>1113</v>
      </c>
      <c r="M299" s="40"/>
      <c r="N299" s="60"/>
      <c r="O299" s="41"/>
    </row>
    <row r="300" spans="1:15" s="42" customFormat="1" ht="45" customHeight="1" x14ac:dyDescent="0.2">
      <c r="A300" s="67" t="s">
        <v>1445</v>
      </c>
      <c r="B300" s="60" t="s">
        <v>610</v>
      </c>
      <c r="C300" s="60" t="s">
        <v>3350</v>
      </c>
      <c r="D300" s="93">
        <v>15000</v>
      </c>
      <c r="E300" s="25">
        <v>5927</v>
      </c>
      <c r="F300" s="57"/>
      <c r="G300" s="40" t="s">
        <v>1113</v>
      </c>
      <c r="H300" s="60"/>
      <c r="I300" s="40" t="s">
        <v>1113</v>
      </c>
      <c r="J300" s="60"/>
      <c r="K300" s="60"/>
      <c r="L300" s="40" t="s">
        <v>1113</v>
      </c>
      <c r="M300" s="40"/>
      <c r="N300" s="60"/>
      <c r="O300" s="41"/>
    </row>
    <row r="301" spans="1:15" s="42" customFormat="1" ht="45" customHeight="1" x14ac:dyDescent="0.2">
      <c r="A301" s="67" t="s">
        <v>1446</v>
      </c>
      <c r="B301" s="60" t="s">
        <v>611</v>
      </c>
      <c r="C301" s="60" t="s">
        <v>3351</v>
      </c>
      <c r="D301" s="93">
        <v>7800</v>
      </c>
      <c r="E301" s="25">
        <v>5932</v>
      </c>
      <c r="F301" s="57"/>
      <c r="G301" s="40" t="s">
        <v>1113</v>
      </c>
      <c r="H301" s="60"/>
      <c r="I301" s="40" t="s">
        <v>1113</v>
      </c>
      <c r="J301" s="60"/>
      <c r="K301" s="60"/>
      <c r="L301" s="40" t="s">
        <v>1113</v>
      </c>
      <c r="M301" s="40"/>
      <c r="N301" s="60"/>
      <c r="O301" s="41"/>
    </row>
    <row r="302" spans="1:15" s="42" customFormat="1" ht="72" customHeight="1" x14ac:dyDescent="0.2">
      <c r="A302" s="67" t="s">
        <v>1447</v>
      </c>
      <c r="B302" s="60" t="s">
        <v>612</v>
      </c>
      <c r="C302" s="60" t="s">
        <v>2143</v>
      </c>
      <c r="D302" s="93">
        <v>8000</v>
      </c>
      <c r="E302" s="25" t="s">
        <v>654</v>
      </c>
      <c r="F302" s="57"/>
      <c r="G302" s="40" t="s">
        <v>1113</v>
      </c>
      <c r="H302" s="60"/>
      <c r="I302" s="40" t="s">
        <v>1113</v>
      </c>
      <c r="J302" s="60"/>
      <c r="K302" s="60"/>
      <c r="L302" s="40"/>
      <c r="M302" s="40" t="s">
        <v>1113</v>
      </c>
      <c r="N302" s="60"/>
      <c r="O302" s="41"/>
    </row>
    <row r="303" spans="1:15" s="42" customFormat="1" ht="37.5" customHeight="1" x14ac:dyDescent="0.2">
      <c r="A303" s="471" t="s">
        <v>1448</v>
      </c>
      <c r="B303" s="60" t="s">
        <v>162</v>
      </c>
      <c r="C303" s="474" t="s">
        <v>3352</v>
      </c>
      <c r="D303" s="93">
        <v>323.83999999999997</v>
      </c>
      <c r="E303" s="25">
        <v>5929</v>
      </c>
      <c r="F303" s="57"/>
      <c r="G303" s="40" t="s">
        <v>1113</v>
      </c>
      <c r="H303" s="60"/>
      <c r="I303" s="40" t="s">
        <v>1113</v>
      </c>
      <c r="J303" s="60"/>
      <c r="K303" s="60"/>
      <c r="L303" s="40"/>
      <c r="M303" s="40" t="s">
        <v>1113</v>
      </c>
      <c r="N303" s="60"/>
      <c r="O303" s="41"/>
    </row>
    <row r="304" spans="1:15" s="42" customFormat="1" ht="37.5" customHeight="1" x14ac:dyDescent="0.2">
      <c r="A304" s="471"/>
      <c r="B304" s="60" t="s">
        <v>613</v>
      </c>
      <c r="C304" s="474"/>
      <c r="D304" s="93">
        <v>409.1</v>
      </c>
      <c r="E304" s="25">
        <v>5930</v>
      </c>
      <c r="F304" s="57"/>
      <c r="G304" s="40" t="s">
        <v>1113</v>
      </c>
      <c r="H304" s="60"/>
      <c r="I304" s="40" t="s">
        <v>1113</v>
      </c>
      <c r="J304" s="60"/>
      <c r="K304" s="60"/>
      <c r="L304" s="40"/>
      <c r="M304" s="40" t="s">
        <v>1113</v>
      </c>
      <c r="N304" s="60"/>
      <c r="O304" s="41"/>
    </row>
    <row r="305" spans="1:15" s="42" customFormat="1" ht="37.5" customHeight="1" x14ac:dyDescent="0.2">
      <c r="A305" s="471"/>
      <c r="B305" s="60" t="s">
        <v>164</v>
      </c>
      <c r="C305" s="474"/>
      <c r="D305" s="93">
        <v>12091.28</v>
      </c>
      <c r="E305" s="25">
        <v>5928</v>
      </c>
      <c r="F305" s="57"/>
      <c r="G305" s="40" t="s">
        <v>1113</v>
      </c>
      <c r="H305" s="60"/>
      <c r="I305" s="40" t="s">
        <v>1113</v>
      </c>
      <c r="J305" s="60"/>
      <c r="K305" s="60"/>
      <c r="L305" s="40"/>
      <c r="M305" s="40" t="s">
        <v>1113</v>
      </c>
      <c r="N305" s="60"/>
      <c r="O305" s="41"/>
    </row>
    <row r="306" spans="1:15" s="42" customFormat="1" ht="41.25" customHeight="1" x14ac:dyDescent="0.2">
      <c r="A306" s="471" t="s">
        <v>1449</v>
      </c>
      <c r="B306" s="60" t="s">
        <v>220</v>
      </c>
      <c r="C306" s="474" t="s">
        <v>3353</v>
      </c>
      <c r="D306" s="93">
        <v>1155.53</v>
      </c>
      <c r="E306" s="25">
        <v>5935</v>
      </c>
      <c r="F306" s="57"/>
      <c r="G306" s="40" t="s">
        <v>1113</v>
      </c>
      <c r="H306" s="60"/>
      <c r="I306" s="40" t="s">
        <v>1113</v>
      </c>
      <c r="J306" s="60"/>
      <c r="K306" s="60"/>
      <c r="L306" s="40"/>
      <c r="M306" s="40" t="s">
        <v>1113</v>
      </c>
      <c r="N306" s="60"/>
      <c r="O306" s="41"/>
    </row>
    <row r="307" spans="1:15" s="42" customFormat="1" ht="41.25" customHeight="1" x14ac:dyDescent="0.2">
      <c r="A307" s="471"/>
      <c r="B307" s="60" t="s">
        <v>110</v>
      </c>
      <c r="C307" s="474"/>
      <c r="D307" s="93">
        <v>1056.44</v>
      </c>
      <c r="E307" s="25">
        <v>5936</v>
      </c>
      <c r="F307" s="57"/>
      <c r="G307" s="40" t="s">
        <v>1113</v>
      </c>
      <c r="H307" s="60"/>
      <c r="I307" s="40" t="s">
        <v>1113</v>
      </c>
      <c r="J307" s="60"/>
      <c r="K307" s="60"/>
      <c r="L307" s="40" t="s">
        <v>1113</v>
      </c>
      <c r="M307" s="40"/>
      <c r="N307" s="60"/>
      <c r="O307" s="41"/>
    </row>
    <row r="308" spans="1:15" s="42" customFormat="1" ht="51.75" customHeight="1" x14ac:dyDescent="0.2">
      <c r="A308" s="67" t="s">
        <v>1450</v>
      </c>
      <c r="B308" s="60" t="s">
        <v>442</v>
      </c>
      <c r="C308" s="60" t="s">
        <v>3263</v>
      </c>
      <c r="D308" s="93">
        <v>135.6</v>
      </c>
      <c r="E308" s="25">
        <v>5938</v>
      </c>
      <c r="F308" s="57"/>
      <c r="G308" s="40" t="s">
        <v>1113</v>
      </c>
      <c r="H308" s="60"/>
      <c r="I308" s="40" t="s">
        <v>1113</v>
      </c>
      <c r="J308" s="60"/>
      <c r="K308" s="60"/>
      <c r="L308" s="40" t="s">
        <v>1113</v>
      </c>
      <c r="M308" s="40"/>
      <c r="N308" s="60"/>
      <c r="O308" s="41"/>
    </row>
    <row r="309" spans="1:15" s="42" customFormat="1" ht="51.75" customHeight="1" x14ac:dyDescent="0.2">
      <c r="A309" s="67" t="s">
        <v>1451</v>
      </c>
      <c r="B309" s="60" t="s">
        <v>440</v>
      </c>
      <c r="C309" s="60" t="s">
        <v>3354</v>
      </c>
      <c r="D309" s="93">
        <v>48</v>
      </c>
      <c r="E309" s="25">
        <v>5939</v>
      </c>
      <c r="F309" s="57"/>
      <c r="G309" s="40" t="s">
        <v>1113</v>
      </c>
      <c r="H309" s="60"/>
      <c r="I309" s="40" t="s">
        <v>1113</v>
      </c>
      <c r="J309" s="60"/>
      <c r="K309" s="60"/>
      <c r="L309" s="40" t="s">
        <v>1113</v>
      </c>
      <c r="M309" s="40"/>
      <c r="N309" s="60"/>
      <c r="O309" s="41"/>
    </row>
    <row r="310" spans="1:15" s="42" customFormat="1" ht="51.75" customHeight="1" x14ac:dyDescent="0.2">
      <c r="A310" s="67" t="s">
        <v>1452</v>
      </c>
      <c r="B310" s="60" t="s">
        <v>442</v>
      </c>
      <c r="C310" s="60" t="s">
        <v>3263</v>
      </c>
      <c r="D310" s="93">
        <v>108.48</v>
      </c>
      <c r="E310" s="25">
        <v>5949</v>
      </c>
      <c r="F310" s="57"/>
      <c r="G310" s="40" t="s">
        <v>1113</v>
      </c>
      <c r="H310" s="60"/>
      <c r="I310" s="40" t="s">
        <v>1113</v>
      </c>
      <c r="J310" s="60"/>
      <c r="K310" s="60"/>
      <c r="L310" s="40" t="s">
        <v>1113</v>
      </c>
      <c r="M310" s="40"/>
      <c r="N310" s="60"/>
      <c r="O310" s="41"/>
    </row>
    <row r="311" spans="1:15" s="42" customFormat="1" ht="51.75" customHeight="1" x14ac:dyDescent="0.2">
      <c r="A311" s="67" t="s">
        <v>1453</v>
      </c>
      <c r="B311" s="60" t="s">
        <v>153</v>
      </c>
      <c r="C311" s="60" t="s">
        <v>3355</v>
      </c>
      <c r="D311" s="93">
        <f>54+10.5+168+143+54+10+90+65</f>
        <v>594.5</v>
      </c>
      <c r="E311" s="25">
        <v>5945</v>
      </c>
      <c r="F311" s="57"/>
      <c r="G311" s="40" t="s">
        <v>1113</v>
      </c>
      <c r="H311" s="60"/>
      <c r="I311" s="40" t="s">
        <v>1113</v>
      </c>
      <c r="J311" s="60"/>
      <c r="K311" s="60"/>
      <c r="L311" s="40"/>
      <c r="M311" s="40" t="s">
        <v>1113</v>
      </c>
      <c r="N311" s="60"/>
      <c r="O311" s="41"/>
    </row>
    <row r="312" spans="1:15" s="42" customFormat="1" ht="30" customHeight="1" x14ac:dyDescent="0.2">
      <c r="A312" s="471" t="s">
        <v>1454</v>
      </c>
      <c r="B312" s="60" t="s">
        <v>157</v>
      </c>
      <c r="C312" s="474" t="s">
        <v>3356</v>
      </c>
      <c r="D312" s="93">
        <v>2039.34</v>
      </c>
      <c r="E312" s="25">
        <v>5947</v>
      </c>
      <c r="F312" s="57"/>
      <c r="G312" s="40" t="s">
        <v>1113</v>
      </c>
      <c r="H312" s="60"/>
      <c r="I312" s="40" t="s">
        <v>1113</v>
      </c>
      <c r="J312" s="60"/>
      <c r="K312" s="60"/>
      <c r="L312" s="40"/>
      <c r="M312" s="40" t="s">
        <v>1113</v>
      </c>
      <c r="N312" s="60"/>
      <c r="O312" s="41"/>
    </row>
    <row r="313" spans="1:15" s="42" customFormat="1" ht="30" customHeight="1" x14ac:dyDescent="0.2">
      <c r="A313" s="471"/>
      <c r="B313" s="60" t="s">
        <v>159</v>
      </c>
      <c r="C313" s="474"/>
      <c r="D313" s="93">
        <v>2627.4</v>
      </c>
      <c r="E313" s="25">
        <v>5948</v>
      </c>
      <c r="F313" s="57"/>
      <c r="G313" s="40" t="s">
        <v>1113</v>
      </c>
      <c r="H313" s="60"/>
      <c r="I313" s="40" t="s">
        <v>1113</v>
      </c>
      <c r="J313" s="60"/>
      <c r="K313" s="60"/>
      <c r="L313" s="40"/>
      <c r="M313" s="40" t="s">
        <v>1113</v>
      </c>
      <c r="N313" s="60"/>
      <c r="O313" s="41"/>
    </row>
    <row r="314" spans="1:15" s="42" customFormat="1" ht="49.5" customHeight="1" x14ac:dyDescent="0.2">
      <c r="A314" s="67" t="s">
        <v>1455</v>
      </c>
      <c r="B314" s="60" t="s">
        <v>459</v>
      </c>
      <c r="C314" s="60" t="s">
        <v>2151</v>
      </c>
      <c r="D314" s="93">
        <v>13490</v>
      </c>
      <c r="E314" s="25">
        <v>5950</v>
      </c>
      <c r="F314" s="57"/>
      <c r="G314" s="40" t="s">
        <v>1113</v>
      </c>
      <c r="H314" s="60"/>
      <c r="I314" s="40" t="s">
        <v>1113</v>
      </c>
      <c r="J314" s="60"/>
      <c r="K314" s="60"/>
      <c r="L314" s="40"/>
      <c r="M314" s="40" t="s">
        <v>1113</v>
      </c>
      <c r="N314" s="60"/>
      <c r="O314" s="41"/>
    </row>
    <row r="315" spans="1:15" s="42" customFormat="1" ht="34.5" customHeight="1" x14ac:dyDescent="0.2">
      <c r="A315" s="471" t="s">
        <v>1456</v>
      </c>
      <c r="B315" s="60" t="s">
        <v>614</v>
      </c>
      <c r="C315" s="474" t="s">
        <v>3357</v>
      </c>
      <c r="D315" s="93">
        <v>1188</v>
      </c>
      <c r="E315" s="25">
        <v>5961</v>
      </c>
      <c r="F315" s="57"/>
      <c r="G315" s="40" t="s">
        <v>1113</v>
      </c>
      <c r="H315" s="60"/>
      <c r="I315" s="40" t="s">
        <v>1113</v>
      </c>
      <c r="J315" s="60"/>
      <c r="K315" s="60"/>
      <c r="L315" s="40"/>
      <c r="M315" s="40" t="s">
        <v>1113</v>
      </c>
      <c r="N315" s="60"/>
      <c r="O315" s="41"/>
    </row>
    <row r="316" spans="1:15" s="42" customFormat="1" ht="34.5" customHeight="1" x14ac:dyDescent="0.2">
      <c r="A316" s="471"/>
      <c r="B316" s="60" t="s">
        <v>228</v>
      </c>
      <c r="C316" s="474"/>
      <c r="D316" s="93">
        <v>7540</v>
      </c>
      <c r="E316" s="25">
        <v>5945</v>
      </c>
      <c r="F316" s="57"/>
      <c r="G316" s="40" t="s">
        <v>1113</v>
      </c>
      <c r="H316" s="60"/>
      <c r="I316" s="40" t="s">
        <v>1113</v>
      </c>
      <c r="J316" s="60"/>
      <c r="K316" s="60"/>
      <c r="L316" s="40" t="s">
        <v>1113</v>
      </c>
      <c r="M316" s="40"/>
      <c r="N316" s="60"/>
      <c r="O316" s="41"/>
    </row>
    <row r="317" spans="1:15" s="42" customFormat="1" ht="34.5" customHeight="1" x14ac:dyDescent="0.2">
      <c r="A317" s="471" t="s">
        <v>1457</v>
      </c>
      <c r="B317" s="60" t="s">
        <v>450</v>
      </c>
      <c r="C317" s="474" t="s">
        <v>3358</v>
      </c>
      <c r="D317" s="93">
        <v>1676.09</v>
      </c>
      <c r="E317" s="25">
        <v>5952</v>
      </c>
      <c r="F317" s="57"/>
      <c r="G317" s="40" t="s">
        <v>1113</v>
      </c>
      <c r="H317" s="60"/>
      <c r="I317" s="40" t="s">
        <v>1113</v>
      </c>
      <c r="J317" s="60"/>
      <c r="K317" s="60"/>
      <c r="L317" s="40" t="s">
        <v>1113</v>
      </c>
      <c r="M317" s="40"/>
      <c r="N317" s="60"/>
      <c r="O317" s="41"/>
    </row>
    <row r="318" spans="1:15" s="42" customFormat="1" ht="34.5" customHeight="1" x14ac:dyDescent="0.2">
      <c r="A318" s="471"/>
      <c r="B318" s="60" t="s">
        <v>449</v>
      </c>
      <c r="C318" s="474"/>
      <c r="D318" s="93">
        <v>816.8</v>
      </c>
      <c r="E318" s="25">
        <v>5953</v>
      </c>
      <c r="F318" s="57"/>
      <c r="G318" s="40" t="s">
        <v>1113</v>
      </c>
      <c r="H318" s="60"/>
      <c r="I318" s="40" t="s">
        <v>1113</v>
      </c>
      <c r="J318" s="60"/>
      <c r="K318" s="60"/>
      <c r="L318" s="40" t="s">
        <v>1113</v>
      </c>
      <c r="M318" s="40"/>
      <c r="N318" s="60"/>
      <c r="O318" s="41"/>
    </row>
    <row r="319" spans="1:15" s="42" customFormat="1" ht="34.5" customHeight="1" x14ac:dyDescent="0.2">
      <c r="A319" s="471" t="s">
        <v>1458</v>
      </c>
      <c r="B319" s="60" t="s">
        <v>147</v>
      </c>
      <c r="C319" s="474" t="s">
        <v>3359</v>
      </c>
      <c r="D319" s="93">
        <v>1537.69</v>
      </c>
      <c r="E319" s="25">
        <v>5955</v>
      </c>
      <c r="F319" s="57"/>
      <c r="G319" s="40" t="s">
        <v>1113</v>
      </c>
      <c r="H319" s="60"/>
      <c r="I319" s="40" t="s">
        <v>1113</v>
      </c>
      <c r="J319" s="60"/>
      <c r="K319" s="60"/>
      <c r="L319" s="40" t="s">
        <v>1113</v>
      </c>
      <c r="M319" s="40"/>
      <c r="N319" s="60"/>
      <c r="O319" s="41"/>
    </row>
    <row r="320" spans="1:15" s="42" customFormat="1" ht="34.5" customHeight="1" x14ac:dyDescent="0.2">
      <c r="A320" s="471"/>
      <c r="B320" s="60" t="s">
        <v>466</v>
      </c>
      <c r="C320" s="474"/>
      <c r="D320" s="93">
        <v>413.95</v>
      </c>
      <c r="E320" s="25">
        <v>5957</v>
      </c>
      <c r="F320" s="57"/>
      <c r="G320" s="40" t="s">
        <v>1113</v>
      </c>
      <c r="H320" s="60"/>
      <c r="I320" s="40" t="s">
        <v>1113</v>
      </c>
      <c r="J320" s="60"/>
      <c r="K320" s="60"/>
      <c r="L320" s="40" t="s">
        <v>1113</v>
      </c>
      <c r="M320" s="40"/>
      <c r="N320" s="60"/>
      <c r="O320" s="41"/>
    </row>
    <row r="321" spans="1:15" s="42" customFormat="1" ht="34.5" customHeight="1" x14ac:dyDescent="0.2">
      <c r="A321" s="471"/>
      <c r="B321" s="60" t="s">
        <v>615</v>
      </c>
      <c r="C321" s="474"/>
      <c r="D321" s="93">
        <v>26</v>
      </c>
      <c r="E321" s="25">
        <v>5954</v>
      </c>
      <c r="F321" s="57"/>
      <c r="G321" s="40" t="s">
        <v>1113</v>
      </c>
      <c r="H321" s="60"/>
      <c r="I321" s="40" t="s">
        <v>1113</v>
      </c>
      <c r="J321" s="60"/>
      <c r="K321" s="60"/>
      <c r="L321" s="40" t="s">
        <v>1113</v>
      </c>
      <c r="M321" s="40"/>
      <c r="N321" s="60"/>
      <c r="O321" s="41"/>
    </row>
    <row r="322" spans="1:15" s="42" customFormat="1" ht="34.5" customHeight="1" x14ac:dyDescent="0.2">
      <c r="A322" s="471"/>
      <c r="B322" s="60" t="s">
        <v>137</v>
      </c>
      <c r="C322" s="474"/>
      <c r="D322" s="93">
        <v>1895</v>
      </c>
      <c r="E322" s="25">
        <v>5956</v>
      </c>
      <c r="F322" s="57"/>
      <c r="G322" s="40" t="s">
        <v>1113</v>
      </c>
      <c r="H322" s="60"/>
      <c r="I322" s="40" t="s">
        <v>1113</v>
      </c>
      <c r="J322" s="60"/>
      <c r="K322" s="60"/>
      <c r="L322" s="40" t="s">
        <v>1113</v>
      </c>
      <c r="M322" s="40"/>
      <c r="N322" s="60"/>
      <c r="O322" s="41"/>
    </row>
    <row r="323" spans="1:15" s="42" customFormat="1" ht="34.5" customHeight="1" x14ac:dyDescent="0.2">
      <c r="A323" s="471"/>
      <c r="B323" s="60" t="s">
        <v>464</v>
      </c>
      <c r="C323" s="474"/>
      <c r="D323" s="93">
        <v>363.3</v>
      </c>
      <c r="E323" s="25">
        <v>5960</v>
      </c>
      <c r="F323" s="57"/>
      <c r="G323" s="40" t="s">
        <v>1113</v>
      </c>
      <c r="H323" s="60"/>
      <c r="I323" s="40" t="s">
        <v>1113</v>
      </c>
      <c r="J323" s="60"/>
      <c r="K323" s="60"/>
      <c r="L323" s="40" t="s">
        <v>1113</v>
      </c>
      <c r="M323" s="40"/>
      <c r="N323" s="60"/>
      <c r="O323" s="41"/>
    </row>
    <row r="324" spans="1:15" s="42" customFormat="1" ht="34.5" customHeight="1" x14ac:dyDescent="0.2">
      <c r="A324" s="471"/>
      <c r="B324" s="60" t="s">
        <v>464</v>
      </c>
      <c r="C324" s="474"/>
      <c r="D324" s="93">
        <v>755.34</v>
      </c>
      <c r="E324" s="25">
        <v>5959</v>
      </c>
      <c r="F324" s="57"/>
      <c r="G324" s="40" t="s">
        <v>1113</v>
      </c>
      <c r="H324" s="60"/>
      <c r="I324" s="40" t="s">
        <v>1113</v>
      </c>
      <c r="J324" s="60"/>
      <c r="K324" s="60"/>
      <c r="L324" s="40" t="s">
        <v>1113</v>
      </c>
      <c r="M324" s="40"/>
      <c r="N324" s="60"/>
      <c r="O324" s="41"/>
    </row>
    <row r="325" spans="1:15" s="42" customFormat="1" ht="53.25" customHeight="1" x14ac:dyDescent="0.2">
      <c r="A325" s="67" t="s">
        <v>1459</v>
      </c>
      <c r="B325" s="60" t="s">
        <v>616</v>
      </c>
      <c r="C325" s="60" t="s">
        <v>3360</v>
      </c>
      <c r="D325" s="93">
        <v>14940</v>
      </c>
      <c r="E325" s="25">
        <v>5964</v>
      </c>
      <c r="F325" s="57"/>
      <c r="G325" s="40" t="s">
        <v>1113</v>
      </c>
      <c r="H325" s="60"/>
      <c r="I325" s="40" t="s">
        <v>1113</v>
      </c>
      <c r="J325" s="60"/>
      <c r="K325" s="60"/>
      <c r="L325" s="40" t="s">
        <v>1113</v>
      </c>
      <c r="M325" s="40"/>
      <c r="N325" s="60"/>
      <c r="O325" s="41"/>
    </row>
    <row r="326" spans="1:15" s="42" customFormat="1" ht="53.25" customHeight="1" x14ac:dyDescent="0.2">
      <c r="A326" s="67" t="s">
        <v>1460</v>
      </c>
      <c r="B326" s="60" t="s">
        <v>443</v>
      </c>
      <c r="C326" s="60" t="s">
        <v>3343</v>
      </c>
      <c r="D326" s="93">
        <v>169.5</v>
      </c>
      <c r="E326" s="25">
        <v>5972</v>
      </c>
      <c r="F326" s="57"/>
      <c r="G326" s="40" t="s">
        <v>1113</v>
      </c>
      <c r="H326" s="60"/>
      <c r="I326" s="40" t="s">
        <v>1113</v>
      </c>
      <c r="J326" s="60"/>
      <c r="K326" s="60"/>
      <c r="L326" s="40" t="s">
        <v>1113</v>
      </c>
      <c r="M326" s="40"/>
      <c r="N326" s="60"/>
      <c r="O326" s="41"/>
    </row>
    <row r="327" spans="1:15" s="42" customFormat="1" ht="53.25" customHeight="1" x14ac:dyDescent="0.2">
      <c r="A327" s="67" t="s">
        <v>1461</v>
      </c>
      <c r="B327" s="60" t="s">
        <v>617</v>
      </c>
      <c r="C327" s="60" t="s">
        <v>3361</v>
      </c>
      <c r="D327" s="93">
        <v>150</v>
      </c>
      <c r="E327" s="25">
        <v>5969</v>
      </c>
      <c r="F327" s="57"/>
      <c r="G327" s="40" t="s">
        <v>1113</v>
      </c>
      <c r="H327" s="60"/>
      <c r="I327" s="40" t="s">
        <v>1113</v>
      </c>
      <c r="J327" s="60"/>
      <c r="K327" s="60"/>
      <c r="L327" s="40" t="s">
        <v>1113</v>
      </c>
      <c r="M327" s="40"/>
      <c r="N327" s="60"/>
      <c r="O327" s="41"/>
    </row>
    <row r="328" spans="1:15" s="42" customFormat="1" ht="52.5" customHeight="1" x14ac:dyDescent="0.2">
      <c r="A328" s="67" t="s">
        <v>1462</v>
      </c>
      <c r="B328" s="60" t="s">
        <v>618</v>
      </c>
      <c r="C328" s="60" t="s">
        <v>3362</v>
      </c>
      <c r="D328" s="93">
        <v>849</v>
      </c>
      <c r="E328" s="25">
        <v>5970</v>
      </c>
      <c r="F328" s="57"/>
      <c r="G328" s="40" t="s">
        <v>1113</v>
      </c>
      <c r="H328" s="60"/>
      <c r="I328" s="40" t="s">
        <v>1113</v>
      </c>
      <c r="J328" s="60"/>
      <c r="K328" s="60"/>
      <c r="L328" s="40"/>
      <c r="M328" s="40" t="s">
        <v>1113</v>
      </c>
      <c r="N328" s="60"/>
      <c r="O328" s="41"/>
    </row>
    <row r="329" spans="1:15" s="42" customFormat="1" ht="45" customHeight="1" x14ac:dyDescent="0.2">
      <c r="A329" s="67" t="s">
        <v>1463</v>
      </c>
      <c r="B329" s="60" t="s">
        <v>537</v>
      </c>
      <c r="C329" s="60" t="s">
        <v>3269</v>
      </c>
      <c r="D329" s="93">
        <v>3600</v>
      </c>
      <c r="E329" s="25">
        <v>5971</v>
      </c>
      <c r="F329" s="57"/>
      <c r="G329" s="40" t="s">
        <v>1113</v>
      </c>
      <c r="H329" s="60"/>
      <c r="I329" s="40" t="s">
        <v>1113</v>
      </c>
      <c r="J329" s="60"/>
      <c r="K329" s="60"/>
      <c r="L329" s="40"/>
      <c r="M329" s="40" t="s">
        <v>1113</v>
      </c>
      <c r="N329" s="60"/>
      <c r="O329" s="41"/>
    </row>
    <row r="330" spans="1:15" s="42" customFormat="1" ht="45" customHeight="1" x14ac:dyDescent="0.2">
      <c r="A330" s="67" t="s">
        <v>1464</v>
      </c>
      <c r="B330" s="60" t="s">
        <v>619</v>
      </c>
      <c r="C330" s="60" t="s">
        <v>3363</v>
      </c>
      <c r="D330" s="93">
        <v>225</v>
      </c>
      <c r="E330" s="25">
        <v>5973</v>
      </c>
      <c r="F330" s="57"/>
      <c r="G330" s="40" t="s">
        <v>1113</v>
      </c>
      <c r="H330" s="60"/>
      <c r="I330" s="40" t="s">
        <v>1113</v>
      </c>
      <c r="J330" s="60"/>
      <c r="K330" s="60"/>
      <c r="L330" s="40"/>
      <c r="M330" s="40" t="s">
        <v>1113</v>
      </c>
      <c r="N330" s="60"/>
      <c r="O330" s="41"/>
    </row>
    <row r="331" spans="1:15" s="42" customFormat="1" ht="45" customHeight="1" x14ac:dyDescent="0.2">
      <c r="A331" s="67" t="s">
        <v>1465</v>
      </c>
      <c r="B331" s="60" t="s">
        <v>106</v>
      </c>
      <c r="C331" s="60" t="s">
        <v>3364</v>
      </c>
      <c r="D331" s="93">
        <v>1080</v>
      </c>
      <c r="E331" s="25">
        <v>5975</v>
      </c>
      <c r="F331" s="57"/>
      <c r="G331" s="40" t="s">
        <v>1113</v>
      </c>
      <c r="H331" s="60"/>
      <c r="I331" s="40" t="s">
        <v>1113</v>
      </c>
      <c r="J331" s="60"/>
      <c r="K331" s="60"/>
      <c r="L331" s="40"/>
      <c r="M331" s="40" t="s">
        <v>1113</v>
      </c>
      <c r="N331" s="60"/>
      <c r="O331" s="41"/>
    </row>
    <row r="332" spans="1:15" s="42" customFormat="1" ht="45" customHeight="1" x14ac:dyDescent="0.2">
      <c r="A332" s="67" t="s">
        <v>1466</v>
      </c>
      <c r="B332" s="60" t="s">
        <v>224</v>
      </c>
      <c r="C332" s="60" t="s">
        <v>3365</v>
      </c>
      <c r="D332" s="93">
        <v>1140</v>
      </c>
      <c r="E332" s="25">
        <v>5976</v>
      </c>
      <c r="F332" s="57"/>
      <c r="G332" s="40" t="s">
        <v>1113</v>
      </c>
      <c r="H332" s="60"/>
      <c r="I332" s="40" t="s">
        <v>1113</v>
      </c>
      <c r="J332" s="60"/>
      <c r="K332" s="60"/>
      <c r="L332" s="40"/>
      <c r="M332" s="40" t="s">
        <v>1113</v>
      </c>
      <c r="N332" s="60"/>
      <c r="O332" s="41"/>
    </row>
    <row r="333" spans="1:15" s="42" customFormat="1" ht="45" customHeight="1" x14ac:dyDescent="0.2">
      <c r="A333" s="471" t="s">
        <v>1467</v>
      </c>
      <c r="B333" s="60" t="s">
        <v>78</v>
      </c>
      <c r="C333" s="474" t="s">
        <v>3366</v>
      </c>
      <c r="D333" s="93">
        <f>689.3+200</f>
        <v>889.3</v>
      </c>
      <c r="E333" s="25">
        <v>5977</v>
      </c>
      <c r="F333" s="57"/>
      <c r="G333" s="40" t="s">
        <v>1113</v>
      </c>
      <c r="H333" s="60"/>
      <c r="I333" s="40" t="s">
        <v>1113</v>
      </c>
      <c r="J333" s="60"/>
      <c r="K333" s="60"/>
      <c r="L333" s="40"/>
      <c r="M333" s="40" t="s">
        <v>1113</v>
      </c>
      <c r="N333" s="60"/>
      <c r="O333" s="41"/>
    </row>
    <row r="334" spans="1:15" s="42" customFormat="1" ht="45" customHeight="1" x14ac:dyDescent="0.2">
      <c r="A334" s="471"/>
      <c r="B334" s="60" t="s">
        <v>94</v>
      </c>
      <c r="C334" s="474"/>
      <c r="D334" s="93">
        <v>180</v>
      </c>
      <c r="E334" s="25">
        <v>5979</v>
      </c>
      <c r="F334" s="57"/>
      <c r="G334" s="40" t="s">
        <v>1113</v>
      </c>
      <c r="H334" s="60"/>
      <c r="I334" s="40" t="s">
        <v>1113</v>
      </c>
      <c r="J334" s="60"/>
      <c r="K334" s="60"/>
      <c r="L334" s="40"/>
      <c r="M334" s="40" t="s">
        <v>1113</v>
      </c>
      <c r="N334" s="60"/>
      <c r="O334" s="41"/>
    </row>
    <row r="335" spans="1:15" s="42" customFormat="1" ht="45" customHeight="1" x14ac:dyDescent="0.2">
      <c r="A335" s="67" t="s">
        <v>1468</v>
      </c>
      <c r="B335" s="60" t="s">
        <v>620</v>
      </c>
      <c r="C335" s="60" t="s">
        <v>3367</v>
      </c>
      <c r="D335" s="93">
        <v>3127.17</v>
      </c>
      <c r="E335" s="25">
        <v>5980</v>
      </c>
      <c r="F335" s="57"/>
      <c r="G335" s="40" t="s">
        <v>1113</v>
      </c>
      <c r="H335" s="60"/>
      <c r="I335" s="40" t="s">
        <v>1113</v>
      </c>
      <c r="J335" s="60"/>
      <c r="K335" s="60"/>
      <c r="L335" s="40"/>
      <c r="M335" s="40" t="s">
        <v>1113</v>
      </c>
      <c r="N335" s="60"/>
      <c r="O335" s="41"/>
    </row>
    <row r="336" spans="1:15" s="42" customFormat="1" ht="31.5" customHeight="1" x14ac:dyDescent="0.2">
      <c r="A336" s="471" t="s">
        <v>1469</v>
      </c>
      <c r="B336" s="60" t="s">
        <v>484</v>
      </c>
      <c r="C336" s="474" t="s">
        <v>3368</v>
      </c>
      <c r="D336" s="93">
        <v>533.33333333333337</v>
      </c>
      <c r="E336" s="25">
        <v>5984</v>
      </c>
      <c r="F336" s="57"/>
      <c r="G336" s="40" t="s">
        <v>1113</v>
      </c>
      <c r="H336" s="60"/>
      <c r="I336" s="40" t="s">
        <v>1113</v>
      </c>
      <c r="J336" s="60"/>
      <c r="K336" s="60"/>
      <c r="L336" s="40"/>
      <c r="M336" s="40" t="s">
        <v>1113</v>
      </c>
      <c r="N336" s="60"/>
      <c r="O336" s="41"/>
    </row>
    <row r="337" spans="1:15" s="42" customFormat="1" ht="31.5" customHeight="1" x14ac:dyDescent="0.2">
      <c r="A337" s="471"/>
      <c r="B337" s="60" t="s">
        <v>483</v>
      </c>
      <c r="C337" s="474"/>
      <c r="D337" s="93">
        <v>533.33333333333337</v>
      </c>
      <c r="E337" s="25">
        <v>5983</v>
      </c>
      <c r="F337" s="57"/>
      <c r="G337" s="40" t="s">
        <v>1113</v>
      </c>
      <c r="H337" s="60"/>
      <c r="I337" s="40" t="s">
        <v>1113</v>
      </c>
      <c r="J337" s="60"/>
      <c r="K337" s="60"/>
      <c r="L337" s="40" t="s">
        <v>1113</v>
      </c>
      <c r="M337" s="40"/>
      <c r="N337" s="60"/>
      <c r="O337" s="41"/>
    </row>
    <row r="338" spans="1:15" s="42" customFormat="1" ht="31.5" customHeight="1" x14ac:dyDescent="0.2">
      <c r="A338" s="471"/>
      <c r="B338" s="60" t="s">
        <v>486</v>
      </c>
      <c r="C338" s="474"/>
      <c r="D338" s="93">
        <v>533.33333333333337</v>
      </c>
      <c r="E338" s="25">
        <v>5982</v>
      </c>
      <c r="F338" s="57"/>
      <c r="G338" s="40" t="s">
        <v>1113</v>
      </c>
      <c r="H338" s="60"/>
      <c r="I338" s="40" t="s">
        <v>1113</v>
      </c>
      <c r="J338" s="60"/>
      <c r="K338" s="60"/>
      <c r="L338" s="40" t="s">
        <v>1113</v>
      </c>
      <c r="M338" s="40"/>
      <c r="N338" s="60"/>
      <c r="O338" s="41"/>
    </row>
    <row r="339" spans="1:15" s="42" customFormat="1" ht="55.5" customHeight="1" x14ac:dyDescent="0.2">
      <c r="A339" s="67" t="s">
        <v>1470</v>
      </c>
      <c r="B339" s="60" t="s">
        <v>621</v>
      </c>
      <c r="C339" s="60" t="s">
        <v>2144</v>
      </c>
      <c r="D339" s="93">
        <v>4840</v>
      </c>
      <c r="E339" s="25">
        <v>5985</v>
      </c>
      <c r="F339" s="57"/>
      <c r="G339" s="40" t="s">
        <v>1113</v>
      </c>
      <c r="H339" s="60"/>
      <c r="I339" s="40" t="s">
        <v>1113</v>
      </c>
      <c r="J339" s="60"/>
      <c r="K339" s="60"/>
      <c r="L339" s="40" t="s">
        <v>1113</v>
      </c>
      <c r="M339" s="40"/>
      <c r="N339" s="60"/>
      <c r="O339" s="41"/>
    </row>
    <row r="340" spans="1:15" s="42" customFormat="1" ht="30.75" customHeight="1" x14ac:dyDescent="0.2">
      <c r="A340" s="67" t="s">
        <v>1471</v>
      </c>
      <c r="B340" s="60" t="s">
        <v>622</v>
      </c>
      <c r="C340" s="60" t="s">
        <v>3369</v>
      </c>
      <c r="D340" s="93">
        <v>1704.16</v>
      </c>
      <c r="E340" s="25">
        <v>5987</v>
      </c>
      <c r="F340" s="57"/>
      <c r="G340" s="40" t="s">
        <v>1113</v>
      </c>
      <c r="H340" s="60"/>
      <c r="I340" s="40" t="s">
        <v>1113</v>
      </c>
      <c r="J340" s="60"/>
      <c r="K340" s="60"/>
      <c r="L340" s="40" t="s">
        <v>1113</v>
      </c>
      <c r="M340" s="40"/>
      <c r="N340" s="60"/>
      <c r="O340" s="41"/>
    </row>
    <row r="341" spans="1:15" s="42" customFormat="1" ht="47.25" x14ac:dyDescent="0.2">
      <c r="A341" s="67" t="s">
        <v>1472</v>
      </c>
      <c r="B341" s="60" t="s">
        <v>443</v>
      </c>
      <c r="C341" s="60" t="s">
        <v>3370</v>
      </c>
      <c r="D341" s="93">
        <v>101.7</v>
      </c>
      <c r="E341" s="25">
        <v>5988</v>
      </c>
      <c r="F341" s="57"/>
      <c r="G341" s="40" t="s">
        <v>1113</v>
      </c>
      <c r="H341" s="60"/>
      <c r="I341" s="40" t="s">
        <v>1113</v>
      </c>
      <c r="J341" s="60"/>
      <c r="K341" s="60"/>
      <c r="L341" s="40" t="s">
        <v>1113</v>
      </c>
      <c r="M341" s="40"/>
      <c r="N341" s="60"/>
      <c r="O341" s="41"/>
    </row>
    <row r="342" spans="1:15" s="42" customFormat="1" ht="30.75" customHeight="1" x14ac:dyDescent="0.2">
      <c r="A342" s="67" t="s">
        <v>1473</v>
      </c>
      <c r="B342" s="60" t="s">
        <v>623</v>
      </c>
      <c r="C342" s="60" t="s">
        <v>3371</v>
      </c>
      <c r="D342" s="93">
        <v>49</v>
      </c>
      <c r="E342" s="25">
        <v>5989</v>
      </c>
      <c r="F342" s="57"/>
      <c r="G342" s="40" t="s">
        <v>1113</v>
      </c>
      <c r="H342" s="60"/>
      <c r="I342" s="40" t="s">
        <v>1113</v>
      </c>
      <c r="J342" s="60"/>
      <c r="K342" s="60"/>
      <c r="L342" s="40" t="s">
        <v>1113</v>
      </c>
      <c r="M342" s="40"/>
      <c r="N342" s="60"/>
      <c r="O342" s="41"/>
    </row>
    <row r="343" spans="1:15" s="42" customFormat="1" ht="27.75" customHeight="1" x14ac:dyDescent="0.2">
      <c r="A343" s="471" t="s">
        <v>1474</v>
      </c>
      <c r="B343" s="60" t="s">
        <v>624</v>
      </c>
      <c r="C343" s="474" t="s">
        <v>3372</v>
      </c>
      <c r="D343" s="93">
        <v>429</v>
      </c>
      <c r="E343" s="25">
        <v>5990</v>
      </c>
      <c r="F343" s="57"/>
      <c r="G343" s="40" t="s">
        <v>1113</v>
      </c>
      <c r="H343" s="60"/>
      <c r="I343" s="40" t="s">
        <v>1113</v>
      </c>
      <c r="J343" s="60"/>
      <c r="K343" s="60"/>
      <c r="L343" s="40" t="s">
        <v>1113</v>
      </c>
      <c r="M343" s="40"/>
      <c r="N343" s="60"/>
      <c r="O343" s="41"/>
    </row>
    <row r="344" spans="1:15" s="42" customFormat="1" ht="27.75" customHeight="1" x14ac:dyDescent="0.2">
      <c r="A344" s="471"/>
      <c r="B344" s="60" t="s">
        <v>625</v>
      </c>
      <c r="C344" s="474"/>
      <c r="D344" s="93">
        <v>890.75</v>
      </c>
      <c r="E344" s="25">
        <v>5991</v>
      </c>
      <c r="F344" s="57"/>
      <c r="G344" s="40" t="s">
        <v>1113</v>
      </c>
      <c r="H344" s="60"/>
      <c r="I344" s="40" t="s">
        <v>1113</v>
      </c>
      <c r="J344" s="60"/>
      <c r="K344" s="60"/>
      <c r="L344" s="40" t="s">
        <v>1113</v>
      </c>
      <c r="M344" s="40"/>
      <c r="N344" s="60"/>
      <c r="O344" s="41"/>
    </row>
    <row r="345" spans="1:15" s="42" customFormat="1" ht="36" customHeight="1" x14ac:dyDescent="0.2">
      <c r="A345" s="67" t="s">
        <v>1475</v>
      </c>
      <c r="B345" s="60" t="s">
        <v>120</v>
      </c>
      <c r="C345" s="60" t="s">
        <v>3373</v>
      </c>
      <c r="D345" s="93">
        <v>400</v>
      </c>
      <c r="E345" s="25">
        <v>5992</v>
      </c>
      <c r="F345" s="57"/>
      <c r="G345" s="40" t="s">
        <v>1113</v>
      </c>
      <c r="H345" s="60"/>
      <c r="I345" s="40" t="s">
        <v>1113</v>
      </c>
      <c r="J345" s="60"/>
      <c r="K345" s="60"/>
      <c r="L345" s="40" t="s">
        <v>1113</v>
      </c>
      <c r="M345" s="40"/>
      <c r="N345" s="60"/>
      <c r="O345" s="41"/>
    </row>
    <row r="346" spans="1:15" s="42" customFormat="1" ht="36" customHeight="1" x14ac:dyDescent="0.2">
      <c r="A346" s="67" t="s">
        <v>1476</v>
      </c>
      <c r="B346" s="60" t="s">
        <v>626</v>
      </c>
      <c r="C346" s="60" t="s">
        <v>3261</v>
      </c>
      <c r="D346" s="93">
        <v>1992.7</v>
      </c>
      <c r="E346" s="25">
        <v>5993</v>
      </c>
      <c r="F346" s="57"/>
      <c r="G346" s="40" t="s">
        <v>1113</v>
      </c>
      <c r="H346" s="60"/>
      <c r="I346" s="40" t="s">
        <v>1113</v>
      </c>
      <c r="J346" s="60"/>
      <c r="K346" s="60"/>
      <c r="L346" s="40" t="s">
        <v>1113</v>
      </c>
      <c r="M346" s="40"/>
      <c r="N346" s="60"/>
      <c r="O346" s="41"/>
    </row>
    <row r="347" spans="1:15" s="42" customFormat="1" ht="59.25" customHeight="1" x14ac:dyDescent="0.2">
      <c r="A347" s="67" t="s">
        <v>1477</v>
      </c>
      <c r="B347" s="60" t="s">
        <v>442</v>
      </c>
      <c r="C347" s="60" t="s">
        <v>3374</v>
      </c>
      <c r="D347" s="93">
        <v>45.2</v>
      </c>
      <c r="E347" s="25">
        <v>5994</v>
      </c>
      <c r="F347" s="57"/>
      <c r="G347" s="40" t="s">
        <v>1113</v>
      </c>
      <c r="H347" s="60"/>
      <c r="I347" s="40" t="s">
        <v>1113</v>
      </c>
      <c r="J347" s="60"/>
      <c r="K347" s="60"/>
      <c r="L347" s="40" t="s">
        <v>1113</v>
      </c>
      <c r="M347" s="40"/>
      <c r="N347" s="60"/>
      <c r="O347" s="41"/>
    </row>
    <row r="348" spans="1:15" s="42" customFormat="1" ht="41.25" customHeight="1" x14ac:dyDescent="0.2">
      <c r="A348" s="67" t="s">
        <v>1478</v>
      </c>
      <c r="B348" s="60" t="s">
        <v>627</v>
      </c>
      <c r="C348" s="60" t="s">
        <v>3375</v>
      </c>
      <c r="D348" s="93">
        <v>1615.9</v>
      </c>
      <c r="E348" s="25">
        <v>5995</v>
      </c>
      <c r="F348" s="57"/>
      <c r="G348" s="40" t="s">
        <v>1113</v>
      </c>
      <c r="H348" s="60"/>
      <c r="I348" s="40" t="s">
        <v>1113</v>
      </c>
      <c r="J348" s="60"/>
      <c r="K348" s="60"/>
      <c r="L348" s="40" t="s">
        <v>1113</v>
      </c>
      <c r="M348" s="40"/>
      <c r="N348" s="60"/>
      <c r="O348" s="41"/>
    </row>
    <row r="349" spans="1:15" s="42" customFormat="1" ht="41.25" customHeight="1" x14ac:dyDescent="0.2">
      <c r="A349" s="471" t="s">
        <v>1479</v>
      </c>
      <c r="B349" s="60" t="s">
        <v>107</v>
      </c>
      <c r="C349" s="474" t="s">
        <v>3376</v>
      </c>
      <c r="D349" s="93">
        <v>3150</v>
      </c>
      <c r="E349" s="25">
        <v>5998</v>
      </c>
      <c r="F349" s="57"/>
      <c r="G349" s="40" t="s">
        <v>1113</v>
      </c>
      <c r="H349" s="60"/>
      <c r="I349" s="40" t="s">
        <v>1113</v>
      </c>
      <c r="J349" s="60"/>
      <c r="K349" s="60"/>
      <c r="L349" s="40" t="s">
        <v>1113</v>
      </c>
      <c r="M349" s="40"/>
      <c r="N349" s="60"/>
      <c r="O349" s="41"/>
    </row>
    <row r="350" spans="1:15" s="42" customFormat="1" ht="41.25" customHeight="1" x14ac:dyDescent="0.2">
      <c r="A350" s="471"/>
      <c r="B350" s="60" t="s">
        <v>628</v>
      </c>
      <c r="C350" s="474"/>
      <c r="D350" s="93">
        <v>7350</v>
      </c>
      <c r="E350" s="25">
        <v>5997</v>
      </c>
      <c r="F350" s="57"/>
      <c r="G350" s="40" t="s">
        <v>1113</v>
      </c>
      <c r="H350" s="60"/>
      <c r="I350" s="40" t="s">
        <v>1113</v>
      </c>
      <c r="J350" s="60"/>
      <c r="K350" s="60"/>
      <c r="L350" s="40" t="s">
        <v>1113</v>
      </c>
      <c r="M350" s="40"/>
      <c r="N350" s="60"/>
      <c r="O350" s="41"/>
    </row>
    <row r="351" spans="1:15" s="42" customFormat="1" ht="47.25" customHeight="1" x14ac:dyDescent="0.2">
      <c r="A351" s="67" t="s">
        <v>1480</v>
      </c>
      <c r="B351" s="60" t="s">
        <v>192</v>
      </c>
      <c r="C351" s="60" t="s">
        <v>3377</v>
      </c>
      <c r="D351" s="93">
        <v>2487</v>
      </c>
      <c r="E351" s="25">
        <v>5999</v>
      </c>
      <c r="F351" s="57"/>
      <c r="G351" s="40" t="s">
        <v>1113</v>
      </c>
      <c r="H351" s="60"/>
      <c r="I351" s="40" t="s">
        <v>1113</v>
      </c>
      <c r="J351" s="60"/>
      <c r="K351" s="60"/>
      <c r="L351" s="40" t="s">
        <v>1113</v>
      </c>
      <c r="M351" s="40"/>
      <c r="N351" s="60"/>
      <c r="O351" s="41"/>
    </row>
    <row r="352" spans="1:15" s="42" customFormat="1" ht="47.25" customHeight="1" x14ac:dyDescent="0.2">
      <c r="A352" s="67" t="s">
        <v>1481</v>
      </c>
      <c r="B352" s="60" t="s">
        <v>459</v>
      </c>
      <c r="C352" s="60" t="s">
        <v>3378</v>
      </c>
      <c r="D352" s="93">
        <v>720.7</v>
      </c>
      <c r="E352" s="25">
        <v>6000</v>
      </c>
      <c r="F352" s="57"/>
      <c r="G352" s="40" t="s">
        <v>1113</v>
      </c>
      <c r="H352" s="60"/>
      <c r="I352" s="40" t="s">
        <v>1113</v>
      </c>
      <c r="J352" s="60"/>
      <c r="K352" s="60"/>
      <c r="L352" s="40" t="s">
        <v>1113</v>
      </c>
      <c r="M352" s="40"/>
      <c r="N352" s="60"/>
      <c r="O352" s="41"/>
    </row>
    <row r="353" spans="1:15" s="42" customFormat="1" ht="36" customHeight="1" x14ac:dyDescent="0.2">
      <c r="A353" s="471" t="s">
        <v>1482</v>
      </c>
      <c r="B353" s="60" t="s">
        <v>459</v>
      </c>
      <c r="C353" s="474" t="s">
        <v>3379</v>
      </c>
      <c r="D353" s="93">
        <v>1100</v>
      </c>
      <c r="E353" s="25">
        <v>6001</v>
      </c>
      <c r="F353" s="57"/>
      <c r="G353" s="40" t="s">
        <v>1113</v>
      </c>
      <c r="H353" s="60"/>
      <c r="I353" s="40" t="s">
        <v>1113</v>
      </c>
      <c r="J353" s="60"/>
      <c r="K353" s="60"/>
      <c r="L353" s="40" t="s">
        <v>1113</v>
      </c>
      <c r="M353" s="40"/>
      <c r="N353" s="60"/>
      <c r="O353" s="41"/>
    </row>
    <row r="354" spans="1:15" s="42" customFormat="1" ht="36" customHeight="1" x14ac:dyDescent="0.2">
      <c r="A354" s="471"/>
      <c r="B354" s="60" t="s">
        <v>181</v>
      </c>
      <c r="C354" s="474"/>
      <c r="D354" s="93">
        <v>1075</v>
      </c>
      <c r="E354" s="25">
        <v>6002</v>
      </c>
      <c r="F354" s="57"/>
      <c r="G354" s="40" t="s">
        <v>1113</v>
      </c>
      <c r="H354" s="60"/>
      <c r="I354" s="40" t="s">
        <v>1113</v>
      </c>
      <c r="J354" s="60"/>
      <c r="K354" s="60"/>
      <c r="L354" s="40" t="s">
        <v>1113</v>
      </c>
      <c r="M354" s="40"/>
      <c r="N354" s="60"/>
      <c r="O354" s="41"/>
    </row>
    <row r="355" spans="1:15" s="42" customFormat="1" ht="31.5" x14ac:dyDescent="0.2">
      <c r="A355" s="67" t="s">
        <v>1483</v>
      </c>
      <c r="B355" s="60" t="s">
        <v>629</v>
      </c>
      <c r="C355" s="60" t="s">
        <v>3380</v>
      </c>
      <c r="D355" s="93">
        <v>1782.4</v>
      </c>
      <c r="E355" s="25">
        <v>6003</v>
      </c>
      <c r="F355" s="57"/>
      <c r="G355" s="40" t="s">
        <v>1113</v>
      </c>
      <c r="H355" s="60"/>
      <c r="I355" s="40" t="s">
        <v>1113</v>
      </c>
      <c r="J355" s="60"/>
      <c r="K355" s="60"/>
      <c r="L355" s="40" t="s">
        <v>1113</v>
      </c>
      <c r="M355" s="40"/>
      <c r="N355" s="60"/>
      <c r="O355" s="41"/>
    </row>
    <row r="356" spans="1:15" s="42" customFormat="1" ht="36.75" customHeight="1" x14ac:dyDescent="0.2">
      <c r="A356" s="67" t="s">
        <v>1484</v>
      </c>
      <c r="B356" s="60" t="s">
        <v>201</v>
      </c>
      <c r="C356" s="60" t="s">
        <v>2145</v>
      </c>
      <c r="D356" s="93">
        <v>7000</v>
      </c>
      <c r="E356" s="25">
        <v>6004</v>
      </c>
      <c r="F356" s="57"/>
      <c r="G356" s="40" t="s">
        <v>1113</v>
      </c>
      <c r="H356" s="60"/>
      <c r="I356" s="40" t="s">
        <v>1113</v>
      </c>
      <c r="J356" s="60"/>
      <c r="K356" s="60"/>
      <c r="L356" s="40" t="s">
        <v>1113</v>
      </c>
      <c r="M356" s="40"/>
      <c r="N356" s="60"/>
      <c r="O356" s="41"/>
    </row>
    <row r="357" spans="1:15" s="42" customFormat="1" ht="31.5" customHeight="1" x14ac:dyDescent="0.2">
      <c r="A357" s="471" t="s">
        <v>1485</v>
      </c>
      <c r="B357" s="60" t="s">
        <v>630</v>
      </c>
      <c r="C357" s="474" t="s">
        <v>3381</v>
      </c>
      <c r="D357" s="93">
        <v>1326</v>
      </c>
      <c r="E357" s="25">
        <v>6010</v>
      </c>
      <c r="F357" s="57"/>
      <c r="G357" s="40" t="s">
        <v>1113</v>
      </c>
      <c r="H357" s="60"/>
      <c r="I357" s="40" t="s">
        <v>1113</v>
      </c>
      <c r="J357" s="60"/>
      <c r="K357" s="60"/>
      <c r="L357" s="40"/>
      <c r="M357" s="40" t="s">
        <v>1113</v>
      </c>
      <c r="N357" s="60"/>
      <c r="O357" s="41"/>
    </row>
    <row r="358" spans="1:15" s="42" customFormat="1" ht="31.5" customHeight="1" x14ac:dyDescent="0.2">
      <c r="A358" s="471"/>
      <c r="B358" s="60" t="s">
        <v>10</v>
      </c>
      <c r="C358" s="474"/>
      <c r="D358" s="93">
        <v>219.18</v>
      </c>
      <c r="E358" s="25">
        <v>6009</v>
      </c>
      <c r="F358" s="57"/>
      <c r="G358" s="40" t="s">
        <v>1113</v>
      </c>
      <c r="H358" s="60"/>
      <c r="I358" s="40" t="s">
        <v>1113</v>
      </c>
      <c r="J358" s="60"/>
      <c r="K358" s="60"/>
      <c r="L358" s="40"/>
      <c r="M358" s="40" t="s">
        <v>1113</v>
      </c>
      <c r="N358" s="60"/>
      <c r="O358" s="41"/>
    </row>
    <row r="359" spans="1:15" s="42" customFormat="1" ht="31.5" customHeight="1" x14ac:dyDescent="0.2">
      <c r="A359" s="471"/>
      <c r="B359" s="60" t="s">
        <v>98</v>
      </c>
      <c r="C359" s="474"/>
      <c r="D359" s="93">
        <v>1163.94</v>
      </c>
      <c r="E359" s="25">
        <v>6008</v>
      </c>
      <c r="F359" s="57"/>
      <c r="G359" s="40" t="s">
        <v>1113</v>
      </c>
      <c r="H359" s="60"/>
      <c r="I359" s="40" t="s">
        <v>1113</v>
      </c>
      <c r="J359" s="60"/>
      <c r="K359" s="60"/>
      <c r="L359" s="40"/>
      <c r="M359" s="40" t="s">
        <v>1113</v>
      </c>
      <c r="N359" s="60"/>
      <c r="O359" s="41"/>
    </row>
    <row r="360" spans="1:15" s="42" customFormat="1" ht="31.5" customHeight="1" x14ac:dyDescent="0.2">
      <c r="A360" s="471"/>
      <c r="B360" s="60" t="s">
        <v>626</v>
      </c>
      <c r="C360" s="474"/>
      <c r="D360" s="93">
        <v>390</v>
      </c>
      <c r="E360" s="25">
        <v>6011</v>
      </c>
      <c r="F360" s="57"/>
      <c r="G360" s="40" t="s">
        <v>1113</v>
      </c>
      <c r="H360" s="60"/>
      <c r="I360" s="40" t="s">
        <v>1113</v>
      </c>
      <c r="J360" s="60"/>
      <c r="K360" s="60"/>
      <c r="L360" s="40"/>
      <c r="M360" s="40" t="s">
        <v>1113</v>
      </c>
      <c r="N360" s="60"/>
      <c r="O360" s="41"/>
    </row>
    <row r="361" spans="1:15" s="42" customFormat="1" ht="47.25" customHeight="1" x14ac:dyDescent="0.2">
      <c r="A361" s="67" t="s">
        <v>1486</v>
      </c>
      <c r="B361" s="60" t="s">
        <v>220</v>
      </c>
      <c r="C361" s="60" t="s">
        <v>3382</v>
      </c>
      <c r="D361" s="93">
        <v>6207</v>
      </c>
      <c r="E361" s="25">
        <v>6005</v>
      </c>
      <c r="F361" s="57"/>
      <c r="G361" s="40" t="s">
        <v>1113</v>
      </c>
      <c r="H361" s="60"/>
      <c r="I361" s="40" t="s">
        <v>1113</v>
      </c>
      <c r="J361" s="60"/>
      <c r="K361" s="60"/>
      <c r="L361" s="40"/>
      <c r="M361" s="40" t="s">
        <v>1113</v>
      </c>
      <c r="N361" s="60"/>
      <c r="O361" s="41"/>
    </row>
    <row r="362" spans="1:15" s="42" customFormat="1" ht="47.25" customHeight="1" x14ac:dyDescent="0.2">
      <c r="A362" s="67" t="s">
        <v>1487</v>
      </c>
      <c r="B362" s="60" t="s">
        <v>153</v>
      </c>
      <c r="C362" s="60" t="s">
        <v>3383</v>
      </c>
      <c r="D362" s="93">
        <v>656.55</v>
      </c>
      <c r="E362" s="25">
        <v>6006</v>
      </c>
      <c r="F362" s="57"/>
      <c r="G362" s="40" t="s">
        <v>1113</v>
      </c>
      <c r="H362" s="60"/>
      <c r="I362" s="40" t="s">
        <v>1113</v>
      </c>
      <c r="J362" s="60"/>
      <c r="K362" s="60"/>
      <c r="L362" s="40"/>
      <c r="M362" s="40" t="s">
        <v>1113</v>
      </c>
      <c r="N362" s="60"/>
      <c r="O362" s="41"/>
    </row>
    <row r="363" spans="1:15" s="42" customFormat="1" ht="47.25" customHeight="1" x14ac:dyDescent="0.2">
      <c r="A363" s="67" t="s">
        <v>1488</v>
      </c>
      <c r="B363" s="60" t="s">
        <v>78</v>
      </c>
      <c r="C363" s="60" t="s">
        <v>3384</v>
      </c>
      <c r="D363" s="93">
        <v>1819.15</v>
      </c>
      <c r="E363" s="25">
        <v>6020</v>
      </c>
      <c r="F363" s="57"/>
      <c r="G363" s="40" t="s">
        <v>1113</v>
      </c>
      <c r="H363" s="60"/>
      <c r="I363" s="40" t="s">
        <v>1113</v>
      </c>
      <c r="J363" s="60"/>
      <c r="K363" s="60"/>
      <c r="L363" s="40" t="s">
        <v>1113</v>
      </c>
      <c r="M363" s="40"/>
      <c r="N363" s="60"/>
      <c r="O363" s="41"/>
    </row>
    <row r="364" spans="1:15" s="42" customFormat="1" ht="28.5" customHeight="1" x14ac:dyDescent="0.2">
      <c r="A364" s="471" t="s">
        <v>1489</v>
      </c>
      <c r="B364" s="60" t="s">
        <v>174</v>
      </c>
      <c r="C364" s="474" t="s">
        <v>3385</v>
      </c>
      <c r="D364" s="93">
        <v>390</v>
      </c>
      <c r="E364" s="25">
        <v>6013</v>
      </c>
      <c r="F364" s="57"/>
      <c r="G364" s="40" t="s">
        <v>1113</v>
      </c>
      <c r="H364" s="60"/>
      <c r="I364" s="40" t="s">
        <v>1113</v>
      </c>
      <c r="J364" s="60"/>
      <c r="K364" s="60"/>
      <c r="L364" s="40" t="s">
        <v>1113</v>
      </c>
      <c r="M364" s="40"/>
      <c r="N364" s="60"/>
      <c r="O364" s="41"/>
    </row>
    <row r="365" spans="1:15" s="42" customFormat="1" ht="28.5" customHeight="1" x14ac:dyDescent="0.2">
      <c r="A365" s="471"/>
      <c r="B365" s="60" t="s">
        <v>619</v>
      </c>
      <c r="C365" s="474"/>
      <c r="D365" s="93">
        <v>430</v>
      </c>
      <c r="E365" s="25">
        <v>6012</v>
      </c>
      <c r="F365" s="57"/>
      <c r="G365" s="40" t="s">
        <v>1113</v>
      </c>
      <c r="H365" s="60"/>
      <c r="I365" s="40" t="s">
        <v>1113</v>
      </c>
      <c r="J365" s="60"/>
      <c r="K365" s="60"/>
      <c r="L365" s="40" t="s">
        <v>1113</v>
      </c>
      <c r="M365" s="40"/>
      <c r="N365" s="60"/>
      <c r="O365" s="41"/>
    </row>
    <row r="366" spans="1:15" s="42" customFormat="1" ht="45" customHeight="1" x14ac:dyDescent="0.2">
      <c r="A366" s="67" t="s">
        <v>1490</v>
      </c>
      <c r="B366" s="60" t="s">
        <v>123</v>
      </c>
      <c r="C366" s="60" t="s">
        <v>3386</v>
      </c>
      <c r="D366" s="93">
        <v>1565</v>
      </c>
      <c r="E366" s="25">
        <v>6007</v>
      </c>
      <c r="F366" s="57"/>
      <c r="G366" s="40" t="s">
        <v>1113</v>
      </c>
      <c r="H366" s="60"/>
      <c r="I366" s="40" t="s">
        <v>1113</v>
      </c>
      <c r="J366" s="60"/>
      <c r="K366" s="60"/>
      <c r="L366" s="40" t="s">
        <v>1113</v>
      </c>
      <c r="M366" s="40"/>
      <c r="N366" s="60"/>
      <c r="O366" s="41"/>
    </row>
    <row r="367" spans="1:15" s="42" customFormat="1" ht="28.5" customHeight="1" x14ac:dyDescent="0.2">
      <c r="A367" s="67" t="s">
        <v>1491</v>
      </c>
      <c r="B367" s="60" t="s">
        <v>174</v>
      </c>
      <c r="C367" s="60" t="s">
        <v>3387</v>
      </c>
      <c r="D367" s="93">
        <v>935</v>
      </c>
      <c r="E367" s="25">
        <v>6016</v>
      </c>
      <c r="F367" s="57"/>
      <c r="G367" s="40" t="s">
        <v>1113</v>
      </c>
      <c r="H367" s="60"/>
      <c r="I367" s="40" t="s">
        <v>1113</v>
      </c>
      <c r="J367" s="60"/>
      <c r="K367" s="60"/>
      <c r="L367" s="40" t="s">
        <v>1113</v>
      </c>
      <c r="M367" s="40"/>
      <c r="N367" s="60"/>
      <c r="O367" s="41"/>
    </row>
    <row r="368" spans="1:15" s="42" customFormat="1" ht="28.5" customHeight="1" x14ac:dyDescent="0.2">
      <c r="A368" s="471" t="s">
        <v>1492</v>
      </c>
      <c r="B368" s="60" t="s">
        <v>164</v>
      </c>
      <c r="C368" s="474" t="s">
        <v>3388</v>
      </c>
      <c r="D368" s="93">
        <v>412.22</v>
      </c>
      <c r="E368" s="25">
        <v>6017</v>
      </c>
      <c r="F368" s="57"/>
      <c r="G368" s="40" t="s">
        <v>1113</v>
      </c>
      <c r="H368" s="60"/>
      <c r="I368" s="40" t="s">
        <v>1113</v>
      </c>
      <c r="J368" s="60"/>
      <c r="K368" s="60"/>
      <c r="L368" s="40" t="s">
        <v>1113</v>
      </c>
      <c r="M368" s="40"/>
      <c r="N368" s="60"/>
      <c r="O368" s="41"/>
    </row>
    <row r="369" spans="1:25" s="42" customFormat="1" ht="28.5" customHeight="1" x14ac:dyDescent="0.2">
      <c r="A369" s="471"/>
      <c r="B369" s="60" t="s">
        <v>174</v>
      </c>
      <c r="C369" s="474"/>
      <c r="D369" s="93">
        <v>236.25</v>
      </c>
      <c r="E369" s="25">
        <v>6018</v>
      </c>
      <c r="F369" s="57"/>
      <c r="G369" s="40" t="s">
        <v>1113</v>
      </c>
      <c r="H369" s="60"/>
      <c r="I369" s="40" t="s">
        <v>1113</v>
      </c>
      <c r="J369" s="60"/>
      <c r="K369" s="60"/>
      <c r="L369" s="40"/>
      <c r="M369" s="40" t="s">
        <v>1113</v>
      </c>
      <c r="N369" s="60"/>
      <c r="O369" s="41"/>
    </row>
    <row r="370" spans="1:25" s="42" customFormat="1" ht="38.25" customHeight="1" x14ac:dyDescent="0.2">
      <c r="A370" s="67" t="s">
        <v>1493</v>
      </c>
      <c r="B370" s="60" t="s">
        <v>631</v>
      </c>
      <c r="C370" s="60" t="s">
        <v>3389</v>
      </c>
      <c r="D370" s="93">
        <v>12430</v>
      </c>
      <c r="E370" s="25">
        <v>6019</v>
      </c>
      <c r="F370" s="57"/>
      <c r="G370" s="40" t="s">
        <v>1113</v>
      </c>
      <c r="H370" s="60"/>
      <c r="I370" s="40" t="s">
        <v>1113</v>
      </c>
      <c r="J370" s="60"/>
      <c r="K370" s="60"/>
      <c r="L370" s="40"/>
      <c r="M370" s="40" t="s">
        <v>1113</v>
      </c>
      <c r="N370" s="60"/>
      <c r="O370" s="41"/>
    </row>
    <row r="371" spans="1:25" s="42" customFormat="1" ht="38.25" customHeight="1" x14ac:dyDescent="0.2">
      <c r="A371" s="67" t="s">
        <v>1494</v>
      </c>
      <c r="B371" s="60" t="s">
        <v>481</v>
      </c>
      <c r="C371" s="60" t="s">
        <v>3390</v>
      </c>
      <c r="D371" s="93">
        <v>5936.11</v>
      </c>
      <c r="E371" s="25">
        <v>6021</v>
      </c>
      <c r="F371" s="57"/>
      <c r="G371" s="40" t="s">
        <v>1113</v>
      </c>
      <c r="H371" s="60"/>
      <c r="I371" s="40" t="s">
        <v>1113</v>
      </c>
      <c r="J371" s="60"/>
      <c r="K371" s="60"/>
      <c r="L371" s="40"/>
      <c r="M371" s="40" t="s">
        <v>1113</v>
      </c>
      <c r="N371" s="60"/>
      <c r="O371" s="41"/>
    </row>
    <row r="372" spans="1:25" s="42" customFormat="1" ht="66.75" customHeight="1" x14ac:dyDescent="0.2">
      <c r="A372" s="471" t="s">
        <v>1495</v>
      </c>
      <c r="B372" s="60" t="s">
        <v>632</v>
      </c>
      <c r="C372" s="474" t="s">
        <v>2146</v>
      </c>
      <c r="D372" s="93">
        <v>1781.12</v>
      </c>
      <c r="E372" s="25" t="s">
        <v>655</v>
      </c>
      <c r="F372" s="57"/>
      <c r="G372" s="40" t="s">
        <v>1113</v>
      </c>
      <c r="H372" s="60"/>
      <c r="I372" s="40" t="s">
        <v>1113</v>
      </c>
      <c r="J372" s="60"/>
      <c r="K372" s="60"/>
      <c r="L372" s="40"/>
      <c r="M372" s="40" t="s">
        <v>1113</v>
      </c>
      <c r="N372" s="60"/>
      <c r="O372" s="41"/>
    </row>
    <row r="373" spans="1:25" s="42" customFormat="1" ht="66.75" customHeight="1" x14ac:dyDescent="0.2">
      <c r="A373" s="471"/>
      <c r="B373" s="60" t="s">
        <v>633</v>
      </c>
      <c r="C373" s="474"/>
      <c r="D373" s="93">
        <v>1975</v>
      </c>
      <c r="E373" s="25" t="s">
        <v>656</v>
      </c>
      <c r="F373" s="57"/>
      <c r="G373" s="40" t="s">
        <v>1113</v>
      </c>
      <c r="H373" s="60"/>
      <c r="I373" s="40" t="s">
        <v>1113</v>
      </c>
      <c r="J373" s="60"/>
      <c r="K373" s="60"/>
      <c r="L373" s="40"/>
      <c r="M373" s="40" t="s">
        <v>1113</v>
      </c>
      <c r="N373" s="60"/>
      <c r="O373" s="41"/>
    </row>
    <row r="374" spans="1:25" s="42" customFormat="1" ht="52.5" customHeight="1" thickBot="1" x14ac:dyDescent="0.25">
      <c r="A374" s="70" t="s">
        <v>1496</v>
      </c>
      <c r="B374" s="71" t="s">
        <v>634</v>
      </c>
      <c r="C374" s="71" t="s">
        <v>3391</v>
      </c>
      <c r="D374" s="94">
        <v>1785.4</v>
      </c>
      <c r="E374" s="30">
        <v>6022</v>
      </c>
      <c r="F374" s="58"/>
      <c r="G374" s="43" t="s">
        <v>1113</v>
      </c>
      <c r="H374" s="71"/>
      <c r="I374" s="43" t="s">
        <v>1113</v>
      </c>
      <c r="J374" s="71"/>
      <c r="K374" s="71"/>
      <c r="L374" s="43" t="s">
        <v>1113</v>
      </c>
      <c r="M374" s="43"/>
      <c r="N374" s="71"/>
      <c r="O374" s="44"/>
    </row>
    <row r="375" spans="1:25" s="9" customFormat="1" ht="15.75" thickTop="1" x14ac:dyDescent="0.2">
      <c r="A375" s="95"/>
      <c r="B375" s="96"/>
      <c r="C375" s="52"/>
      <c r="D375" s="10"/>
      <c r="E375" s="95"/>
      <c r="F375" s="96"/>
    </row>
    <row r="376" spans="1:25" s="9" customFormat="1" x14ac:dyDescent="0.2">
      <c r="A376" s="7"/>
      <c r="D376" s="10"/>
      <c r="E376" s="7"/>
    </row>
    <row r="377" spans="1:25" s="92" customFormat="1" ht="42.75" customHeight="1" thickBot="1" x14ac:dyDescent="0.25">
      <c r="A377" s="486" t="s">
        <v>657</v>
      </c>
      <c r="B377" s="486"/>
      <c r="C377" s="486"/>
      <c r="D377" s="486"/>
      <c r="E377" s="486"/>
      <c r="F377" s="486"/>
      <c r="G377" s="486"/>
      <c r="H377" s="486"/>
      <c r="I377" s="486"/>
      <c r="J377" s="486"/>
      <c r="K377" s="486"/>
      <c r="L377" s="486"/>
      <c r="M377" s="486"/>
      <c r="N377" s="486"/>
      <c r="O377" s="486"/>
    </row>
    <row r="378" spans="1:25" s="47" customFormat="1" ht="48" customHeight="1" thickTop="1" x14ac:dyDescent="0.2">
      <c r="A378" s="484" t="s">
        <v>2102</v>
      </c>
      <c r="B378" s="480" t="s">
        <v>2103</v>
      </c>
      <c r="C378" s="480" t="s">
        <v>2104</v>
      </c>
      <c r="D378" s="480" t="s">
        <v>1107</v>
      </c>
      <c r="E378" s="482" t="s">
        <v>1108</v>
      </c>
      <c r="F378" s="477" t="s">
        <v>2105</v>
      </c>
      <c r="G378" s="477" t="s">
        <v>2106</v>
      </c>
      <c r="H378" s="477"/>
      <c r="I378" s="477" t="s">
        <v>2107</v>
      </c>
      <c r="J378" s="477"/>
      <c r="K378" s="477" t="s">
        <v>2108</v>
      </c>
      <c r="L378" s="477"/>
      <c r="M378" s="477"/>
      <c r="N378" s="477"/>
      <c r="O378" s="472" t="s">
        <v>2109</v>
      </c>
      <c r="P378" s="46"/>
      <c r="Q378" s="46"/>
      <c r="R378" s="46"/>
      <c r="S378" s="46"/>
      <c r="T378" s="46"/>
      <c r="U378" s="46"/>
      <c r="V378" s="46"/>
      <c r="W378" s="46"/>
      <c r="X378" s="46"/>
      <c r="Y378" s="46"/>
    </row>
    <row r="379" spans="1:25" s="47" customFormat="1" ht="33" customHeight="1" thickBot="1" x14ac:dyDescent="0.25">
      <c r="A379" s="485"/>
      <c r="B379" s="481"/>
      <c r="C379" s="481"/>
      <c r="D379" s="481"/>
      <c r="E379" s="483"/>
      <c r="F379" s="478"/>
      <c r="G379" s="73" t="s">
        <v>2110</v>
      </c>
      <c r="H379" s="73" t="s">
        <v>2111</v>
      </c>
      <c r="I379" s="73" t="s">
        <v>2112</v>
      </c>
      <c r="J379" s="73" t="s">
        <v>2111</v>
      </c>
      <c r="K379" s="73" t="s">
        <v>1109</v>
      </c>
      <c r="L379" s="73" t="s">
        <v>1110</v>
      </c>
      <c r="M379" s="73" t="s">
        <v>1111</v>
      </c>
      <c r="N379" s="73" t="s">
        <v>1112</v>
      </c>
      <c r="O379" s="473"/>
      <c r="P379" s="46"/>
      <c r="Q379" s="46"/>
      <c r="R379" s="46"/>
      <c r="S379" s="46"/>
      <c r="T379" s="46"/>
      <c r="U379" s="46"/>
      <c r="V379" s="46"/>
      <c r="W379" s="46"/>
      <c r="X379" s="46"/>
      <c r="Y379" s="46"/>
    </row>
    <row r="380" spans="1:25" s="42" customFormat="1" ht="47.25" x14ac:dyDescent="0.2">
      <c r="A380" s="84" t="s">
        <v>1497</v>
      </c>
      <c r="B380" s="45" t="s">
        <v>658</v>
      </c>
      <c r="C380" s="66" t="s">
        <v>3392</v>
      </c>
      <c r="D380" s="55">
        <v>62345.5</v>
      </c>
      <c r="E380" s="62" t="s">
        <v>663</v>
      </c>
      <c r="F380" s="60"/>
      <c r="G380" s="40"/>
      <c r="H380" s="40" t="s">
        <v>1113</v>
      </c>
      <c r="I380" s="40" t="s">
        <v>1113</v>
      </c>
      <c r="J380" s="60"/>
      <c r="K380" s="60"/>
      <c r="L380" s="40"/>
      <c r="M380" s="40" t="s">
        <v>1113</v>
      </c>
      <c r="N380" s="60"/>
      <c r="O380" s="41" t="s">
        <v>3071</v>
      </c>
    </row>
    <row r="381" spans="1:25" s="42" customFormat="1" ht="47.25" x14ac:dyDescent="0.2">
      <c r="A381" s="495" t="s">
        <v>1498</v>
      </c>
      <c r="B381" s="45" t="s">
        <v>658</v>
      </c>
      <c r="C381" s="479" t="s">
        <v>3393</v>
      </c>
      <c r="D381" s="55">
        <v>58105</v>
      </c>
      <c r="E381" s="62" t="s">
        <v>664</v>
      </c>
      <c r="F381" s="60"/>
      <c r="G381" s="40"/>
      <c r="H381" s="40" t="s">
        <v>1113</v>
      </c>
      <c r="I381" s="40" t="s">
        <v>1113</v>
      </c>
      <c r="J381" s="60"/>
      <c r="K381" s="60"/>
      <c r="L381" s="40"/>
      <c r="M381" s="40" t="s">
        <v>1113</v>
      </c>
      <c r="N381" s="60"/>
      <c r="O381" s="41" t="s">
        <v>3071</v>
      </c>
    </row>
    <row r="382" spans="1:25" s="42" customFormat="1" ht="47.25" x14ac:dyDescent="0.2">
      <c r="A382" s="495"/>
      <c r="B382" s="45" t="s">
        <v>659</v>
      </c>
      <c r="C382" s="479"/>
      <c r="D382" s="55">
        <v>13017.6</v>
      </c>
      <c r="E382" s="62" t="s">
        <v>665</v>
      </c>
      <c r="F382" s="60"/>
      <c r="G382" s="40"/>
      <c r="H382" s="40" t="s">
        <v>1113</v>
      </c>
      <c r="I382" s="40" t="s">
        <v>1113</v>
      </c>
      <c r="J382" s="60"/>
      <c r="K382" s="60"/>
      <c r="L382" s="40" t="s">
        <v>1113</v>
      </c>
      <c r="M382" s="40"/>
      <c r="N382" s="60"/>
      <c r="O382" s="41" t="s">
        <v>3071</v>
      </c>
    </row>
    <row r="383" spans="1:25" s="42" customFormat="1" ht="47.25" x14ac:dyDescent="0.2">
      <c r="A383" s="495" t="s">
        <v>1499</v>
      </c>
      <c r="B383" s="45" t="s">
        <v>660</v>
      </c>
      <c r="C383" s="479" t="s">
        <v>3394</v>
      </c>
      <c r="D383" s="55">
        <v>65650.350000000006</v>
      </c>
      <c r="E383" s="62" t="s">
        <v>666</v>
      </c>
      <c r="F383" s="60"/>
      <c r="G383" s="40" t="s">
        <v>1113</v>
      </c>
      <c r="H383" s="60"/>
      <c r="I383" s="40" t="s">
        <v>1113</v>
      </c>
      <c r="J383" s="60"/>
      <c r="K383" s="60"/>
      <c r="L383" s="40" t="s">
        <v>1113</v>
      </c>
      <c r="M383" s="40"/>
      <c r="N383" s="60"/>
      <c r="O383" s="41"/>
    </row>
    <row r="384" spans="1:25" s="42" customFormat="1" ht="47.25" x14ac:dyDescent="0.2">
      <c r="A384" s="495"/>
      <c r="B384" s="45" t="s">
        <v>661</v>
      </c>
      <c r="C384" s="479"/>
      <c r="D384" s="55">
        <v>114817.63</v>
      </c>
      <c r="E384" s="62" t="s">
        <v>667</v>
      </c>
      <c r="F384" s="60"/>
      <c r="G384" s="40" t="s">
        <v>1113</v>
      </c>
      <c r="H384" s="60"/>
      <c r="I384" s="40" t="s">
        <v>1113</v>
      </c>
      <c r="J384" s="60"/>
      <c r="K384" s="60"/>
      <c r="L384" s="40"/>
      <c r="M384" s="40" t="s">
        <v>1113</v>
      </c>
      <c r="N384" s="60"/>
      <c r="O384" s="41"/>
    </row>
    <row r="385" spans="1:25" s="42" customFormat="1" ht="47.25" x14ac:dyDescent="0.2">
      <c r="A385" s="495" t="s">
        <v>1500</v>
      </c>
      <c r="B385" s="45" t="s">
        <v>153</v>
      </c>
      <c r="C385" s="479" t="s">
        <v>3395</v>
      </c>
      <c r="D385" s="55">
        <v>235716.71</v>
      </c>
      <c r="E385" s="62" t="s">
        <v>668</v>
      </c>
      <c r="F385" s="60"/>
      <c r="G385" s="40" t="s">
        <v>1113</v>
      </c>
      <c r="H385" s="60"/>
      <c r="I385" s="40" t="s">
        <v>1113</v>
      </c>
      <c r="J385" s="60"/>
      <c r="K385" s="60"/>
      <c r="L385" s="40"/>
      <c r="M385" s="40" t="s">
        <v>1113</v>
      </c>
      <c r="N385" s="60"/>
      <c r="O385" s="41"/>
    </row>
    <row r="386" spans="1:25" s="42" customFormat="1" ht="47.25" x14ac:dyDescent="0.2">
      <c r="A386" s="495"/>
      <c r="B386" s="45" t="s">
        <v>273</v>
      </c>
      <c r="C386" s="479"/>
      <c r="D386" s="55">
        <v>22441.599999999999</v>
      </c>
      <c r="E386" s="62" t="s">
        <v>669</v>
      </c>
      <c r="F386" s="60"/>
      <c r="G386" s="40" t="s">
        <v>1113</v>
      </c>
      <c r="H386" s="60"/>
      <c r="I386" s="40" t="s">
        <v>1113</v>
      </c>
      <c r="J386" s="60"/>
      <c r="K386" s="60"/>
      <c r="L386" s="40"/>
      <c r="M386" s="40" t="s">
        <v>1113</v>
      </c>
      <c r="N386" s="60"/>
      <c r="O386" s="41"/>
    </row>
    <row r="387" spans="1:25" s="42" customFormat="1" ht="47.25" x14ac:dyDescent="0.2">
      <c r="A387" s="495"/>
      <c r="B387" s="45" t="s">
        <v>226</v>
      </c>
      <c r="C387" s="479"/>
      <c r="D387" s="55">
        <v>1320.6</v>
      </c>
      <c r="E387" s="62" t="s">
        <v>670</v>
      </c>
      <c r="F387" s="60"/>
      <c r="G387" s="40" t="s">
        <v>1113</v>
      </c>
      <c r="H387" s="60"/>
      <c r="I387" s="40" t="s">
        <v>1113</v>
      </c>
      <c r="J387" s="60"/>
      <c r="K387" s="60"/>
      <c r="L387" s="40" t="s">
        <v>1113</v>
      </c>
      <c r="M387" s="40"/>
      <c r="N387" s="60"/>
      <c r="O387" s="41"/>
    </row>
    <row r="388" spans="1:25" s="42" customFormat="1" ht="48" thickBot="1" x14ac:dyDescent="0.25">
      <c r="A388" s="85" t="s">
        <v>1501</v>
      </c>
      <c r="B388" s="99" t="s">
        <v>662</v>
      </c>
      <c r="C388" s="83" t="s">
        <v>3396</v>
      </c>
      <c r="D388" s="54">
        <v>257850.6</v>
      </c>
      <c r="E388" s="87" t="s">
        <v>671</v>
      </c>
      <c r="F388" s="71"/>
      <c r="G388" s="43" t="s">
        <v>1113</v>
      </c>
      <c r="H388" s="71"/>
      <c r="I388" s="43" t="s">
        <v>1113</v>
      </c>
      <c r="J388" s="71"/>
      <c r="K388" s="71"/>
      <c r="L388" s="43" t="s">
        <v>1113</v>
      </c>
      <c r="M388" s="43"/>
      <c r="N388" s="71"/>
      <c r="O388" s="44"/>
    </row>
    <row r="389" spans="1:25" s="9" customFormat="1" ht="15.75" thickTop="1" x14ac:dyDescent="0.2">
      <c r="A389" s="97"/>
      <c r="B389" s="98"/>
      <c r="C389" s="98"/>
      <c r="D389" s="10"/>
      <c r="E389" s="101"/>
    </row>
    <row r="390" spans="1:25" s="9" customFormat="1" x14ac:dyDescent="0.2">
      <c r="A390" s="7"/>
      <c r="D390" s="10"/>
      <c r="E390" s="7"/>
    </row>
    <row r="391" spans="1:25" s="92" customFormat="1" ht="48" customHeight="1" thickBot="1" x14ac:dyDescent="0.25">
      <c r="A391" s="486" t="s">
        <v>672</v>
      </c>
      <c r="B391" s="486"/>
      <c r="C391" s="486"/>
      <c r="D391" s="486"/>
      <c r="E391" s="486"/>
      <c r="F391" s="486"/>
      <c r="G391" s="486"/>
      <c r="H391" s="486"/>
      <c r="I391" s="486"/>
      <c r="J391" s="486"/>
      <c r="K391" s="486"/>
      <c r="L391" s="486"/>
      <c r="M391" s="486"/>
      <c r="N391" s="486"/>
      <c r="O391" s="486"/>
    </row>
    <row r="392" spans="1:25" s="47" customFormat="1" ht="48" customHeight="1" thickTop="1" x14ac:dyDescent="0.2">
      <c r="A392" s="484" t="s">
        <v>2102</v>
      </c>
      <c r="B392" s="480" t="s">
        <v>2103</v>
      </c>
      <c r="C392" s="480" t="s">
        <v>2104</v>
      </c>
      <c r="D392" s="480" t="s">
        <v>1107</v>
      </c>
      <c r="E392" s="482" t="s">
        <v>1108</v>
      </c>
      <c r="F392" s="477" t="s">
        <v>2105</v>
      </c>
      <c r="G392" s="477" t="s">
        <v>2106</v>
      </c>
      <c r="H392" s="477"/>
      <c r="I392" s="477" t="s">
        <v>2107</v>
      </c>
      <c r="J392" s="477"/>
      <c r="K392" s="477" t="s">
        <v>2108</v>
      </c>
      <c r="L392" s="477"/>
      <c r="M392" s="477"/>
      <c r="N392" s="477"/>
      <c r="O392" s="472" t="s">
        <v>2109</v>
      </c>
      <c r="P392" s="46"/>
      <c r="Q392" s="46"/>
      <c r="R392" s="46"/>
      <c r="S392" s="46"/>
      <c r="T392" s="46"/>
      <c r="U392" s="46"/>
      <c r="V392" s="46"/>
      <c r="W392" s="46"/>
      <c r="X392" s="46"/>
      <c r="Y392" s="46"/>
    </row>
    <row r="393" spans="1:25" s="47" customFormat="1" ht="33" customHeight="1" thickBot="1" x14ac:dyDescent="0.25">
      <c r="A393" s="485"/>
      <c r="B393" s="481"/>
      <c r="C393" s="481"/>
      <c r="D393" s="481"/>
      <c r="E393" s="483"/>
      <c r="F393" s="478"/>
      <c r="G393" s="73" t="s">
        <v>2110</v>
      </c>
      <c r="H393" s="73" t="s">
        <v>2111</v>
      </c>
      <c r="I393" s="73" t="s">
        <v>2112</v>
      </c>
      <c r="J393" s="73" t="s">
        <v>2111</v>
      </c>
      <c r="K393" s="73" t="s">
        <v>1109</v>
      </c>
      <c r="L393" s="73" t="s">
        <v>1110</v>
      </c>
      <c r="M393" s="73" t="s">
        <v>1111</v>
      </c>
      <c r="N393" s="73" t="s">
        <v>1112</v>
      </c>
      <c r="O393" s="473"/>
      <c r="P393" s="46"/>
      <c r="Q393" s="46"/>
      <c r="R393" s="46"/>
      <c r="S393" s="46"/>
      <c r="T393" s="46"/>
      <c r="U393" s="46"/>
      <c r="V393" s="46"/>
      <c r="W393" s="46"/>
      <c r="X393" s="46"/>
      <c r="Y393" s="46"/>
    </row>
    <row r="394" spans="1:25" s="42" customFormat="1" ht="47.25" x14ac:dyDescent="0.2">
      <c r="A394" s="84" t="s">
        <v>1502</v>
      </c>
      <c r="B394" s="63" t="s">
        <v>673</v>
      </c>
      <c r="C394" s="66" t="s">
        <v>3397</v>
      </c>
      <c r="D394" s="55">
        <v>35770</v>
      </c>
      <c r="E394" s="62" t="s">
        <v>689</v>
      </c>
      <c r="F394" s="60"/>
      <c r="G394" s="40" t="s">
        <v>1113</v>
      </c>
      <c r="H394" s="60"/>
      <c r="I394" s="40" t="s">
        <v>1113</v>
      </c>
      <c r="J394" s="60"/>
      <c r="K394" s="60"/>
      <c r="L394" s="40" t="s">
        <v>1113</v>
      </c>
      <c r="M394" s="40"/>
      <c r="N394" s="60"/>
      <c r="O394" s="41"/>
    </row>
    <row r="395" spans="1:25" s="42" customFormat="1" ht="47.25" x14ac:dyDescent="0.2">
      <c r="A395" s="495" t="s">
        <v>1503</v>
      </c>
      <c r="B395" s="63" t="s">
        <v>674</v>
      </c>
      <c r="C395" s="479" t="s">
        <v>3398</v>
      </c>
      <c r="D395" s="55">
        <v>32000</v>
      </c>
      <c r="E395" s="62" t="s">
        <v>690</v>
      </c>
      <c r="F395" s="60"/>
      <c r="G395" s="40" t="s">
        <v>1113</v>
      </c>
      <c r="H395" s="60"/>
      <c r="I395" s="40" t="s">
        <v>1113</v>
      </c>
      <c r="J395" s="60"/>
      <c r="K395" s="60"/>
      <c r="L395" s="40" t="s">
        <v>1113</v>
      </c>
      <c r="M395" s="40"/>
      <c r="N395" s="60"/>
      <c r="O395" s="41"/>
    </row>
    <row r="396" spans="1:25" s="42" customFormat="1" ht="47.25" x14ac:dyDescent="0.2">
      <c r="A396" s="495"/>
      <c r="B396" s="63" t="s">
        <v>675</v>
      </c>
      <c r="C396" s="479"/>
      <c r="D396" s="55">
        <v>8000</v>
      </c>
      <c r="E396" s="62" t="s">
        <v>691</v>
      </c>
      <c r="F396" s="60"/>
      <c r="G396" s="40" t="s">
        <v>1113</v>
      </c>
      <c r="H396" s="60"/>
      <c r="I396" s="40" t="s">
        <v>1113</v>
      </c>
      <c r="J396" s="60"/>
      <c r="K396" s="60"/>
      <c r="L396" s="40" t="s">
        <v>1113</v>
      </c>
      <c r="M396" s="40"/>
      <c r="N396" s="60"/>
      <c r="O396" s="41"/>
    </row>
    <row r="397" spans="1:25" s="42" customFormat="1" ht="47.25" x14ac:dyDescent="0.2">
      <c r="A397" s="84" t="s">
        <v>1504</v>
      </c>
      <c r="B397" s="63" t="s">
        <v>676</v>
      </c>
      <c r="C397" s="66" t="s">
        <v>3399</v>
      </c>
      <c r="D397" s="55">
        <v>21205</v>
      </c>
      <c r="E397" s="62" t="s">
        <v>692</v>
      </c>
      <c r="F397" s="60"/>
      <c r="G397" s="40" t="s">
        <v>1113</v>
      </c>
      <c r="H397" s="60"/>
      <c r="I397" s="40" t="s">
        <v>1113</v>
      </c>
      <c r="J397" s="60"/>
      <c r="K397" s="60"/>
      <c r="L397" s="40" t="s">
        <v>1113</v>
      </c>
      <c r="M397" s="40"/>
      <c r="N397" s="60"/>
      <c r="O397" s="41"/>
    </row>
    <row r="398" spans="1:25" s="42" customFormat="1" ht="47.25" x14ac:dyDescent="0.2">
      <c r="A398" s="84" t="s">
        <v>1505</v>
      </c>
      <c r="B398" s="63" t="s">
        <v>677</v>
      </c>
      <c r="C398" s="66" t="s">
        <v>3400</v>
      </c>
      <c r="D398" s="55">
        <v>19000</v>
      </c>
      <c r="E398" s="62" t="s">
        <v>693</v>
      </c>
      <c r="F398" s="60"/>
      <c r="G398" s="40" t="s">
        <v>1113</v>
      </c>
      <c r="H398" s="60"/>
      <c r="I398" s="40" t="s">
        <v>1113</v>
      </c>
      <c r="J398" s="60"/>
      <c r="K398" s="60"/>
      <c r="L398" s="40" t="s">
        <v>1113</v>
      </c>
      <c r="M398" s="40"/>
      <c r="N398" s="60"/>
      <c r="O398" s="41"/>
    </row>
    <row r="399" spans="1:25" s="42" customFormat="1" ht="47.25" x14ac:dyDescent="0.2">
      <c r="A399" s="495" t="s">
        <v>1506</v>
      </c>
      <c r="B399" s="63" t="s">
        <v>678</v>
      </c>
      <c r="C399" s="479" t="s">
        <v>3401</v>
      </c>
      <c r="D399" s="55">
        <v>82016.399999999994</v>
      </c>
      <c r="E399" s="62" t="s">
        <v>694</v>
      </c>
      <c r="F399" s="60"/>
      <c r="G399" s="40" t="s">
        <v>1113</v>
      </c>
      <c r="H399" s="60"/>
      <c r="I399" s="40" t="s">
        <v>1113</v>
      </c>
      <c r="J399" s="60"/>
      <c r="K399" s="60"/>
      <c r="L399" s="40" t="s">
        <v>1113</v>
      </c>
      <c r="M399" s="40"/>
      <c r="N399" s="60"/>
      <c r="O399" s="41"/>
    </row>
    <row r="400" spans="1:25" s="42" customFormat="1" ht="47.25" x14ac:dyDescent="0.2">
      <c r="A400" s="495"/>
      <c r="B400" s="63" t="s">
        <v>679</v>
      </c>
      <c r="C400" s="479"/>
      <c r="D400" s="55">
        <v>26861</v>
      </c>
      <c r="E400" s="62" t="s">
        <v>695</v>
      </c>
      <c r="F400" s="60"/>
      <c r="G400" s="40" t="s">
        <v>1113</v>
      </c>
      <c r="H400" s="60"/>
      <c r="I400" s="40" t="s">
        <v>1113</v>
      </c>
      <c r="J400" s="60"/>
      <c r="K400" s="60"/>
      <c r="L400" s="40"/>
      <c r="M400" s="40" t="s">
        <v>1113</v>
      </c>
      <c r="N400" s="60"/>
      <c r="O400" s="41"/>
    </row>
    <row r="401" spans="1:15" s="42" customFormat="1" ht="47.25" x14ac:dyDescent="0.2">
      <c r="A401" s="84" t="s">
        <v>1507</v>
      </c>
      <c r="B401" s="63" t="s">
        <v>3081</v>
      </c>
      <c r="C401" s="66" t="s">
        <v>3402</v>
      </c>
      <c r="D401" s="55">
        <v>37200</v>
      </c>
      <c r="E401" s="62" t="s">
        <v>696</v>
      </c>
      <c r="F401" s="60"/>
      <c r="G401" s="40" t="s">
        <v>1113</v>
      </c>
      <c r="H401" s="60"/>
      <c r="I401" s="40" t="s">
        <v>1113</v>
      </c>
      <c r="J401" s="60"/>
      <c r="K401" s="60"/>
      <c r="L401" s="40"/>
      <c r="M401" s="40" t="s">
        <v>1113</v>
      </c>
      <c r="N401" s="60"/>
      <c r="O401" s="41"/>
    </row>
    <row r="402" spans="1:15" s="42" customFormat="1" ht="47.25" x14ac:dyDescent="0.2">
      <c r="A402" s="84" t="s">
        <v>1508</v>
      </c>
      <c r="B402" s="63" t="s">
        <v>582</v>
      </c>
      <c r="C402" s="66" t="s">
        <v>3403</v>
      </c>
      <c r="D402" s="55">
        <v>32578</v>
      </c>
      <c r="E402" s="62" t="s">
        <v>697</v>
      </c>
      <c r="F402" s="60"/>
      <c r="G402" s="40" t="s">
        <v>1113</v>
      </c>
      <c r="H402" s="60"/>
      <c r="I402" s="40" t="s">
        <v>1113</v>
      </c>
      <c r="J402" s="60"/>
      <c r="K402" s="60"/>
      <c r="L402" s="40"/>
      <c r="M402" s="40" t="s">
        <v>1113</v>
      </c>
      <c r="N402" s="60"/>
      <c r="O402" s="41"/>
    </row>
    <row r="403" spans="1:15" s="42" customFormat="1" ht="47.25" x14ac:dyDescent="0.2">
      <c r="A403" s="84" t="s">
        <v>1509</v>
      </c>
      <c r="B403" s="63" t="s">
        <v>85</v>
      </c>
      <c r="C403" s="66" t="s">
        <v>3404</v>
      </c>
      <c r="D403" s="55">
        <v>55000</v>
      </c>
      <c r="E403" s="62" t="s">
        <v>698</v>
      </c>
      <c r="F403" s="60"/>
      <c r="G403" s="40" t="s">
        <v>1113</v>
      </c>
      <c r="H403" s="60"/>
      <c r="I403" s="40" t="s">
        <v>1113</v>
      </c>
      <c r="J403" s="60"/>
      <c r="K403" s="60"/>
      <c r="L403" s="40" t="s">
        <v>1113</v>
      </c>
      <c r="M403" s="40"/>
      <c r="N403" s="60"/>
      <c r="O403" s="41"/>
    </row>
    <row r="404" spans="1:15" s="42" customFormat="1" ht="47.25" x14ac:dyDescent="0.2">
      <c r="A404" s="495" t="s">
        <v>1510</v>
      </c>
      <c r="B404" s="63" t="s">
        <v>680</v>
      </c>
      <c r="C404" s="479" t="s">
        <v>3405</v>
      </c>
      <c r="D404" s="55">
        <v>33245.629999999997</v>
      </c>
      <c r="E404" s="62" t="s">
        <v>699</v>
      </c>
      <c r="F404" s="60"/>
      <c r="G404" s="40" t="s">
        <v>1113</v>
      </c>
      <c r="H404" s="40" t="s">
        <v>1113</v>
      </c>
      <c r="I404" s="40" t="s">
        <v>1113</v>
      </c>
      <c r="J404" s="60"/>
      <c r="K404" s="60"/>
      <c r="L404" s="40" t="s">
        <v>1113</v>
      </c>
      <c r="M404" s="40"/>
      <c r="N404" s="60"/>
      <c r="O404" s="41" t="s">
        <v>3071</v>
      </c>
    </row>
    <row r="405" spans="1:15" s="42" customFormat="1" ht="47.25" x14ac:dyDescent="0.2">
      <c r="A405" s="495"/>
      <c r="B405" s="63" t="s">
        <v>681</v>
      </c>
      <c r="C405" s="479"/>
      <c r="D405" s="55">
        <v>14032.28</v>
      </c>
      <c r="E405" s="62" t="s">
        <v>700</v>
      </c>
      <c r="F405" s="60"/>
      <c r="G405" s="40" t="s">
        <v>1113</v>
      </c>
      <c r="H405" s="60"/>
      <c r="I405" s="40" t="s">
        <v>1113</v>
      </c>
      <c r="J405" s="60"/>
      <c r="K405" s="60"/>
      <c r="L405" s="40" t="s">
        <v>1113</v>
      </c>
      <c r="M405" s="40"/>
      <c r="N405" s="60"/>
      <c r="O405" s="41"/>
    </row>
    <row r="406" spans="1:15" s="42" customFormat="1" ht="47.25" x14ac:dyDescent="0.2">
      <c r="A406" s="495"/>
      <c r="B406" s="63" t="s">
        <v>682</v>
      </c>
      <c r="C406" s="479"/>
      <c r="D406" s="55">
        <v>154.56</v>
      </c>
      <c r="E406" s="62" t="s">
        <v>701</v>
      </c>
      <c r="F406" s="60"/>
      <c r="G406" s="40" t="s">
        <v>1113</v>
      </c>
      <c r="H406" s="60"/>
      <c r="I406" s="40" t="s">
        <v>1113</v>
      </c>
      <c r="J406" s="60"/>
      <c r="K406" s="60"/>
      <c r="L406" s="40" t="s">
        <v>1113</v>
      </c>
      <c r="M406" s="40"/>
      <c r="N406" s="60"/>
      <c r="O406" s="41"/>
    </row>
    <row r="407" spans="1:15" s="42" customFormat="1" ht="47.25" x14ac:dyDescent="0.2">
      <c r="A407" s="495" t="s">
        <v>1511</v>
      </c>
      <c r="B407" s="63" t="s">
        <v>174</v>
      </c>
      <c r="C407" s="479" t="s">
        <v>3406</v>
      </c>
      <c r="D407" s="55">
        <v>480</v>
      </c>
      <c r="E407" s="62" t="s">
        <v>702</v>
      </c>
      <c r="F407" s="60"/>
      <c r="G407" s="40" t="s">
        <v>1113</v>
      </c>
      <c r="H407" s="60"/>
      <c r="I407" s="40" t="s">
        <v>1113</v>
      </c>
      <c r="J407" s="60"/>
      <c r="K407" s="60"/>
      <c r="L407" s="40" t="s">
        <v>1113</v>
      </c>
      <c r="M407" s="40"/>
      <c r="N407" s="60"/>
      <c r="O407" s="41"/>
    </row>
    <row r="408" spans="1:15" s="42" customFormat="1" ht="47.25" x14ac:dyDescent="0.2">
      <c r="A408" s="495"/>
      <c r="B408" s="63" t="s">
        <v>112</v>
      </c>
      <c r="C408" s="479"/>
      <c r="D408" s="55">
        <v>7333</v>
      </c>
      <c r="E408" s="62" t="s">
        <v>703</v>
      </c>
      <c r="F408" s="60"/>
      <c r="G408" s="40"/>
      <c r="H408" s="40" t="s">
        <v>1113</v>
      </c>
      <c r="I408" s="40" t="s">
        <v>1113</v>
      </c>
      <c r="J408" s="60"/>
      <c r="K408" s="60"/>
      <c r="L408" s="40"/>
      <c r="M408" s="40" t="s">
        <v>1113</v>
      </c>
      <c r="N408" s="60"/>
      <c r="O408" s="41" t="s">
        <v>3071</v>
      </c>
    </row>
    <row r="409" spans="1:15" s="42" customFormat="1" ht="47.25" x14ac:dyDescent="0.2">
      <c r="A409" s="495"/>
      <c r="B409" s="63" t="s">
        <v>224</v>
      </c>
      <c r="C409" s="479"/>
      <c r="D409" s="55">
        <v>6551</v>
      </c>
      <c r="E409" s="62" t="s">
        <v>704</v>
      </c>
      <c r="F409" s="60"/>
      <c r="G409" s="40" t="s">
        <v>1113</v>
      </c>
      <c r="H409" s="60"/>
      <c r="I409" s="40" t="s">
        <v>1113</v>
      </c>
      <c r="J409" s="60"/>
      <c r="K409" s="60"/>
      <c r="L409" s="40" t="s">
        <v>1113</v>
      </c>
      <c r="M409" s="40"/>
      <c r="N409" s="60"/>
      <c r="O409" s="41"/>
    </row>
    <row r="410" spans="1:15" s="42" customFormat="1" ht="47.25" x14ac:dyDescent="0.2">
      <c r="A410" s="495"/>
      <c r="B410" s="63" t="s">
        <v>683</v>
      </c>
      <c r="C410" s="479"/>
      <c r="D410" s="55">
        <v>3457.3</v>
      </c>
      <c r="E410" s="62" t="s">
        <v>705</v>
      </c>
      <c r="F410" s="60"/>
      <c r="G410" s="40" t="s">
        <v>1113</v>
      </c>
      <c r="H410" s="60"/>
      <c r="I410" s="40" t="s">
        <v>1113</v>
      </c>
      <c r="J410" s="60"/>
      <c r="K410" s="60"/>
      <c r="L410" s="40"/>
      <c r="M410" s="40" t="s">
        <v>1113</v>
      </c>
      <c r="N410" s="60"/>
      <c r="O410" s="41"/>
    </row>
    <row r="411" spans="1:15" s="42" customFormat="1" ht="47.25" x14ac:dyDescent="0.2">
      <c r="A411" s="84" t="s">
        <v>1512</v>
      </c>
      <c r="B411" s="63" t="s">
        <v>174</v>
      </c>
      <c r="C411" s="66" t="s">
        <v>3407</v>
      </c>
      <c r="D411" s="100">
        <v>46085.58</v>
      </c>
      <c r="E411" s="62" t="s">
        <v>706</v>
      </c>
      <c r="F411" s="60"/>
      <c r="G411" s="40" t="s">
        <v>1113</v>
      </c>
      <c r="H411" s="60"/>
      <c r="I411" s="40" t="s">
        <v>1113</v>
      </c>
      <c r="J411" s="60"/>
      <c r="K411" s="60"/>
      <c r="L411" s="40"/>
      <c r="M411" s="40" t="s">
        <v>1113</v>
      </c>
      <c r="N411" s="60"/>
      <c r="O411" s="41"/>
    </row>
    <row r="412" spans="1:15" s="42" customFormat="1" ht="47.25" x14ac:dyDescent="0.2">
      <c r="A412" s="84" t="s">
        <v>1513</v>
      </c>
      <c r="B412" s="63" t="s">
        <v>112</v>
      </c>
      <c r="C412" s="66" t="s">
        <v>3408</v>
      </c>
      <c r="D412" s="100">
        <v>33993</v>
      </c>
      <c r="E412" s="62" t="s">
        <v>707</v>
      </c>
      <c r="F412" s="60"/>
      <c r="G412" s="40" t="s">
        <v>1113</v>
      </c>
      <c r="H412" s="60"/>
      <c r="I412" s="40" t="s">
        <v>1113</v>
      </c>
      <c r="J412" s="60"/>
      <c r="K412" s="60"/>
      <c r="L412" s="40"/>
      <c r="M412" s="40" t="s">
        <v>1113</v>
      </c>
      <c r="N412" s="60"/>
      <c r="O412" s="41"/>
    </row>
    <row r="413" spans="1:15" s="42" customFormat="1" ht="47.25" x14ac:dyDescent="0.2">
      <c r="A413" s="495" t="s">
        <v>1514</v>
      </c>
      <c r="B413" s="63" t="s">
        <v>174</v>
      </c>
      <c r="C413" s="479" t="s">
        <v>3409</v>
      </c>
      <c r="D413" s="55">
        <v>26345</v>
      </c>
      <c r="E413" s="62" t="s">
        <v>708</v>
      </c>
      <c r="F413" s="60"/>
      <c r="G413" s="40" t="s">
        <v>1113</v>
      </c>
      <c r="H413" s="60"/>
      <c r="I413" s="40" t="s">
        <v>1113</v>
      </c>
      <c r="J413" s="60"/>
      <c r="K413" s="60"/>
      <c r="L413" s="40" t="s">
        <v>1113</v>
      </c>
      <c r="M413" s="40"/>
      <c r="N413" s="60"/>
      <c r="O413" s="41"/>
    </row>
    <row r="414" spans="1:15" s="42" customFormat="1" ht="47.25" x14ac:dyDescent="0.2">
      <c r="A414" s="495"/>
      <c r="B414" s="63" t="s">
        <v>684</v>
      </c>
      <c r="C414" s="479"/>
      <c r="D414" s="55">
        <v>3000</v>
      </c>
      <c r="E414" s="62" t="s">
        <v>709</v>
      </c>
      <c r="F414" s="60"/>
      <c r="G414" s="40" t="s">
        <v>1113</v>
      </c>
      <c r="H414" s="60"/>
      <c r="I414" s="40" t="s">
        <v>1113</v>
      </c>
      <c r="J414" s="60"/>
      <c r="K414" s="60"/>
      <c r="L414" s="40" t="s">
        <v>1113</v>
      </c>
      <c r="M414" s="40"/>
      <c r="N414" s="60"/>
      <c r="O414" s="41"/>
    </row>
    <row r="415" spans="1:15" s="42" customFormat="1" ht="47.25" x14ac:dyDescent="0.2">
      <c r="A415" s="495" t="s">
        <v>1515</v>
      </c>
      <c r="B415" s="63" t="s">
        <v>124</v>
      </c>
      <c r="C415" s="479" t="s">
        <v>3410</v>
      </c>
      <c r="D415" s="55">
        <v>40827.360000000001</v>
      </c>
      <c r="E415" s="62" t="s">
        <v>710</v>
      </c>
      <c r="F415" s="60"/>
      <c r="G415" s="40" t="s">
        <v>1113</v>
      </c>
      <c r="H415" s="60"/>
      <c r="I415" s="40" t="s">
        <v>1113</v>
      </c>
      <c r="J415" s="60"/>
      <c r="K415" s="60"/>
      <c r="L415" s="40" t="s">
        <v>1113</v>
      </c>
      <c r="M415" s="40"/>
      <c r="N415" s="60"/>
      <c r="O415" s="41"/>
    </row>
    <row r="416" spans="1:15" s="42" customFormat="1" ht="47.25" x14ac:dyDescent="0.2">
      <c r="A416" s="495"/>
      <c r="B416" s="63" t="s">
        <v>685</v>
      </c>
      <c r="C416" s="479"/>
      <c r="D416" s="55">
        <v>17392.75</v>
      </c>
      <c r="E416" s="62" t="s">
        <v>711</v>
      </c>
      <c r="F416" s="60"/>
      <c r="G416" s="40" t="s">
        <v>1113</v>
      </c>
      <c r="H416" s="60"/>
      <c r="I416" s="40" t="s">
        <v>1113</v>
      </c>
      <c r="J416" s="60"/>
      <c r="K416" s="60"/>
      <c r="L416" s="40"/>
      <c r="M416" s="40" t="s">
        <v>1113</v>
      </c>
      <c r="N416" s="60"/>
      <c r="O416" s="41"/>
    </row>
    <row r="417" spans="1:25" s="42" customFormat="1" ht="47.25" x14ac:dyDescent="0.2">
      <c r="A417" s="495" t="s">
        <v>1516</v>
      </c>
      <c r="B417" s="63" t="s">
        <v>174</v>
      </c>
      <c r="C417" s="479" t="s">
        <v>3411</v>
      </c>
      <c r="D417" s="100">
        <v>70388</v>
      </c>
      <c r="E417" s="62" t="s">
        <v>712</v>
      </c>
      <c r="F417" s="60"/>
      <c r="G417" s="40" t="s">
        <v>1113</v>
      </c>
      <c r="H417" s="60"/>
      <c r="I417" s="40" t="s">
        <v>1113</v>
      </c>
      <c r="J417" s="60"/>
      <c r="K417" s="60"/>
      <c r="L417" s="40"/>
      <c r="M417" s="40" t="s">
        <v>1113</v>
      </c>
      <c r="N417" s="60"/>
      <c r="O417" s="41"/>
    </row>
    <row r="418" spans="1:25" s="42" customFormat="1" ht="47.25" x14ac:dyDescent="0.2">
      <c r="A418" s="495"/>
      <c r="B418" s="63" t="s">
        <v>122</v>
      </c>
      <c r="C418" s="479"/>
      <c r="D418" s="100">
        <v>179</v>
      </c>
      <c r="E418" s="62" t="s">
        <v>713</v>
      </c>
      <c r="F418" s="60"/>
      <c r="G418" s="40" t="s">
        <v>1113</v>
      </c>
      <c r="H418" s="60"/>
      <c r="I418" s="40" t="s">
        <v>1113</v>
      </c>
      <c r="J418" s="60"/>
      <c r="K418" s="60"/>
      <c r="L418" s="40"/>
      <c r="M418" s="40" t="s">
        <v>1113</v>
      </c>
      <c r="N418" s="60"/>
      <c r="O418" s="41"/>
    </row>
    <row r="419" spans="1:25" s="42" customFormat="1" ht="47.25" x14ac:dyDescent="0.2">
      <c r="A419" s="495"/>
      <c r="B419" s="63" t="s">
        <v>686</v>
      </c>
      <c r="C419" s="479"/>
      <c r="D419" s="100">
        <v>212.7</v>
      </c>
      <c r="E419" s="62" t="s">
        <v>714</v>
      </c>
      <c r="F419" s="60"/>
      <c r="G419" s="40" t="s">
        <v>1113</v>
      </c>
      <c r="H419" s="60"/>
      <c r="I419" s="40" t="s">
        <v>1113</v>
      </c>
      <c r="J419" s="60"/>
      <c r="K419" s="60"/>
      <c r="L419" s="40"/>
      <c r="M419" s="40" t="s">
        <v>1113</v>
      </c>
      <c r="N419" s="60"/>
      <c r="O419" s="41"/>
    </row>
    <row r="420" spans="1:25" s="42" customFormat="1" ht="47.25" x14ac:dyDescent="0.2">
      <c r="A420" s="495"/>
      <c r="B420" s="63" t="s">
        <v>683</v>
      </c>
      <c r="C420" s="479"/>
      <c r="D420" s="100">
        <v>2028</v>
      </c>
      <c r="E420" s="62" t="s">
        <v>715</v>
      </c>
      <c r="F420" s="60"/>
      <c r="G420" s="40" t="s">
        <v>1113</v>
      </c>
      <c r="H420" s="60"/>
      <c r="I420" s="40" t="s">
        <v>1113</v>
      </c>
      <c r="J420" s="60"/>
      <c r="K420" s="60"/>
      <c r="L420" s="40"/>
      <c r="M420" s="40" t="s">
        <v>1113</v>
      </c>
      <c r="N420" s="60"/>
      <c r="O420" s="41"/>
    </row>
    <row r="421" spans="1:25" s="42" customFormat="1" ht="47.25" x14ac:dyDescent="0.2">
      <c r="A421" s="84" t="s">
        <v>1517</v>
      </c>
      <c r="B421" s="63" t="s">
        <v>630</v>
      </c>
      <c r="C421" s="66" t="s">
        <v>3412</v>
      </c>
      <c r="D421" s="55">
        <v>15355</v>
      </c>
      <c r="E421" s="62" t="s">
        <v>716</v>
      </c>
      <c r="F421" s="60"/>
      <c r="G421" s="40" t="s">
        <v>1113</v>
      </c>
      <c r="H421" s="60"/>
      <c r="I421" s="40" t="s">
        <v>1113</v>
      </c>
      <c r="J421" s="60"/>
      <c r="K421" s="60"/>
      <c r="L421" s="40"/>
      <c r="M421" s="40" t="s">
        <v>1113</v>
      </c>
      <c r="N421" s="60"/>
      <c r="O421" s="41"/>
    </row>
    <row r="422" spans="1:25" s="9" customFormat="1" ht="15" x14ac:dyDescent="0.2">
      <c r="A422" s="97"/>
      <c r="B422" s="98"/>
      <c r="C422" s="98"/>
      <c r="D422" s="10"/>
      <c r="E422" s="7"/>
    </row>
    <row r="423" spans="1:25" s="9" customFormat="1" x14ac:dyDescent="0.2">
      <c r="A423" s="7"/>
      <c r="D423" s="10"/>
      <c r="E423" s="7"/>
    </row>
    <row r="424" spans="1:25" s="92" customFormat="1" ht="27" customHeight="1" thickBot="1" x14ac:dyDescent="0.25">
      <c r="A424" s="486" t="s">
        <v>56</v>
      </c>
      <c r="B424" s="486"/>
      <c r="C424" s="486"/>
      <c r="D424" s="486"/>
      <c r="E424" s="486"/>
      <c r="F424" s="486"/>
      <c r="G424" s="486"/>
      <c r="H424" s="486"/>
      <c r="I424" s="486"/>
      <c r="J424" s="486"/>
      <c r="K424" s="486"/>
      <c r="L424" s="486"/>
      <c r="M424" s="486"/>
      <c r="N424" s="486"/>
      <c r="O424" s="486"/>
    </row>
    <row r="425" spans="1:25" s="47" customFormat="1" ht="48" customHeight="1" thickTop="1" x14ac:dyDescent="0.2">
      <c r="A425" s="484" t="s">
        <v>2102</v>
      </c>
      <c r="B425" s="480" t="s">
        <v>2103</v>
      </c>
      <c r="C425" s="480" t="s">
        <v>2104</v>
      </c>
      <c r="D425" s="480" t="s">
        <v>1107</v>
      </c>
      <c r="E425" s="482" t="s">
        <v>1108</v>
      </c>
      <c r="F425" s="477" t="s">
        <v>2105</v>
      </c>
      <c r="G425" s="477" t="s">
        <v>2106</v>
      </c>
      <c r="H425" s="477"/>
      <c r="I425" s="477" t="s">
        <v>2107</v>
      </c>
      <c r="J425" s="477"/>
      <c r="K425" s="477" t="s">
        <v>2108</v>
      </c>
      <c r="L425" s="477"/>
      <c r="M425" s="477"/>
      <c r="N425" s="477"/>
      <c r="O425" s="472" t="s">
        <v>2109</v>
      </c>
      <c r="P425" s="46"/>
      <c r="Q425" s="46"/>
      <c r="R425" s="46"/>
      <c r="S425" s="46"/>
      <c r="T425" s="46"/>
      <c r="U425" s="46"/>
      <c r="V425" s="46"/>
      <c r="W425" s="46"/>
      <c r="X425" s="46"/>
      <c r="Y425" s="46"/>
    </row>
    <row r="426" spans="1:25" s="47" customFormat="1" ht="33" customHeight="1" thickBot="1" x14ac:dyDescent="0.25">
      <c r="A426" s="485"/>
      <c r="B426" s="481"/>
      <c r="C426" s="481"/>
      <c r="D426" s="481"/>
      <c r="E426" s="483"/>
      <c r="F426" s="478"/>
      <c r="G426" s="73" t="s">
        <v>2110</v>
      </c>
      <c r="H426" s="73" t="s">
        <v>2111</v>
      </c>
      <c r="I426" s="73" t="s">
        <v>2112</v>
      </c>
      <c r="J426" s="73" t="s">
        <v>2111</v>
      </c>
      <c r="K426" s="73" t="s">
        <v>1109</v>
      </c>
      <c r="L426" s="73" t="s">
        <v>1110</v>
      </c>
      <c r="M426" s="73" t="s">
        <v>1111</v>
      </c>
      <c r="N426" s="73" t="s">
        <v>1112</v>
      </c>
      <c r="O426" s="473"/>
      <c r="P426" s="46"/>
      <c r="Q426" s="46"/>
      <c r="R426" s="46"/>
      <c r="S426" s="46"/>
      <c r="T426" s="46"/>
      <c r="U426" s="46"/>
      <c r="V426" s="46"/>
      <c r="W426" s="46"/>
      <c r="X426" s="46"/>
      <c r="Y426" s="46"/>
    </row>
    <row r="427" spans="1:25" s="42" customFormat="1" ht="47.25" x14ac:dyDescent="0.2">
      <c r="A427" s="84" t="s">
        <v>1518</v>
      </c>
      <c r="B427" s="45" t="s">
        <v>452</v>
      </c>
      <c r="C427" s="66" t="s">
        <v>3413</v>
      </c>
      <c r="D427" s="55">
        <v>5926.2</v>
      </c>
      <c r="E427" s="62" t="s">
        <v>720</v>
      </c>
      <c r="F427" s="60"/>
      <c r="G427" s="40" t="s">
        <v>1113</v>
      </c>
      <c r="H427" s="60"/>
      <c r="I427" s="40" t="s">
        <v>1113</v>
      </c>
      <c r="J427" s="60"/>
      <c r="K427" s="60"/>
      <c r="L427" s="40" t="s">
        <v>1113</v>
      </c>
      <c r="M427" s="40"/>
      <c r="N427" s="60"/>
      <c r="O427" s="41"/>
    </row>
    <row r="428" spans="1:25" s="42" customFormat="1" ht="59.25" customHeight="1" x14ac:dyDescent="0.2">
      <c r="A428" s="495" t="s">
        <v>1519</v>
      </c>
      <c r="B428" s="45" t="s">
        <v>717</v>
      </c>
      <c r="C428" s="507" t="s">
        <v>3414</v>
      </c>
      <c r="D428" s="55">
        <v>9772</v>
      </c>
      <c r="E428" s="62" t="s">
        <v>721</v>
      </c>
      <c r="F428" s="60"/>
      <c r="G428" s="40" t="s">
        <v>1113</v>
      </c>
      <c r="H428" s="60"/>
      <c r="I428" s="40" t="s">
        <v>1113</v>
      </c>
      <c r="J428" s="60"/>
      <c r="K428" s="60"/>
      <c r="L428" s="40" t="s">
        <v>1113</v>
      </c>
      <c r="M428" s="40"/>
      <c r="N428" s="60"/>
      <c r="O428" s="41"/>
    </row>
    <row r="429" spans="1:25" s="42" customFormat="1" ht="47.25" x14ac:dyDescent="0.2">
      <c r="A429" s="495"/>
      <c r="B429" s="45" t="s">
        <v>124</v>
      </c>
      <c r="C429" s="507"/>
      <c r="D429" s="55">
        <v>18702.63</v>
      </c>
      <c r="E429" s="62" t="s">
        <v>722</v>
      </c>
      <c r="F429" s="60"/>
      <c r="G429" s="40" t="s">
        <v>1113</v>
      </c>
      <c r="H429" s="60"/>
      <c r="I429" s="40" t="s">
        <v>1113</v>
      </c>
      <c r="J429" s="60"/>
      <c r="K429" s="60"/>
      <c r="L429" s="40" t="s">
        <v>1113</v>
      </c>
      <c r="M429" s="40"/>
      <c r="N429" s="60"/>
      <c r="O429" s="41"/>
    </row>
    <row r="430" spans="1:25" s="42" customFormat="1" ht="46.5" customHeight="1" x14ac:dyDescent="0.2">
      <c r="A430" s="495" t="s">
        <v>1520</v>
      </c>
      <c r="B430" s="45" t="s">
        <v>718</v>
      </c>
      <c r="C430" s="479" t="s">
        <v>3393</v>
      </c>
      <c r="D430" s="55">
        <v>2280</v>
      </c>
      <c r="E430" s="62" t="s">
        <v>723</v>
      </c>
      <c r="F430" s="60"/>
      <c r="G430" s="40" t="s">
        <v>1113</v>
      </c>
      <c r="H430" s="60"/>
      <c r="I430" s="40" t="s">
        <v>1113</v>
      </c>
      <c r="J430" s="60"/>
      <c r="K430" s="60"/>
      <c r="L430" s="40" t="s">
        <v>1113</v>
      </c>
      <c r="M430" s="40"/>
      <c r="N430" s="60"/>
      <c r="O430" s="41"/>
    </row>
    <row r="431" spans="1:25" s="42" customFormat="1" ht="47.25" x14ac:dyDescent="0.2">
      <c r="A431" s="495"/>
      <c r="B431" s="45" t="s">
        <v>227</v>
      </c>
      <c r="C431" s="479"/>
      <c r="D431" s="55">
        <v>2975</v>
      </c>
      <c r="E431" s="62" t="s">
        <v>724</v>
      </c>
      <c r="F431" s="60"/>
      <c r="G431" s="40" t="s">
        <v>1113</v>
      </c>
      <c r="H431" s="60"/>
      <c r="I431" s="40" t="s">
        <v>1113</v>
      </c>
      <c r="J431" s="60"/>
      <c r="K431" s="60"/>
      <c r="L431" s="40" t="s">
        <v>1113</v>
      </c>
      <c r="M431" s="40"/>
      <c r="N431" s="60"/>
      <c r="O431" s="41"/>
    </row>
    <row r="432" spans="1:25" s="42" customFormat="1" ht="47.25" x14ac:dyDescent="0.2">
      <c r="A432" s="495"/>
      <c r="B432" s="45" t="s">
        <v>101</v>
      </c>
      <c r="C432" s="479"/>
      <c r="D432" s="55">
        <v>74625.2</v>
      </c>
      <c r="E432" s="62" t="s">
        <v>725</v>
      </c>
      <c r="F432" s="60"/>
      <c r="G432" s="40" t="s">
        <v>1113</v>
      </c>
      <c r="H432" s="60"/>
      <c r="I432" s="40" t="s">
        <v>1113</v>
      </c>
      <c r="J432" s="60"/>
      <c r="K432" s="60"/>
      <c r="L432" s="40"/>
      <c r="M432" s="40" t="s">
        <v>1113</v>
      </c>
      <c r="N432" s="60"/>
      <c r="O432" s="41"/>
    </row>
    <row r="433" spans="1:15" s="42" customFormat="1" ht="47.25" x14ac:dyDescent="0.2">
      <c r="A433" s="495"/>
      <c r="B433" s="45" t="s">
        <v>157</v>
      </c>
      <c r="C433" s="479"/>
      <c r="D433" s="55">
        <v>300</v>
      </c>
      <c r="E433" s="62" t="s">
        <v>726</v>
      </c>
      <c r="F433" s="60"/>
      <c r="G433" s="40" t="s">
        <v>1113</v>
      </c>
      <c r="H433" s="60"/>
      <c r="I433" s="40" t="s">
        <v>1113</v>
      </c>
      <c r="J433" s="60"/>
      <c r="K433" s="60"/>
      <c r="L433" s="40"/>
      <c r="M433" s="40" t="s">
        <v>1113</v>
      </c>
      <c r="N433" s="60"/>
      <c r="O433" s="41"/>
    </row>
    <row r="434" spans="1:15" s="42" customFormat="1" ht="47.25" x14ac:dyDescent="0.2">
      <c r="A434" s="84" t="s">
        <v>1521</v>
      </c>
      <c r="B434" s="45" t="s">
        <v>301</v>
      </c>
      <c r="C434" s="66" t="s">
        <v>3415</v>
      </c>
      <c r="D434" s="55">
        <v>13700</v>
      </c>
      <c r="E434" s="62" t="s">
        <v>727</v>
      </c>
      <c r="F434" s="60"/>
      <c r="G434" s="40" t="s">
        <v>1113</v>
      </c>
      <c r="H434" s="60"/>
      <c r="I434" s="40" t="s">
        <v>1113</v>
      </c>
      <c r="J434" s="60"/>
      <c r="K434" s="60"/>
      <c r="L434" s="40"/>
      <c r="M434" s="40" t="s">
        <v>1113</v>
      </c>
      <c r="N434" s="60"/>
      <c r="O434" s="41"/>
    </row>
    <row r="435" spans="1:15" s="42" customFormat="1" ht="29.25" customHeight="1" x14ac:dyDescent="0.2">
      <c r="A435" s="495" t="s">
        <v>1522</v>
      </c>
      <c r="B435" s="45" t="s">
        <v>124</v>
      </c>
      <c r="C435" s="479" t="s">
        <v>3416</v>
      </c>
      <c r="D435" s="55">
        <f>14036.3+13668.65</f>
        <v>27704.949999999997</v>
      </c>
      <c r="E435" s="62" t="s">
        <v>728</v>
      </c>
      <c r="F435" s="60"/>
      <c r="G435" s="40" t="s">
        <v>1113</v>
      </c>
      <c r="H435" s="60"/>
      <c r="I435" s="40" t="s">
        <v>1113</v>
      </c>
      <c r="J435" s="60"/>
      <c r="K435" s="60"/>
      <c r="L435" s="40" t="s">
        <v>1113</v>
      </c>
      <c r="M435" s="40"/>
      <c r="N435" s="60"/>
      <c r="O435" s="41"/>
    </row>
    <row r="436" spans="1:15" s="42" customFormat="1" ht="47.25" x14ac:dyDescent="0.2">
      <c r="A436" s="495"/>
      <c r="B436" s="45" t="s">
        <v>717</v>
      </c>
      <c r="C436" s="479"/>
      <c r="D436" s="55">
        <f>892.3+8944</f>
        <v>9836.2999999999993</v>
      </c>
      <c r="E436" s="69" t="s">
        <v>729</v>
      </c>
      <c r="F436" s="60"/>
      <c r="G436" s="40" t="s">
        <v>1113</v>
      </c>
      <c r="H436" s="60"/>
      <c r="I436" s="40" t="s">
        <v>1113</v>
      </c>
      <c r="J436" s="60"/>
      <c r="K436" s="60"/>
      <c r="L436" s="40" t="s">
        <v>1113</v>
      </c>
      <c r="M436" s="40"/>
      <c r="N436" s="60"/>
      <c r="O436" s="41"/>
    </row>
    <row r="437" spans="1:15" s="42" customFormat="1" ht="48" thickBot="1" x14ac:dyDescent="0.25">
      <c r="A437" s="500"/>
      <c r="B437" s="99" t="s">
        <v>719</v>
      </c>
      <c r="C437" s="508"/>
      <c r="D437" s="54">
        <v>6120</v>
      </c>
      <c r="E437" s="87" t="s">
        <v>730</v>
      </c>
      <c r="F437" s="71"/>
      <c r="G437" s="43" t="s">
        <v>1113</v>
      </c>
      <c r="H437" s="71"/>
      <c r="I437" s="43" t="s">
        <v>1113</v>
      </c>
      <c r="J437" s="71"/>
      <c r="K437" s="71"/>
      <c r="L437" s="43"/>
      <c r="M437" s="43" t="s">
        <v>1113</v>
      </c>
      <c r="N437" s="71"/>
      <c r="O437" s="44"/>
    </row>
    <row r="438" spans="1:15" s="9" customFormat="1" ht="12" thickTop="1" x14ac:dyDescent="0.2">
      <c r="A438" s="7"/>
      <c r="D438" s="10"/>
      <c r="E438" s="11"/>
    </row>
    <row r="439" spans="1:15" s="9" customFormat="1" x14ac:dyDescent="0.2">
      <c r="A439" s="7"/>
      <c r="D439" s="10"/>
      <c r="E439" s="7"/>
    </row>
    <row r="440" spans="1:15" s="9" customFormat="1" x14ac:dyDescent="0.2">
      <c r="A440" s="7"/>
      <c r="D440" s="10"/>
      <c r="E440" s="7"/>
    </row>
    <row r="441" spans="1:15" s="9" customFormat="1" x14ac:dyDescent="0.2">
      <c r="A441" s="7"/>
      <c r="D441" s="10"/>
      <c r="E441" s="7"/>
    </row>
    <row r="442" spans="1:15" s="9" customFormat="1" x14ac:dyDescent="0.2">
      <c r="A442" s="7"/>
      <c r="D442" s="10"/>
      <c r="E442" s="7"/>
    </row>
    <row r="443" spans="1:15" s="9" customFormat="1" x14ac:dyDescent="0.2">
      <c r="A443" s="7"/>
      <c r="D443" s="10"/>
      <c r="E443" s="7"/>
    </row>
    <row r="444" spans="1:15" s="9" customFormat="1" x14ac:dyDescent="0.2">
      <c r="A444" s="7"/>
      <c r="D444" s="10"/>
      <c r="E444" s="7"/>
    </row>
    <row r="445" spans="1:15" s="9" customFormat="1" x14ac:dyDescent="0.2">
      <c r="A445" s="7"/>
      <c r="D445" s="10"/>
      <c r="E445" s="7"/>
    </row>
    <row r="446" spans="1:15" s="9" customFormat="1" x14ac:dyDescent="0.2">
      <c r="A446" s="7"/>
      <c r="D446" s="10"/>
      <c r="E446" s="7"/>
    </row>
    <row r="447" spans="1:15" s="9" customFormat="1" x14ac:dyDescent="0.2">
      <c r="A447" s="7"/>
      <c r="D447" s="10"/>
      <c r="E447" s="7"/>
    </row>
    <row r="448" spans="1:15" s="9" customFormat="1" x14ac:dyDescent="0.2">
      <c r="A448" s="7"/>
      <c r="D448" s="10"/>
      <c r="E448" s="7"/>
    </row>
    <row r="449" spans="1:5" s="9" customFormat="1" x14ac:dyDescent="0.2">
      <c r="A449" s="7"/>
      <c r="D449" s="10"/>
      <c r="E449" s="7"/>
    </row>
    <row r="450" spans="1:5" s="9" customFormat="1" x14ac:dyDescent="0.2">
      <c r="A450" s="7"/>
      <c r="D450" s="10"/>
      <c r="E450" s="7"/>
    </row>
    <row r="451" spans="1:5" s="9" customFormat="1" x14ac:dyDescent="0.2">
      <c r="A451" s="7"/>
      <c r="D451" s="10"/>
      <c r="E451" s="7"/>
    </row>
    <row r="452" spans="1:5" s="9" customFormat="1" x14ac:dyDescent="0.2">
      <c r="A452" s="7"/>
      <c r="D452" s="10"/>
      <c r="E452" s="7"/>
    </row>
    <row r="453" spans="1:5" s="9" customFormat="1" x14ac:dyDescent="0.2">
      <c r="A453" s="7"/>
      <c r="D453" s="10"/>
      <c r="E453" s="7"/>
    </row>
    <row r="454" spans="1:5" s="9" customFormat="1" x14ac:dyDescent="0.2">
      <c r="A454" s="7"/>
      <c r="D454" s="10"/>
      <c r="E454" s="7"/>
    </row>
    <row r="455" spans="1:5" s="9" customFormat="1" x14ac:dyDescent="0.2">
      <c r="A455" s="7"/>
      <c r="D455" s="10"/>
      <c r="E455" s="7"/>
    </row>
    <row r="456" spans="1:5" s="9" customFormat="1" x14ac:dyDescent="0.2">
      <c r="A456" s="7"/>
      <c r="D456" s="10"/>
      <c r="E456" s="7"/>
    </row>
    <row r="457" spans="1:5" s="9" customFormat="1" x14ac:dyDescent="0.2">
      <c r="A457" s="7"/>
      <c r="D457" s="10"/>
      <c r="E457" s="7"/>
    </row>
    <row r="458" spans="1:5" s="9" customFormat="1" x14ac:dyDescent="0.2">
      <c r="A458" s="7"/>
      <c r="D458" s="10"/>
      <c r="E458" s="7"/>
    </row>
    <row r="459" spans="1:5" s="9" customFormat="1" x14ac:dyDescent="0.2">
      <c r="A459" s="7"/>
      <c r="D459" s="10"/>
      <c r="E459" s="7"/>
    </row>
    <row r="460" spans="1:5" s="9" customFormat="1" x14ac:dyDescent="0.2">
      <c r="A460" s="7"/>
      <c r="D460" s="10"/>
      <c r="E460" s="7"/>
    </row>
    <row r="461" spans="1:5" s="9" customFormat="1" x14ac:dyDescent="0.2">
      <c r="A461" s="7"/>
      <c r="D461" s="10"/>
      <c r="E461" s="7"/>
    </row>
    <row r="462" spans="1:5" s="9" customFormat="1" x14ac:dyDescent="0.2">
      <c r="A462" s="7"/>
      <c r="D462" s="10"/>
      <c r="E462" s="7"/>
    </row>
    <row r="463" spans="1:5" s="9" customFormat="1" x14ac:dyDescent="0.2">
      <c r="A463" s="7"/>
      <c r="D463" s="10"/>
      <c r="E463" s="7"/>
    </row>
    <row r="464" spans="1:5" s="9" customFormat="1" x14ac:dyDescent="0.2">
      <c r="A464" s="7"/>
      <c r="D464" s="10"/>
      <c r="E464" s="7"/>
    </row>
    <row r="465" spans="1:5" s="9" customFormat="1" x14ac:dyDescent="0.2">
      <c r="A465" s="7"/>
      <c r="D465" s="10"/>
      <c r="E465" s="7"/>
    </row>
    <row r="466" spans="1:5" s="9" customFormat="1" x14ac:dyDescent="0.2">
      <c r="A466" s="7"/>
      <c r="D466" s="10"/>
      <c r="E466" s="7"/>
    </row>
    <row r="467" spans="1:5" s="9" customFormat="1" x14ac:dyDescent="0.2">
      <c r="A467" s="7"/>
      <c r="D467" s="10"/>
      <c r="E467" s="7"/>
    </row>
    <row r="468" spans="1:5" s="9" customFormat="1" x14ac:dyDescent="0.2">
      <c r="A468" s="7"/>
      <c r="D468" s="10"/>
      <c r="E468" s="7"/>
    </row>
    <row r="469" spans="1:5" s="9" customFormat="1" x14ac:dyDescent="0.2">
      <c r="A469" s="7"/>
      <c r="D469" s="10"/>
      <c r="E469" s="7"/>
    </row>
    <row r="470" spans="1:5" s="9" customFormat="1" x14ac:dyDescent="0.2">
      <c r="A470" s="7"/>
      <c r="D470" s="10"/>
      <c r="E470" s="7"/>
    </row>
    <row r="471" spans="1:5" s="9" customFormat="1" x14ac:dyDescent="0.2">
      <c r="A471" s="7"/>
      <c r="D471" s="10"/>
      <c r="E471" s="7"/>
    </row>
    <row r="472" spans="1:5" s="9" customFormat="1" x14ac:dyDescent="0.2">
      <c r="A472" s="7"/>
      <c r="D472" s="10"/>
      <c r="E472" s="7"/>
    </row>
    <row r="473" spans="1:5" s="9" customFormat="1" x14ac:dyDescent="0.2">
      <c r="A473" s="7"/>
      <c r="D473" s="10"/>
      <c r="E473" s="7"/>
    </row>
    <row r="474" spans="1:5" s="9" customFormat="1" x14ac:dyDescent="0.2">
      <c r="A474" s="7"/>
      <c r="D474" s="10"/>
      <c r="E474" s="7"/>
    </row>
    <row r="475" spans="1:5" s="9" customFormat="1" x14ac:dyDescent="0.2">
      <c r="A475" s="7"/>
      <c r="D475" s="10"/>
      <c r="E475" s="7"/>
    </row>
    <row r="476" spans="1:5" s="9" customFormat="1" x14ac:dyDescent="0.2">
      <c r="A476" s="7"/>
      <c r="D476" s="10"/>
      <c r="E476" s="7"/>
    </row>
    <row r="477" spans="1:5" s="9" customFormat="1" x14ac:dyDescent="0.2">
      <c r="A477" s="7"/>
      <c r="D477" s="10"/>
      <c r="E477" s="7"/>
    </row>
    <row r="478" spans="1:5" s="9" customFormat="1" x14ac:dyDescent="0.2">
      <c r="A478" s="7"/>
      <c r="D478" s="10"/>
      <c r="E478" s="7"/>
    </row>
    <row r="479" spans="1:5" s="9" customFormat="1" x14ac:dyDescent="0.2">
      <c r="A479" s="7"/>
      <c r="D479" s="10"/>
      <c r="E479" s="7"/>
    </row>
    <row r="480" spans="1:5" s="9" customFormat="1" x14ac:dyDescent="0.2">
      <c r="A480" s="7"/>
      <c r="D480" s="10"/>
      <c r="E480" s="7"/>
    </row>
    <row r="481" spans="1:5" s="9" customFormat="1" x14ac:dyDescent="0.2">
      <c r="A481" s="7"/>
      <c r="D481" s="10"/>
      <c r="E481" s="7"/>
    </row>
    <row r="482" spans="1:5" s="9" customFormat="1" x14ac:dyDescent="0.2">
      <c r="A482" s="7"/>
      <c r="D482" s="10"/>
      <c r="E482" s="7"/>
    </row>
    <row r="483" spans="1:5" s="9" customFormat="1" x14ac:dyDescent="0.2">
      <c r="A483" s="7"/>
      <c r="D483" s="10"/>
      <c r="E483" s="7"/>
    </row>
    <row r="484" spans="1:5" s="9" customFormat="1" x14ac:dyDescent="0.2">
      <c r="A484" s="7"/>
      <c r="D484" s="10"/>
      <c r="E484" s="7"/>
    </row>
    <row r="485" spans="1:5" s="9" customFormat="1" x14ac:dyDescent="0.2">
      <c r="A485" s="7"/>
      <c r="D485" s="10"/>
      <c r="E485" s="7"/>
    </row>
    <row r="486" spans="1:5" s="9" customFormat="1" x14ac:dyDescent="0.2">
      <c r="A486" s="7"/>
      <c r="D486" s="10"/>
      <c r="E486" s="7"/>
    </row>
    <row r="487" spans="1:5" s="9" customFormat="1" x14ac:dyDescent="0.2">
      <c r="A487" s="7"/>
      <c r="D487" s="10"/>
      <c r="E487" s="7"/>
    </row>
    <row r="488" spans="1:5" s="9" customFormat="1" x14ac:dyDescent="0.2">
      <c r="A488" s="7"/>
      <c r="D488" s="10"/>
      <c r="E488" s="7"/>
    </row>
    <row r="489" spans="1:5" s="9" customFormat="1" x14ac:dyDescent="0.2">
      <c r="A489" s="7"/>
      <c r="D489" s="10"/>
      <c r="E489" s="7"/>
    </row>
    <row r="490" spans="1:5" s="9" customFormat="1" x14ac:dyDescent="0.2">
      <c r="A490" s="7"/>
      <c r="D490" s="10"/>
      <c r="E490" s="7"/>
    </row>
    <row r="491" spans="1:5" s="9" customFormat="1" x14ac:dyDescent="0.2">
      <c r="A491" s="7"/>
      <c r="D491" s="10"/>
      <c r="E491" s="7"/>
    </row>
    <row r="492" spans="1:5" s="9" customFormat="1" x14ac:dyDescent="0.2">
      <c r="A492" s="7"/>
      <c r="D492" s="10"/>
      <c r="E492" s="7"/>
    </row>
    <row r="493" spans="1:5" s="9" customFormat="1" x14ac:dyDescent="0.2">
      <c r="A493" s="7"/>
      <c r="D493" s="10"/>
      <c r="E493" s="7"/>
    </row>
    <row r="494" spans="1:5" s="9" customFormat="1" x14ac:dyDescent="0.2">
      <c r="A494" s="7"/>
      <c r="D494" s="10"/>
      <c r="E494" s="7"/>
    </row>
    <row r="495" spans="1:5" s="9" customFormat="1" x14ac:dyDescent="0.2">
      <c r="A495" s="7"/>
      <c r="D495" s="10"/>
      <c r="E495" s="7"/>
    </row>
    <row r="496" spans="1:5" s="9" customFormat="1" x14ac:dyDescent="0.2">
      <c r="A496" s="7"/>
      <c r="D496" s="10"/>
      <c r="E496" s="7"/>
    </row>
    <row r="497" spans="1:5" s="9" customFormat="1" x14ac:dyDescent="0.2">
      <c r="A497" s="7"/>
      <c r="D497" s="10"/>
      <c r="E497" s="7"/>
    </row>
    <row r="498" spans="1:5" s="9" customFormat="1" x14ac:dyDescent="0.2">
      <c r="A498" s="7"/>
      <c r="D498" s="10"/>
      <c r="E498" s="7"/>
    </row>
    <row r="499" spans="1:5" s="9" customFormat="1" x14ac:dyDescent="0.2">
      <c r="A499" s="7"/>
      <c r="D499" s="10"/>
      <c r="E499" s="7"/>
    </row>
    <row r="500" spans="1:5" s="9" customFormat="1" x14ac:dyDescent="0.2">
      <c r="A500" s="7"/>
      <c r="D500" s="10"/>
      <c r="E500" s="7"/>
    </row>
    <row r="501" spans="1:5" s="9" customFormat="1" x14ac:dyDescent="0.2">
      <c r="A501" s="7"/>
      <c r="D501" s="10"/>
      <c r="E501" s="7"/>
    </row>
    <row r="502" spans="1:5" s="9" customFormat="1" x14ac:dyDescent="0.2">
      <c r="A502" s="7"/>
      <c r="D502" s="10"/>
      <c r="E502" s="7"/>
    </row>
    <row r="503" spans="1:5" s="9" customFormat="1" x14ac:dyDescent="0.2">
      <c r="A503" s="7"/>
      <c r="D503" s="10"/>
      <c r="E503" s="7"/>
    </row>
    <row r="504" spans="1:5" s="9" customFormat="1" x14ac:dyDescent="0.2">
      <c r="A504" s="7"/>
      <c r="D504" s="10"/>
      <c r="E504" s="7"/>
    </row>
    <row r="505" spans="1:5" s="9" customFormat="1" x14ac:dyDescent="0.2">
      <c r="A505" s="7"/>
      <c r="D505" s="10"/>
      <c r="E505" s="7"/>
    </row>
    <row r="506" spans="1:5" s="9" customFormat="1" x14ac:dyDescent="0.2">
      <c r="A506" s="7"/>
      <c r="D506" s="10"/>
      <c r="E506" s="7"/>
    </row>
    <row r="507" spans="1:5" s="9" customFormat="1" x14ac:dyDescent="0.2">
      <c r="A507" s="7"/>
      <c r="D507" s="10"/>
      <c r="E507" s="7"/>
    </row>
    <row r="508" spans="1:5" s="9" customFormat="1" x14ac:dyDescent="0.2">
      <c r="A508" s="7"/>
      <c r="D508" s="10"/>
      <c r="E508" s="7"/>
    </row>
    <row r="509" spans="1:5" s="9" customFormat="1" x14ac:dyDescent="0.2">
      <c r="A509" s="7"/>
      <c r="D509" s="10"/>
      <c r="E509" s="7"/>
    </row>
    <row r="510" spans="1:5" s="9" customFormat="1" x14ac:dyDescent="0.2">
      <c r="A510" s="7"/>
      <c r="D510" s="10"/>
      <c r="E510" s="7"/>
    </row>
    <row r="511" spans="1:5" s="9" customFormat="1" x14ac:dyDescent="0.2">
      <c r="A511" s="7"/>
      <c r="D511" s="10"/>
      <c r="E511" s="7"/>
    </row>
    <row r="512" spans="1:5" s="9" customFormat="1" x14ac:dyDescent="0.2">
      <c r="A512" s="7"/>
      <c r="D512" s="10"/>
      <c r="E512" s="7"/>
    </row>
    <row r="513" spans="1:5" s="9" customFormat="1" x14ac:dyDescent="0.2">
      <c r="A513" s="7"/>
      <c r="D513" s="10"/>
      <c r="E513" s="7"/>
    </row>
    <row r="514" spans="1:5" s="9" customFormat="1" x14ac:dyDescent="0.2">
      <c r="A514" s="7"/>
      <c r="D514" s="10"/>
      <c r="E514" s="7"/>
    </row>
    <row r="515" spans="1:5" s="9" customFormat="1" x14ac:dyDescent="0.2">
      <c r="A515" s="7"/>
      <c r="D515" s="10"/>
      <c r="E515" s="7"/>
    </row>
    <row r="516" spans="1:5" s="9" customFormat="1" x14ac:dyDescent="0.2">
      <c r="A516" s="7"/>
      <c r="D516" s="10"/>
      <c r="E516" s="7"/>
    </row>
    <row r="517" spans="1:5" s="9" customFormat="1" x14ac:dyDescent="0.2">
      <c r="A517" s="7"/>
      <c r="D517" s="10"/>
      <c r="E517" s="7"/>
    </row>
    <row r="518" spans="1:5" s="9" customFormat="1" x14ac:dyDescent="0.2">
      <c r="A518" s="7"/>
      <c r="D518" s="10"/>
      <c r="E518" s="7"/>
    </row>
    <row r="519" spans="1:5" s="9" customFormat="1" x14ac:dyDescent="0.2">
      <c r="A519" s="7"/>
      <c r="D519" s="10"/>
      <c r="E519" s="7"/>
    </row>
    <row r="520" spans="1:5" s="9" customFormat="1" x14ac:dyDescent="0.2">
      <c r="A520" s="7"/>
      <c r="D520" s="10"/>
      <c r="E520" s="7"/>
    </row>
    <row r="521" spans="1:5" s="9" customFormat="1" x14ac:dyDescent="0.2">
      <c r="A521" s="7"/>
      <c r="D521" s="10"/>
      <c r="E521" s="7"/>
    </row>
    <row r="522" spans="1:5" s="9" customFormat="1" x14ac:dyDescent="0.2">
      <c r="A522" s="7"/>
      <c r="D522" s="10"/>
      <c r="E522" s="7"/>
    </row>
    <row r="523" spans="1:5" s="9" customFormat="1" x14ac:dyDescent="0.2">
      <c r="A523" s="7"/>
      <c r="D523" s="10"/>
      <c r="E523" s="7"/>
    </row>
    <row r="524" spans="1:5" s="9" customFormat="1" x14ac:dyDescent="0.2">
      <c r="A524" s="7"/>
      <c r="D524" s="10"/>
      <c r="E524" s="7"/>
    </row>
    <row r="525" spans="1:5" s="9" customFormat="1" x14ac:dyDescent="0.2">
      <c r="A525" s="7"/>
      <c r="D525" s="10"/>
      <c r="E525" s="7"/>
    </row>
    <row r="526" spans="1:5" s="9" customFormat="1" x14ac:dyDescent="0.2">
      <c r="A526" s="7"/>
      <c r="D526" s="10"/>
      <c r="E526" s="7"/>
    </row>
    <row r="527" spans="1:5" s="9" customFormat="1" x14ac:dyDescent="0.2">
      <c r="A527" s="7"/>
      <c r="D527" s="10"/>
      <c r="E527" s="7"/>
    </row>
    <row r="528" spans="1:5" s="9" customFormat="1" x14ac:dyDescent="0.2">
      <c r="A528" s="7"/>
      <c r="D528" s="10"/>
      <c r="E528" s="7"/>
    </row>
    <row r="529" spans="1:5" s="9" customFormat="1" x14ac:dyDescent="0.2">
      <c r="A529" s="7"/>
      <c r="D529" s="10"/>
      <c r="E529" s="7"/>
    </row>
    <row r="530" spans="1:5" s="9" customFormat="1" x14ac:dyDescent="0.2">
      <c r="A530" s="7"/>
      <c r="D530" s="10"/>
      <c r="E530" s="7"/>
    </row>
    <row r="531" spans="1:5" s="9" customFormat="1" x14ac:dyDescent="0.2">
      <c r="A531" s="7"/>
      <c r="D531" s="10"/>
      <c r="E531" s="7"/>
    </row>
    <row r="532" spans="1:5" s="9" customFormat="1" x14ac:dyDescent="0.2">
      <c r="A532" s="7"/>
      <c r="D532" s="10"/>
      <c r="E532" s="7"/>
    </row>
    <row r="533" spans="1:5" s="9" customFormat="1" x14ac:dyDescent="0.2">
      <c r="A533" s="7"/>
      <c r="D533" s="10"/>
      <c r="E533" s="7"/>
    </row>
    <row r="534" spans="1:5" s="9" customFormat="1" x14ac:dyDescent="0.2">
      <c r="A534" s="7"/>
      <c r="D534" s="10"/>
      <c r="E534" s="7"/>
    </row>
    <row r="535" spans="1:5" s="9" customFormat="1" x14ac:dyDescent="0.2">
      <c r="A535" s="7"/>
      <c r="D535" s="10"/>
      <c r="E535" s="7"/>
    </row>
    <row r="536" spans="1:5" s="9" customFormat="1" x14ac:dyDescent="0.2">
      <c r="A536" s="7"/>
      <c r="D536" s="10"/>
      <c r="E536" s="7"/>
    </row>
    <row r="537" spans="1:5" s="9" customFormat="1" x14ac:dyDescent="0.2">
      <c r="A537" s="7"/>
      <c r="D537" s="10"/>
      <c r="E537" s="7"/>
    </row>
    <row r="538" spans="1:5" s="9" customFormat="1" x14ac:dyDescent="0.2">
      <c r="A538" s="7"/>
      <c r="D538" s="10"/>
      <c r="E538" s="7"/>
    </row>
    <row r="539" spans="1:5" s="9" customFormat="1" x14ac:dyDescent="0.2">
      <c r="A539" s="7"/>
      <c r="D539" s="10"/>
      <c r="E539" s="7"/>
    </row>
    <row r="540" spans="1:5" s="9" customFormat="1" x14ac:dyDescent="0.2">
      <c r="A540" s="7"/>
      <c r="D540" s="10"/>
      <c r="E540" s="7"/>
    </row>
    <row r="541" spans="1:5" s="9" customFormat="1" x14ac:dyDescent="0.2">
      <c r="A541" s="7"/>
      <c r="D541" s="10"/>
      <c r="E541" s="7"/>
    </row>
    <row r="542" spans="1:5" s="9" customFormat="1" x14ac:dyDescent="0.2">
      <c r="A542" s="7"/>
      <c r="D542" s="10"/>
      <c r="E542" s="7"/>
    </row>
    <row r="543" spans="1:5" s="9" customFormat="1" x14ac:dyDescent="0.2">
      <c r="A543" s="7"/>
      <c r="D543" s="10"/>
      <c r="E543" s="7"/>
    </row>
    <row r="544" spans="1:5" s="9" customFormat="1" x14ac:dyDescent="0.2">
      <c r="A544" s="7"/>
      <c r="D544" s="10"/>
      <c r="E544" s="7"/>
    </row>
    <row r="545" spans="1:5" s="9" customFormat="1" x14ac:dyDescent="0.2">
      <c r="A545" s="7"/>
      <c r="D545" s="10"/>
      <c r="E545" s="7"/>
    </row>
    <row r="546" spans="1:5" s="9" customFormat="1" x14ac:dyDescent="0.2">
      <c r="A546" s="7"/>
      <c r="D546" s="10"/>
      <c r="E546" s="7"/>
    </row>
    <row r="547" spans="1:5" s="9" customFormat="1" x14ac:dyDescent="0.2">
      <c r="A547" s="7"/>
      <c r="D547" s="10"/>
      <c r="E547" s="7"/>
    </row>
    <row r="548" spans="1:5" s="9" customFormat="1" x14ac:dyDescent="0.2">
      <c r="A548" s="7"/>
      <c r="D548" s="10"/>
      <c r="E548" s="7"/>
    </row>
    <row r="549" spans="1:5" s="9" customFormat="1" x14ac:dyDescent="0.2">
      <c r="A549" s="7"/>
      <c r="D549" s="10"/>
      <c r="E549" s="7"/>
    </row>
    <row r="550" spans="1:5" s="9" customFormat="1" x14ac:dyDescent="0.2">
      <c r="A550" s="7"/>
      <c r="D550" s="10"/>
      <c r="E550" s="7"/>
    </row>
    <row r="551" spans="1:5" s="9" customFormat="1" x14ac:dyDescent="0.2">
      <c r="A551" s="7"/>
      <c r="D551" s="10"/>
      <c r="E551" s="7"/>
    </row>
    <row r="552" spans="1:5" s="9" customFormat="1" x14ac:dyDescent="0.2">
      <c r="A552" s="7"/>
      <c r="D552" s="10"/>
      <c r="E552" s="7"/>
    </row>
    <row r="553" spans="1:5" s="9" customFormat="1" x14ac:dyDescent="0.2">
      <c r="A553" s="7"/>
      <c r="D553" s="10"/>
      <c r="E553" s="7"/>
    </row>
    <row r="554" spans="1:5" s="9" customFormat="1" x14ac:dyDescent="0.2">
      <c r="A554" s="7"/>
      <c r="D554" s="10"/>
      <c r="E554" s="7"/>
    </row>
    <row r="555" spans="1:5" s="9" customFormat="1" x14ac:dyDescent="0.2">
      <c r="A555" s="7"/>
      <c r="D555" s="10"/>
      <c r="E555" s="7"/>
    </row>
    <row r="556" spans="1:5" s="9" customFormat="1" x14ac:dyDescent="0.2">
      <c r="A556" s="7"/>
      <c r="D556" s="10"/>
      <c r="E556" s="7"/>
    </row>
  </sheetData>
  <protectedRanges>
    <protectedRange sqref="A438:IV65537 A375:IV377 A1:IV13 A18:A374 C18:C374 E18:IV374 A422:IV424 A389:IV391 A380:A388 A427:A437 C427:C437 F427:IV437 A15:IV15 P14:IV14 A394:A421 C394:IV421 C380:IV388" name="Rango1"/>
    <protectedRange sqref="D18:D371" name="Rango1_2"/>
    <protectedRange sqref="D372:D374" name="Rango1_1_2"/>
    <protectedRange sqref="E434" name="Rango1_1_4"/>
    <protectedRange sqref="B18:B371" name="Rango1_1_3"/>
    <protectedRange sqref="B372:B374" name="Rango1_1_1_2"/>
    <protectedRange sqref="B394:B421" name="Rango1_1"/>
    <protectedRange sqref="B380:B388" name="Rango1_3"/>
    <protectedRange sqref="A14:O14" name="Rango1_5_1_1"/>
    <protectedRange sqref="P16:IV17 P378:IV379 P392:IV393 P425:IV426" name="Rango1_1_2_2_1"/>
    <protectedRange sqref="D16:D17 D378:D379 D392:D393 D425:D426" name="Rango1_1_2_1_2_1"/>
    <protectedRange sqref="A16:B17 A378:B379 A392:B393 A425:B426" name="Rango1_7_1_1_1"/>
    <protectedRange sqref="C16:C17 C378:C379 C392:C393 C425:C426" name="Rango1_8_1_1_1"/>
    <protectedRange sqref="E16:E17 E378:E379 E392:E393 E425:E426" name="Rango1_7_1_2"/>
  </protectedRanges>
  <autoFilter ref="A17:Y374"/>
  <mergeCells count="208">
    <mergeCell ref="C428:C429"/>
    <mergeCell ref="C430:C433"/>
    <mergeCell ref="C435:C437"/>
    <mergeCell ref="A424:O424"/>
    <mergeCell ref="A391:O391"/>
    <mergeCell ref="A377:O377"/>
    <mergeCell ref="E425:E426"/>
    <mergeCell ref="F425:F426"/>
    <mergeCell ref="G425:H425"/>
    <mergeCell ref="I425:J425"/>
    <mergeCell ref="K425:N425"/>
    <mergeCell ref="O425:O426"/>
    <mergeCell ref="C381:C382"/>
    <mergeCell ref="C383:C384"/>
    <mergeCell ref="C385:C387"/>
    <mergeCell ref="A425:A426"/>
    <mergeCell ref="B425:B426"/>
    <mergeCell ref="C425:C426"/>
    <mergeCell ref="C399:C400"/>
    <mergeCell ref="C404:C406"/>
    <mergeCell ref="C407:C410"/>
    <mergeCell ref="C413:C414"/>
    <mergeCell ref="C415:C416"/>
    <mergeCell ref="C417:C420"/>
    <mergeCell ref="A220:A221"/>
    <mergeCell ref="A222:A223"/>
    <mergeCell ref="A392:A393"/>
    <mergeCell ref="B392:B393"/>
    <mergeCell ref="C392:C393"/>
    <mergeCell ref="D392:D393"/>
    <mergeCell ref="E392:E393"/>
    <mergeCell ref="C239:C240"/>
    <mergeCell ref="C241:C249"/>
    <mergeCell ref="C251:C254"/>
    <mergeCell ref="C260:C263"/>
    <mergeCell ref="C265:C266"/>
    <mergeCell ref="C269:C271"/>
    <mergeCell ref="C272:C276"/>
    <mergeCell ref="C280:C281"/>
    <mergeCell ref="C286:C287"/>
    <mergeCell ref="C288:C291"/>
    <mergeCell ref="C349:C350"/>
    <mergeCell ref="C292:C293"/>
    <mergeCell ref="C296:C298"/>
    <mergeCell ref="C303:C305"/>
    <mergeCell ref="C306:C307"/>
    <mergeCell ref="C312:C313"/>
    <mergeCell ref="C315:C316"/>
    <mergeCell ref="F392:F393"/>
    <mergeCell ref="G392:H392"/>
    <mergeCell ref="I392:J392"/>
    <mergeCell ref="K392:N392"/>
    <mergeCell ref="O392:O393"/>
    <mergeCell ref="C395:C396"/>
    <mergeCell ref="F378:F379"/>
    <mergeCell ref="G378:H378"/>
    <mergeCell ref="I378:J378"/>
    <mergeCell ref="K378:N378"/>
    <mergeCell ref="O378:O379"/>
    <mergeCell ref="A44:A45"/>
    <mergeCell ref="B378:B379"/>
    <mergeCell ref="A141:A142"/>
    <mergeCell ref="A385:A387"/>
    <mergeCell ref="C378:C379"/>
    <mergeCell ref="D378:D379"/>
    <mergeCell ref="E378:E379"/>
    <mergeCell ref="A232:A233"/>
    <mergeCell ref="A163:A164"/>
    <mergeCell ref="A165:A166"/>
    <mergeCell ref="A168:A169"/>
    <mergeCell ref="A197:A198"/>
    <mergeCell ref="A199:A200"/>
    <mergeCell ref="A207:A208"/>
    <mergeCell ref="A184:A185"/>
    <mergeCell ref="A237:A238"/>
    <mergeCell ref="A239:A240"/>
    <mergeCell ref="C220:C221"/>
    <mergeCell ref="C222:C223"/>
    <mergeCell ref="C232:C233"/>
    <mergeCell ref="C234:C235"/>
    <mergeCell ref="C237:C238"/>
    <mergeCell ref="A190:A191"/>
    <mergeCell ref="A192:A193"/>
    <mergeCell ref="A18:A19"/>
    <mergeCell ref="A23:A24"/>
    <mergeCell ref="A26:A27"/>
    <mergeCell ref="A381:A382"/>
    <mergeCell ref="A383:A384"/>
    <mergeCell ref="A55:A59"/>
    <mergeCell ref="A65:A66"/>
    <mergeCell ref="A67:A73"/>
    <mergeCell ref="A378:A379"/>
    <mergeCell ref="A136:A137"/>
    <mergeCell ref="A156:A158"/>
    <mergeCell ref="A160:A161"/>
    <mergeCell ref="A75:A76"/>
    <mergeCell ref="A79:A80"/>
    <mergeCell ref="A81:A133"/>
    <mergeCell ref="A144:A145"/>
    <mergeCell ref="A146:A147"/>
    <mergeCell ref="A148:A149"/>
    <mergeCell ref="A153:A154"/>
    <mergeCell ref="A172:A174"/>
    <mergeCell ref="A177:A178"/>
    <mergeCell ref="A179:A182"/>
    <mergeCell ref="A29:A30"/>
    <mergeCell ref="A35:A38"/>
    <mergeCell ref="A1:E1"/>
    <mergeCell ref="E18:E19"/>
    <mergeCell ref="E222:E223"/>
    <mergeCell ref="A353:A354"/>
    <mergeCell ref="A357:A360"/>
    <mergeCell ref="A364:A365"/>
    <mergeCell ref="C75:C76"/>
    <mergeCell ref="C79:C80"/>
    <mergeCell ref="C190:C191"/>
    <mergeCell ref="C192:C193"/>
    <mergeCell ref="C197:C198"/>
    <mergeCell ref="C199:C200"/>
    <mergeCell ref="C207:C208"/>
    <mergeCell ref="C209:C211"/>
    <mergeCell ref="C214:C215"/>
    <mergeCell ref="C216:C219"/>
    <mergeCell ref="A280:A281"/>
    <mergeCell ref="A286:A287"/>
    <mergeCell ref="A288:A291"/>
    <mergeCell ref="A265:A266"/>
    <mergeCell ref="A269:A271"/>
    <mergeCell ref="A272:A276"/>
    <mergeCell ref="A306:A307"/>
    <mergeCell ref="A312:A313"/>
    <mergeCell ref="A15:O15"/>
    <mergeCell ref="A14:O14"/>
    <mergeCell ref="A407:A410"/>
    <mergeCell ref="C146:C147"/>
    <mergeCell ref="C148:C149"/>
    <mergeCell ref="C153:C154"/>
    <mergeCell ref="C156:C158"/>
    <mergeCell ref="C160:C161"/>
    <mergeCell ref="C163:C164"/>
    <mergeCell ref="C165:C166"/>
    <mergeCell ref="C168:C169"/>
    <mergeCell ref="C172:C174"/>
    <mergeCell ref="C177:C178"/>
    <mergeCell ref="C179:C182"/>
    <mergeCell ref="C184:C185"/>
    <mergeCell ref="A336:A338"/>
    <mergeCell ref="A343:A344"/>
    <mergeCell ref="A349:A350"/>
    <mergeCell ref="A317:A318"/>
    <mergeCell ref="A319:A324"/>
    <mergeCell ref="A333:A334"/>
    <mergeCell ref="A368:A369"/>
    <mergeCell ref="A372:A373"/>
    <mergeCell ref="A315:A316"/>
    <mergeCell ref="C18:C19"/>
    <mergeCell ref="C23:C24"/>
    <mergeCell ref="C26:C27"/>
    <mergeCell ref="C29:C30"/>
    <mergeCell ref="C35:C38"/>
    <mergeCell ref="C81:C133"/>
    <mergeCell ref="C136:C137"/>
    <mergeCell ref="C141:C142"/>
    <mergeCell ref="C144:C145"/>
    <mergeCell ref="A413:A414"/>
    <mergeCell ref="A415:A416"/>
    <mergeCell ref="A435:A437"/>
    <mergeCell ref="A417:A420"/>
    <mergeCell ref="A428:A429"/>
    <mergeCell ref="A430:A433"/>
    <mergeCell ref="D425:D426"/>
    <mergeCell ref="C44:C45"/>
    <mergeCell ref="C55:C59"/>
    <mergeCell ref="C65:C66"/>
    <mergeCell ref="C67:C73"/>
    <mergeCell ref="A395:A396"/>
    <mergeCell ref="A399:A400"/>
    <mergeCell ref="A404:A406"/>
    <mergeCell ref="A292:A293"/>
    <mergeCell ref="A296:A298"/>
    <mergeCell ref="A303:A305"/>
    <mergeCell ref="A209:A211"/>
    <mergeCell ref="A214:A215"/>
    <mergeCell ref="A216:A219"/>
    <mergeCell ref="A241:A249"/>
    <mergeCell ref="A251:A254"/>
    <mergeCell ref="A260:A263"/>
    <mergeCell ref="A234:A235"/>
    <mergeCell ref="C353:C354"/>
    <mergeCell ref="C357:C360"/>
    <mergeCell ref="C364:C365"/>
    <mergeCell ref="C368:C369"/>
    <mergeCell ref="C372:C373"/>
    <mergeCell ref="C317:C318"/>
    <mergeCell ref="C319:C324"/>
    <mergeCell ref="C333:C334"/>
    <mergeCell ref="C336:C338"/>
    <mergeCell ref="C343:C344"/>
    <mergeCell ref="O16:O17"/>
    <mergeCell ref="A16:A17"/>
    <mergeCell ref="B16:B17"/>
    <mergeCell ref="C16:C17"/>
    <mergeCell ref="D16:D17"/>
    <mergeCell ref="E16:E17"/>
    <mergeCell ref="F16:F17"/>
    <mergeCell ref="G16:H16"/>
    <mergeCell ref="I16:J16"/>
    <mergeCell ref="K16:N16"/>
  </mergeCells>
  <pageMargins left="0" right="0" top="0.35433070866141736" bottom="0" header="0" footer="0"/>
  <pageSetup scale="38" orientation="landscape" r:id="rId1"/>
  <headerFooter alignWithMargins="0"/>
  <rowBreaks count="5" manualBreakCount="5">
    <brk id="175" max="14" man="1"/>
    <brk id="238" max="14" man="1"/>
    <brk id="375" max="14" man="1"/>
    <brk id="400" max="14" man="1"/>
    <brk id="42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463"/>
  <sheetViews>
    <sheetView view="pageBreakPreview" topLeftCell="A311" zoomScale="44" zoomScaleNormal="80" zoomScaleSheetLayoutView="44" workbookViewId="0">
      <selection activeCell="A308" sqref="A308"/>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6.140625" style="5" bestFit="1" customWidth="1"/>
    <col min="5" max="5" width="21" style="3" customWidth="1"/>
    <col min="6" max="6" width="18.85546875" style="8" customWidth="1"/>
    <col min="7" max="14" width="11.7109375" style="4"/>
    <col min="15" max="15" width="39.85546875" style="4" customWidth="1"/>
    <col min="16" max="16384" width="11.7109375" style="4"/>
  </cols>
  <sheetData>
    <row r="1" spans="1:25" s="64" customFormat="1" x14ac:dyDescent="0.2">
      <c r="A1" s="502"/>
      <c r="B1" s="502"/>
      <c r="C1" s="502"/>
      <c r="D1" s="502"/>
      <c r="E1" s="502"/>
      <c r="F1" s="502"/>
    </row>
    <row r="2" spans="1:25" s="64" customFormat="1" x14ac:dyDescent="0.2"/>
    <row r="3" spans="1:25" s="64" customFormat="1" x14ac:dyDescent="0.2"/>
    <row r="4" spans="1:25" s="64" customFormat="1" x14ac:dyDescent="0.2"/>
    <row r="5" spans="1:25" s="64" customFormat="1" x14ac:dyDescent="0.2"/>
    <row r="6" spans="1:25" s="64" customFormat="1" x14ac:dyDescent="0.2"/>
    <row r="7" spans="1:25" s="64" customFormat="1" x14ac:dyDescent="0.2"/>
    <row r="8" spans="1:25" s="64" customFormat="1" x14ac:dyDescent="0.2">
      <c r="A8" s="1"/>
      <c r="E8" s="1"/>
      <c r="F8" s="7"/>
    </row>
    <row r="9" spans="1:25" s="64" customFormat="1" x14ac:dyDescent="0.2">
      <c r="A9" s="1"/>
      <c r="E9" s="1"/>
      <c r="F9" s="7"/>
    </row>
    <row r="10" spans="1:25" s="64" customFormat="1" x14ac:dyDescent="0.2">
      <c r="A10" s="1"/>
      <c r="E10" s="1"/>
      <c r="F10" s="7"/>
    </row>
    <row r="11" spans="1:25" s="64" customFormat="1" x14ac:dyDescent="0.2">
      <c r="A11" s="1"/>
      <c r="E11" s="1"/>
      <c r="F11" s="7"/>
    </row>
    <row r="12" spans="1:25" s="64" customFormat="1" x14ac:dyDescent="0.2">
      <c r="A12" s="1"/>
      <c r="E12" s="1"/>
      <c r="F12" s="7"/>
    </row>
    <row r="13" spans="1:25" s="64" customFormat="1" x14ac:dyDescent="0.2">
      <c r="A13" s="1"/>
      <c r="E13" s="1"/>
      <c r="F13" s="7"/>
    </row>
    <row r="14" spans="1:25" s="21" customFormat="1" ht="18.75" customHeight="1" x14ac:dyDescent="0.2">
      <c r="A14" s="499" t="s">
        <v>1704</v>
      </c>
      <c r="B14" s="499"/>
      <c r="C14" s="499"/>
      <c r="D14" s="499"/>
      <c r="E14" s="499"/>
      <c r="F14" s="499"/>
      <c r="G14" s="499"/>
      <c r="H14" s="499"/>
      <c r="I14" s="499"/>
      <c r="J14" s="499"/>
      <c r="K14" s="499"/>
      <c r="L14" s="499"/>
      <c r="M14" s="499"/>
      <c r="N14" s="499"/>
      <c r="O14" s="499"/>
    </row>
    <row r="15" spans="1:25" s="21" customFormat="1" ht="44.25" customHeight="1" thickBot="1" x14ac:dyDescent="0.25">
      <c r="A15" s="486" t="s">
        <v>0</v>
      </c>
      <c r="B15" s="486"/>
      <c r="C15" s="486"/>
      <c r="D15" s="486"/>
      <c r="E15" s="486"/>
      <c r="F15" s="486"/>
      <c r="G15" s="486"/>
      <c r="H15" s="486"/>
      <c r="I15" s="486"/>
      <c r="J15" s="486"/>
      <c r="K15" s="486"/>
      <c r="L15" s="486"/>
      <c r="M15" s="486"/>
      <c r="N15" s="486"/>
      <c r="O15" s="486"/>
    </row>
    <row r="16" spans="1:25" s="47" customFormat="1" ht="48" customHeight="1" thickTop="1" x14ac:dyDescent="0.2">
      <c r="A16" s="484" t="s">
        <v>2102</v>
      </c>
      <c r="B16" s="480" t="s">
        <v>2103</v>
      </c>
      <c r="C16" s="480" t="s">
        <v>2104</v>
      </c>
      <c r="D16" s="480" t="s">
        <v>1107</v>
      </c>
      <c r="E16" s="482" t="s">
        <v>1108</v>
      </c>
      <c r="F16" s="477" t="s">
        <v>2105</v>
      </c>
      <c r="G16" s="477" t="s">
        <v>2106</v>
      </c>
      <c r="H16" s="477"/>
      <c r="I16" s="477" t="s">
        <v>2107</v>
      </c>
      <c r="J16" s="477"/>
      <c r="K16" s="477" t="s">
        <v>2108</v>
      </c>
      <c r="L16" s="477"/>
      <c r="M16" s="477"/>
      <c r="N16" s="477"/>
      <c r="O16" s="472" t="s">
        <v>2109</v>
      </c>
      <c r="P16" s="46"/>
      <c r="Q16" s="46"/>
      <c r="R16" s="46"/>
      <c r="S16" s="46"/>
      <c r="T16" s="46"/>
      <c r="U16" s="46"/>
      <c r="V16" s="46"/>
      <c r="W16" s="46"/>
      <c r="X16" s="46"/>
      <c r="Y16" s="46"/>
    </row>
    <row r="17" spans="1:25" s="47" customFormat="1" ht="33" customHeight="1" thickBot="1" x14ac:dyDescent="0.25">
      <c r="A17" s="485"/>
      <c r="B17" s="481"/>
      <c r="C17" s="481"/>
      <c r="D17" s="481"/>
      <c r="E17" s="483"/>
      <c r="F17" s="478"/>
      <c r="G17" s="169" t="s">
        <v>2110</v>
      </c>
      <c r="H17" s="169" t="s">
        <v>2111</v>
      </c>
      <c r="I17" s="169" t="s">
        <v>2112</v>
      </c>
      <c r="J17" s="169" t="s">
        <v>2111</v>
      </c>
      <c r="K17" s="169" t="s">
        <v>1109</v>
      </c>
      <c r="L17" s="169" t="s">
        <v>1110</v>
      </c>
      <c r="M17" s="169" t="s">
        <v>1111</v>
      </c>
      <c r="N17" s="169" t="s">
        <v>1112</v>
      </c>
      <c r="O17" s="473"/>
      <c r="P17" s="46"/>
      <c r="Q17" s="46"/>
      <c r="R17" s="46"/>
      <c r="S17" s="46"/>
      <c r="T17" s="46"/>
      <c r="U17" s="46"/>
      <c r="V17" s="46"/>
      <c r="W17" s="46"/>
      <c r="X17" s="46"/>
      <c r="Y17" s="46"/>
    </row>
    <row r="18" spans="1:25" s="61" customFormat="1" ht="51" customHeight="1" x14ac:dyDescent="0.2">
      <c r="A18" s="192" t="s">
        <v>1524</v>
      </c>
      <c r="B18" s="102" t="s">
        <v>58</v>
      </c>
      <c r="C18" s="193" t="s">
        <v>3417</v>
      </c>
      <c r="D18" s="103">
        <v>1500</v>
      </c>
      <c r="E18" s="186">
        <v>6036</v>
      </c>
      <c r="F18" s="191">
        <v>40577</v>
      </c>
      <c r="G18" s="23" t="s">
        <v>1113</v>
      </c>
      <c r="H18" s="22"/>
      <c r="I18" s="23" t="s">
        <v>1113</v>
      </c>
      <c r="J18" s="22"/>
      <c r="K18" s="22"/>
      <c r="L18" s="23" t="s">
        <v>1113</v>
      </c>
      <c r="M18" s="23"/>
      <c r="N18" s="22"/>
      <c r="O18" s="24"/>
    </row>
    <row r="19" spans="1:25" s="61" customFormat="1" ht="51" customHeight="1" x14ac:dyDescent="0.2">
      <c r="A19" s="510" t="s">
        <v>1525</v>
      </c>
      <c r="B19" s="22" t="s">
        <v>59</v>
      </c>
      <c r="C19" s="519" t="s">
        <v>3306</v>
      </c>
      <c r="D19" s="105">
        <v>1300</v>
      </c>
      <c r="E19" s="186">
        <v>6052</v>
      </c>
      <c r="F19" s="509">
        <v>40597</v>
      </c>
      <c r="G19" s="23" t="s">
        <v>1113</v>
      </c>
      <c r="H19" s="22"/>
      <c r="I19" s="23" t="s">
        <v>1113</v>
      </c>
      <c r="J19" s="22"/>
      <c r="K19" s="22"/>
      <c r="L19" s="23" t="s">
        <v>1113</v>
      </c>
      <c r="M19" s="23"/>
      <c r="N19" s="22"/>
      <c r="O19" s="24"/>
    </row>
    <row r="20" spans="1:25" s="61" customFormat="1" ht="51" customHeight="1" x14ac:dyDescent="0.2">
      <c r="A20" s="510"/>
      <c r="B20" s="22" t="s">
        <v>60</v>
      </c>
      <c r="C20" s="519"/>
      <c r="D20" s="105">
        <v>1500</v>
      </c>
      <c r="E20" s="186">
        <v>6056</v>
      </c>
      <c r="F20" s="509"/>
      <c r="G20" s="23" t="s">
        <v>1113</v>
      </c>
      <c r="H20" s="22"/>
      <c r="I20" s="23" t="s">
        <v>1113</v>
      </c>
      <c r="J20" s="22"/>
      <c r="K20" s="22"/>
      <c r="L20" s="23" t="s">
        <v>1113</v>
      </c>
      <c r="M20" s="23"/>
      <c r="N20" s="22"/>
      <c r="O20" s="24"/>
    </row>
    <row r="21" spans="1:25" s="61" customFormat="1" ht="51" customHeight="1" x14ac:dyDescent="0.2">
      <c r="A21" s="192" t="s">
        <v>1526</v>
      </c>
      <c r="B21" s="22" t="s">
        <v>61</v>
      </c>
      <c r="C21" s="193" t="s">
        <v>3418</v>
      </c>
      <c r="D21" s="105">
        <v>800</v>
      </c>
      <c r="E21" s="186">
        <v>6034</v>
      </c>
      <c r="F21" s="191">
        <v>40574</v>
      </c>
      <c r="G21" s="23" t="s">
        <v>1113</v>
      </c>
      <c r="H21" s="22"/>
      <c r="I21" s="23" t="s">
        <v>1113</v>
      </c>
      <c r="J21" s="22"/>
      <c r="K21" s="22"/>
      <c r="L21" s="23" t="s">
        <v>1113</v>
      </c>
      <c r="M21" s="23"/>
      <c r="N21" s="22"/>
      <c r="O21" s="24"/>
    </row>
    <row r="22" spans="1:25" s="61" customFormat="1" ht="51" customHeight="1" x14ac:dyDescent="0.2">
      <c r="A22" s="510" t="s">
        <v>1527</v>
      </c>
      <c r="B22" s="22" t="s">
        <v>62</v>
      </c>
      <c r="C22" s="519" t="s">
        <v>3419</v>
      </c>
      <c r="D22" s="105">
        <v>4000</v>
      </c>
      <c r="E22" s="186">
        <v>6055</v>
      </c>
      <c r="F22" s="509">
        <v>40597</v>
      </c>
      <c r="G22" s="23" t="s">
        <v>1113</v>
      </c>
      <c r="H22" s="22"/>
      <c r="I22" s="23" t="s">
        <v>1113</v>
      </c>
      <c r="J22" s="22"/>
      <c r="K22" s="22"/>
      <c r="L22" s="23" t="s">
        <v>1113</v>
      </c>
      <c r="M22" s="23"/>
      <c r="N22" s="22"/>
      <c r="O22" s="24"/>
    </row>
    <row r="23" spans="1:25" s="61" customFormat="1" ht="51" customHeight="1" x14ac:dyDescent="0.2">
      <c r="A23" s="510"/>
      <c r="B23" s="22" t="s">
        <v>63</v>
      </c>
      <c r="C23" s="519"/>
      <c r="D23" s="105">
        <v>6800</v>
      </c>
      <c r="E23" s="186">
        <v>6054</v>
      </c>
      <c r="F23" s="509"/>
      <c r="G23" s="23" t="s">
        <v>1113</v>
      </c>
      <c r="H23" s="22"/>
      <c r="I23" s="23" t="s">
        <v>1113</v>
      </c>
      <c r="J23" s="22"/>
      <c r="K23" s="22"/>
      <c r="L23" s="23" t="s">
        <v>1113</v>
      </c>
      <c r="M23" s="23"/>
      <c r="N23" s="22"/>
      <c r="O23" s="24"/>
    </row>
    <row r="24" spans="1:25" s="61" customFormat="1" ht="51" customHeight="1" x14ac:dyDescent="0.2">
      <c r="A24" s="192" t="s">
        <v>1528</v>
      </c>
      <c r="B24" s="22" t="s">
        <v>64</v>
      </c>
      <c r="C24" s="193" t="s">
        <v>3420</v>
      </c>
      <c r="D24" s="105">
        <v>500</v>
      </c>
      <c r="E24" s="186">
        <v>6033</v>
      </c>
      <c r="F24" s="191">
        <v>40574</v>
      </c>
      <c r="G24" s="23" t="s">
        <v>1113</v>
      </c>
      <c r="H24" s="22"/>
      <c r="I24" s="23" t="s">
        <v>1113</v>
      </c>
      <c r="J24" s="22"/>
      <c r="K24" s="22"/>
      <c r="L24" s="23" t="s">
        <v>1113</v>
      </c>
      <c r="M24" s="23"/>
      <c r="N24" s="22"/>
      <c r="O24" s="24"/>
    </row>
    <row r="25" spans="1:25" s="61" customFormat="1" ht="51" customHeight="1" x14ac:dyDescent="0.2">
      <c r="A25" s="192" t="s">
        <v>1529</v>
      </c>
      <c r="B25" s="22" t="s">
        <v>65</v>
      </c>
      <c r="C25" s="193" t="s">
        <v>3421</v>
      </c>
      <c r="D25" s="105">
        <v>6300</v>
      </c>
      <c r="E25" s="186">
        <v>6035</v>
      </c>
      <c r="F25" s="191">
        <v>40574</v>
      </c>
      <c r="G25" s="23" t="s">
        <v>1113</v>
      </c>
      <c r="H25" s="22"/>
      <c r="I25" s="23" t="s">
        <v>1113</v>
      </c>
      <c r="J25" s="22"/>
      <c r="K25" s="22"/>
      <c r="L25" s="23" t="s">
        <v>1113</v>
      </c>
      <c r="M25" s="23"/>
      <c r="N25" s="22"/>
      <c r="O25" s="24"/>
    </row>
    <row r="26" spans="1:25" s="61" customFormat="1" ht="51" customHeight="1" x14ac:dyDescent="0.2">
      <c r="A26" s="192" t="s">
        <v>1530</v>
      </c>
      <c r="B26" s="22" t="s">
        <v>66</v>
      </c>
      <c r="C26" s="193" t="s">
        <v>3422</v>
      </c>
      <c r="D26" s="105">
        <v>654.79999999999995</v>
      </c>
      <c r="E26" s="186">
        <v>6038</v>
      </c>
      <c r="F26" s="191">
        <v>40581</v>
      </c>
      <c r="G26" s="23" t="s">
        <v>1113</v>
      </c>
      <c r="H26" s="22"/>
      <c r="I26" s="23" t="s">
        <v>1113</v>
      </c>
      <c r="J26" s="22"/>
      <c r="K26" s="22"/>
      <c r="L26" s="23" t="s">
        <v>1113</v>
      </c>
      <c r="M26" s="23"/>
      <c r="N26" s="22"/>
      <c r="O26" s="24"/>
    </row>
    <row r="27" spans="1:25" s="61" customFormat="1" ht="51" customHeight="1" x14ac:dyDescent="0.2">
      <c r="A27" s="192" t="s">
        <v>1531</v>
      </c>
      <c r="B27" s="22" t="s">
        <v>67</v>
      </c>
      <c r="C27" s="193" t="s">
        <v>3423</v>
      </c>
      <c r="D27" s="105">
        <v>142.38</v>
      </c>
      <c r="E27" s="186">
        <v>6025</v>
      </c>
      <c r="F27" s="191">
        <v>40557</v>
      </c>
      <c r="G27" s="23" t="s">
        <v>1113</v>
      </c>
      <c r="H27" s="22"/>
      <c r="I27" s="23" t="s">
        <v>1113</v>
      </c>
      <c r="J27" s="22"/>
      <c r="K27" s="22"/>
      <c r="L27" s="23" t="s">
        <v>1113</v>
      </c>
      <c r="M27" s="23"/>
      <c r="N27" s="22"/>
      <c r="O27" s="24"/>
    </row>
    <row r="28" spans="1:25" s="61" customFormat="1" ht="51" customHeight="1" x14ac:dyDescent="0.2">
      <c r="A28" s="510" t="s">
        <v>1532</v>
      </c>
      <c r="B28" s="22" t="s">
        <v>68</v>
      </c>
      <c r="C28" s="519" t="s">
        <v>3424</v>
      </c>
      <c r="D28" s="105">
        <v>300</v>
      </c>
      <c r="E28" s="186">
        <v>6026</v>
      </c>
      <c r="F28" s="509">
        <v>40557</v>
      </c>
      <c r="G28" s="23" t="s">
        <v>1113</v>
      </c>
      <c r="H28" s="22"/>
      <c r="I28" s="23" t="s">
        <v>1113</v>
      </c>
      <c r="J28" s="22"/>
      <c r="K28" s="22"/>
      <c r="L28" s="23" t="s">
        <v>1113</v>
      </c>
      <c r="M28" s="23"/>
      <c r="N28" s="22"/>
      <c r="O28" s="24"/>
    </row>
    <row r="29" spans="1:25" s="61" customFormat="1" ht="51" customHeight="1" x14ac:dyDescent="0.2">
      <c r="A29" s="510"/>
      <c r="B29" s="22" t="s">
        <v>67</v>
      </c>
      <c r="C29" s="519"/>
      <c r="D29" s="105">
        <v>508.5</v>
      </c>
      <c r="E29" s="186">
        <v>6027</v>
      </c>
      <c r="F29" s="509"/>
      <c r="G29" s="23" t="s">
        <v>1113</v>
      </c>
      <c r="H29" s="22"/>
      <c r="I29" s="23" t="s">
        <v>1113</v>
      </c>
      <c r="J29" s="22"/>
      <c r="K29" s="22"/>
      <c r="L29" s="23" t="s">
        <v>1113</v>
      </c>
      <c r="M29" s="23"/>
      <c r="N29" s="22"/>
      <c r="O29" s="24"/>
    </row>
    <row r="30" spans="1:25" s="61" customFormat="1" ht="51" customHeight="1" x14ac:dyDescent="0.2">
      <c r="A30" s="192" t="s">
        <v>1533</v>
      </c>
      <c r="B30" s="22" t="s">
        <v>69</v>
      </c>
      <c r="C30" s="193" t="s">
        <v>3076</v>
      </c>
      <c r="D30" s="105">
        <v>2000</v>
      </c>
      <c r="E30" s="186">
        <v>6028</v>
      </c>
      <c r="F30" s="191">
        <v>40564</v>
      </c>
      <c r="G30" s="23" t="s">
        <v>1113</v>
      </c>
      <c r="H30" s="22"/>
      <c r="I30" s="23" t="s">
        <v>1113</v>
      </c>
      <c r="J30" s="22"/>
      <c r="K30" s="22"/>
      <c r="L30" s="23" t="s">
        <v>1113</v>
      </c>
      <c r="M30" s="23"/>
      <c r="N30" s="22"/>
      <c r="O30" s="24"/>
    </row>
    <row r="31" spans="1:25" s="61" customFormat="1" ht="51" customHeight="1" x14ac:dyDescent="0.2">
      <c r="A31" s="192" t="s">
        <v>1534</v>
      </c>
      <c r="B31" s="22" t="s">
        <v>70</v>
      </c>
      <c r="C31" s="193" t="s">
        <v>3425</v>
      </c>
      <c r="D31" s="105">
        <v>11229.84</v>
      </c>
      <c r="E31" s="186">
        <v>6068</v>
      </c>
      <c r="F31" s="191">
        <v>40602</v>
      </c>
      <c r="G31" s="23" t="s">
        <v>1113</v>
      </c>
      <c r="H31" s="22"/>
      <c r="I31" s="23" t="s">
        <v>1113</v>
      </c>
      <c r="J31" s="22"/>
      <c r="K31" s="22"/>
      <c r="L31" s="23" t="s">
        <v>1113</v>
      </c>
      <c r="M31" s="23"/>
      <c r="N31" s="22"/>
      <c r="O31" s="24"/>
    </row>
    <row r="32" spans="1:25" s="61" customFormat="1" ht="51" customHeight="1" x14ac:dyDescent="0.2">
      <c r="A32" s="510" t="s">
        <v>1535</v>
      </c>
      <c r="B32" s="22" t="s">
        <v>71</v>
      </c>
      <c r="C32" s="519" t="s">
        <v>3426</v>
      </c>
      <c r="D32" s="105">
        <v>2423.6000000000004</v>
      </c>
      <c r="E32" s="186">
        <v>6039</v>
      </c>
      <c r="F32" s="509">
        <v>40584</v>
      </c>
      <c r="G32" s="23" t="s">
        <v>1113</v>
      </c>
      <c r="H32" s="22"/>
      <c r="I32" s="23" t="s">
        <v>1113</v>
      </c>
      <c r="J32" s="22"/>
      <c r="K32" s="22"/>
      <c r="L32" s="23" t="s">
        <v>1113</v>
      </c>
      <c r="M32" s="23"/>
      <c r="N32" s="22"/>
      <c r="O32" s="24"/>
    </row>
    <row r="33" spans="1:15" s="61" customFormat="1" ht="51" customHeight="1" x14ac:dyDescent="0.2">
      <c r="A33" s="510"/>
      <c r="B33" s="22" t="s">
        <v>72</v>
      </c>
      <c r="C33" s="519"/>
      <c r="D33" s="105">
        <v>135</v>
      </c>
      <c r="E33" s="186">
        <v>6040</v>
      </c>
      <c r="F33" s="509"/>
      <c r="G33" s="23" t="s">
        <v>1113</v>
      </c>
      <c r="H33" s="22"/>
      <c r="I33" s="23" t="s">
        <v>1113</v>
      </c>
      <c r="J33" s="22"/>
      <c r="K33" s="22"/>
      <c r="L33" s="23" t="s">
        <v>1113</v>
      </c>
      <c r="M33" s="23"/>
      <c r="N33" s="22"/>
      <c r="O33" s="24"/>
    </row>
    <row r="34" spans="1:15" s="61" customFormat="1" ht="51" customHeight="1" x14ac:dyDescent="0.2">
      <c r="A34" s="510"/>
      <c r="B34" s="22" t="s">
        <v>73</v>
      </c>
      <c r="C34" s="519"/>
      <c r="D34" s="105">
        <v>1066.4000000000001</v>
      </c>
      <c r="E34" s="186">
        <v>6041</v>
      </c>
      <c r="F34" s="509"/>
      <c r="G34" s="23" t="s">
        <v>1113</v>
      </c>
      <c r="H34" s="22"/>
      <c r="I34" s="23" t="s">
        <v>1113</v>
      </c>
      <c r="J34" s="22"/>
      <c r="K34" s="22"/>
      <c r="L34" s="23" t="s">
        <v>1113</v>
      </c>
      <c r="M34" s="23"/>
      <c r="N34" s="22"/>
      <c r="O34" s="24"/>
    </row>
    <row r="35" spans="1:15" s="61" customFormat="1" ht="51" customHeight="1" x14ac:dyDescent="0.2">
      <c r="A35" s="510"/>
      <c r="B35" s="22" t="s">
        <v>74</v>
      </c>
      <c r="C35" s="519"/>
      <c r="D35" s="105">
        <v>2069.1</v>
      </c>
      <c r="E35" s="186">
        <v>6042</v>
      </c>
      <c r="F35" s="509"/>
      <c r="G35" s="23" t="s">
        <v>1113</v>
      </c>
      <c r="H35" s="22"/>
      <c r="I35" s="23" t="s">
        <v>1113</v>
      </c>
      <c r="J35" s="22"/>
      <c r="K35" s="22"/>
      <c r="L35" s="23" t="s">
        <v>1113</v>
      </c>
      <c r="M35" s="23"/>
      <c r="N35" s="22"/>
      <c r="O35" s="24"/>
    </row>
    <row r="36" spans="1:15" s="61" customFormat="1" ht="51" customHeight="1" x14ac:dyDescent="0.2">
      <c r="A36" s="510" t="s">
        <v>1536</v>
      </c>
      <c r="B36" s="22" t="s">
        <v>75</v>
      </c>
      <c r="C36" s="519" t="s">
        <v>3427</v>
      </c>
      <c r="D36" s="105">
        <v>6795.42</v>
      </c>
      <c r="E36" s="186">
        <v>6046</v>
      </c>
      <c r="F36" s="509">
        <v>40595</v>
      </c>
      <c r="G36" s="23" t="s">
        <v>1113</v>
      </c>
      <c r="H36" s="22"/>
      <c r="I36" s="23" t="s">
        <v>1113</v>
      </c>
      <c r="J36" s="22"/>
      <c r="K36" s="22"/>
      <c r="L36" s="23" t="s">
        <v>1113</v>
      </c>
      <c r="M36" s="23"/>
      <c r="N36" s="22"/>
      <c r="O36" s="24"/>
    </row>
    <row r="37" spans="1:15" s="61" customFormat="1" ht="51" customHeight="1" x14ac:dyDescent="0.2">
      <c r="A37" s="510"/>
      <c r="B37" s="22" t="s">
        <v>76</v>
      </c>
      <c r="C37" s="519"/>
      <c r="D37" s="105">
        <v>340.52</v>
      </c>
      <c r="E37" s="186">
        <v>6047</v>
      </c>
      <c r="F37" s="509"/>
      <c r="G37" s="23"/>
      <c r="H37" s="23" t="s">
        <v>1113</v>
      </c>
      <c r="I37" s="23" t="s">
        <v>1113</v>
      </c>
      <c r="J37" s="22"/>
      <c r="K37" s="22"/>
      <c r="L37" s="23"/>
      <c r="M37" s="23" t="s">
        <v>1113</v>
      </c>
      <c r="N37" s="22"/>
      <c r="O37" s="24" t="s">
        <v>3068</v>
      </c>
    </row>
    <row r="38" spans="1:15" s="61" customFormat="1" ht="51" customHeight="1" x14ac:dyDescent="0.2">
      <c r="A38" s="510"/>
      <c r="B38" s="22" t="s">
        <v>77</v>
      </c>
      <c r="C38" s="519"/>
      <c r="D38" s="105">
        <v>316.39999999999998</v>
      </c>
      <c r="E38" s="186">
        <v>6048</v>
      </c>
      <c r="F38" s="509"/>
      <c r="G38" s="23" t="s">
        <v>1113</v>
      </c>
      <c r="H38" s="22"/>
      <c r="I38" s="23" t="s">
        <v>1113</v>
      </c>
      <c r="J38" s="22"/>
      <c r="K38" s="22"/>
      <c r="L38" s="23" t="s">
        <v>1113</v>
      </c>
      <c r="M38" s="23"/>
      <c r="N38" s="22"/>
      <c r="O38" s="24"/>
    </row>
    <row r="39" spans="1:15" s="61" customFormat="1" ht="51" customHeight="1" x14ac:dyDescent="0.2">
      <c r="A39" s="510"/>
      <c r="B39" s="22" t="s">
        <v>78</v>
      </c>
      <c r="C39" s="519"/>
      <c r="D39" s="105">
        <v>2955.5</v>
      </c>
      <c r="E39" s="186">
        <v>6049</v>
      </c>
      <c r="F39" s="509"/>
      <c r="G39" s="23" t="s">
        <v>1113</v>
      </c>
      <c r="H39" s="22"/>
      <c r="I39" s="23" t="s">
        <v>1113</v>
      </c>
      <c r="J39" s="22"/>
      <c r="K39" s="22"/>
      <c r="L39" s="23" t="s">
        <v>1113</v>
      </c>
      <c r="M39" s="23"/>
      <c r="N39" s="22"/>
      <c r="O39" s="24"/>
    </row>
    <row r="40" spans="1:15" s="61" customFormat="1" ht="51" customHeight="1" x14ac:dyDescent="0.2">
      <c r="A40" s="510"/>
      <c r="B40" s="22" t="s">
        <v>75</v>
      </c>
      <c r="C40" s="519"/>
      <c r="D40" s="105">
        <v>395.2</v>
      </c>
      <c r="E40" s="186">
        <v>6093</v>
      </c>
      <c r="F40" s="191">
        <v>40676</v>
      </c>
      <c r="G40" s="23" t="s">
        <v>1113</v>
      </c>
      <c r="H40" s="22"/>
      <c r="I40" s="23" t="s">
        <v>1113</v>
      </c>
      <c r="J40" s="22"/>
      <c r="K40" s="22"/>
      <c r="L40" s="23" t="s">
        <v>1113</v>
      </c>
      <c r="M40" s="23"/>
      <c r="N40" s="22"/>
      <c r="O40" s="24"/>
    </row>
    <row r="41" spans="1:15" s="61" customFormat="1" ht="51" customHeight="1" x14ac:dyDescent="0.2">
      <c r="A41" s="192" t="s">
        <v>1537</v>
      </c>
      <c r="B41" s="22" t="s">
        <v>79</v>
      </c>
      <c r="C41" s="193" t="s">
        <v>3428</v>
      </c>
      <c r="D41" s="105">
        <v>10000</v>
      </c>
      <c r="E41" s="186">
        <v>6072</v>
      </c>
      <c r="F41" s="191">
        <v>40623</v>
      </c>
      <c r="G41" s="23" t="s">
        <v>1113</v>
      </c>
      <c r="H41" s="22"/>
      <c r="I41" s="23" t="s">
        <v>1113</v>
      </c>
      <c r="J41" s="22"/>
      <c r="K41" s="22"/>
      <c r="L41" s="23" t="s">
        <v>1113</v>
      </c>
      <c r="M41" s="23"/>
      <c r="N41" s="22"/>
      <c r="O41" s="24"/>
    </row>
    <row r="42" spans="1:15" s="61" customFormat="1" ht="51" customHeight="1" x14ac:dyDescent="0.2">
      <c r="A42" s="192" t="s">
        <v>1538</v>
      </c>
      <c r="B42" s="22" t="s">
        <v>80</v>
      </c>
      <c r="C42" s="193" t="s">
        <v>3429</v>
      </c>
      <c r="D42" s="105">
        <v>438.84</v>
      </c>
      <c r="E42" s="186">
        <v>6031</v>
      </c>
      <c r="F42" s="191">
        <v>40571</v>
      </c>
      <c r="G42" s="23" t="s">
        <v>1113</v>
      </c>
      <c r="H42" s="22"/>
      <c r="I42" s="23" t="s">
        <v>1113</v>
      </c>
      <c r="J42" s="22"/>
      <c r="K42" s="22"/>
      <c r="L42" s="23" t="s">
        <v>1113</v>
      </c>
      <c r="M42" s="23"/>
      <c r="N42" s="22"/>
      <c r="O42" s="24"/>
    </row>
    <row r="43" spans="1:15" s="61" customFormat="1" ht="51" customHeight="1" x14ac:dyDescent="0.2">
      <c r="A43" s="192" t="s">
        <v>1539</v>
      </c>
      <c r="B43" s="22" t="s">
        <v>81</v>
      </c>
      <c r="C43" s="193" t="s">
        <v>3430</v>
      </c>
      <c r="D43" s="105">
        <v>6720</v>
      </c>
      <c r="E43" s="186">
        <v>6075</v>
      </c>
      <c r="F43" s="191">
        <v>40627</v>
      </c>
      <c r="G43" s="23" t="s">
        <v>1113</v>
      </c>
      <c r="H43" s="22"/>
      <c r="I43" s="23" t="s">
        <v>1113</v>
      </c>
      <c r="J43" s="22"/>
      <c r="K43" s="22"/>
      <c r="L43" s="23" t="s">
        <v>1113</v>
      </c>
      <c r="M43" s="23"/>
      <c r="N43" s="22"/>
      <c r="O43" s="24"/>
    </row>
    <row r="44" spans="1:15" s="61" customFormat="1" ht="51" customHeight="1" x14ac:dyDescent="0.2">
      <c r="A44" s="192" t="s">
        <v>1540</v>
      </c>
      <c r="B44" s="22" t="s">
        <v>82</v>
      </c>
      <c r="C44" s="193" t="s">
        <v>3431</v>
      </c>
      <c r="D44" s="105">
        <v>3652</v>
      </c>
      <c r="E44" s="186">
        <v>6045</v>
      </c>
      <c r="F44" s="191">
        <v>40585</v>
      </c>
      <c r="G44" s="23" t="s">
        <v>1113</v>
      </c>
      <c r="H44" s="22"/>
      <c r="I44" s="23" t="s">
        <v>1113</v>
      </c>
      <c r="J44" s="22"/>
      <c r="K44" s="22"/>
      <c r="L44" s="23" t="s">
        <v>1113</v>
      </c>
      <c r="M44" s="23"/>
      <c r="N44" s="22"/>
      <c r="O44" s="24"/>
    </row>
    <row r="45" spans="1:15" s="61" customFormat="1" ht="51" customHeight="1" x14ac:dyDescent="0.2">
      <c r="A45" s="192" t="s">
        <v>1541</v>
      </c>
      <c r="B45" s="22" t="s">
        <v>83</v>
      </c>
      <c r="C45" s="193" t="s">
        <v>3230</v>
      </c>
      <c r="D45" s="105">
        <v>211.88</v>
      </c>
      <c r="E45" s="186">
        <v>6029</v>
      </c>
      <c r="F45" s="191">
        <v>40564</v>
      </c>
      <c r="G45" s="23" t="s">
        <v>1113</v>
      </c>
      <c r="H45" s="22"/>
      <c r="I45" s="23" t="s">
        <v>1113</v>
      </c>
      <c r="J45" s="22"/>
      <c r="K45" s="22"/>
      <c r="L45" s="23" t="s">
        <v>1113</v>
      </c>
      <c r="M45" s="23"/>
      <c r="N45" s="22"/>
      <c r="O45" s="24"/>
    </row>
    <row r="46" spans="1:15" s="61" customFormat="1" ht="51" customHeight="1" x14ac:dyDescent="0.2">
      <c r="A46" s="192" t="s">
        <v>1542</v>
      </c>
      <c r="B46" s="22" t="s">
        <v>83</v>
      </c>
      <c r="C46" s="193" t="s">
        <v>3432</v>
      </c>
      <c r="D46" s="105">
        <v>3135.06</v>
      </c>
      <c r="E46" s="186">
        <v>6030</v>
      </c>
      <c r="F46" s="191">
        <v>40564</v>
      </c>
      <c r="G46" s="23" t="s">
        <v>1113</v>
      </c>
      <c r="H46" s="22"/>
      <c r="I46" s="23" t="s">
        <v>1113</v>
      </c>
      <c r="J46" s="22"/>
      <c r="K46" s="22"/>
      <c r="L46" s="23" t="s">
        <v>1113</v>
      </c>
      <c r="M46" s="23"/>
      <c r="N46" s="22"/>
      <c r="O46" s="24"/>
    </row>
    <row r="47" spans="1:15" s="61" customFormat="1" ht="51" customHeight="1" x14ac:dyDescent="0.2">
      <c r="A47" s="510" t="s">
        <v>1543</v>
      </c>
      <c r="B47" s="22" t="s">
        <v>84</v>
      </c>
      <c r="C47" s="519" t="s">
        <v>3433</v>
      </c>
      <c r="D47" s="105">
        <v>300</v>
      </c>
      <c r="E47" s="186">
        <v>6099</v>
      </c>
      <c r="F47" s="509">
        <v>40679</v>
      </c>
      <c r="G47" s="23" t="s">
        <v>1113</v>
      </c>
      <c r="H47" s="22"/>
      <c r="I47" s="23" t="s">
        <v>1113</v>
      </c>
      <c r="J47" s="22"/>
      <c r="K47" s="22"/>
      <c r="L47" s="23" t="s">
        <v>1113</v>
      </c>
      <c r="M47" s="23"/>
      <c r="N47" s="22"/>
      <c r="O47" s="24"/>
    </row>
    <row r="48" spans="1:15" s="61" customFormat="1" ht="51" customHeight="1" x14ac:dyDescent="0.2">
      <c r="A48" s="510"/>
      <c r="B48" s="22" t="s">
        <v>62</v>
      </c>
      <c r="C48" s="519"/>
      <c r="D48" s="105">
        <v>7000</v>
      </c>
      <c r="E48" s="186">
        <v>6098</v>
      </c>
      <c r="F48" s="509"/>
      <c r="G48" s="23" t="s">
        <v>1113</v>
      </c>
      <c r="H48" s="22"/>
      <c r="I48" s="23" t="s">
        <v>1113</v>
      </c>
      <c r="J48" s="22"/>
      <c r="K48" s="22"/>
      <c r="L48" s="23" t="s">
        <v>1113</v>
      </c>
      <c r="M48" s="23"/>
      <c r="N48" s="22"/>
      <c r="O48" s="24"/>
    </row>
    <row r="49" spans="1:15" s="61" customFormat="1" ht="51" customHeight="1" x14ac:dyDescent="0.2">
      <c r="A49" s="510"/>
      <c r="B49" s="22" t="s">
        <v>85</v>
      </c>
      <c r="C49" s="519"/>
      <c r="D49" s="105">
        <v>6500</v>
      </c>
      <c r="E49" s="186">
        <v>6100</v>
      </c>
      <c r="F49" s="509"/>
      <c r="G49" s="23" t="s">
        <v>1113</v>
      </c>
      <c r="H49" s="22"/>
      <c r="I49" s="23" t="s">
        <v>1113</v>
      </c>
      <c r="J49" s="22"/>
      <c r="K49" s="22"/>
      <c r="L49" s="23" t="s">
        <v>1113</v>
      </c>
      <c r="M49" s="23"/>
      <c r="N49" s="22"/>
      <c r="O49" s="24"/>
    </row>
    <row r="50" spans="1:15" s="61" customFormat="1" ht="51" customHeight="1" x14ac:dyDescent="0.2">
      <c r="A50" s="510" t="s">
        <v>1544</v>
      </c>
      <c r="B50" s="22" t="s">
        <v>86</v>
      </c>
      <c r="C50" s="519" t="s">
        <v>3434</v>
      </c>
      <c r="D50" s="105">
        <v>3000</v>
      </c>
      <c r="E50" s="186">
        <v>6057</v>
      </c>
      <c r="F50" s="509">
        <v>40597</v>
      </c>
      <c r="G50" s="23" t="s">
        <v>1113</v>
      </c>
      <c r="H50" s="22"/>
      <c r="I50" s="23" t="s">
        <v>1113</v>
      </c>
      <c r="J50" s="22"/>
      <c r="K50" s="22"/>
      <c r="L50" s="23" t="s">
        <v>1113</v>
      </c>
      <c r="M50" s="23"/>
      <c r="N50" s="22"/>
      <c r="O50" s="24"/>
    </row>
    <row r="51" spans="1:15" s="61" customFormat="1" ht="51" customHeight="1" x14ac:dyDescent="0.2">
      <c r="A51" s="510"/>
      <c r="B51" s="22" t="s">
        <v>87</v>
      </c>
      <c r="C51" s="519"/>
      <c r="D51" s="105">
        <v>3000</v>
      </c>
      <c r="E51" s="186">
        <v>6058</v>
      </c>
      <c r="F51" s="509"/>
      <c r="G51" s="23" t="s">
        <v>1113</v>
      </c>
      <c r="H51" s="22"/>
      <c r="I51" s="23" t="s">
        <v>1113</v>
      </c>
      <c r="J51" s="22"/>
      <c r="K51" s="22"/>
      <c r="L51" s="23"/>
      <c r="M51" s="23" t="s">
        <v>1113</v>
      </c>
      <c r="N51" s="22"/>
      <c r="O51" s="24"/>
    </row>
    <row r="52" spans="1:15" s="61" customFormat="1" ht="51" customHeight="1" x14ac:dyDescent="0.2">
      <c r="A52" s="510" t="s">
        <v>1545</v>
      </c>
      <c r="B52" s="22" t="s">
        <v>71</v>
      </c>
      <c r="C52" s="519" t="s">
        <v>3435</v>
      </c>
      <c r="D52" s="105">
        <v>146.25</v>
      </c>
      <c r="E52" s="186">
        <v>6061</v>
      </c>
      <c r="F52" s="509">
        <v>40598</v>
      </c>
      <c r="G52" s="23" t="s">
        <v>1113</v>
      </c>
      <c r="H52" s="22"/>
      <c r="I52" s="23" t="s">
        <v>1113</v>
      </c>
      <c r="J52" s="22"/>
      <c r="K52" s="22"/>
      <c r="L52" s="23"/>
      <c r="M52" s="23" t="s">
        <v>1113</v>
      </c>
      <c r="N52" s="22"/>
      <c r="O52" s="24"/>
    </row>
    <row r="53" spans="1:15" s="61" customFormat="1" ht="51" customHeight="1" x14ac:dyDescent="0.2">
      <c r="A53" s="510"/>
      <c r="B53" s="22" t="s">
        <v>73</v>
      </c>
      <c r="C53" s="519"/>
      <c r="D53" s="105">
        <v>3551</v>
      </c>
      <c r="E53" s="186">
        <v>6060</v>
      </c>
      <c r="F53" s="509"/>
      <c r="G53" s="23" t="s">
        <v>1113</v>
      </c>
      <c r="H53" s="22"/>
      <c r="I53" s="23" t="s">
        <v>1113</v>
      </c>
      <c r="J53" s="22"/>
      <c r="K53" s="22"/>
      <c r="L53" s="23"/>
      <c r="M53" s="23" t="s">
        <v>1113</v>
      </c>
      <c r="N53" s="22"/>
      <c r="O53" s="24"/>
    </row>
    <row r="54" spans="1:15" s="61" customFormat="1" ht="51" customHeight="1" x14ac:dyDescent="0.2">
      <c r="A54" s="510"/>
      <c r="B54" s="22" t="s">
        <v>88</v>
      </c>
      <c r="C54" s="519"/>
      <c r="D54" s="105">
        <v>3258.1</v>
      </c>
      <c r="E54" s="186">
        <v>6059</v>
      </c>
      <c r="F54" s="509"/>
      <c r="G54" s="23" t="s">
        <v>1113</v>
      </c>
      <c r="H54" s="22"/>
      <c r="I54" s="23" t="s">
        <v>1113</v>
      </c>
      <c r="J54" s="22"/>
      <c r="K54" s="22"/>
      <c r="L54" s="23"/>
      <c r="M54" s="23" t="s">
        <v>1113</v>
      </c>
      <c r="N54" s="22"/>
      <c r="O54" s="24"/>
    </row>
    <row r="55" spans="1:15" s="61" customFormat="1" ht="51" customHeight="1" x14ac:dyDescent="0.2">
      <c r="A55" s="192" t="s">
        <v>1546</v>
      </c>
      <c r="B55" s="22" t="s">
        <v>89</v>
      </c>
      <c r="C55" s="193" t="s">
        <v>3436</v>
      </c>
      <c r="D55" s="105">
        <v>3000</v>
      </c>
      <c r="E55" s="186">
        <v>6223</v>
      </c>
      <c r="F55" s="191">
        <v>40785</v>
      </c>
      <c r="G55" s="23" t="s">
        <v>1113</v>
      </c>
      <c r="H55" s="22"/>
      <c r="I55" s="23" t="s">
        <v>1113</v>
      </c>
      <c r="J55" s="22"/>
      <c r="K55" s="22"/>
      <c r="L55" s="23" t="s">
        <v>1113</v>
      </c>
      <c r="M55" s="23"/>
      <c r="N55" s="22"/>
      <c r="O55" s="24"/>
    </row>
    <row r="56" spans="1:15" s="61" customFormat="1" ht="51" customHeight="1" x14ac:dyDescent="0.2">
      <c r="A56" s="510" t="s">
        <v>1547</v>
      </c>
      <c r="B56" s="22" t="s">
        <v>90</v>
      </c>
      <c r="C56" s="519" t="s">
        <v>3437</v>
      </c>
      <c r="D56" s="105">
        <v>1500</v>
      </c>
      <c r="E56" s="186">
        <v>6063</v>
      </c>
      <c r="F56" s="509">
        <v>40599</v>
      </c>
      <c r="G56" s="23" t="s">
        <v>1113</v>
      </c>
      <c r="H56" s="22"/>
      <c r="I56" s="23" t="s">
        <v>1113</v>
      </c>
      <c r="J56" s="22"/>
      <c r="K56" s="22"/>
      <c r="L56" s="23" t="s">
        <v>1113</v>
      </c>
      <c r="M56" s="23"/>
      <c r="N56" s="22"/>
      <c r="O56" s="24"/>
    </row>
    <row r="57" spans="1:15" s="61" customFormat="1" ht="51" customHeight="1" x14ac:dyDescent="0.2">
      <c r="A57" s="510"/>
      <c r="B57" s="22" t="s">
        <v>91</v>
      </c>
      <c r="C57" s="519"/>
      <c r="D57" s="105">
        <v>2426</v>
      </c>
      <c r="E57" s="186">
        <v>6062</v>
      </c>
      <c r="F57" s="509"/>
      <c r="G57" s="23" t="s">
        <v>1113</v>
      </c>
      <c r="H57" s="22"/>
      <c r="I57" s="23" t="s">
        <v>1113</v>
      </c>
      <c r="J57" s="22"/>
      <c r="K57" s="22"/>
      <c r="L57" s="23" t="s">
        <v>1113</v>
      </c>
      <c r="M57" s="23"/>
      <c r="N57" s="22"/>
      <c r="O57" s="24"/>
    </row>
    <row r="58" spans="1:15" s="61" customFormat="1" ht="51" customHeight="1" x14ac:dyDescent="0.2">
      <c r="A58" s="192" t="s">
        <v>1548</v>
      </c>
      <c r="B58" s="22" t="s">
        <v>92</v>
      </c>
      <c r="C58" s="193" t="s">
        <v>3238</v>
      </c>
      <c r="D58" s="105">
        <v>11040</v>
      </c>
      <c r="E58" s="93" t="s">
        <v>205</v>
      </c>
      <c r="F58" s="191">
        <v>40603</v>
      </c>
      <c r="G58" s="23" t="s">
        <v>1113</v>
      </c>
      <c r="H58" s="22"/>
      <c r="I58" s="23" t="s">
        <v>1113</v>
      </c>
      <c r="J58" s="22"/>
      <c r="K58" s="22"/>
      <c r="L58" s="23" t="s">
        <v>1113</v>
      </c>
      <c r="M58" s="23"/>
      <c r="N58" s="22"/>
      <c r="O58" s="24"/>
    </row>
    <row r="59" spans="1:15" s="61" customFormat="1" ht="51" customHeight="1" x14ac:dyDescent="0.2">
      <c r="A59" s="192" t="s">
        <v>1549</v>
      </c>
      <c r="B59" s="22" t="s">
        <v>67</v>
      </c>
      <c r="C59" s="193" t="s">
        <v>3343</v>
      </c>
      <c r="D59" s="105">
        <v>296.63</v>
      </c>
      <c r="E59" s="186">
        <v>6032</v>
      </c>
      <c r="F59" s="191">
        <v>40574</v>
      </c>
      <c r="G59" s="23" t="s">
        <v>1113</v>
      </c>
      <c r="H59" s="22"/>
      <c r="I59" s="23" t="s">
        <v>1113</v>
      </c>
      <c r="J59" s="22"/>
      <c r="K59" s="22"/>
      <c r="L59" s="23" t="s">
        <v>1113</v>
      </c>
      <c r="M59" s="23"/>
      <c r="N59" s="22"/>
      <c r="O59" s="24"/>
    </row>
    <row r="60" spans="1:15" s="61" customFormat="1" ht="51" customHeight="1" x14ac:dyDescent="0.2">
      <c r="A60" s="192" t="s">
        <v>1550</v>
      </c>
      <c r="B60" s="22" t="s">
        <v>93</v>
      </c>
      <c r="C60" s="193" t="s">
        <v>3438</v>
      </c>
      <c r="D60" s="105">
        <v>169.5</v>
      </c>
      <c r="E60" s="186">
        <v>6037</v>
      </c>
      <c r="F60" s="191">
        <v>40581</v>
      </c>
      <c r="G60" s="23" t="s">
        <v>1113</v>
      </c>
      <c r="H60" s="22"/>
      <c r="I60" s="23" t="s">
        <v>1113</v>
      </c>
      <c r="J60" s="22"/>
      <c r="K60" s="22"/>
      <c r="L60" s="23"/>
      <c r="M60" s="23" t="s">
        <v>1113</v>
      </c>
      <c r="N60" s="22"/>
      <c r="O60" s="24"/>
    </row>
    <row r="61" spans="1:15" s="61" customFormat="1" ht="51" customHeight="1" x14ac:dyDescent="0.2">
      <c r="A61" s="192" t="s">
        <v>1551</v>
      </c>
      <c r="B61" s="22" t="s">
        <v>67</v>
      </c>
      <c r="C61" s="193" t="s">
        <v>3374</v>
      </c>
      <c r="D61" s="105">
        <v>296.63</v>
      </c>
      <c r="E61" s="186">
        <v>6043</v>
      </c>
      <c r="F61" s="191">
        <v>40582</v>
      </c>
      <c r="G61" s="23" t="s">
        <v>1113</v>
      </c>
      <c r="H61" s="22"/>
      <c r="I61" s="23" t="s">
        <v>1113</v>
      </c>
      <c r="J61" s="22"/>
      <c r="K61" s="22"/>
      <c r="L61" s="23"/>
      <c r="M61" s="23" t="s">
        <v>1113</v>
      </c>
      <c r="N61" s="22"/>
      <c r="O61" s="24"/>
    </row>
    <row r="62" spans="1:15" s="61" customFormat="1" ht="51" customHeight="1" x14ac:dyDescent="0.2">
      <c r="A62" s="192" t="s">
        <v>1552</v>
      </c>
      <c r="B62" s="22" t="s">
        <v>94</v>
      </c>
      <c r="C62" s="193" t="s">
        <v>3439</v>
      </c>
      <c r="D62" s="105">
        <v>990</v>
      </c>
      <c r="E62" s="186">
        <v>6065</v>
      </c>
      <c r="F62" s="191">
        <v>40599</v>
      </c>
      <c r="G62" s="23" t="s">
        <v>1113</v>
      </c>
      <c r="H62" s="22"/>
      <c r="I62" s="23" t="s">
        <v>1113</v>
      </c>
      <c r="J62" s="22"/>
      <c r="K62" s="22"/>
      <c r="L62" s="23"/>
      <c r="M62" s="23" t="s">
        <v>1113</v>
      </c>
      <c r="N62" s="22"/>
      <c r="O62" s="24"/>
    </row>
    <row r="63" spans="1:15" s="61" customFormat="1" ht="51" customHeight="1" x14ac:dyDescent="0.2">
      <c r="A63" s="192" t="s">
        <v>1553</v>
      </c>
      <c r="B63" s="22" t="s">
        <v>67</v>
      </c>
      <c r="C63" s="193" t="s">
        <v>3230</v>
      </c>
      <c r="D63" s="105">
        <v>211.88</v>
      </c>
      <c r="E63" s="186">
        <v>6044</v>
      </c>
      <c r="F63" s="191">
        <v>40589</v>
      </c>
      <c r="G63" s="23" t="s">
        <v>1113</v>
      </c>
      <c r="H63" s="22"/>
      <c r="I63" s="23" t="s">
        <v>1113</v>
      </c>
      <c r="J63" s="22"/>
      <c r="K63" s="22"/>
      <c r="L63" s="23"/>
      <c r="M63" s="23" t="s">
        <v>1113</v>
      </c>
      <c r="N63" s="22"/>
      <c r="O63" s="24"/>
    </row>
    <row r="64" spans="1:15" s="61" customFormat="1" ht="51" customHeight="1" x14ac:dyDescent="0.2">
      <c r="A64" s="192" t="s">
        <v>1554</v>
      </c>
      <c r="B64" s="22" t="s">
        <v>95</v>
      </c>
      <c r="C64" s="193" t="s">
        <v>3440</v>
      </c>
      <c r="D64" s="105">
        <v>935</v>
      </c>
      <c r="E64" s="186">
        <v>6064</v>
      </c>
      <c r="F64" s="191">
        <v>40599</v>
      </c>
      <c r="G64" s="23" t="s">
        <v>1113</v>
      </c>
      <c r="H64" s="22"/>
      <c r="I64" s="23" t="s">
        <v>1113</v>
      </c>
      <c r="J64" s="22"/>
      <c r="K64" s="22"/>
      <c r="L64" s="23"/>
      <c r="M64" s="23" t="s">
        <v>1113</v>
      </c>
      <c r="N64" s="22"/>
      <c r="O64" s="24"/>
    </row>
    <row r="65" spans="1:15" s="61" customFormat="1" ht="51" customHeight="1" x14ac:dyDescent="0.2">
      <c r="A65" s="192" t="s">
        <v>1555</v>
      </c>
      <c r="B65" s="22" t="s">
        <v>96</v>
      </c>
      <c r="C65" s="193" t="s">
        <v>3441</v>
      </c>
      <c r="D65" s="105">
        <v>157.5</v>
      </c>
      <c r="E65" s="186">
        <v>6077</v>
      </c>
      <c r="F65" s="191">
        <v>40632</v>
      </c>
      <c r="G65" s="23" t="s">
        <v>1113</v>
      </c>
      <c r="H65" s="22"/>
      <c r="I65" s="23" t="s">
        <v>1113</v>
      </c>
      <c r="J65" s="22"/>
      <c r="K65" s="22"/>
      <c r="L65" s="23" t="s">
        <v>1113</v>
      </c>
      <c r="M65" s="23"/>
      <c r="N65" s="22"/>
      <c r="O65" s="24"/>
    </row>
    <row r="66" spans="1:15" s="61" customFormat="1" ht="51" customHeight="1" x14ac:dyDescent="0.2">
      <c r="A66" s="510" t="s">
        <v>1556</v>
      </c>
      <c r="B66" s="22" t="s">
        <v>83</v>
      </c>
      <c r="C66" s="519" t="s">
        <v>3442</v>
      </c>
      <c r="D66" s="105">
        <v>162.72999999999999</v>
      </c>
      <c r="E66" s="186">
        <v>6067</v>
      </c>
      <c r="F66" s="509">
        <v>40599</v>
      </c>
      <c r="G66" s="23" t="s">
        <v>1113</v>
      </c>
      <c r="H66" s="22"/>
      <c r="I66" s="23" t="s">
        <v>1113</v>
      </c>
      <c r="J66" s="22"/>
      <c r="K66" s="22"/>
      <c r="L66" s="23" t="s">
        <v>1113</v>
      </c>
      <c r="M66" s="23"/>
      <c r="N66" s="22"/>
      <c r="O66" s="24"/>
    </row>
    <row r="67" spans="1:15" s="61" customFormat="1" ht="51" customHeight="1" x14ac:dyDescent="0.2">
      <c r="A67" s="510"/>
      <c r="B67" s="22" t="s">
        <v>67</v>
      </c>
      <c r="C67" s="519"/>
      <c r="D67" s="105">
        <v>162.72</v>
      </c>
      <c r="E67" s="186">
        <v>6066</v>
      </c>
      <c r="F67" s="509"/>
      <c r="G67" s="23" t="s">
        <v>1113</v>
      </c>
      <c r="H67" s="22"/>
      <c r="I67" s="23" t="s">
        <v>1113</v>
      </c>
      <c r="J67" s="22"/>
      <c r="K67" s="22"/>
      <c r="L67" s="23" t="s">
        <v>1113</v>
      </c>
      <c r="M67" s="23"/>
      <c r="N67" s="22"/>
      <c r="O67" s="24"/>
    </row>
    <row r="68" spans="1:15" s="61" customFormat="1" ht="51" customHeight="1" x14ac:dyDescent="0.2">
      <c r="A68" s="192" t="s">
        <v>1557</v>
      </c>
      <c r="B68" s="22" t="s">
        <v>97</v>
      </c>
      <c r="C68" s="193" t="s">
        <v>3443</v>
      </c>
      <c r="D68" s="105">
        <v>8526.92</v>
      </c>
      <c r="E68" s="186">
        <v>6076</v>
      </c>
      <c r="F68" s="191">
        <v>40630</v>
      </c>
      <c r="G68" s="23" t="s">
        <v>1113</v>
      </c>
      <c r="H68" s="22"/>
      <c r="I68" s="23" t="s">
        <v>1113</v>
      </c>
      <c r="J68" s="22"/>
      <c r="K68" s="22"/>
      <c r="L68" s="23"/>
      <c r="M68" s="23" t="s">
        <v>1113</v>
      </c>
      <c r="N68" s="22"/>
      <c r="O68" s="24"/>
    </row>
    <row r="69" spans="1:15" s="61" customFormat="1" ht="51" customHeight="1" x14ac:dyDescent="0.2">
      <c r="A69" s="192" t="s">
        <v>1558</v>
      </c>
      <c r="B69" s="22" t="s">
        <v>67</v>
      </c>
      <c r="C69" s="193" t="s">
        <v>2155</v>
      </c>
      <c r="D69" s="105">
        <v>122.04</v>
      </c>
      <c r="E69" s="186">
        <v>6070</v>
      </c>
      <c r="F69" s="191">
        <v>40606</v>
      </c>
      <c r="G69" s="23" t="s">
        <v>1113</v>
      </c>
      <c r="H69" s="22"/>
      <c r="I69" s="23" t="s">
        <v>1113</v>
      </c>
      <c r="J69" s="22"/>
      <c r="K69" s="22"/>
      <c r="L69" s="23"/>
      <c r="M69" s="23" t="s">
        <v>1113</v>
      </c>
      <c r="N69" s="22"/>
      <c r="O69" s="24"/>
    </row>
    <row r="70" spans="1:15" s="61" customFormat="1" ht="51" customHeight="1" x14ac:dyDescent="0.2">
      <c r="A70" s="510" t="s">
        <v>1559</v>
      </c>
      <c r="B70" s="22" t="s">
        <v>75</v>
      </c>
      <c r="C70" s="519" t="s">
        <v>3444</v>
      </c>
      <c r="D70" s="105">
        <v>6072.25</v>
      </c>
      <c r="E70" s="186">
        <v>6108</v>
      </c>
      <c r="F70" s="509">
        <v>40688</v>
      </c>
      <c r="G70" s="23" t="s">
        <v>1113</v>
      </c>
      <c r="H70" s="22"/>
      <c r="I70" s="23" t="s">
        <v>1113</v>
      </c>
      <c r="J70" s="22"/>
      <c r="K70" s="22"/>
      <c r="L70" s="23"/>
      <c r="M70" s="23" t="s">
        <v>1113</v>
      </c>
      <c r="N70" s="22"/>
      <c r="O70" s="24"/>
    </row>
    <row r="71" spans="1:15" s="61" customFormat="1" ht="51" customHeight="1" x14ac:dyDescent="0.2">
      <c r="A71" s="510"/>
      <c r="B71" s="22" t="s">
        <v>98</v>
      </c>
      <c r="C71" s="519"/>
      <c r="D71" s="105">
        <v>1444.95</v>
      </c>
      <c r="E71" s="186">
        <v>6109</v>
      </c>
      <c r="F71" s="509"/>
      <c r="G71" s="23" t="s">
        <v>1113</v>
      </c>
      <c r="H71" s="22"/>
      <c r="I71" s="23" t="s">
        <v>1113</v>
      </c>
      <c r="J71" s="22"/>
      <c r="K71" s="22"/>
      <c r="L71" s="23"/>
      <c r="M71" s="23" t="s">
        <v>1113</v>
      </c>
      <c r="N71" s="22"/>
      <c r="O71" s="24"/>
    </row>
    <row r="72" spans="1:15" s="61" customFormat="1" ht="51" customHeight="1" x14ac:dyDescent="0.2">
      <c r="A72" s="192" t="s">
        <v>1560</v>
      </c>
      <c r="B72" s="22" t="s">
        <v>67</v>
      </c>
      <c r="C72" s="193" t="s">
        <v>3445</v>
      </c>
      <c r="D72" s="105">
        <v>422.53</v>
      </c>
      <c r="E72" s="186">
        <v>6074</v>
      </c>
      <c r="F72" s="191">
        <v>40626</v>
      </c>
      <c r="G72" s="23" t="s">
        <v>1113</v>
      </c>
      <c r="H72" s="22"/>
      <c r="I72" s="23" t="s">
        <v>1113</v>
      </c>
      <c r="J72" s="22"/>
      <c r="K72" s="22"/>
      <c r="L72" s="23" t="s">
        <v>1113</v>
      </c>
      <c r="M72" s="23"/>
      <c r="N72" s="22"/>
      <c r="O72" s="24"/>
    </row>
    <row r="73" spans="1:15" s="61" customFormat="1" ht="51" customHeight="1" x14ac:dyDescent="0.2">
      <c r="A73" s="192" t="s">
        <v>1561</v>
      </c>
      <c r="B73" s="22" t="s">
        <v>99</v>
      </c>
      <c r="C73" s="193" t="s">
        <v>3446</v>
      </c>
      <c r="D73" s="105">
        <v>1440</v>
      </c>
      <c r="E73" s="186">
        <v>6071</v>
      </c>
      <c r="F73" s="191">
        <v>40617</v>
      </c>
      <c r="G73" s="23" t="s">
        <v>1113</v>
      </c>
      <c r="H73" s="22"/>
      <c r="I73" s="23" t="s">
        <v>1113</v>
      </c>
      <c r="J73" s="22"/>
      <c r="K73" s="22"/>
      <c r="L73" s="23" t="s">
        <v>1113</v>
      </c>
      <c r="M73" s="23"/>
      <c r="N73" s="22"/>
      <c r="O73" s="24"/>
    </row>
    <row r="74" spans="1:15" s="61" customFormat="1" ht="51" customHeight="1" x14ac:dyDescent="0.2">
      <c r="A74" s="510" t="s">
        <v>1562</v>
      </c>
      <c r="B74" s="22" t="s">
        <v>100</v>
      </c>
      <c r="C74" s="519" t="s">
        <v>3447</v>
      </c>
      <c r="D74" s="105">
        <v>729</v>
      </c>
      <c r="E74" s="186">
        <v>6102</v>
      </c>
      <c r="F74" s="509">
        <v>40679</v>
      </c>
      <c r="G74" s="23" t="s">
        <v>1113</v>
      </c>
      <c r="H74" s="22"/>
      <c r="I74" s="23" t="s">
        <v>1113</v>
      </c>
      <c r="J74" s="22"/>
      <c r="K74" s="22"/>
      <c r="L74" s="23" t="s">
        <v>1113</v>
      </c>
      <c r="M74" s="23"/>
      <c r="N74" s="22"/>
      <c r="O74" s="24"/>
    </row>
    <row r="75" spans="1:15" s="61" customFormat="1" ht="51" customHeight="1" x14ac:dyDescent="0.2">
      <c r="A75" s="510"/>
      <c r="B75" s="22" t="s">
        <v>101</v>
      </c>
      <c r="C75" s="519"/>
      <c r="D75" s="105">
        <v>1188.76</v>
      </c>
      <c r="E75" s="186">
        <v>6101</v>
      </c>
      <c r="F75" s="509"/>
      <c r="G75" s="23" t="s">
        <v>1113</v>
      </c>
      <c r="H75" s="22"/>
      <c r="I75" s="23" t="s">
        <v>1113</v>
      </c>
      <c r="J75" s="22"/>
      <c r="K75" s="22"/>
      <c r="L75" s="23"/>
      <c r="M75" s="23" t="s">
        <v>1113</v>
      </c>
      <c r="N75" s="22"/>
      <c r="O75" s="24"/>
    </row>
    <row r="76" spans="1:15" s="61" customFormat="1" ht="51" customHeight="1" x14ac:dyDescent="0.2">
      <c r="A76" s="510"/>
      <c r="B76" s="22" t="s">
        <v>102</v>
      </c>
      <c r="C76" s="519"/>
      <c r="D76" s="105">
        <v>23</v>
      </c>
      <c r="E76" s="186">
        <v>6103</v>
      </c>
      <c r="F76" s="509"/>
      <c r="G76" s="23" t="s">
        <v>1113</v>
      </c>
      <c r="H76" s="22"/>
      <c r="I76" s="23" t="s">
        <v>1113</v>
      </c>
      <c r="J76" s="22"/>
      <c r="K76" s="22"/>
      <c r="L76" s="23"/>
      <c r="M76" s="23" t="s">
        <v>1113</v>
      </c>
      <c r="N76" s="22"/>
      <c r="O76" s="24"/>
    </row>
    <row r="77" spans="1:15" s="61" customFormat="1" ht="51" customHeight="1" x14ac:dyDescent="0.2">
      <c r="A77" s="192" t="s">
        <v>1563</v>
      </c>
      <c r="B77" s="22" t="s">
        <v>103</v>
      </c>
      <c r="C77" s="193" t="s">
        <v>3448</v>
      </c>
      <c r="D77" s="105">
        <v>2454.36</v>
      </c>
      <c r="E77" s="186">
        <v>6085</v>
      </c>
      <c r="F77" s="191">
        <v>40644</v>
      </c>
      <c r="G77" s="23" t="s">
        <v>1113</v>
      </c>
      <c r="H77" s="22"/>
      <c r="I77" s="23" t="s">
        <v>1113</v>
      </c>
      <c r="J77" s="22"/>
      <c r="K77" s="22"/>
      <c r="L77" s="23"/>
      <c r="M77" s="23" t="s">
        <v>1113</v>
      </c>
      <c r="N77" s="22"/>
      <c r="O77" s="24"/>
    </row>
    <row r="78" spans="1:15" s="61" customFormat="1" ht="51" customHeight="1" x14ac:dyDescent="0.2">
      <c r="A78" s="510" t="s">
        <v>1564</v>
      </c>
      <c r="B78" s="22" t="s">
        <v>104</v>
      </c>
      <c r="C78" s="519" t="s">
        <v>3449</v>
      </c>
      <c r="D78" s="105">
        <v>1390</v>
      </c>
      <c r="E78" s="186">
        <v>6088</v>
      </c>
      <c r="F78" s="509">
        <v>40668</v>
      </c>
      <c r="G78" s="23" t="s">
        <v>1113</v>
      </c>
      <c r="H78" s="22"/>
      <c r="I78" s="23" t="s">
        <v>1113</v>
      </c>
      <c r="J78" s="22"/>
      <c r="K78" s="22"/>
      <c r="L78" s="23" t="s">
        <v>1113</v>
      </c>
      <c r="M78" s="23"/>
      <c r="N78" s="22"/>
      <c r="O78" s="24"/>
    </row>
    <row r="79" spans="1:15" s="61" customFormat="1" ht="51" customHeight="1" x14ac:dyDescent="0.2">
      <c r="A79" s="510"/>
      <c r="B79" s="22" t="s">
        <v>105</v>
      </c>
      <c r="C79" s="519"/>
      <c r="D79" s="105">
        <v>1100</v>
      </c>
      <c r="E79" s="186">
        <v>6089</v>
      </c>
      <c r="F79" s="509"/>
      <c r="G79" s="23" t="s">
        <v>1113</v>
      </c>
      <c r="H79" s="22"/>
      <c r="I79" s="23" t="s">
        <v>1113</v>
      </c>
      <c r="J79" s="22"/>
      <c r="K79" s="22"/>
      <c r="L79" s="23" t="s">
        <v>1113</v>
      </c>
      <c r="M79" s="23"/>
      <c r="N79" s="22"/>
      <c r="O79" s="24"/>
    </row>
    <row r="80" spans="1:15" s="61" customFormat="1" ht="51" customHeight="1" x14ac:dyDescent="0.2">
      <c r="A80" s="510"/>
      <c r="B80" s="22" t="s">
        <v>106</v>
      </c>
      <c r="C80" s="519"/>
      <c r="D80" s="105">
        <v>620</v>
      </c>
      <c r="E80" s="186">
        <v>6090</v>
      </c>
      <c r="F80" s="509"/>
      <c r="G80" s="23" t="s">
        <v>1113</v>
      </c>
      <c r="H80" s="22"/>
      <c r="I80" s="23" t="s">
        <v>1113</v>
      </c>
      <c r="J80" s="22"/>
      <c r="K80" s="22"/>
      <c r="L80" s="23" t="s">
        <v>1113</v>
      </c>
      <c r="M80" s="23"/>
      <c r="N80" s="22"/>
      <c r="O80" s="24"/>
    </row>
    <row r="81" spans="1:15" s="61" customFormat="1" ht="51" customHeight="1" x14ac:dyDescent="0.2">
      <c r="A81" s="510"/>
      <c r="B81" s="22" t="s">
        <v>104</v>
      </c>
      <c r="C81" s="519"/>
      <c r="D81" s="105">
        <v>90</v>
      </c>
      <c r="E81" s="186">
        <v>6145</v>
      </c>
      <c r="F81" s="191">
        <v>40725</v>
      </c>
      <c r="G81" s="23" t="s">
        <v>1113</v>
      </c>
      <c r="H81" s="22"/>
      <c r="I81" s="23" t="s">
        <v>1113</v>
      </c>
      <c r="J81" s="22"/>
      <c r="K81" s="22"/>
      <c r="L81" s="23" t="s">
        <v>1113</v>
      </c>
      <c r="M81" s="23"/>
      <c r="N81" s="22"/>
      <c r="O81" s="24"/>
    </row>
    <row r="82" spans="1:15" s="61" customFormat="1" ht="51" customHeight="1" x14ac:dyDescent="0.2">
      <c r="A82" s="192" t="s">
        <v>1565</v>
      </c>
      <c r="B82" s="22" t="s">
        <v>107</v>
      </c>
      <c r="C82" s="193" t="s">
        <v>3450</v>
      </c>
      <c r="D82" s="105">
        <v>1600</v>
      </c>
      <c r="E82" s="186">
        <v>6105</v>
      </c>
      <c r="F82" s="191">
        <v>40679</v>
      </c>
      <c r="G82" s="23" t="s">
        <v>1113</v>
      </c>
      <c r="H82" s="22"/>
      <c r="I82" s="23" t="s">
        <v>1113</v>
      </c>
      <c r="J82" s="22"/>
      <c r="K82" s="22"/>
      <c r="L82" s="23" t="s">
        <v>1113</v>
      </c>
      <c r="M82" s="23"/>
      <c r="N82" s="22"/>
      <c r="O82" s="24"/>
    </row>
    <row r="83" spans="1:15" s="61" customFormat="1" ht="51" customHeight="1" x14ac:dyDescent="0.2">
      <c r="A83" s="510" t="s">
        <v>1566</v>
      </c>
      <c r="B83" s="22" t="s">
        <v>101</v>
      </c>
      <c r="C83" s="520" t="s">
        <v>3451</v>
      </c>
      <c r="D83" s="105">
        <v>3429.5499999999997</v>
      </c>
      <c r="E83" s="186">
        <v>6130</v>
      </c>
      <c r="F83" s="509">
        <v>40710</v>
      </c>
      <c r="G83" s="23" t="s">
        <v>1113</v>
      </c>
      <c r="H83" s="22"/>
      <c r="I83" s="23" t="s">
        <v>1113</v>
      </c>
      <c r="J83" s="22"/>
      <c r="K83" s="22"/>
      <c r="L83" s="23" t="s">
        <v>1113</v>
      </c>
      <c r="M83" s="23"/>
      <c r="N83" s="22"/>
      <c r="O83" s="24"/>
    </row>
    <row r="84" spans="1:15" s="61" customFormat="1" ht="51" customHeight="1" x14ac:dyDescent="0.2">
      <c r="A84" s="510"/>
      <c r="B84" s="22" t="s">
        <v>108</v>
      </c>
      <c r="C84" s="520"/>
      <c r="D84" s="105">
        <v>5670</v>
      </c>
      <c r="E84" s="186">
        <v>6131</v>
      </c>
      <c r="F84" s="509"/>
      <c r="G84" s="23" t="s">
        <v>1113</v>
      </c>
      <c r="H84" s="22"/>
      <c r="I84" s="23" t="s">
        <v>1113</v>
      </c>
      <c r="J84" s="22"/>
      <c r="K84" s="22"/>
      <c r="L84" s="23"/>
      <c r="M84" s="23" t="s">
        <v>1113</v>
      </c>
      <c r="N84" s="22"/>
      <c r="O84" s="24"/>
    </row>
    <row r="85" spans="1:15" s="61" customFormat="1" ht="51" customHeight="1" x14ac:dyDescent="0.2">
      <c r="A85" s="192" t="s">
        <v>1567</v>
      </c>
      <c r="B85" s="22" t="s">
        <v>67</v>
      </c>
      <c r="C85" s="193" t="s">
        <v>3452</v>
      </c>
      <c r="D85" s="105">
        <v>423.75</v>
      </c>
      <c r="E85" s="186">
        <v>6073</v>
      </c>
      <c r="F85" s="191">
        <v>40623</v>
      </c>
      <c r="G85" s="23" t="s">
        <v>1113</v>
      </c>
      <c r="H85" s="22"/>
      <c r="I85" s="23" t="s">
        <v>1113</v>
      </c>
      <c r="J85" s="22"/>
      <c r="K85" s="22"/>
      <c r="L85" s="23"/>
      <c r="M85" s="23" t="s">
        <v>1113</v>
      </c>
      <c r="N85" s="22"/>
      <c r="O85" s="24"/>
    </row>
    <row r="86" spans="1:15" s="61" customFormat="1" ht="51" customHeight="1" x14ac:dyDescent="0.2">
      <c r="A86" s="192" t="s">
        <v>1568</v>
      </c>
      <c r="B86" s="22" t="s">
        <v>109</v>
      </c>
      <c r="C86" s="193" t="s">
        <v>3453</v>
      </c>
      <c r="D86" s="105">
        <v>4050</v>
      </c>
      <c r="E86" s="186">
        <v>6104</v>
      </c>
      <c r="F86" s="191">
        <v>40679</v>
      </c>
      <c r="G86" s="23" t="s">
        <v>1113</v>
      </c>
      <c r="H86" s="22"/>
      <c r="I86" s="23" t="s">
        <v>1113</v>
      </c>
      <c r="J86" s="22"/>
      <c r="K86" s="22"/>
      <c r="L86" s="23"/>
      <c r="M86" s="23" t="s">
        <v>1113</v>
      </c>
      <c r="N86" s="22"/>
      <c r="O86" s="24"/>
    </row>
    <row r="87" spans="1:15" s="61" customFormat="1" ht="51" customHeight="1" x14ac:dyDescent="0.2">
      <c r="A87" s="192" t="s">
        <v>1569</v>
      </c>
      <c r="B87" s="22" t="s">
        <v>110</v>
      </c>
      <c r="C87" s="193" t="s">
        <v>3454</v>
      </c>
      <c r="D87" s="105">
        <v>4814.29</v>
      </c>
      <c r="E87" s="186">
        <v>6091</v>
      </c>
      <c r="F87" s="191">
        <v>40668</v>
      </c>
      <c r="G87" s="23" t="s">
        <v>1113</v>
      </c>
      <c r="H87" s="22"/>
      <c r="I87" s="23" t="s">
        <v>1113</v>
      </c>
      <c r="J87" s="22"/>
      <c r="K87" s="22"/>
      <c r="L87" s="23" t="s">
        <v>1113</v>
      </c>
      <c r="M87" s="23"/>
      <c r="N87" s="22"/>
      <c r="O87" s="24"/>
    </row>
    <row r="88" spans="1:15" s="61" customFormat="1" ht="51" customHeight="1" x14ac:dyDescent="0.2">
      <c r="A88" s="192" t="s">
        <v>1570</v>
      </c>
      <c r="B88" s="22" t="s">
        <v>111</v>
      </c>
      <c r="C88" s="193" t="s">
        <v>3455</v>
      </c>
      <c r="D88" s="105">
        <v>480.25</v>
      </c>
      <c r="E88" s="186">
        <v>6080</v>
      </c>
      <c r="F88" s="191">
        <v>40638</v>
      </c>
      <c r="G88" s="23" t="s">
        <v>1113</v>
      </c>
      <c r="H88" s="22"/>
      <c r="I88" s="23" t="s">
        <v>1113</v>
      </c>
      <c r="J88" s="22"/>
      <c r="K88" s="22"/>
      <c r="L88" s="23" t="s">
        <v>1113</v>
      </c>
      <c r="M88" s="23"/>
      <c r="N88" s="22"/>
      <c r="O88" s="24"/>
    </row>
    <row r="89" spans="1:15" s="61" customFormat="1" ht="51" customHeight="1" x14ac:dyDescent="0.2">
      <c r="A89" s="192" t="s">
        <v>1571</v>
      </c>
      <c r="B89" s="22" t="s">
        <v>112</v>
      </c>
      <c r="C89" s="193" t="s">
        <v>3456</v>
      </c>
      <c r="D89" s="105">
        <v>1725</v>
      </c>
      <c r="E89" s="186">
        <v>6078</v>
      </c>
      <c r="F89" s="191">
        <v>40633</v>
      </c>
      <c r="G89" s="23" t="s">
        <v>1113</v>
      </c>
      <c r="H89" s="22"/>
      <c r="I89" s="23" t="s">
        <v>1113</v>
      </c>
      <c r="J89" s="22"/>
      <c r="K89" s="22"/>
      <c r="L89" s="23" t="s">
        <v>1113</v>
      </c>
      <c r="M89" s="23"/>
      <c r="N89" s="22"/>
      <c r="O89" s="24"/>
    </row>
    <row r="90" spans="1:15" s="61" customFormat="1" ht="51" customHeight="1" x14ac:dyDescent="0.2">
      <c r="A90" s="510" t="s">
        <v>1572</v>
      </c>
      <c r="B90" s="22" t="s">
        <v>67</v>
      </c>
      <c r="C90" s="519" t="s">
        <v>3457</v>
      </c>
      <c r="D90" s="105">
        <v>169.5</v>
      </c>
      <c r="E90" s="186">
        <v>6081</v>
      </c>
      <c r="F90" s="509">
        <v>40641</v>
      </c>
      <c r="G90" s="23" t="s">
        <v>1113</v>
      </c>
      <c r="H90" s="22"/>
      <c r="I90" s="23" t="s">
        <v>1113</v>
      </c>
      <c r="J90" s="22"/>
      <c r="K90" s="22"/>
      <c r="L90" s="23" t="s">
        <v>1113</v>
      </c>
      <c r="M90" s="23"/>
      <c r="N90" s="22"/>
      <c r="O90" s="24"/>
    </row>
    <row r="91" spans="1:15" s="61" customFormat="1" ht="51" customHeight="1" x14ac:dyDescent="0.2">
      <c r="A91" s="510"/>
      <c r="B91" s="22" t="s">
        <v>68</v>
      </c>
      <c r="C91" s="519"/>
      <c r="D91" s="105">
        <v>120</v>
      </c>
      <c r="E91" s="186">
        <v>6082</v>
      </c>
      <c r="F91" s="509"/>
      <c r="G91" s="23" t="s">
        <v>1113</v>
      </c>
      <c r="H91" s="22"/>
      <c r="I91" s="23" t="s">
        <v>1113</v>
      </c>
      <c r="J91" s="22"/>
      <c r="K91" s="22"/>
      <c r="L91" s="23" t="s">
        <v>1113</v>
      </c>
      <c r="M91" s="23"/>
      <c r="N91" s="22"/>
      <c r="O91" s="24"/>
    </row>
    <row r="92" spans="1:15" s="61" customFormat="1" ht="51" customHeight="1" x14ac:dyDescent="0.2">
      <c r="A92" s="510"/>
      <c r="B92" s="22" t="s">
        <v>83</v>
      </c>
      <c r="C92" s="519"/>
      <c r="D92" s="105">
        <v>169.5</v>
      </c>
      <c r="E92" s="186">
        <v>6083</v>
      </c>
      <c r="F92" s="509"/>
      <c r="G92" s="23" t="s">
        <v>1113</v>
      </c>
      <c r="H92" s="22"/>
      <c r="I92" s="23" t="s">
        <v>1113</v>
      </c>
      <c r="J92" s="22"/>
      <c r="K92" s="22"/>
      <c r="L92" s="23" t="s">
        <v>1113</v>
      </c>
      <c r="M92" s="23"/>
      <c r="N92" s="22"/>
      <c r="O92" s="24"/>
    </row>
    <row r="93" spans="1:15" s="61" customFormat="1" ht="51" customHeight="1" x14ac:dyDescent="0.2">
      <c r="A93" s="510"/>
      <c r="B93" s="22" t="s">
        <v>113</v>
      </c>
      <c r="C93" s="519"/>
      <c r="D93" s="105">
        <v>132.62</v>
      </c>
      <c r="E93" s="186">
        <v>6084</v>
      </c>
      <c r="F93" s="509"/>
      <c r="G93" s="23" t="s">
        <v>1113</v>
      </c>
      <c r="H93" s="22"/>
      <c r="I93" s="23" t="s">
        <v>1113</v>
      </c>
      <c r="J93" s="22"/>
      <c r="K93" s="22"/>
      <c r="L93" s="23" t="s">
        <v>1113</v>
      </c>
      <c r="M93" s="23"/>
      <c r="N93" s="22"/>
      <c r="O93" s="24"/>
    </row>
    <row r="94" spans="1:15" s="61" customFormat="1" ht="51" customHeight="1" x14ac:dyDescent="0.2">
      <c r="A94" s="510" t="s">
        <v>1573</v>
      </c>
      <c r="B94" s="22" t="s">
        <v>9</v>
      </c>
      <c r="C94" s="519" t="s">
        <v>3458</v>
      </c>
      <c r="D94" s="105">
        <v>5608.19</v>
      </c>
      <c r="E94" s="186">
        <v>6113</v>
      </c>
      <c r="F94" s="509">
        <v>40690</v>
      </c>
      <c r="G94" s="23" t="s">
        <v>1113</v>
      </c>
      <c r="H94" s="22"/>
      <c r="I94" s="23" t="s">
        <v>1113</v>
      </c>
      <c r="J94" s="22"/>
      <c r="K94" s="22"/>
      <c r="L94" s="23" t="s">
        <v>1113</v>
      </c>
      <c r="M94" s="23"/>
      <c r="N94" s="22"/>
      <c r="O94" s="24"/>
    </row>
    <row r="95" spans="1:15" s="61" customFormat="1" ht="51" customHeight="1" x14ac:dyDescent="0.2">
      <c r="A95" s="510"/>
      <c r="B95" s="22" t="s">
        <v>114</v>
      </c>
      <c r="C95" s="519"/>
      <c r="D95" s="105">
        <v>3055</v>
      </c>
      <c r="E95" s="186">
        <v>6114</v>
      </c>
      <c r="F95" s="509"/>
      <c r="G95" s="23" t="s">
        <v>1113</v>
      </c>
      <c r="H95" s="22"/>
      <c r="I95" s="23" t="s">
        <v>1113</v>
      </c>
      <c r="J95" s="22"/>
      <c r="K95" s="22"/>
      <c r="L95" s="23" t="s">
        <v>1113</v>
      </c>
      <c r="M95" s="23"/>
      <c r="N95" s="22"/>
      <c r="O95" s="24"/>
    </row>
    <row r="96" spans="1:15" s="61" customFormat="1" ht="51" customHeight="1" x14ac:dyDescent="0.2">
      <c r="A96" s="510" t="s">
        <v>1574</v>
      </c>
      <c r="B96" s="22" t="s">
        <v>115</v>
      </c>
      <c r="C96" s="519" t="s">
        <v>3459</v>
      </c>
      <c r="D96" s="105">
        <v>800</v>
      </c>
      <c r="E96" s="186">
        <v>6112</v>
      </c>
      <c r="F96" s="509">
        <v>40690</v>
      </c>
      <c r="G96" s="23" t="s">
        <v>1113</v>
      </c>
      <c r="H96" s="22"/>
      <c r="I96" s="23" t="s">
        <v>1113</v>
      </c>
      <c r="J96" s="22"/>
      <c r="K96" s="22"/>
      <c r="L96" s="23" t="s">
        <v>1113</v>
      </c>
      <c r="M96" s="23"/>
      <c r="N96" s="22"/>
      <c r="O96" s="24"/>
    </row>
    <row r="97" spans="1:15" s="61" customFormat="1" ht="51" customHeight="1" x14ac:dyDescent="0.2">
      <c r="A97" s="510"/>
      <c r="B97" s="22" t="s">
        <v>116</v>
      </c>
      <c r="C97" s="519"/>
      <c r="D97" s="105">
        <v>796.65</v>
      </c>
      <c r="E97" s="186">
        <v>6111</v>
      </c>
      <c r="F97" s="509"/>
      <c r="G97" s="23" t="s">
        <v>1113</v>
      </c>
      <c r="H97" s="22"/>
      <c r="I97" s="23" t="s">
        <v>1113</v>
      </c>
      <c r="J97" s="22"/>
      <c r="K97" s="22"/>
      <c r="L97" s="23"/>
      <c r="M97" s="23" t="s">
        <v>1113</v>
      </c>
      <c r="N97" s="22"/>
      <c r="O97" s="24"/>
    </row>
    <row r="98" spans="1:15" s="61" customFormat="1" ht="51" customHeight="1" x14ac:dyDescent="0.2">
      <c r="A98" s="510"/>
      <c r="B98" s="22" t="s">
        <v>117</v>
      </c>
      <c r="C98" s="519"/>
      <c r="D98" s="105">
        <v>4600</v>
      </c>
      <c r="E98" s="186">
        <v>6110</v>
      </c>
      <c r="F98" s="509"/>
      <c r="G98" s="23" t="s">
        <v>1113</v>
      </c>
      <c r="H98" s="22"/>
      <c r="I98" s="23" t="s">
        <v>1113</v>
      </c>
      <c r="J98" s="22"/>
      <c r="K98" s="22"/>
      <c r="L98" s="23"/>
      <c r="M98" s="23" t="s">
        <v>1113</v>
      </c>
      <c r="N98" s="22"/>
      <c r="O98" s="24"/>
    </row>
    <row r="99" spans="1:15" s="61" customFormat="1" ht="51" customHeight="1" x14ac:dyDescent="0.2">
      <c r="A99" s="192" t="s">
        <v>1575</v>
      </c>
      <c r="B99" s="22" t="s">
        <v>118</v>
      </c>
      <c r="C99" s="193" t="s">
        <v>3460</v>
      </c>
      <c r="D99" s="105">
        <v>2373</v>
      </c>
      <c r="E99" s="186" t="s">
        <v>206</v>
      </c>
      <c r="F99" s="191">
        <v>40724</v>
      </c>
      <c r="G99" s="23" t="s">
        <v>1113</v>
      </c>
      <c r="H99" s="22"/>
      <c r="I99" s="23" t="s">
        <v>1113</v>
      </c>
      <c r="J99" s="22"/>
      <c r="K99" s="22"/>
      <c r="L99" s="23"/>
      <c r="M99" s="23" t="s">
        <v>1113</v>
      </c>
      <c r="N99" s="22"/>
      <c r="O99" s="24"/>
    </row>
    <row r="100" spans="1:15" s="61" customFormat="1" ht="51" customHeight="1" x14ac:dyDescent="0.2">
      <c r="A100" s="192" t="s">
        <v>1576</v>
      </c>
      <c r="B100" s="22" t="s">
        <v>119</v>
      </c>
      <c r="C100" s="193" t="s">
        <v>3461</v>
      </c>
      <c r="D100" s="105">
        <v>560</v>
      </c>
      <c r="E100" s="186">
        <v>6106</v>
      </c>
      <c r="F100" s="191">
        <v>40682</v>
      </c>
      <c r="G100" s="23" t="s">
        <v>1113</v>
      </c>
      <c r="H100" s="22"/>
      <c r="I100" s="23" t="s">
        <v>1113</v>
      </c>
      <c r="J100" s="22"/>
      <c r="K100" s="22"/>
      <c r="L100" s="23"/>
      <c r="M100" s="23" t="s">
        <v>1113</v>
      </c>
      <c r="N100" s="22"/>
      <c r="O100" s="24"/>
    </row>
    <row r="101" spans="1:15" s="61" customFormat="1" ht="51" customHeight="1" x14ac:dyDescent="0.2">
      <c r="A101" s="192" t="s">
        <v>1577</v>
      </c>
      <c r="B101" s="22" t="s">
        <v>120</v>
      </c>
      <c r="C101" s="193" t="s">
        <v>3462</v>
      </c>
      <c r="D101" s="105">
        <v>500</v>
      </c>
      <c r="E101" s="186">
        <v>6092</v>
      </c>
      <c r="F101" s="191">
        <v>40668</v>
      </c>
      <c r="G101" s="23" t="s">
        <v>1113</v>
      </c>
      <c r="H101" s="22"/>
      <c r="I101" s="23" t="s">
        <v>1113</v>
      </c>
      <c r="J101" s="22"/>
      <c r="K101" s="22"/>
      <c r="L101" s="23" t="s">
        <v>1113</v>
      </c>
      <c r="M101" s="23"/>
      <c r="N101" s="22"/>
      <c r="O101" s="24"/>
    </row>
    <row r="102" spans="1:15" s="61" customFormat="1" ht="51" customHeight="1" x14ac:dyDescent="0.2">
      <c r="A102" s="510" t="s">
        <v>1578</v>
      </c>
      <c r="B102" s="22" t="s">
        <v>67</v>
      </c>
      <c r="C102" s="519" t="s">
        <v>3463</v>
      </c>
      <c r="D102" s="105">
        <v>381.38</v>
      </c>
      <c r="E102" s="186">
        <v>6086</v>
      </c>
      <c r="F102" s="509">
        <v>40665</v>
      </c>
      <c r="G102" s="23" t="s">
        <v>1113</v>
      </c>
      <c r="H102" s="22"/>
      <c r="I102" s="23" t="s">
        <v>1113</v>
      </c>
      <c r="J102" s="22"/>
      <c r="K102" s="22"/>
      <c r="L102" s="23" t="s">
        <v>1113</v>
      </c>
      <c r="M102" s="23"/>
      <c r="N102" s="22"/>
      <c r="O102" s="24"/>
    </row>
    <row r="103" spans="1:15" s="61" customFormat="1" ht="51" customHeight="1" x14ac:dyDescent="0.2">
      <c r="A103" s="510"/>
      <c r="B103" s="22" t="s">
        <v>83</v>
      </c>
      <c r="C103" s="519"/>
      <c r="D103" s="105">
        <v>381.38</v>
      </c>
      <c r="E103" s="186">
        <v>6087</v>
      </c>
      <c r="F103" s="509"/>
      <c r="G103" s="23" t="s">
        <v>1113</v>
      </c>
      <c r="H103" s="22"/>
      <c r="I103" s="23" t="s">
        <v>1113</v>
      </c>
      <c r="J103" s="22"/>
      <c r="K103" s="22"/>
      <c r="L103" s="23" t="s">
        <v>1113</v>
      </c>
      <c r="M103" s="23"/>
      <c r="N103" s="22"/>
      <c r="O103" s="24"/>
    </row>
    <row r="104" spans="1:15" s="61" customFormat="1" ht="51" customHeight="1" x14ac:dyDescent="0.2">
      <c r="A104" s="510" t="s">
        <v>1579</v>
      </c>
      <c r="B104" s="22" t="s">
        <v>121</v>
      </c>
      <c r="C104" s="519" t="s">
        <v>3464</v>
      </c>
      <c r="D104" s="105">
        <v>2745.5</v>
      </c>
      <c r="E104" s="186">
        <v>6132</v>
      </c>
      <c r="F104" s="509">
        <v>40714</v>
      </c>
      <c r="G104" s="23" t="s">
        <v>1113</v>
      </c>
      <c r="H104" s="22"/>
      <c r="I104" s="23" t="s">
        <v>1113</v>
      </c>
      <c r="J104" s="22"/>
      <c r="K104" s="22"/>
      <c r="L104" s="23" t="s">
        <v>1113</v>
      </c>
      <c r="M104" s="23"/>
      <c r="N104" s="22"/>
      <c r="O104" s="24"/>
    </row>
    <row r="105" spans="1:15" s="61" customFormat="1" ht="51" customHeight="1" x14ac:dyDescent="0.2">
      <c r="A105" s="510"/>
      <c r="B105" s="22" t="s">
        <v>122</v>
      </c>
      <c r="C105" s="519"/>
      <c r="D105" s="105">
        <v>188</v>
      </c>
      <c r="E105" s="186">
        <v>6133</v>
      </c>
      <c r="F105" s="509"/>
      <c r="G105" s="23" t="s">
        <v>1113</v>
      </c>
      <c r="H105" s="22"/>
      <c r="I105" s="23" t="s">
        <v>1113</v>
      </c>
      <c r="J105" s="22"/>
      <c r="K105" s="22"/>
      <c r="L105" s="23" t="s">
        <v>1113</v>
      </c>
      <c r="M105" s="23"/>
      <c r="N105" s="22"/>
      <c r="O105" s="24"/>
    </row>
    <row r="106" spans="1:15" s="61" customFormat="1" ht="51" customHeight="1" x14ac:dyDescent="0.2">
      <c r="A106" s="192" t="s">
        <v>1580</v>
      </c>
      <c r="B106" s="22" t="s">
        <v>101</v>
      </c>
      <c r="C106" s="193" t="s">
        <v>3465</v>
      </c>
      <c r="D106" s="105">
        <v>5029.63</v>
      </c>
      <c r="E106" s="186">
        <v>6121</v>
      </c>
      <c r="F106" s="191">
        <v>40696</v>
      </c>
      <c r="G106" s="23" t="s">
        <v>1113</v>
      </c>
      <c r="H106" s="22"/>
      <c r="I106" s="23" t="s">
        <v>1113</v>
      </c>
      <c r="J106" s="22"/>
      <c r="K106" s="22"/>
      <c r="L106" s="23"/>
      <c r="M106" s="23" t="s">
        <v>1113</v>
      </c>
      <c r="N106" s="22"/>
      <c r="O106" s="24"/>
    </row>
    <row r="107" spans="1:15" s="61" customFormat="1" ht="51" customHeight="1" x14ac:dyDescent="0.2">
      <c r="A107" s="192" t="s">
        <v>1581</v>
      </c>
      <c r="B107" s="22" t="s">
        <v>123</v>
      </c>
      <c r="C107" s="193" t="s">
        <v>3466</v>
      </c>
      <c r="D107" s="105">
        <v>2570</v>
      </c>
      <c r="E107" s="186">
        <v>6187</v>
      </c>
      <c r="F107" s="191">
        <v>40763</v>
      </c>
      <c r="G107" s="23" t="s">
        <v>1113</v>
      </c>
      <c r="H107" s="22"/>
      <c r="I107" s="23" t="s">
        <v>1113</v>
      </c>
      <c r="J107" s="22"/>
      <c r="K107" s="22"/>
      <c r="L107" s="23" t="s">
        <v>1113</v>
      </c>
      <c r="M107" s="23"/>
      <c r="N107" s="22"/>
      <c r="O107" s="24"/>
    </row>
    <row r="108" spans="1:15" s="61" customFormat="1" ht="51" customHeight="1" x14ac:dyDescent="0.2">
      <c r="A108" s="192" t="s">
        <v>1582</v>
      </c>
      <c r="B108" s="22" t="s">
        <v>124</v>
      </c>
      <c r="C108" s="193" t="s">
        <v>3467</v>
      </c>
      <c r="D108" s="105">
        <v>715.8</v>
      </c>
      <c r="E108" s="186">
        <v>6120</v>
      </c>
      <c r="F108" s="191">
        <v>40695</v>
      </c>
      <c r="G108" s="23" t="s">
        <v>1113</v>
      </c>
      <c r="H108" s="22"/>
      <c r="I108" s="23" t="s">
        <v>1113</v>
      </c>
      <c r="J108" s="22"/>
      <c r="K108" s="22"/>
      <c r="L108" s="23" t="s">
        <v>1113</v>
      </c>
      <c r="M108" s="23"/>
      <c r="N108" s="22"/>
      <c r="O108" s="24"/>
    </row>
    <row r="109" spans="1:15" s="61" customFormat="1" ht="51" customHeight="1" x14ac:dyDescent="0.2">
      <c r="A109" s="510" t="s">
        <v>1583</v>
      </c>
      <c r="B109" s="22" t="s">
        <v>68</v>
      </c>
      <c r="C109" s="519" t="s">
        <v>3230</v>
      </c>
      <c r="D109" s="105">
        <v>165</v>
      </c>
      <c r="E109" s="186">
        <v>6096</v>
      </c>
      <c r="F109" s="509">
        <v>40676</v>
      </c>
      <c r="G109" s="23" t="s">
        <v>1113</v>
      </c>
      <c r="H109" s="22"/>
      <c r="I109" s="23" t="s">
        <v>1113</v>
      </c>
      <c r="J109" s="22"/>
      <c r="K109" s="22"/>
      <c r="L109" s="23" t="s">
        <v>1113</v>
      </c>
      <c r="M109" s="23"/>
      <c r="N109" s="22"/>
      <c r="O109" s="24"/>
    </row>
    <row r="110" spans="1:15" s="61" customFormat="1" ht="51" customHeight="1" x14ac:dyDescent="0.2">
      <c r="A110" s="510"/>
      <c r="B110" s="22" t="s">
        <v>83</v>
      </c>
      <c r="C110" s="519"/>
      <c r="D110" s="105">
        <v>233.06</v>
      </c>
      <c r="E110" s="186">
        <v>6095</v>
      </c>
      <c r="F110" s="509"/>
      <c r="G110" s="23" t="s">
        <v>1113</v>
      </c>
      <c r="H110" s="22"/>
      <c r="I110" s="23" t="s">
        <v>1113</v>
      </c>
      <c r="J110" s="22"/>
      <c r="K110" s="22"/>
      <c r="L110" s="23"/>
      <c r="M110" s="23" t="s">
        <v>1113</v>
      </c>
      <c r="N110" s="22"/>
      <c r="O110" s="24"/>
    </row>
    <row r="111" spans="1:15" s="61" customFormat="1" ht="51" customHeight="1" x14ac:dyDescent="0.2">
      <c r="A111" s="510"/>
      <c r="B111" s="22" t="s">
        <v>67</v>
      </c>
      <c r="C111" s="519"/>
      <c r="D111" s="105">
        <v>233.06</v>
      </c>
      <c r="E111" s="186">
        <v>6094</v>
      </c>
      <c r="F111" s="509"/>
      <c r="G111" s="23" t="s">
        <v>1113</v>
      </c>
      <c r="H111" s="22"/>
      <c r="I111" s="23" t="s">
        <v>1113</v>
      </c>
      <c r="J111" s="22"/>
      <c r="K111" s="22"/>
      <c r="L111" s="23"/>
      <c r="M111" s="23" t="s">
        <v>1113</v>
      </c>
      <c r="N111" s="22"/>
      <c r="O111" s="24"/>
    </row>
    <row r="112" spans="1:15" s="61" customFormat="1" ht="51" customHeight="1" x14ac:dyDescent="0.2">
      <c r="A112" s="192" t="s">
        <v>1584</v>
      </c>
      <c r="B112" s="22" t="s">
        <v>125</v>
      </c>
      <c r="C112" s="193" t="s">
        <v>3468</v>
      </c>
      <c r="D112" s="105">
        <v>1650</v>
      </c>
      <c r="E112" s="186">
        <v>6118</v>
      </c>
      <c r="F112" s="191">
        <v>40693</v>
      </c>
      <c r="G112" s="23" t="s">
        <v>1113</v>
      </c>
      <c r="H112" s="22"/>
      <c r="I112" s="23" t="s">
        <v>1113</v>
      </c>
      <c r="J112" s="22"/>
      <c r="K112" s="22"/>
      <c r="L112" s="23"/>
      <c r="M112" s="23" t="s">
        <v>1113</v>
      </c>
      <c r="N112" s="22"/>
      <c r="O112" s="24"/>
    </row>
    <row r="113" spans="1:15" s="61" customFormat="1" ht="51" customHeight="1" x14ac:dyDescent="0.2">
      <c r="A113" s="192" t="s">
        <v>1585</v>
      </c>
      <c r="B113" s="22" t="s">
        <v>126</v>
      </c>
      <c r="C113" s="193" t="s">
        <v>3469</v>
      </c>
      <c r="D113" s="105">
        <v>1600</v>
      </c>
      <c r="E113" s="186">
        <v>6135</v>
      </c>
      <c r="F113" s="191">
        <v>40715</v>
      </c>
      <c r="G113" s="23"/>
      <c r="H113" s="23" t="s">
        <v>1113</v>
      </c>
      <c r="I113" s="23" t="s">
        <v>1113</v>
      </c>
      <c r="J113" s="22"/>
      <c r="K113" s="22"/>
      <c r="L113" s="23"/>
      <c r="M113" s="23" t="s">
        <v>1113</v>
      </c>
      <c r="N113" s="22"/>
      <c r="O113" s="24" t="s">
        <v>3072</v>
      </c>
    </row>
    <row r="114" spans="1:15" s="61" customFormat="1" ht="51" customHeight="1" x14ac:dyDescent="0.2">
      <c r="A114" s="192" t="s">
        <v>1586</v>
      </c>
      <c r="B114" s="22" t="s">
        <v>101</v>
      </c>
      <c r="C114" s="193" t="s">
        <v>3470</v>
      </c>
      <c r="D114" s="105">
        <v>3955</v>
      </c>
      <c r="E114" s="186">
        <v>6134</v>
      </c>
      <c r="F114" s="191">
        <v>40715</v>
      </c>
      <c r="G114" s="23" t="s">
        <v>1113</v>
      </c>
      <c r="H114" s="22"/>
      <c r="I114" s="23" t="s">
        <v>1113</v>
      </c>
      <c r="J114" s="22"/>
      <c r="K114" s="22"/>
      <c r="L114" s="23" t="s">
        <v>1113</v>
      </c>
      <c r="M114" s="23"/>
      <c r="N114" s="22"/>
      <c r="O114" s="24"/>
    </row>
    <row r="115" spans="1:15" s="61" customFormat="1" ht="51" customHeight="1" x14ac:dyDescent="0.2">
      <c r="A115" s="510" t="s">
        <v>1587</v>
      </c>
      <c r="B115" s="22" t="s">
        <v>127</v>
      </c>
      <c r="C115" s="519" t="s">
        <v>2156</v>
      </c>
      <c r="D115" s="105">
        <v>3185.5</v>
      </c>
      <c r="E115" s="93" t="s">
        <v>207</v>
      </c>
      <c r="F115" s="191">
        <v>40744</v>
      </c>
      <c r="G115" s="23" t="s">
        <v>1113</v>
      </c>
      <c r="H115" s="22"/>
      <c r="I115" s="23" t="s">
        <v>1113</v>
      </c>
      <c r="J115" s="22"/>
      <c r="K115" s="22"/>
      <c r="L115" s="23" t="s">
        <v>1113</v>
      </c>
      <c r="M115" s="23"/>
      <c r="N115" s="22"/>
      <c r="O115" s="24"/>
    </row>
    <row r="116" spans="1:15" s="61" customFormat="1" ht="51" customHeight="1" x14ac:dyDescent="0.2">
      <c r="A116" s="510"/>
      <c r="B116" s="22" t="s">
        <v>128</v>
      </c>
      <c r="C116" s="519"/>
      <c r="D116" s="105">
        <v>2800.6</v>
      </c>
      <c r="E116" s="93" t="s">
        <v>208</v>
      </c>
      <c r="F116" s="191">
        <v>40744</v>
      </c>
      <c r="G116" s="23" t="s">
        <v>1113</v>
      </c>
      <c r="H116" s="22"/>
      <c r="I116" s="23" t="s">
        <v>1113</v>
      </c>
      <c r="J116" s="22"/>
      <c r="K116" s="22"/>
      <c r="L116" s="23"/>
      <c r="M116" s="23" t="s">
        <v>1113</v>
      </c>
      <c r="N116" s="22"/>
      <c r="O116" s="24"/>
    </row>
    <row r="117" spans="1:15" s="61" customFormat="1" ht="51" customHeight="1" x14ac:dyDescent="0.2">
      <c r="A117" s="192" t="s">
        <v>1588</v>
      </c>
      <c r="B117" s="22" t="s">
        <v>129</v>
      </c>
      <c r="C117" s="193" t="s">
        <v>2466</v>
      </c>
      <c r="D117" s="105">
        <v>8700</v>
      </c>
      <c r="E117" s="186">
        <v>6155</v>
      </c>
      <c r="F117" s="191">
        <v>40742</v>
      </c>
      <c r="G117" s="23" t="s">
        <v>1113</v>
      </c>
      <c r="H117" s="22"/>
      <c r="I117" s="23" t="s">
        <v>1113</v>
      </c>
      <c r="J117" s="22"/>
      <c r="K117" s="22"/>
      <c r="L117" s="23"/>
      <c r="M117" s="23" t="s">
        <v>1113</v>
      </c>
      <c r="N117" s="22"/>
      <c r="O117" s="24"/>
    </row>
    <row r="118" spans="1:15" s="61" customFormat="1" ht="51" customHeight="1" x14ac:dyDescent="0.2">
      <c r="A118" s="510" t="s">
        <v>1589</v>
      </c>
      <c r="B118" s="22" t="s">
        <v>83</v>
      </c>
      <c r="C118" s="519" t="s">
        <v>3471</v>
      </c>
      <c r="D118" s="105">
        <v>254.25</v>
      </c>
      <c r="E118" s="186">
        <v>6116</v>
      </c>
      <c r="F118" s="509">
        <v>40690</v>
      </c>
      <c r="G118" s="23" t="s">
        <v>1113</v>
      </c>
      <c r="H118" s="22"/>
      <c r="I118" s="23" t="s">
        <v>1113</v>
      </c>
      <c r="J118" s="22"/>
      <c r="K118" s="22"/>
      <c r="L118" s="23"/>
      <c r="M118" s="23" t="s">
        <v>1113</v>
      </c>
      <c r="N118" s="22"/>
      <c r="O118" s="24"/>
    </row>
    <row r="119" spans="1:15" s="61" customFormat="1" ht="51" customHeight="1" x14ac:dyDescent="0.2">
      <c r="A119" s="510"/>
      <c r="B119" s="22" t="s">
        <v>67</v>
      </c>
      <c r="C119" s="519"/>
      <c r="D119" s="105">
        <v>254.25</v>
      </c>
      <c r="E119" s="186">
        <v>6117</v>
      </c>
      <c r="F119" s="509"/>
      <c r="G119" s="23" t="s">
        <v>1113</v>
      </c>
      <c r="H119" s="22"/>
      <c r="I119" s="23" t="s">
        <v>1113</v>
      </c>
      <c r="J119" s="22"/>
      <c r="K119" s="22"/>
      <c r="L119" s="23" t="s">
        <v>1113</v>
      </c>
      <c r="M119" s="23"/>
      <c r="N119" s="22"/>
      <c r="O119" s="24"/>
    </row>
    <row r="120" spans="1:15" s="61" customFormat="1" ht="51" customHeight="1" x14ac:dyDescent="0.2">
      <c r="A120" s="192" t="s">
        <v>1590</v>
      </c>
      <c r="B120" s="22" t="s">
        <v>94</v>
      </c>
      <c r="C120" s="193" t="s">
        <v>3472</v>
      </c>
      <c r="D120" s="105">
        <v>500</v>
      </c>
      <c r="E120" s="186">
        <v>6123</v>
      </c>
      <c r="F120" s="191">
        <v>40700</v>
      </c>
      <c r="G120" s="23" t="s">
        <v>1113</v>
      </c>
      <c r="H120" s="22"/>
      <c r="I120" s="23" t="s">
        <v>1113</v>
      </c>
      <c r="J120" s="22"/>
      <c r="K120" s="22"/>
      <c r="L120" s="23" t="s">
        <v>1113</v>
      </c>
      <c r="M120" s="23"/>
      <c r="N120" s="22"/>
      <c r="O120" s="24"/>
    </row>
    <row r="121" spans="1:15" s="61" customFormat="1" ht="93" customHeight="1" x14ac:dyDescent="0.2">
      <c r="A121" s="192" t="s">
        <v>1591</v>
      </c>
      <c r="B121" s="22" t="s">
        <v>130</v>
      </c>
      <c r="C121" s="193" t="s">
        <v>2157</v>
      </c>
      <c r="D121" s="105">
        <v>1108.53</v>
      </c>
      <c r="E121" s="186" t="s">
        <v>209</v>
      </c>
      <c r="F121" s="191">
        <v>40738</v>
      </c>
      <c r="G121" s="23" t="s">
        <v>1113</v>
      </c>
      <c r="H121" s="22"/>
      <c r="I121" s="23" t="s">
        <v>1113</v>
      </c>
      <c r="J121" s="22"/>
      <c r="K121" s="22"/>
      <c r="L121" s="23" t="s">
        <v>1113</v>
      </c>
      <c r="M121" s="23"/>
      <c r="N121" s="22"/>
      <c r="O121" s="24"/>
    </row>
    <row r="122" spans="1:15" s="61" customFormat="1" ht="93" customHeight="1" x14ac:dyDescent="0.2">
      <c r="A122" s="192" t="s">
        <v>1592</v>
      </c>
      <c r="B122" s="22" t="s">
        <v>83</v>
      </c>
      <c r="C122" s="193" t="s">
        <v>3473</v>
      </c>
      <c r="D122" s="105">
        <v>1233.96</v>
      </c>
      <c r="E122" s="186">
        <v>6122</v>
      </c>
      <c r="F122" s="191">
        <v>40697</v>
      </c>
      <c r="G122" s="23" t="s">
        <v>1113</v>
      </c>
      <c r="H122" s="22"/>
      <c r="I122" s="23" t="s">
        <v>1113</v>
      </c>
      <c r="J122" s="22"/>
      <c r="K122" s="22"/>
      <c r="L122" s="23" t="s">
        <v>1113</v>
      </c>
      <c r="M122" s="23"/>
      <c r="N122" s="22"/>
      <c r="O122" s="24"/>
    </row>
    <row r="123" spans="1:15" s="61" customFormat="1" ht="51" customHeight="1" x14ac:dyDescent="0.2">
      <c r="A123" s="510" t="s">
        <v>1593</v>
      </c>
      <c r="B123" s="22" t="s">
        <v>131</v>
      </c>
      <c r="C123" s="519" t="s">
        <v>3474</v>
      </c>
      <c r="D123" s="105">
        <v>2670</v>
      </c>
      <c r="E123" s="186">
        <v>6152</v>
      </c>
      <c r="F123" s="509">
        <v>40739</v>
      </c>
      <c r="G123" s="23" t="s">
        <v>1113</v>
      </c>
      <c r="H123" s="22"/>
      <c r="I123" s="23" t="s">
        <v>1113</v>
      </c>
      <c r="J123" s="22"/>
      <c r="K123" s="22"/>
      <c r="L123" s="23" t="s">
        <v>1113</v>
      </c>
      <c r="M123" s="23"/>
      <c r="N123" s="22"/>
      <c r="O123" s="24"/>
    </row>
    <row r="124" spans="1:15" s="61" customFormat="1" ht="51" customHeight="1" x14ac:dyDescent="0.2">
      <c r="A124" s="510"/>
      <c r="B124" s="22" t="s">
        <v>132</v>
      </c>
      <c r="C124" s="519"/>
      <c r="D124" s="105">
        <v>1400</v>
      </c>
      <c r="E124" s="186">
        <v>6153</v>
      </c>
      <c r="F124" s="509"/>
      <c r="G124" s="23" t="s">
        <v>1113</v>
      </c>
      <c r="H124" s="22"/>
      <c r="I124" s="23" t="s">
        <v>1113</v>
      </c>
      <c r="J124" s="22"/>
      <c r="K124" s="22"/>
      <c r="L124" s="23" t="s">
        <v>1113</v>
      </c>
      <c r="M124" s="23"/>
      <c r="N124" s="22"/>
      <c r="O124" s="24"/>
    </row>
    <row r="125" spans="1:15" s="61" customFormat="1" ht="51" customHeight="1" x14ac:dyDescent="0.2">
      <c r="A125" s="510"/>
      <c r="B125" s="22" t="s">
        <v>133</v>
      </c>
      <c r="C125" s="519"/>
      <c r="D125" s="105">
        <v>1482</v>
      </c>
      <c r="E125" s="186">
        <v>6154</v>
      </c>
      <c r="F125" s="509"/>
      <c r="G125" s="23" t="s">
        <v>1113</v>
      </c>
      <c r="H125" s="22"/>
      <c r="I125" s="23" t="s">
        <v>1113</v>
      </c>
      <c r="J125" s="22"/>
      <c r="K125" s="22"/>
      <c r="L125" s="23" t="s">
        <v>1113</v>
      </c>
      <c r="M125" s="23"/>
      <c r="N125" s="22"/>
      <c r="O125" s="24"/>
    </row>
    <row r="126" spans="1:15" s="61" customFormat="1" ht="51" customHeight="1" x14ac:dyDescent="0.2">
      <c r="A126" s="510"/>
      <c r="B126" s="22" t="s">
        <v>134</v>
      </c>
      <c r="C126" s="519"/>
      <c r="D126" s="105">
        <v>140</v>
      </c>
      <c r="E126" s="186">
        <v>6151</v>
      </c>
      <c r="F126" s="509"/>
      <c r="G126" s="23" t="s">
        <v>1113</v>
      </c>
      <c r="H126" s="22"/>
      <c r="I126" s="23" t="s">
        <v>1113</v>
      </c>
      <c r="J126" s="22"/>
      <c r="K126" s="22"/>
      <c r="L126" s="23" t="s">
        <v>1113</v>
      </c>
      <c r="M126" s="23"/>
      <c r="N126" s="22"/>
      <c r="O126" s="24"/>
    </row>
    <row r="127" spans="1:15" s="61" customFormat="1" ht="33" customHeight="1" x14ac:dyDescent="0.2">
      <c r="A127" s="510" t="s">
        <v>1594</v>
      </c>
      <c r="B127" s="22" t="s">
        <v>135</v>
      </c>
      <c r="C127" s="519" t="s">
        <v>3475</v>
      </c>
      <c r="D127" s="105">
        <v>3601.51</v>
      </c>
      <c r="E127" s="186">
        <v>6143</v>
      </c>
      <c r="F127" s="509">
        <v>40722</v>
      </c>
      <c r="G127" s="23" t="s">
        <v>1113</v>
      </c>
      <c r="H127" s="22"/>
      <c r="I127" s="23" t="s">
        <v>1113</v>
      </c>
      <c r="J127" s="22"/>
      <c r="K127" s="22"/>
      <c r="L127" s="23" t="s">
        <v>1113</v>
      </c>
      <c r="M127" s="23"/>
      <c r="N127" s="22"/>
      <c r="O127" s="24"/>
    </row>
    <row r="128" spans="1:15" s="61" customFormat="1" ht="33" customHeight="1" x14ac:dyDescent="0.2">
      <c r="A128" s="510"/>
      <c r="B128" s="22" t="s">
        <v>75</v>
      </c>
      <c r="C128" s="519"/>
      <c r="D128" s="105">
        <v>5655.61</v>
      </c>
      <c r="E128" s="186">
        <v>6139</v>
      </c>
      <c r="F128" s="509"/>
      <c r="G128" s="23" t="s">
        <v>1113</v>
      </c>
      <c r="H128" s="22"/>
      <c r="I128" s="23" t="s">
        <v>1113</v>
      </c>
      <c r="J128" s="22"/>
      <c r="K128" s="22"/>
      <c r="L128" s="23" t="s">
        <v>1113</v>
      </c>
      <c r="M128" s="23"/>
      <c r="N128" s="22"/>
      <c r="O128" s="24"/>
    </row>
    <row r="129" spans="1:15" s="61" customFormat="1" ht="33" customHeight="1" x14ac:dyDescent="0.2">
      <c r="A129" s="510"/>
      <c r="B129" s="22" t="s">
        <v>136</v>
      </c>
      <c r="C129" s="519"/>
      <c r="D129" s="105">
        <v>54.45</v>
      </c>
      <c r="E129" s="186">
        <v>6141</v>
      </c>
      <c r="F129" s="509"/>
      <c r="G129" s="23" t="s">
        <v>1113</v>
      </c>
      <c r="H129" s="22"/>
      <c r="I129" s="23" t="s">
        <v>1113</v>
      </c>
      <c r="J129" s="22"/>
      <c r="K129" s="22"/>
      <c r="L129" s="23" t="s">
        <v>1113</v>
      </c>
      <c r="M129" s="23"/>
      <c r="N129" s="22"/>
      <c r="O129" s="24"/>
    </row>
    <row r="130" spans="1:15" s="61" customFormat="1" ht="33" customHeight="1" x14ac:dyDescent="0.2">
      <c r="A130" s="510"/>
      <c r="B130" s="22" t="s">
        <v>54</v>
      </c>
      <c r="C130" s="519"/>
      <c r="D130" s="105">
        <v>246</v>
      </c>
      <c r="E130" s="186">
        <v>6140</v>
      </c>
      <c r="F130" s="509"/>
      <c r="G130" s="23" t="s">
        <v>1113</v>
      </c>
      <c r="H130" s="22"/>
      <c r="I130" s="23" t="s">
        <v>1113</v>
      </c>
      <c r="J130" s="22"/>
      <c r="K130" s="22"/>
      <c r="L130" s="23"/>
      <c r="M130" s="23" t="s">
        <v>1113</v>
      </c>
      <c r="N130" s="22"/>
      <c r="O130" s="24"/>
    </row>
    <row r="131" spans="1:15" s="61" customFormat="1" ht="33" customHeight="1" x14ac:dyDescent="0.2">
      <c r="A131" s="510"/>
      <c r="B131" s="22" t="s">
        <v>137</v>
      </c>
      <c r="C131" s="519"/>
      <c r="D131" s="105">
        <v>4230.72</v>
      </c>
      <c r="E131" s="186">
        <v>6142</v>
      </c>
      <c r="F131" s="509"/>
      <c r="G131" s="23" t="s">
        <v>1113</v>
      </c>
      <c r="H131" s="22"/>
      <c r="I131" s="23" t="s">
        <v>1113</v>
      </c>
      <c r="J131" s="22"/>
      <c r="K131" s="22"/>
      <c r="L131" s="23"/>
      <c r="M131" s="23" t="s">
        <v>1113</v>
      </c>
      <c r="N131" s="22"/>
      <c r="O131" s="24"/>
    </row>
    <row r="132" spans="1:15" s="61" customFormat="1" ht="51" customHeight="1" x14ac:dyDescent="0.2">
      <c r="A132" s="192" t="s">
        <v>1595</v>
      </c>
      <c r="B132" s="22" t="s">
        <v>97</v>
      </c>
      <c r="C132" s="193" t="s">
        <v>3476</v>
      </c>
      <c r="D132" s="105">
        <v>1469.88</v>
      </c>
      <c r="E132" s="186">
        <v>6129</v>
      </c>
      <c r="F132" s="191">
        <v>40710</v>
      </c>
      <c r="G132" s="23" t="s">
        <v>1113</v>
      </c>
      <c r="H132" s="22"/>
      <c r="I132" s="23" t="s">
        <v>1113</v>
      </c>
      <c r="J132" s="22"/>
      <c r="K132" s="22"/>
      <c r="L132" s="23"/>
      <c r="M132" s="23" t="s">
        <v>1113</v>
      </c>
      <c r="N132" s="22"/>
      <c r="O132" s="24"/>
    </row>
    <row r="133" spans="1:15" s="61" customFormat="1" ht="51" customHeight="1" x14ac:dyDescent="0.2">
      <c r="A133" s="510" t="s">
        <v>1596</v>
      </c>
      <c r="B133" s="22" t="s">
        <v>83</v>
      </c>
      <c r="C133" s="519" t="s">
        <v>3477</v>
      </c>
      <c r="D133" s="105">
        <v>162.72</v>
      </c>
      <c r="E133" s="186">
        <v>6125</v>
      </c>
      <c r="F133" s="509">
        <v>40703</v>
      </c>
      <c r="G133" s="23" t="s">
        <v>1113</v>
      </c>
      <c r="H133" s="22"/>
      <c r="I133" s="23" t="s">
        <v>1113</v>
      </c>
      <c r="J133" s="22"/>
      <c r="K133" s="22"/>
      <c r="L133" s="23"/>
      <c r="M133" s="23" t="s">
        <v>1113</v>
      </c>
      <c r="N133" s="22"/>
      <c r="O133" s="24"/>
    </row>
    <row r="134" spans="1:15" s="61" customFormat="1" ht="51" customHeight="1" x14ac:dyDescent="0.2">
      <c r="A134" s="510"/>
      <c r="B134" s="22" t="s">
        <v>67</v>
      </c>
      <c r="C134" s="519"/>
      <c r="D134" s="105">
        <v>162.72</v>
      </c>
      <c r="E134" s="186">
        <v>6124</v>
      </c>
      <c r="F134" s="509"/>
      <c r="G134" s="23" t="s">
        <v>1113</v>
      </c>
      <c r="H134" s="22"/>
      <c r="I134" s="23" t="s">
        <v>1113</v>
      </c>
      <c r="J134" s="22"/>
      <c r="K134" s="22"/>
      <c r="L134" s="23"/>
      <c r="M134" s="23" t="s">
        <v>1113</v>
      </c>
      <c r="N134" s="22"/>
      <c r="O134" s="24"/>
    </row>
    <row r="135" spans="1:15" s="61" customFormat="1" ht="51" customHeight="1" x14ac:dyDescent="0.2">
      <c r="A135" s="192" t="s">
        <v>1597</v>
      </c>
      <c r="B135" s="22" t="s">
        <v>138</v>
      </c>
      <c r="C135" s="193" t="s">
        <v>3499</v>
      </c>
      <c r="D135" s="105">
        <v>587.6</v>
      </c>
      <c r="E135" s="186">
        <v>6136</v>
      </c>
      <c r="F135" s="191">
        <v>40716</v>
      </c>
      <c r="G135" s="23" t="s">
        <v>1113</v>
      </c>
      <c r="H135" s="22"/>
      <c r="I135" s="23" t="s">
        <v>1113</v>
      </c>
      <c r="J135" s="22"/>
      <c r="K135" s="22"/>
      <c r="L135" s="23" t="s">
        <v>1113</v>
      </c>
      <c r="M135" s="23"/>
      <c r="N135" s="22"/>
      <c r="O135" s="24"/>
    </row>
    <row r="136" spans="1:15" s="61" customFormat="1" ht="51" customHeight="1" x14ac:dyDescent="0.2">
      <c r="A136" s="510" t="s">
        <v>1598</v>
      </c>
      <c r="B136" s="22" t="s">
        <v>80</v>
      </c>
      <c r="C136" s="519" t="s">
        <v>3478</v>
      </c>
      <c r="D136" s="105">
        <v>949.2</v>
      </c>
      <c r="E136" s="186">
        <v>6159</v>
      </c>
      <c r="F136" s="191">
        <v>40742</v>
      </c>
      <c r="G136" s="23" t="s">
        <v>1113</v>
      </c>
      <c r="H136" s="22"/>
      <c r="I136" s="23" t="s">
        <v>1113</v>
      </c>
      <c r="J136" s="22"/>
      <c r="K136" s="22"/>
      <c r="L136" s="23" t="s">
        <v>1113</v>
      </c>
      <c r="M136" s="23"/>
      <c r="N136" s="22"/>
      <c r="O136" s="24"/>
    </row>
    <row r="137" spans="1:15" s="61" customFormat="1" ht="51" customHeight="1" x14ac:dyDescent="0.2">
      <c r="A137" s="510"/>
      <c r="B137" s="22" t="s">
        <v>139</v>
      </c>
      <c r="C137" s="519"/>
      <c r="D137" s="105">
        <v>1882</v>
      </c>
      <c r="E137" s="186">
        <v>6157</v>
      </c>
      <c r="F137" s="191">
        <v>40742</v>
      </c>
      <c r="G137" s="23" t="s">
        <v>1113</v>
      </c>
      <c r="H137" s="22"/>
      <c r="I137" s="23" t="s">
        <v>1113</v>
      </c>
      <c r="J137" s="22"/>
      <c r="K137" s="22"/>
      <c r="L137" s="23" t="s">
        <v>1113</v>
      </c>
      <c r="M137" s="23"/>
      <c r="N137" s="22"/>
      <c r="O137" s="24"/>
    </row>
    <row r="138" spans="1:15" s="61" customFormat="1" ht="51" customHeight="1" x14ac:dyDescent="0.2">
      <c r="A138" s="510"/>
      <c r="B138" s="22" t="s">
        <v>140</v>
      </c>
      <c r="C138" s="519"/>
      <c r="D138" s="105">
        <v>401.62</v>
      </c>
      <c r="E138" s="186">
        <v>6158</v>
      </c>
      <c r="F138" s="191">
        <v>40742</v>
      </c>
      <c r="G138" s="23" t="s">
        <v>1113</v>
      </c>
      <c r="H138" s="22"/>
      <c r="I138" s="23" t="s">
        <v>1113</v>
      </c>
      <c r="J138" s="22"/>
      <c r="K138" s="22"/>
      <c r="L138" s="23" t="s">
        <v>1113</v>
      </c>
      <c r="M138" s="23"/>
      <c r="N138" s="22"/>
      <c r="O138" s="24"/>
    </row>
    <row r="139" spans="1:15" s="61" customFormat="1" ht="51" customHeight="1" x14ac:dyDescent="0.2">
      <c r="A139" s="510"/>
      <c r="B139" s="22" t="s">
        <v>141</v>
      </c>
      <c r="C139" s="519"/>
      <c r="D139" s="105">
        <v>7660</v>
      </c>
      <c r="E139" s="186">
        <v>6156</v>
      </c>
      <c r="F139" s="191">
        <v>40742</v>
      </c>
      <c r="G139" s="23" t="s">
        <v>1113</v>
      </c>
      <c r="H139" s="22"/>
      <c r="I139" s="23" t="s">
        <v>1113</v>
      </c>
      <c r="J139" s="22"/>
      <c r="K139" s="22"/>
      <c r="L139" s="23" t="s">
        <v>1113</v>
      </c>
      <c r="M139" s="23"/>
      <c r="N139" s="22"/>
      <c r="O139" s="24"/>
    </row>
    <row r="140" spans="1:15" s="61" customFormat="1" ht="51" customHeight="1" x14ac:dyDescent="0.2">
      <c r="A140" s="510" t="s">
        <v>1599</v>
      </c>
      <c r="B140" s="22" t="s">
        <v>142</v>
      </c>
      <c r="C140" s="519" t="s">
        <v>2467</v>
      </c>
      <c r="D140" s="105">
        <v>5966.6100000000006</v>
      </c>
      <c r="E140" s="186">
        <v>6200</v>
      </c>
      <c r="F140" s="191">
        <v>40771</v>
      </c>
      <c r="G140" s="23" t="s">
        <v>1113</v>
      </c>
      <c r="H140" s="22"/>
      <c r="I140" s="23" t="s">
        <v>1113</v>
      </c>
      <c r="J140" s="22"/>
      <c r="K140" s="22"/>
      <c r="L140" s="23" t="s">
        <v>1113</v>
      </c>
      <c r="M140" s="23"/>
      <c r="N140" s="22"/>
      <c r="O140" s="24"/>
    </row>
    <row r="141" spans="1:15" s="61" customFormat="1" ht="51" customHeight="1" x14ac:dyDescent="0.2">
      <c r="A141" s="510"/>
      <c r="B141" s="22" t="s">
        <v>77</v>
      </c>
      <c r="C141" s="519"/>
      <c r="D141" s="105">
        <v>1905.76</v>
      </c>
      <c r="E141" s="186">
        <v>6199</v>
      </c>
      <c r="F141" s="191">
        <v>40771</v>
      </c>
      <c r="G141" s="23" t="s">
        <v>1113</v>
      </c>
      <c r="H141" s="22"/>
      <c r="I141" s="23" t="s">
        <v>1113</v>
      </c>
      <c r="J141" s="22"/>
      <c r="K141" s="22"/>
      <c r="L141" s="23"/>
      <c r="M141" s="23" t="s">
        <v>1113</v>
      </c>
      <c r="N141" s="22"/>
      <c r="O141" s="24"/>
    </row>
    <row r="142" spans="1:15" s="61" customFormat="1" ht="51" customHeight="1" x14ac:dyDescent="0.2">
      <c r="A142" s="510"/>
      <c r="B142" s="22" t="s">
        <v>9</v>
      </c>
      <c r="C142" s="519"/>
      <c r="D142" s="105">
        <v>7503.41</v>
      </c>
      <c r="E142" s="186">
        <v>6198</v>
      </c>
      <c r="F142" s="191">
        <v>40771</v>
      </c>
      <c r="G142" s="23" t="s">
        <v>1113</v>
      </c>
      <c r="H142" s="22"/>
      <c r="I142" s="23" t="s">
        <v>1113</v>
      </c>
      <c r="J142" s="22"/>
      <c r="K142" s="22"/>
      <c r="L142" s="23"/>
      <c r="M142" s="23" t="s">
        <v>1113</v>
      </c>
      <c r="N142" s="22"/>
      <c r="O142" s="24"/>
    </row>
    <row r="143" spans="1:15" s="61" customFormat="1" ht="51" customHeight="1" x14ac:dyDescent="0.2">
      <c r="A143" s="510"/>
      <c r="B143" s="22" t="s">
        <v>54</v>
      </c>
      <c r="C143" s="519"/>
      <c r="D143" s="105">
        <v>4821.71</v>
      </c>
      <c r="E143" s="186">
        <v>6197</v>
      </c>
      <c r="F143" s="191">
        <v>40771</v>
      </c>
      <c r="G143" s="23" t="s">
        <v>1113</v>
      </c>
      <c r="H143" s="22"/>
      <c r="I143" s="23" t="s">
        <v>1113</v>
      </c>
      <c r="J143" s="22"/>
      <c r="K143" s="22"/>
      <c r="L143" s="23"/>
      <c r="M143" s="23" t="s">
        <v>1113</v>
      </c>
      <c r="N143" s="22"/>
      <c r="O143" s="24"/>
    </row>
    <row r="144" spans="1:15" s="61" customFormat="1" ht="51" customHeight="1" x14ac:dyDescent="0.2">
      <c r="A144" s="510"/>
      <c r="B144" s="22" t="s">
        <v>75</v>
      </c>
      <c r="C144" s="519"/>
      <c r="D144" s="105">
        <v>1218</v>
      </c>
      <c r="E144" s="186">
        <v>6196</v>
      </c>
      <c r="F144" s="191">
        <v>40771</v>
      </c>
      <c r="G144" s="23" t="s">
        <v>1113</v>
      </c>
      <c r="H144" s="22"/>
      <c r="I144" s="23" t="s">
        <v>1113</v>
      </c>
      <c r="J144" s="22"/>
      <c r="K144" s="22"/>
      <c r="L144" s="23"/>
      <c r="M144" s="23" t="s">
        <v>1113</v>
      </c>
      <c r="N144" s="22"/>
      <c r="O144" s="24"/>
    </row>
    <row r="145" spans="1:15" s="61" customFormat="1" ht="51" customHeight="1" x14ac:dyDescent="0.2">
      <c r="A145" s="192" t="s">
        <v>1600</v>
      </c>
      <c r="B145" s="22" t="s">
        <v>138</v>
      </c>
      <c r="C145" s="193" t="s">
        <v>3479</v>
      </c>
      <c r="D145" s="105">
        <v>542.4</v>
      </c>
      <c r="E145" s="186">
        <v>6138</v>
      </c>
      <c r="F145" s="191">
        <v>40721</v>
      </c>
      <c r="G145" s="23" t="s">
        <v>1113</v>
      </c>
      <c r="H145" s="22"/>
      <c r="I145" s="23" t="s">
        <v>1113</v>
      </c>
      <c r="J145" s="22"/>
      <c r="K145" s="22"/>
      <c r="L145" s="23"/>
      <c r="M145" s="23" t="s">
        <v>1113</v>
      </c>
      <c r="N145" s="22"/>
      <c r="O145" s="24"/>
    </row>
    <row r="146" spans="1:15" s="61" customFormat="1" ht="51" customHeight="1" x14ac:dyDescent="0.2">
      <c r="A146" s="192" t="s">
        <v>1601</v>
      </c>
      <c r="B146" s="22" t="s">
        <v>143</v>
      </c>
      <c r="C146" s="193" t="s">
        <v>3480</v>
      </c>
      <c r="D146" s="105">
        <v>225</v>
      </c>
      <c r="E146" s="186">
        <v>6144</v>
      </c>
      <c r="F146" s="191">
        <v>40724</v>
      </c>
      <c r="G146" s="23" t="s">
        <v>1113</v>
      </c>
      <c r="H146" s="22"/>
      <c r="I146" s="23" t="s">
        <v>1113</v>
      </c>
      <c r="J146" s="22"/>
      <c r="K146" s="22"/>
      <c r="L146" s="23"/>
      <c r="M146" s="23" t="s">
        <v>1113</v>
      </c>
      <c r="N146" s="22"/>
      <c r="O146" s="24"/>
    </row>
    <row r="147" spans="1:15" s="61" customFormat="1" ht="51" customHeight="1" x14ac:dyDescent="0.2">
      <c r="A147" s="510" t="s">
        <v>1602</v>
      </c>
      <c r="B147" s="22" t="s">
        <v>3065</v>
      </c>
      <c r="C147" s="519" t="s">
        <v>3481</v>
      </c>
      <c r="D147" s="105">
        <v>1938.82</v>
      </c>
      <c r="E147" s="186">
        <v>6233</v>
      </c>
      <c r="F147" s="509">
        <v>40806</v>
      </c>
      <c r="G147" s="23"/>
      <c r="H147" s="22"/>
      <c r="I147" s="23"/>
      <c r="J147" s="22"/>
      <c r="K147" s="22"/>
      <c r="L147" s="23"/>
      <c r="M147" s="23"/>
      <c r="N147" s="23" t="s">
        <v>1113</v>
      </c>
      <c r="O147" s="24" t="s">
        <v>3066</v>
      </c>
    </row>
    <row r="148" spans="1:15" s="61" customFormat="1" ht="51" customHeight="1" x14ac:dyDescent="0.2">
      <c r="A148" s="510"/>
      <c r="B148" s="22" t="s">
        <v>144</v>
      </c>
      <c r="C148" s="519"/>
      <c r="D148" s="105">
        <v>3752</v>
      </c>
      <c r="E148" s="186">
        <v>6232</v>
      </c>
      <c r="F148" s="509"/>
      <c r="G148" s="23" t="s">
        <v>1113</v>
      </c>
      <c r="H148" s="22"/>
      <c r="I148" s="23" t="s">
        <v>1113</v>
      </c>
      <c r="J148" s="22"/>
      <c r="K148" s="22"/>
      <c r="L148" s="23" t="s">
        <v>1113</v>
      </c>
      <c r="M148" s="23"/>
      <c r="N148" s="22"/>
      <c r="O148" s="24"/>
    </row>
    <row r="149" spans="1:15" s="61" customFormat="1" ht="51" customHeight="1" x14ac:dyDescent="0.2">
      <c r="A149" s="510"/>
      <c r="B149" s="22" t="s">
        <v>145</v>
      </c>
      <c r="C149" s="519"/>
      <c r="D149" s="105">
        <v>6401.2</v>
      </c>
      <c r="E149" s="186">
        <v>6231</v>
      </c>
      <c r="F149" s="509"/>
      <c r="G149" s="23" t="s">
        <v>1113</v>
      </c>
      <c r="H149" s="22"/>
      <c r="I149" s="23" t="s">
        <v>1113</v>
      </c>
      <c r="J149" s="22"/>
      <c r="K149" s="22"/>
      <c r="L149" s="23" t="s">
        <v>1113</v>
      </c>
      <c r="M149" s="23"/>
      <c r="N149" s="22"/>
      <c r="O149" s="24"/>
    </row>
    <row r="150" spans="1:15" s="61" customFormat="1" ht="51" customHeight="1" x14ac:dyDescent="0.2">
      <c r="A150" s="510"/>
      <c r="B150" s="22" t="s">
        <v>145</v>
      </c>
      <c r="C150" s="519"/>
      <c r="D150" s="105">
        <v>1703</v>
      </c>
      <c r="E150" s="186">
        <v>6294</v>
      </c>
      <c r="F150" s="191">
        <v>40871</v>
      </c>
      <c r="G150" s="23" t="s">
        <v>1113</v>
      </c>
      <c r="H150" s="22"/>
      <c r="I150" s="23" t="s">
        <v>1113</v>
      </c>
      <c r="J150" s="22"/>
      <c r="K150" s="22"/>
      <c r="L150" s="23" t="s">
        <v>1113</v>
      </c>
      <c r="M150" s="23"/>
      <c r="N150" s="22"/>
      <c r="O150" s="24"/>
    </row>
    <row r="151" spans="1:15" s="61" customFormat="1" ht="51" customHeight="1" x14ac:dyDescent="0.2">
      <c r="A151" s="192" t="s">
        <v>1603</v>
      </c>
      <c r="B151" s="22" t="s">
        <v>146</v>
      </c>
      <c r="C151" s="193" t="s">
        <v>3482</v>
      </c>
      <c r="D151" s="105">
        <v>1704.16</v>
      </c>
      <c r="E151" s="186">
        <v>6137</v>
      </c>
      <c r="F151" s="191">
        <v>40721</v>
      </c>
      <c r="G151" s="23" t="s">
        <v>1113</v>
      </c>
      <c r="H151" s="22"/>
      <c r="I151" s="23" t="s">
        <v>1113</v>
      </c>
      <c r="J151" s="22"/>
      <c r="K151" s="22"/>
      <c r="L151" s="23" t="s">
        <v>1113</v>
      </c>
      <c r="M151" s="23"/>
      <c r="N151" s="22"/>
      <c r="O151" s="24"/>
    </row>
    <row r="152" spans="1:15" s="61" customFormat="1" ht="51" customHeight="1" x14ac:dyDescent="0.2">
      <c r="A152" s="510" t="s">
        <v>1604</v>
      </c>
      <c r="B152" s="22" t="s">
        <v>147</v>
      </c>
      <c r="C152" s="519" t="s">
        <v>3483</v>
      </c>
      <c r="D152" s="105">
        <v>180.65</v>
      </c>
      <c r="E152" s="186">
        <v>6165</v>
      </c>
      <c r="F152" s="509">
        <v>40745</v>
      </c>
      <c r="G152" s="173"/>
      <c r="H152" s="23" t="s">
        <v>1113</v>
      </c>
      <c r="I152" s="23" t="s">
        <v>1113</v>
      </c>
      <c r="J152" s="22"/>
      <c r="K152" s="22"/>
      <c r="L152" s="23"/>
      <c r="M152" s="23" t="s">
        <v>1113</v>
      </c>
      <c r="N152" s="22"/>
      <c r="O152" s="24" t="s">
        <v>3070</v>
      </c>
    </row>
    <row r="153" spans="1:15" s="61" customFormat="1" ht="51" customHeight="1" x14ac:dyDescent="0.2">
      <c r="A153" s="510"/>
      <c r="B153" s="22" t="s">
        <v>148</v>
      </c>
      <c r="C153" s="519"/>
      <c r="D153" s="105">
        <v>168</v>
      </c>
      <c r="E153" s="186">
        <v>6166</v>
      </c>
      <c r="F153" s="509"/>
      <c r="G153" s="23" t="s">
        <v>1113</v>
      </c>
      <c r="H153" s="22"/>
      <c r="I153" s="23" t="s">
        <v>1113</v>
      </c>
      <c r="J153" s="22"/>
      <c r="K153" s="22"/>
      <c r="L153" s="23"/>
      <c r="M153" s="23" t="s">
        <v>1113</v>
      </c>
      <c r="N153" s="22"/>
      <c r="O153" s="24"/>
    </row>
    <row r="154" spans="1:15" s="61" customFormat="1" ht="51" customHeight="1" x14ac:dyDescent="0.2">
      <c r="A154" s="510"/>
      <c r="B154" s="22" t="s">
        <v>149</v>
      </c>
      <c r="C154" s="519"/>
      <c r="D154" s="105">
        <v>1403.5</v>
      </c>
      <c r="E154" s="186">
        <v>6163</v>
      </c>
      <c r="F154" s="509"/>
      <c r="G154" s="23" t="s">
        <v>1113</v>
      </c>
      <c r="H154" s="22"/>
      <c r="I154" s="23" t="s">
        <v>1113</v>
      </c>
      <c r="J154" s="22"/>
      <c r="K154" s="22"/>
      <c r="L154" s="23"/>
      <c r="M154" s="23" t="s">
        <v>1113</v>
      </c>
      <c r="N154" s="22"/>
      <c r="O154" s="24"/>
    </row>
    <row r="155" spans="1:15" s="61" customFormat="1" ht="51" customHeight="1" x14ac:dyDescent="0.2">
      <c r="A155" s="510"/>
      <c r="B155" s="22" t="s">
        <v>137</v>
      </c>
      <c r="C155" s="519"/>
      <c r="D155" s="105">
        <v>1835</v>
      </c>
      <c r="E155" s="186">
        <v>6167</v>
      </c>
      <c r="F155" s="509"/>
      <c r="G155" s="23" t="s">
        <v>1113</v>
      </c>
      <c r="H155" s="22"/>
      <c r="I155" s="23" t="s">
        <v>1113</v>
      </c>
      <c r="J155" s="22"/>
      <c r="K155" s="22"/>
      <c r="L155" s="23"/>
      <c r="M155" s="23" t="s">
        <v>1113</v>
      </c>
      <c r="N155" s="22"/>
      <c r="O155" s="24"/>
    </row>
    <row r="156" spans="1:15" s="61" customFormat="1" ht="51" customHeight="1" x14ac:dyDescent="0.2">
      <c r="A156" s="510"/>
      <c r="B156" s="22" t="s">
        <v>136</v>
      </c>
      <c r="C156" s="519"/>
      <c r="D156" s="105">
        <v>163.6</v>
      </c>
      <c r="E156" s="186">
        <v>6164</v>
      </c>
      <c r="F156" s="509"/>
      <c r="G156" s="23" t="s">
        <v>1113</v>
      </c>
      <c r="H156" s="22"/>
      <c r="I156" s="23" t="s">
        <v>1113</v>
      </c>
      <c r="J156" s="22"/>
      <c r="K156" s="22"/>
      <c r="L156" s="23"/>
      <c r="M156" s="23" t="s">
        <v>1113</v>
      </c>
      <c r="N156" s="22"/>
      <c r="O156" s="24"/>
    </row>
    <row r="157" spans="1:15" s="61" customFormat="1" ht="51" customHeight="1" x14ac:dyDescent="0.2">
      <c r="A157" s="510" t="s">
        <v>1605</v>
      </c>
      <c r="B157" s="22" t="s">
        <v>150</v>
      </c>
      <c r="C157" s="519" t="s">
        <v>3435</v>
      </c>
      <c r="D157" s="105">
        <v>1123.2</v>
      </c>
      <c r="E157" s="186">
        <v>6170</v>
      </c>
      <c r="F157" s="509">
        <v>40745</v>
      </c>
      <c r="G157" s="23" t="s">
        <v>1113</v>
      </c>
      <c r="H157" s="22"/>
      <c r="I157" s="23" t="s">
        <v>1113</v>
      </c>
      <c r="J157" s="22"/>
      <c r="K157" s="22"/>
      <c r="L157" s="23"/>
      <c r="M157" s="23" t="s">
        <v>1113</v>
      </c>
      <c r="N157" s="22"/>
      <c r="O157" s="24"/>
    </row>
    <row r="158" spans="1:15" s="61" customFormat="1" ht="51" customHeight="1" x14ac:dyDescent="0.2">
      <c r="A158" s="510"/>
      <c r="B158" s="22" t="s">
        <v>71</v>
      </c>
      <c r="C158" s="519"/>
      <c r="D158" s="105">
        <v>1701.8</v>
      </c>
      <c r="E158" s="186">
        <v>6168</v>
      </c>
      <c r="F158" s="509"/>
      <c r="G158" s="23" t="s">
        <v>1113</v>
      </c>
      <c r="H158" s="22"/>
      <c r="I158" s="23" t="s">
        <v>1113</v>
      </c>
      <c r="J158" s="22"/>
      <c r="K158" s="22"/>
      <c r="L158" s="23" t="s">
        <v>1113</v>
      </c>
      <c r="M158" s="23"/>
      <c r="N158" s="22"/>
      <c r="O158" s="24"/>
    </row>
    <row r="159" spans="1:15" s="61" customFormat="1" ht="51" customHeight="1" x14ac:dyDescent="0.2">
      <c r="A159" s="510"/>
      <c r="B159" s="22" t="s">
        <v>74</v>
      </c>
      <c r="C159" s="519"/>
      <c r="D159" s="105">
        <v>564</v>
      </c>
      <c r="E159" s="186">
        <v>6169</v>
      </c>
      <c r="F159" s="509"/>
      <c r="G159" s="23" t="s">
        <v>1113</v>
      </c>
      <c r="H159" s="22"/>
      <c r="I159" s="23" t="s">
        <v>1113</v>
      </c>
      <c r="J159" s="22"/>
      <c r="K159" s="22"/>
      <c r="L159" s="23" t="s">
        <v>1113</v>
      </c>
      <c r="M159" s="23"/>
      <c r="N159" s="22"/>
      <c r="O159" s="24"/>
    </row>
    <row r="160" spans="1:15" s="61" customFormat="1" ht="51" customHeight="1" x14ac:dyDescent="0.2">
      <c r="A160" s="510" t="s">
        <v>1606</v>
      </c>
      <c r="B160" s="22" t="s">
        <v>74</v>
      </c>
      <c r="C160" s="519" t="s">
        <v>3426</v>
      </c>
      <c r="D160" s="105">
        <v>595</v>
      </c>
      <c r="E160" s="186">
        <v>6188</v>
      </c>
      <c r="F160" s="191">
        <v>40763</v>
      </c>
      <c r="G160" s="23" t="s">
        <v>1113</v>
      </c>
      <c r="H160" s="22"/>
      <c r="I160" s="23" t="s">
        <v>1113</v>
      </c>
      <c r="J160" s="22"/>
      <c r="K160" s="22"/>
      <c r="L160" s="23" t="s">
        <v>1113</v>
      </c>
      <c r="M160" s="23"/>
      <c r="N160" s="22"/>
      <c r="O160" s="24"/>
    </row>
    <row r="161" spans="1:15" s="61" customFormat="1" ht="51" customHeight="1" x14ac:dyDescent="0.2">
      <c r="A161" s="510"/>
      <c r="B161" s="22" t="s">
        <v>151</v>
      </c>
      <c r="C161" s="521"/>
      <c r="D161" s="105">
        <v>252</v>
      </c>
      <c r="E161" s="186">
        <v>6189</v>
      </c>
      <c r="F161" s="191">
        <v>40763</v>
      </c>
      <c r="G161" s="23" t="s">
        <v>1113</v>
      </c>
      <c r="H161" s="22"/>
      <c r="I161" s="23" t="s">
        <v>1113</v>
      </c>
      <c r="J161" s="22"/>
      <c r="K161" s="22"/>
      <c r="L161" s="23" t="s">
        <v>1113</v>
      </c>
      <c r="M161" s="23"/>
      <c r="N161" s="22"/>
      <c r="O161" s="24"/>
    </row>
    <row r="162" spans="1:15" s="61" customFormat="1" ht="51" customHeight="1" x14ac:dyDescent="0.2">
      <c r="A162" s="510"/>
      <c r="B162" s="22" t="s">
        <v>152</v>
      </c>
      <c r="C162" s="521"/>
      <c r="D162" s="105">
        <v>116.8</v>
      </c>
      <c r="E162" s="186">
        <v>6190</v>
      </c>
      <c r="F162" s="191">
        <v>40763</v>
      </c>
      <c r="G162" s="23" t="s">
        <v>1113</v>
      </c>
      <c r="H162" s="22"/>
      <c r="I162" s="23" t="s">
        <v>1113</v>
      </c>
      <c r="J162" s="22"/>
      <c r="K162" s="22"/>
      <c r="L162" s="23" t="s">
        <v>1113</v>
      </c>
      <c r="M162" s="23"/>
      <c r="N162" s="22"/>
      <c r="O162" s="24"/>
    </row>
    <row r="163" spans="1:15" s="61" customFormat="1" ht="51" customHeight="1" x14ac:dyDescent="0.2">
      <c r="A163" s="510"/>
      <c r="B163" s="22" t="s">
        <v>71</v>
      </c>
      <c r="C163" s="521"/>
      <c r="D163" s="105">
        <v>150.4</v>
      </c>
      <c r="E163" s="186">
        <v>6191</v>
      </c>
      <c r="F163" s="191">
        <v>40763</v>
      </c>
      <c r="G163" s="23" t="s">
        <v>1113</v>
      </c>
      <c r="H163" s="22"/>
      <c r="I163" s="23" t="s">
        <v>1113</v>
      </c>
      <c r="J163" s="22"/>
      <c r="K163" s="22"/>
      <c r="L163" s="23" t="s">
        <v>1113</v>
      </c>
      <c r="M163" s="23"/>
      <c r="N163" s="22"/>
      <c r="O163" s="24"/>
    </row>
    <row r="164" spans="1:15" s="61" customFormat="1" ht="51" customHeight="1" x14ac:dyDescent="0.2">
      <c r="A164" s="510"/>
      <c r="B164" s="22" t="s">
        <v>148</v>
      </c>
      <c r="C164" s="521"/>
      <c r="D164" s="105">
        <v>477.3</v>
      </c>
      <c r="E164" s="186">
        <v>6192</v>
      </c>
      <c r="F164" s="191">
        <v>40763</v>
      </c>
      <c r="G164" s="23" t="s">
        <v>1113</v>
      </c>
      <c r="H164" s="22"/>
      <c r="I164" s="23" t="s">
        <v>1113</v>
      </c>
      <c r="J164" s="22"/>
      <c r="K164" s="22"/>
      <c r="L164" s="23"/>
      <c r="M164" s="23" t="s">
        <v>1113</v>
      </c>
      <c r="N164" s="22"/>
      <c r="O164" s="24"/>
    </row>
    <row r="165" spans="1:15" s="61" customFormat="1" ht="51" customHeight="1" x14ac:dyDescent="0.2">
      <c r="A165" s="510" t="s">
        <v>1607</v>
      </c>
      <c r="B165" s="22" t="s">
        <v>100</v>
      </c>
      <c r="C165" s="519" t="s">
        <v>3484</v>
      </c>
      <c r="D165" s="105">
        <v>447.48</v>
      </c>
      <c r="E165" s="186">
        <v>6176</v>
      </c>
      <c r="F165" s="509">
        <v>40753</v>
      </c>
      <c r="G165" s="23" t="s">
        <v>1113</v>
      </c>
      <c r="H165" s="22"/>
      <c r="I165" s="23" t="s">
        <v>1113</v>
      </c>
      <c r="J165" s="22"/>
      <c r="K165" s="22"/>
      <c r="L165" s="23"/>
      <c r="M165" s="23" t="s">
        <v>1113</v>
      </c>
      <c r="N165" s="22"/>
      <c r="O165" s="24"/>
    </row>
    <row r="166" spans="1:15" s="61" customFormat="1" ht="51" customHeight="1" x14ac:dyDescent="0.2">
      <c r="A166" s="510"/>
      <c r="B166" s="22" t="s">
        <v>153</v>
      </c>
      <c r="C166" s="519"/>
      <c r="D166" s="105">
        <v>1029.5999999999999</v>
      </c>
      <c r="E166" s="186">
        <v>6175</v>
      </c>
      <c r="F166" s="509"/>
      <c r="G166" s="23" t="s">
        <v>1113</v>
      </c>
      <c r="H166" s="22"/>
      <c r="I166" s="23" t="s">
        <v>1113</v>
      </c>
      <c r="J166" s="22"/>
      <c r="K166" s="22"/>
      <c r="L166" s="23"/>
      <c r="M166" s="23" t="s">
        <v>1113</v>
      </c>
      <c r="N166" s="22"/>
      <c r="O166" s="24"/>
    </row>
    <row r="167" spans="1:15" s="61" customFormat="1" ht="51" customHeight="1" x14ac:dyDescent="0.2">
      <c r="A167" s="510"/>
      <c r="B167" s="22" t="s">
        <v>154</v>
      </c>
      <c r="C167" s="519"/>
      <c r="D167" s="105">
        <v>1228.5</v>
      </c>
      <c r="E167" s="186">
        <v>6178</v>
      </c>
      <c r="F167" s="509"/>
      <c r="G167" s="23" t="s">
        <v>1113</v>
      </c>
      <c r="H167" s="22"/>
      <c r="I167" s="23" t="s">
        <v>1113</v>
      </c>
      <c r="J167" s="22"/>
      <c r="K167" s="22"/>
      <c r="L167" s="23"/>
      <c r="M167" s="23" t="s">
        <v>1113</v>
      </c>
      <c r="N167" s="22"/>
      <c r="O167" s="24"/>
    </row>
    <row r="168" spans="1:15" s="61" customFormat="1" ht="51" customHeight="1" x14ac:dyDescent="0.2">
      <c r="A168" s="510"/>
      <c r="B168" s="22" t="s">
        <v>155</v>
      </c>
      <c r="C168" s="519"/>
      <c r="D168" s="105">
        <v>2587.1999999999998</v>
      </c>
      <c r="E168" s="186">
        <v>6177</v>
      </c>
      <c r="F168" s="509"/>
      <c r="G168" s="23" t="s">
        <v>1113</v>
      </c>
      <c r="H168" s="22"/>
      <c r="I168" s="23" t="s">
        <v>1113</v>
      </c>
      <c r="J168" s="22"/>
      <c r="K168" s="22"/>
      <c r="L168" s="23"/>
      <c r="M168" s="23" t="s">
        <v>1113</v>
      </c>
      <c r="N168" s="22"/>
      <c r="O168" s="24"/>
    </row>
    <row r="169" spans="1:15" s="61" customFormat="1" ht="51" customHeight="1" x14ac:dyDescent="0.2">
      <c r="A169" s="192" t="s">
        <v>1608</v>
      </c>
      <c r="B169" s="22" t="s">
        <v>153</v>
      </c>
      <c r="C169" s="193" t="s">
        <v>3485</v>
      </c>
      <c r="D169" s="105">
        <v>1075</v>
      </c>
      <c r="E169" s="186">
        <v>6148</v>
      </c>
      <c r="F169" s="191">
        <v>40736</v>
      </c>
      <c r="G169" s="23" t="s">
        <v>1113</v>
      </c>
      <c r="H169" s="22"/>
      <c r="I169" s="23" t="s">
        <v>1113</v>
      </c>
      <c r="J169" s="22"/>
      <c r="K169" s="22"/>
      <c r="L169" s="23" t="s">
        <v>1113</v>
      </c>
      <c r="M169" s="23"/>
      <c r="N169" s="22"/>
      <c r="O169" s="24"/>
    </row>
    <row r="170" spans="1:15" s="61" customFormat="1" ht="51" customHeight="1" x14ac:dyDescent="0.2">
      <c r="A170" s="510" t="s">
        <v>1609</v>
      </c>
      <c r="B170" s="22" t="s">
        <v>156</v>
      </c>
      <c r="C170" s="519" t="s">
        <v>3486</v>
      </c>
      <c r="D170" s="105">
        <v>1672.68</v>
      </c>
      <c r="E170" s="186">
        <v>6220</v>
      </c>
      <c r="F170" s="191">
        <v>40788</v>
      </c>
      <c r="G170" s="23" t="s">
        <v>1113</v>
      </c>
      <c r="H170" s="22"/>
      <c r="I170" s="23" t="s">
        <v>1113</v>
      </c>
      <c r="J170" s="22"/>
      <c r="K170" s="22"/>
      <c r="L170" s="23" t="s">
        <v>1113</v>
      </c>
      <c r="M170" s="23"/>
      <c r="N170" s="22"/>
      <c r="O170" s="24"/>
    </row>
    <row r="171" spans="1:15" s="61" customFormat="1" ht="51" customHeight="1" x14ac:dyDescent="0.2">
      <c r="A171" s="510"/>
      <c r="B171" s="22" t="s">
        <v>100</v>
      </c>
      <c r="C171" s="519"/>
      <c r="D171" s="105">
        <v>497.55</v>
      </c>
      <c r="E171" s="186">
        <v>6219</v>
      </c>
      <c r="F171" s="191">
        <v>40788</v>
      </c>
      <c r="G171" s="23" t="s">
        <v>1113</v>
      </c>
      <c r="H171" s="22"/>
      <c r="I171" s="23" t="s">
        <v>1113</v>
      </c>
      <c r="J171" s="22"/>
      <c r="K171" s="22"/>
      <c r="L171" s="23" t="s">
        <v>1113</v>
      </c>
      <c r="M171" s="23"/>
      <c r="N171" s="22"/>
      <c r="O171" s="24"/>
    </row>
    <row r="172" spans="1:15" s="61" customFormat="1" ht="51" customHeight="1" x14ac:dyDescent="0.2">
      <c r="A172" s="510"/>
      <c r="B172" s="22" t="s">
        <v>157</v>
      </c>
      <c r="C172" s="519"/>
      <c r="D172" s="105">
        <v>2579.38</v>
      </c>
      <c r="E172" s="186">
        <v>6218</v>
      </c>
      <c r="F172" s="191">
        <v>40788</v>
      </c>
      <c r="G172" s="23" t="s">
        <v>1113</v>
      </c>
      <c r="H172" s="22"/>
      <c r="I172" s="23" t="s">
        <v>1113</v>
      </c>
      <c r="J172" s="22"/>
      <c r="K172" s="22"/>
      <c r="L172" s="23" t="s">
        <v>1113</v>
      </c>
      <c r="M172" s="23"/>
      <c r="N172" s="22"/>
      <c r="O172" s="24"/>
    </row>
    <row r="173" spans="1:15" s="61" customFormat="1" ht="51" customHeight="1" x14ac:dyDescent="0.2">
      <c r="A173" s="510"/>
      <c r="B173" s="22" t="s">
        <v>102</v>
      </c>
      <c r="C173" s="519"/>
      <c r="D173" s="105">
        <v>205.63</v>
      </c>
      <c r="E173" s="186">
        <v>6217</v>
      </c>
      <c r="F173" s="191">
        <v>40788</v>
      </c>
      <c r="G173" s="23" t="s">
        <v>1113</v>
      </c>
      <c r="H173" s="22"/>
      <c r="I173" s="23" t="s">
        <v>1113</v>
      </c>
      <c r="J173" s="22"/>
      <c r="K173" s="22"/>
      <c r="L173" s="23" t="s">
        <v>1113</v>
      </c>
      <c r="M173" s="23"/>
      <c r="N173" s="22"/>
      <c r="O173" s="24"/>
    </row>
    <row r="174" spans="1:15" s="61" customFormat="1" ht="51" customHeight="1" x14ac:dyDescent="0.2">
      <c r="A174" s="510"/>
      <c r="B174" s="22" t="s">
        <v>158</v>
      </c>
      <c r="C174" s="519"/>
      <c r="D174" s="105">
        <v>1169.3699999999999</v>
      </c>
      <c r="E174" s="186">
        <v>6215</v>
      </c>
      <c r="F174" s="191">
        <v>40788</v>
      </c>
      <c r="G174" s="23" t="s">
        <v>1113</v>
      </c>
      <c r="H174" s="22"/>
      <c r="I174" s="23" t="s">
        <v>1113</v>
      </c>
      <c r="J174" s="22"/>
      <c r="K174" s="22"/>
      <c r="L174" s="23"/>
      <c r="M174" s="23" t="s">
        <v>1113</v>
      </c>
      <c r="N174" s="22"/>
      <c r="O174" s="24"/>
    </row>
    <row r="175" spans="1:15" s="61" customFormat="1" ht="51" customHeight="1" x14ac:dyDescent="0.2">
      <c r="A175" s="510"/>
      <c r="B175" s="22" t="s">
        <v>159</v>
      </c>
      <c r="C175" s="519"/>
      <c r="D175" s="105">
        <v>5681.45</v>
      </c>
      <c r="E175" s="186">
        <v>6214</v>
      </c>
      <c r="F175" s="191">
        <v>40788</v>
      </c>
      <c r="G175" s="23" t="s">
        <v>1113</v>
      </c>
      <c r="H175" s="22"/>
      <c r="I175" s="23" t="s">
        <v>1113</v>
      </c>
      <c r="J175" s="22"/>
      <c r="K175" s="22"/>
      <c r="L175" s="23"/>
      <c r="M175" s="23" t="s">
        <v>1113</v>
      </c>
      <c r="N175" s="22"/>
      <c r="O175" s="24"/>
    </row>
    <row r="176" spans="1:15" s="61" customFormat="1" ht="51" customHeight="1" x14ac:dyDescent="0.2">
      <c r="A176" s="510" t="s">
        <v>1610</v>
      </c>
      <c r="B176" s="22" t="s">
        <v>160</v>
      </c>
      <c r="C176" s="519" t="s">
        <v>3487</v>
      </c>
      <c r="D176" s="105">
        <v>2474</v>
      </c>
      <c r="E176" s="186">
        <v>6183</v>
      </c>
      <c r="F176" s="509">
        <v>40763</v>
      </c>
      <c r="G176" s="23" t="s">
        <v>1113</v>
      </c>
      <c r="H176" s="22"/>
      <c r="I176" s="23" t="s">
        <v>1113</v>
      </c>
      <c r="J176" s="22"/>
      <c r="K176" s="22"/>
      <c r="L176" s="23"/>
      <c r="M176" s="23" t="s">
        <v>1113</v>
      </c>
      <c r="N176" s="22"/>
      <c r="O176" s="24"/>
    </row>
    <row r="177" spans="1:15" s="61" customFormat="1" ht="51" customHeight="1" x14ac:dyDescent="0.2">
      <c r="A177" s="510"/>
      <c r="B177" s="22" t="s">
        <v>98</v>
      </c>
      <c r="C177" s="519"/>
      <c r="D177" s="105">
        <v>1282</v>
      </c>
      <c r="E177" s="186">
        <v>6184</v>
      </c>
      <c r="F177" s="509"/>
      <c r="G177" s="23" t="s">
        <v>1113</v>
      </c>
      <c r="H177" s="22"/>
      <c r="I177" s="23" t="s">
        <v>1113</v>
      </c>
      <c r="J177" s="22"/>
      <c r="K177" s="22"/>
      <c r="L177" s="23"/>
      <c r="M177" s="23" t="s">
        <v>1113</v>
      </c>
      <c r="N177" s="22"/>
      <c r="O177" s="24"/>
    </row>
    <row r="178" spans="1:15" s="61" customFormat="1" ht="51" customHeight="1" x14ac:dyDescent="0.2">
      <c r="A178" s="192" t="s">
        <v>1611</v>
      </c>
      <c r="B178" s="22" t="s">
        <v>12</v>
      </c>
      <c r="C178" s="193" t="s">
        <v>3488</v>
      </c>
      <c r="D178" s="105">
        <v>440.7</v>
      </c>
      <c r="E178" s="186">
        <v>6149</v>
      </c>
      <c r="F178" s="191">
        <v>40736</v>
      </c>
      <c r="G178" s="23" t="s">
        <v>1113</v>
      </c>
      <c r="H178" s="22"/>
      <c r="I178" s="23" t="s">
        <v>1113</v>
      </c>
      <c r="J178" s="22"/>
      <c r="K178" s="22"/>
      <c r="L178" s="23" t="s">
        <v>1113</v>
      </c>
      <c r="M178" s="23"/>
      <c r="N178" s="22"/>
      <c r="O178" s="24"/>
    </row>
    <row r="179" spans="1:15" s="61" customFormat="1" ht="41.25" customHeight="1" x14ac:dyDescent="0.2">
      <c r="A179" s="510" t="s">
        <v>1612</v>
      </c>
      <c r="B179" s="22" t="s">
        <v>161</v>
      </c>
      <c r="C179" s="519" t="s">
        <v>2468</v>
      </c>
      <c r="D179" s="105">
        <v>132</v>
      </c>
      <c r="E179" s="186">
        <v>6210</v>
      </c>
      <c r="F179" s="191">
        <v>40785</v>
      </c>
      <c r="G179" s="23" t="s">
        <v>1113</v>
      </c>
      <c r="H179" s="22"/>
      <c r="I179" s="23" t="s">
        <v>1113</v>
      </c>
      <c r="J179" s="22"/>
      <c r="K179" s="22"/>
      <c r="L179" s="23" t="s">
        <v>1113</v>
      </c>
      <c r="M179" s="23"/>
      <c r="N179" s="22"/>
      <c r="O179" s="24"/>
    </row>
    <row r="180" spans="1:15" s="61" customFormat="1" ht="41.25" customHeight="1" x14ac:dyDescent="0.2">
      <c r="A180" s="510"/>
      <c r="B180" s="22" t="s">
        <v>162</v>
      </c>
      <c r="C180" s="519"/>
      <c r="D180" s="105">
        <v>1476.47</v>
      </c>
      <c r="E180" s="186">
        <v>6208</v>
      </c>
      <c r="F180" s="191">
        <v>40785</v>
      </c>
      <c r="G180" s="23" t="s">
        <v>1113</v>
      </c>
      <c r="H180" s="22"/>
      <c r="I180" s="23" t="s">
        <v>1113</v>
      </c>
      <c r="J180" s="22"/>
      <c r="K180" s="22"/>
      <c r="L180" s="23" t="s">
        <v>1113</v>
      </c>
      <c r="M180" s="23"/>
      <c r="N180" s="22"/>
      <c r="O180" s="24"/>
    </row>
    <row r="181" spans="1:15" s="61" customFormat="1" ht="41.25" customHeight="1" x14ac:dyDescent="0.2">
      <c r="A181" s="510"/>
      <c r="B181" s="22" t="s">
        <v>163</v>
      </c>
      <c r="C181" s="519"/>
      <c r="D181" s="105">
        <v>1620</v>
      </c>
      <c r="E181" s="186">
        <v>6209</v>
      </c>
      <c r="F181" s="191">
        <v>40785</v>
      </c>
      <c r="G181" s="23" t="s">
        <v>1113</v>
      </c>
      <c r="H181" s="22"/>
      <c r="I181" s="23" t="s">
        <v>1113</v>
      </c>
      <c r="J181" s="22"/>
      <c r="K181" s="22"/>
      <c r="L181" s="23"/>
      <c r="M181" s="23" t="s">
        <v>1113</v>
      </c>
      <c r="N181" s="22"/>
      <c r="O181" s="24"/>
    </row>
    <row r="182" spans="1:15" s="61" customFormat="1" ht="41.25" customHeight="1" x14ac:dyDescent="0.2">
      <c r="A182" s="510"/>
      <c r="B182" s="22" t="s">
        <v>164</v>
      </c>
      <c r="C182" s="519"/>
      <c r="D182" s="105">
        <v>6223.84</v>
      </c>
      <c r="E182" s="186">
        <v>6207</v>
      </c>
      <c r="F182" s="191">
        <v>40785</v>
      </c>
      <c r="G182" s="23" t="s">
        <v>1113</v>
      </c>
      <c r="H182" s="22"/>
      <c r="I182" s="23" t="s">
        <v>1113</v>
      </c>
      <c r="J182" s="22"/>
      <c r="K182" s="22"/>
      <c r="L182" s="23"/>
      <c r="M182" s="23" t="s">
        <v>1113</v>
      </c>
      <c r="N182" s="22"/>
      <c r="O182" s="24"/>
    </row>
    <row r="183" spans="1:15" s="61" customFormat="1" ht="45" customHeight="1" x14ac:dyDescent="0.2">
      <c r="A183" s="510" t="s">
        <v>1613</v>
      </c>
      <c r="B183" s="22" t="s">
        <v>165</v>
      </c>
      <c r="C183" s="519" t="s">
        <v>3489</v>
      </c>
      <c r="D183" s="105">
        <v>865</v>
      </c>
      <c r="E183" s="186">
        <v>6182</v>
      </c>
      <c r="F183" s="509">
        <v>40753</v>
      </c>
      <c r="G183" s="23" t="s">
        <v>1113</v>
      </c>
      <c r="H183" s="22"/>
      <c r="I183" s="23" t="s">
        <v>1113</v>
      </c>
      <c r="J183" s="22"/>
      <c r="K183" s="22"/>
      <c r="L183" s="23" t="s">
        <v>1113</v>
      </c>
      <c r="M183" s="23"/>
      <c r="N183" s="22"/>
      <c r="O183" s="163"/>
    </row>
    <row r="184" spans="1:15" s="61" customFormat="1" ht="45" customHeight="1" x14ac:dyDescent="0.2">
      <c r="A184" s="510"/>
      <c r="B184" s="22" t="s">
        <v>101</v>
      </c>
      <c r="C184" s="519"/>
      <c r="D184" s="105">
        <v>1046.3800000000001</v>
      </c>
      <c r="E184" s="186">
        <v>6181</v>
      </c>
      <c r="F184" s="509"/>
      <c r="G184" s="23" t="s">
        <v>1113</v>
      </c>
      <c r="H184" s="22"/>
      <c r="I184" s="23" t="s">
        <v>1113</v>
      </c>
      <c r="J184" s="22"/>
      <c r="K184" s="22"/>
      <c r="L184" s="23" t="s">
        <v>1113</v>
      </c>
      <c r="M184" s="23"/>
      <c r="N184" s="22"/>
      <c r="O184" s="24"/>
    </row>
    <row r="185" spans="1:15" s="61" customFormat="1" ht="45" customHeight="1" x14ac:dyDescent="0.2">
      <c r="A185" s="510"/>
      <c r="B185" s="22" t="s">
        <v>108</v>
      </c>
      <c r="C185" s="519"/>
      <c r="D185" s="105">
        <v>1757.7</v>
      </c>
      <c r="E185" s="186">
        <v>6179</v>
      </c>
      <c r="F185" s="509"/>
      <c r="G185" s="23" t="s">
        <v>1113</v>
      </c>
      <c r="H185" s="22"/>
      <c r="I185" s="23" t="s">
        <v>1113</v>
      </c>
      <c r="J185" s="22"/>
      <c r="K185" s="22"/>
      <c r="L185" s="23"/>
      <c r="M185" s="23" t="s">
        <v>1113</v>
      </c>
      <c r="N185" s="22"/>
      <c r="O185" s="24"/>
    </row>
    <row r="186" spans="1:15" s="61" customFormat="1" ht="51" customHeight="1" x14ac:dyDescent="0.2">
      <c r="A186" s="192" t="s">
        <v>1614</v>
      </c>
      <c r="B186" s="22" t="s">
        <v>166</v>
      </c>
      <c r="C186" s="193" t="s">
        <v>3490</v>
      </c>
      <c r="D186" s="105">
        <v>498</v>
      </c>
      <c r="E186" s="186">
        <v>6150</v>
      </c>
      <c r="F186" s="191">
        <v>40737</v>
      </c>
      <c r="G186" s="23" t="s">
        <v>1113</v>
      </c>
      <c r="H186" s="22"/>
      <c r="I186" s="23" t="s">
        <v>1113</v>
      </c>
      <c r="J186" s="22"/>
      <c r="K186" s="22"/>
      <c r="L186" s="23"/>
      <c r="M186" s="23" t="s">
        <v>1113</v>
      </c>
      <c r="N186" s="22"/>
      <c r="O186" s="24"/>
    </row>
    <row r="187" spans="1:15" s="61" customFormat="1" ht="39" customHeight="1" x14ac:dyDescent="0.2">
      <c r="A187" s="510" t="s">
        <v>1615</v>
      </c>
      <c r="B187" s="22" t="s">
        <v>9</v>
      </c>
      <c r="C187" s="519" t="s">
        <v>3491</v>
      </c>
      <c r="D187" s="105">
        <v>494.9</v>
      </c>
      <c r="E187" s="186">
        <v>6247</v>
      </c>
      <c r="F187" s="509">
        <v>40816</v>
      </c>
      <c r="G187" s="23" t="s">
        <v>1113</v>
      </c>
      <c r="H187" s="22"/>
      <c r="I187" s="23" t="s">
        <v>1113</v>
      </c>
      <c r="J187" s="22"/>
      <c r="K187" s="22"/>
      <c r="L187" s="23"/>
      <c r="M187" s="23" t="s">
        <v>1113</v>
      </c>
      <c r="N187" s="22"/>
      <c r="O187" s="24"/>
    </row>
    <row r="188" spans="1:15" s="61" customFormat="1" ht="39" customHeight="1" x14ac:dyDescent="0.2">
      <c r="A188" s="510"/>
      <c r="B188" s="22" t="s">
        <v>167</v>
      </c>
      <c r="C188" s="519"/>
      <c r="D188" s="105">
        <v>1525.5</v>
      </c>
      <c r="E188" s="186">
        <v>6246</v>
      </c>
      <c r="F188" s="509"/>
      <c r="G188" s="23" t="s">
        <v>1113</v>
      </c>
      <c r="H188" s="22"/>
      <c r="I188" s="23" t="s">
        <v>1113</v>
      </c>
      <c r="J188" s="22"/>
      <c r="K188" s="22"/>
      <c r="L188" s="23"/>
      <c r="M188" s="23" t="s">
        <v>1113</v>
      </c>
      <c r="N188" s="22"/>
      <c r="O188" s="24"/>
    </row>
    <row r="189" spans="1:15" s="61" customFormat="1" ht="39" customHeight="1" x14ac:dyDescent="0.2">
      <c r="A189" s="510"/>
      <c r="B189" s="22" t="s">
        <v>168</v>
      </c>
      <c r="C189" s="519"/>
      <c r="D189" s="105">
        <v>12900</v>
      </c>
      <c r="E189" s="186">
        <v>6245</v>
      </c>
      <c r="F189" s="509"/>
      <c r="G189" s="23" t="s">
        <v>1113</v>
      </c>
      <c r="H189" s="22"/>
      <c r="I189" s="23" t="s">
        <v>1113</v>
      </c>
      <c r="J189" s="22"/>
      <c r="K189" s="22"/>
      <c r="L189" s="23" t="s">
        <v>1113</v>
      </c>
      <c r="M189" s="23"/>
      <c r="N189" s="22"/>
      <c r="O189" s="24"/>
    </row>
    <row r="190" spans="1:15" s="61" customFormat="1" ht="39" customHeight="1" x14ac:dyDescent="0.2">
      <c r="A190" s="510"/>
      <c r="B190" s="22" t="s">
        <v>149</v>
      </c>
      <c r="C190" s="519"/>
      <c r="D190" s="105">
        <v>5261.52</v>
      </c>
      <c r="E190" s="186">
        <v>6244</v>
      </c>
      <c r="F190" s="509"/>
      <c r="G190" s="23" t="s">
        <v>1113</v>
      </c>
      <c r="H190" s="22"/>
      <c r="I190" s="23" t="s">
        <v>1113</v>
      </c>
      <c r="J190" s="22"/>
      <c r="K190" s="22"/>
      <c r="L190" s="23" t="s">
        <v>1113</v>
      </c>
      <c r="M190" s="23"/>
      <c r="N190" s="22"/>
      <c r="O190" s="24"/>
    </row>
    <row r="191" spans="1:15" s="61" customFormat="1" ht="39" customHeight="1" x14ac:dyDescent="0.2">
      <c r="A191" s="510"/>
      <c r="B191" s="22" t="s">
        <v>169</v>
      </c>
      <c r="C191" s="519"/>
      <c r="D191" s="105">
        <v>4450.9799999999996</v>
      </c>
      <c r="E191" s="186">
        <v>6243</v>
      </c>
      <c r="F191" s="509"/>
      <c r="G191" s="23" t="s">
        <v>1113</v>
      </c>
      <c r="H191" s="22"/>
      <c r="I191" s="23" t="s">
        <v>1113</v>
      </c>
      <c r="J191" s="22"/>
      <c r="K191" s="22"/>
      <c r="L191" s="23" t="s">
        <v>1113</v>
      </c>
      <c r="M191" s="23"/>
      <c r="N191" s="22"/>
      <c r="O191" s="24"/>
    </row>
    <row r="192" spans="1:15" s="61" customFormat="1" ht="39" customHeight="1" x14ac:dyDescent="0.2">
      <c r="A192" s="510"/>
      <c r="B192" s="22" t="s">
        <v>157</v>
      </c>
      <c r="C192" s="519"/>
      <c r="D192" s="105">
        <v>28.36</v>
      </c>
      <c r="E192" s="186">
        <v>6236</v>
      </c>
      <c r="F192" s="509"/>
      <c r="G192" s="23" t="s">
        <v>1113</v>
      </c>
      <c r="H192" s="22"/>
      <c r="I192" s="23" t="s">
        <v>1113</v>
      </c>
      <c r="J192" s="22"/>
      <c r="K192" s="22"/>
      <c r="L192" s="23" t="s">
        <v>1113</v>
      </c>
      <c r="M192" s="23"/>
      <c r="N192" s="22"/>
      <c r="O192" s="24"/>
    </row>
    <row r="193" spans="1:15" s="61" customFormat="1" ht="39" customHeight="1" x14ac:dyDescent="0.2">
      <c r="A193" s="510"/>
      <c r="B193" s="22" t="s">
        <v>170</v>
      </c>
      <c r="C193" s="519"/>
      <c r="D193" s="105">
        <v>982</v>
      </c>
      <c r="E193" s="186">
        <v>6251</v>
      </c>
      <c r="F193" s="191">
        <v>40819</v>
      </c>
      <c r="G193" s="23" t="s">
        <v>1113</v>
      </c>
      <c r="H193" s="22"/>
      <c r="I193" s="23" t="s">
        <v>1113</v>
      </c>
      <c r="J193" s="22"/>
      <c r="K193" s="22"/>
      <c r="L193" s="23"/>
      <c r="M193" s="23" t="s">
        <v>1113</v>
      </c>
      <c r="N193" s="22"/>
      <c r="O193" s="24"/>
    </row>
    <row r="194" spans="1:15" s="61" customFormat="1" ht="51" customHeight="1" x14ac:dyDescent="0.2">
      <c r="A194" s="510" t="s">
        <v>1616</v>
      </c>
      <c r="B194" s="22" t="s">
        <v>98</v>
      </c>
      <c r="C194" s="519" t="s">
        <v>3492</v>
      </c>
      <c r="D194" s="105">
        <v>4860</v>
      </c>
      <c r="E194" s="186">
        <v>6239</v>
      </c>
      <c r="F194" s="509">
        <v>40816</v>
      </c>
      <c r="G194" s="23" t="s">
        <v>1113</v>
      </c>
      <c r="H194" s="22"/>
      <c r="I194" s="23" t="s">
        <v>1113</v>
      </c>
      <c r="J194" s="22"/>
      <c r="K194" s="22"/>
      <c r="L194" s="23"/>
      <c r="M194" s="23" t="s">
        <v>1113</v>
      </c>
      <c r="N194" s="22"/>
      <c r="O194" s="24"/>
    </row>
    <row r="195" spans="1:15" s="61" customFormat="1" ht="51" customHeight="1" x14ac:dyDescent="0.2">
      <c r="A195" s="510"/>
      <c r="B195" s="22" t="s">
        <v>160</v>
      </c>
      <c r="C195" s="519"/>
      <c r="D195" s="105">
        <v>1420.5</v>
      </c>
      <c r="E195" s="186">
        <v>6240</v>
      </c>
      <c r="F195" s="509"/>
      <c r="G195" s="23" t="s">
        <v>1113</v>
      </c>
      <c r="H195" s="22"/>
      <c r="I195" s="23" t="s">
        <v>1113</v>
      </c>
      <c r="J195" s="22"/>
      <c r="K195" s="22"/>
      <c r="L195" s="23"/>
      <c r="M195" s="23" t="s">
        <v>1113</v>
      </c>
      <c r="N195" s="22"/>
      <c r="O195" s="24"/>
    </row>
    <row r="196" spans="1:15" s="61" customFormat="1" ht="51" customHeight="1" x14ac:dyDescent="0.2">
      <c r="A196" s="510"/>
      <c r="B196" s="22" t="s">
        <v>171</v>
      </c>
      <c r="C196" s="519"/>
      <c r="D196" s="105">
        <v>633.15</v>
      </c>
      <c r="E196" s="186">
        <v>6241</v>
      </c>
      <c r="F196" s="509"/>
      <c r="G196" s="23" t="s">
        <v>1113</v>
      </c>
      <c r="H196" s="22"/>
      <c r="I196" s="23" t="s">
        <v>1113</v>
      </c>
      <c r="J196" s="22"/>
      <c r="K196" s="22"/>
      <c r="L196" s="23"/>
      <c r="M196" s="23" t="s">
        <v>1113</v>
      </c>
      <c r="N196" s="22"/>
      <c r="O196" s="24"/>
    </row>
    <row r="197" spans="1:15" s="61" customFormat="1" ht="51" customHeight="1" x14ac:dyDescent="0.2">
      <c r="A197" s="510"/>
      <c r="B197" s="22" t="s">
        <v>168</v>
      </c>
      <c r="C197" s="519"/>
      <c r="D197" s="105">
        <v>150</v>
      </c>
      <c r="E197" s="186">
        <v>6242</v>
      </c>
      <c r="F197" s="509"/>
      <c r="G197" s="23" t="s">
        <v>1113</v>
      </c>
      <c r="H197" s="22"/>
      <c r="I197" s="23" t="s">
        <v>1113</v>
      </c>
      <c r="J197" s="22"/>
      <c r="K197" s="22"/>
      <c r="L197" s="23" t="s">
        <v>1113</v>
      </c>
      <c r="M197" s="23"/>
      <c r="N197" s="22"/>
      <c r="O197" s="24"/>
    </row>
    <row r="198" spans="1:15" s="61" customFormat="1" ht="51" customHeight="1" x14ac:dyDescent="0.2">
      <c r="A198" s="510" t="s">
        <v>1617</v>
      </c>
      <c r="B198" s="22" t="s">
        <v>172</v>
      </c>
      <c r="C198" s="519" t="s">
        <v>3493</v>
      </c>
      <c r="D198" s="105">
        <v>37368.5</v>
      </c>
      <c r="E198" s="186">
        <v>6252</v>
      </c>
      <c r="F198" s="191">
        <v>40823</v>
      </c>
      <c r="G198" s="23" t="s">
        <v>1113</v>
      </c>
      <c r="H198" s="22"/>
      <c r="I198" s="23" t="s">
        <v>1113</v>
      </c>
      <c r="J198" s="22"/>
      <c r="K198" s="22"/>
      <c r="L198" s="23" t="s">
        <v>1113</v>
      </c>
      <c r="M198" s="23"/>
      <c r="N198" s="22"/>
      <c r="O198" s="24"/>
    </row>
    <row r="199" spans="1:15" s="61" customFormat="1" ht="51" customHeight="1" x14ac:dyDescent="0.2">
      <c r="A199" s="510"/>
      <c r="B199" s="22" t="s">
        <v>173</v>
      </c>
      <c r="C199" s="519"/>
      <c r="D199" s="105">
        <v>3052.8</v>
      </c>
      <c r="E199" s="186">
        <v>6256</v>
      </c>
      <c r="F199" s="191">
        <v>40828</v>
      </c>
      <c r="G199" s="23" t="s">
        <v>1113</v>
      </c>
      <c r="H199" s="22"/>
      <c r="I199" s="23" t="s">
        <v>1113</v>
      </c>
      <c r="J199" s="22"/>
      <c r="K199" s="22"/>
      <c r="L199" s="23" t="s">
        <v>1113</v>
      </c>
      <c r="M199" s="23"/>
      <c r="N199" s="22"/>
      <c r="O199" s="24"/>
    </row>
    <row r="200" spans="1:15" s="61" customFormat="1" ht="51" customHeight="1" x14ac:dyDescent="0.2">
      <c r="A200" s="510"/>
      <c r="B200" s="22" t="s">
        <v>174</v>
      </c>
      <c r="C200" s="519"/>
      <c r="D200" s="105">
        <v>5163.18</v>
      </c>
      <c r="E200" s="186">
        <v>6255</v>
      </c>
      <c r="F200" s="191">
        <v>40828</v>
      </c>
      <c r="G200" s="23" t="s">
        <v>1113</v>
      </c>
      <c r="H200" s="22"/>
      <c r="I200" s="23" t="s">
        <v>1113</v>
      </c>
      <c r="J200" s="22"/>
      <c r="K200" s="22"/>
      <c r="L200" s="23" t="s">
        <v>1113</v>
      </c>
      <c r="M200" s="23"/>
      <c r="N200" s="22"/>
      <c r="O200" s="24"/>
    </row>
    <row r="201" spans="1:15" s="61" customFormat="1" ht="51" customHeight="1" x14ac:dyDescent="0.2">
      <c r="A201" s="192" t="s">
        <v>1618</v>
      </c>
      <c r="B201" s="22" t="s">
        <v>175</v>
      </c>
      <c r="C201" s="193" t="s">
        <v>3494</v>
      </c>
      <c r="D201" s="105">
        <v>3914.4</v>
      </c>
      <c r="E201" s="186">
        <v>6162</v>
      </c>
      <c r="F201" s="191">
        <v>40744</v>
      </c>
      <c r="G201" s="23" t="s">
        <v>1113</v>
      </c>
      <c r="H201" s="22"/>
      <c r="I201" s="23" t="s">
        <v>1113</v>
      </c>
      <c r="J201" s="22"/>
      <c r="K201" s="22"/>
      <c r="L201" s="23" t="s">
        <v>1113</v>
      </c>
      <c r="M201" s="23"/>
      <c r="N201" s="22"/>
      <c r="O201" s="24"/>
    </row>
    <row r="202" spans="1:15" s="61" customFormat="1" ht="51" customHeight="1" x14ac:dyDescent="0.2">
      <c r="A202" s="192" t="s">
        <v>1619</v>
      </c>
      <c r="B202" s="22" t="s">
        <v>176</v>
      </c>
      <c r="C202" s="193" t="s">
        <v>3495</v>
      </c>
      <c r="D202" s="105">
        <v>1800</v>
      </c>
      <c r="E202" s="186">
        <v>6161</v>
      </c>
      <c r="F202" s="191">
        <v>40744</v>
      </c>
      <c r="G202" s="23" t="s">
        <v>1113</v>
      </c>
      <c r="H202" s="22"/>
      <c r="I202" s="23" t="s">
        <v>1113</v>
      </c>
      <c r="J202" s="22"/>
      <c r="K202" s="22"/>
      <c r="L202" s="23"/>
      <c r="M202" s="23" t="s">
        <v>1113</v>
      </c>
      <c r="N202" s="22"/>
      <c r="O202" s="24"/>
    </row>
    <row r="203" spans="1:15" s="61" customFormat="1" ht="51" customHeight="1" x14ac:dyDescent="0.2">
      <c r="A203" s="192" t="s">
        <v>1620</v>
      </c>
      <c r="B203" s="22" t="s">
        <v>84</v>
      </c>
      <c r="C203" s="193" t="s">
        <v>3496</v>
      </c>
      <c r="D203" s="105">
        <v>7000</v>
      </c>
      <c r="E203" s="186">
        <v>6193</v>
      </c>
      <c r="F203" s="191">
        <v>40766</v>
      </c>
      <c r="G203" s="23" t="s">
        <v>1113</v>
      </c>
      <c r="H203" s="22"/>
      <c r="I203" s="23" t="s">
        <v>1113</v>
      </c>
      <c r="J203" s="22"/>
      <c r="K203" s="22"/>
      <c r="L203" s="23" t="s">
        <v>1113</v>
      </c>
      <c r="M203" s="23"/>
      <c r="N203" s="22"/>
      <c r="O203" s="24"/>
    </row>
    <row r="204" spans="1:15" s="61" customFormat="1" ht="51" customHeight="1" x14ac:dyDescent="0.2">
      <c r="A204" s="510" t="s">
        <v>1621</v>
      </c>
      <c r="B204" s="22" t="s">
        <v>110</v>
      </c>
      <c r="C204" s="519" t="s">
        <v>3497</v>
      </c>
      <c r="D204" s="105">
        <v>160</v>
      </c>
      <c r="E204" s="186">
        <v>6185</v>
      </c>
      <c r="F204" s="191">
        <v>40763</v>
      </c>
      <c r="G204" s="23" t="s">
        <v>1113</v>
      </c>
      <c r="H204" s="22"/>
      <c r="I204" s="23" t="s">
        <v>1113</v>
      </c>
      <c r="J204" s="22"/>
      <c r="K204" s="22"/>
      <c r="L204" s="23"/>
      <c r="M204" s="23" t="s">
        <v>1113</v>
      </c>
      <c r="N204" s="22"/>
      <c r="O204" s="24"/>
    </row>
    <row r="205" spans="1:15" s="61" customFormat="1" ht="51" customHeight="1" x14ac:dyDescent="0.2">
      <c r="A205" s="510"/>
      <c r="B205" s="22" t="s">
        <v>107</v>
      </c>
      <c r="C205" s="519"/>
      <c r="D205" s="105">
        <v>1890</v>
      </c>
      <c r="E205" s="186">
        <v>6186</v>
      </c>
      <c r="F205" s="191">
        <v>40763</v>
      </c>
      <c r="G205" s="23" t="s">
        <v>1113</v>
      </c>
      <c r="H205" s="22"/>
      <c r="I205" s="23" t="s">
        <v>1113</v>
      </c>
      <c r="J205" s="22"/>
      <c r="K205" s="22"/>
      <c r="L205" s="23" t="s">
        <v>1113</v>
      </c>
      <c r="M205" s="23"/>
      <c r="N205" s="22"/>
      <c r="O205" s="24"/>
    </row>
    <row r="206" spans="1:15" s="61" customFormat="1" ht="51" customHeight="1" x14ac:dyDescent="0.2">
      <c r="A206" s="192" t="s">
        <v>1622</v>
      </c>
      <c r="B206" s="22" t="s">
        <v>177</v>
      </c>
      <c r="C206" s="193" t="s">
        <v>3498</v>
      </c>
      <c r="D206" s="105">
        <v>1949.12</v>
      </c>
      <c r="E206" s="186">
        <v>6160</v>
      </c>
      <c r="F206" s="191">
        <v>40744</v>
      </c>
      <c r="G206" s="23" t="s">
        <v>1113</v>
      </c>
      <c r="H206" s="22"/>
      <c r="I206" s="23" t="s">
        <v>1113</v>
      </c>
      <c r="J206" s="22"/>
      <c r="K206" s="22"/>
      <c r="L206" s="23" t="s">
        <v>1113</v>
      </c>
      <c r="M206" s="23"/>
      <c r="N206" s="22"/>
      <c r="O206" s="24"/>
    </row>
    <row r="207" spans="1:15" s="61" customFormat="1" ht="51" customHeight="1" x14ac:dyDescent="0.2">
      <c r="A207" s="510" t="s">
        <v>1623</v>
      </c>
      <c r="B207" s="22" t="s">
        <v>178</v>
      </c>
      <c r="C207" s="519" t="s">
        <v>3500</v>
      </c>
      <c r="D207" s="105">
        <v>13498</v>
      </c>
      <c r="E207" s="93" t="s">
        <v>210</v>
      </c>
      <c r="F207" s="191">
        <v>40772</v>
      </c>
      <c r="G207" s="23" t="s">
        <v>1113</v>
      </c>
      <c r="H207" s="22"/>
      <c r="I207" s="23" t="s">
        <v>1113</v>
      </c>
      <c r="J207" s="22"/>
      <c r="K207" s="22"/>
      <c r="L207" s="23" t="s">
        <v>1113</v>
      </c>
      <c r="M207" s="23"/>
      <c r="N207" s="22"/>
      <c r="O207" s="24"/>
    </row>
    <row r="208" spans="1:15" s="61" customFormat="1" ht="51" customHeight="1" x14ac:dyDescent="0.2">
      <c r="A208" s="510"/>
      <c r="B208" s="22" t="s">
        <v>179</v>
      </c>
      <c r="C208" s="519"/>
      <c r="D208" s="105">
        <v>10500</v>
      </c>
      <c r="E208" s="93" t="s">
        <v>211</v>
      </c>
      <c r="F208" s="191">
        <v>40772</v>
      </c>
      <c r="G208" s="23" t="s">
        <v>1113</v>
      </c>
      <c r="H208" s="22"/>
      <c r="I208" s="23" t="s">
        <v>1113</v>
      </c>
      <c r="J208" s="22"/>
      <c r="K208" s="22"/>
      <c r="L208" s="23" t="s">
        <v>1113</v>
      </c>
      <c r="M208" s="23"/>
      <c r="N208" s="22"/>
      <c r="O208" s="24"/>
    </row>
    <row r="209" spans="1:15" s="61" customFormat="1" ht="51" customHeight="1" x14ac:dyDescent="0.2">
      <c r="A209" s="510" t="s">
        <v>1624</v>
      </c>
      <c r="B209" s="22" t="s">
        <v>100</v>
      </c>
      <c r="C209" s="519" t="s">
        <v>2469</v>
      </c>
      <c r="D209" s="105">
        <v>2600</v>
      </c>
      <c r="E209" s="93" t="s">
        <v>212</v>
      </c>
      <c r="F209" s="191">
        <v>40833</v>
      </c>
      <c r="G209" s="23" t="s">
        <v>1113</v>
      </c>
      <c r="H209" s="22"/>
      <c r="I209" s="23" t="s">
        <v>1113</v>
      </c>
      <c r="J209" s="22"/>
      <c r="K209" s="22"/>
      <c r="L209" s="23"/>
      <c r="M209" s="23" t="s">
        <v>1113</v>
      </c>
      <c r="N209" s="22"/>
      <c r="O209" s="24"/>
    </row>
    <row r="210" spans="1:15" s="61" customFormat="1" ht="51" customHeight="1" x14ac:dyDescent="0.2">
      <c r="A210" s="510"/>
      <c r="B210" s="22" t="s">
        <v>101</v>
      </c>
      <c r="C210" s="519"/>
      <c r="D210" s="105">
        <v>6215</v>
      </c>
      <c r="E210" s="93" t="s">
        <v>213</v>
      </c>
      <c r="F210" s="191">
        <v>40833</v>
      </c>
      <c r="G210" s="23" t="s">
        <v>1113</v>
      </c>
      <c r="H210" s="22"/>
      <c r="I210" s="23" t="s">
        <v>1113</v>
      </c>
      <c r="J210" s="22"/>
      <c r="K210" s="22"/>
      <c r="L210" s="23"/>
      <c r="M210" s="23" t="s">
        <v>1113</v>
      </c>
      <c r="N210" s="22"/>
      <c r="O210" s="24"/>
    </row>
    <row r="211" spans="1:15" s="61" customFormat="1" ht="51" customHeight="1" x14ac:dyDescent="0.2">
      <c r="A211" s="510"/>
      <c r="B211" s="22" t="s">
        <v>126</v>
      </c>
      <c r="C211" s="519"/>
      <c r="D211" s="105">
        <v>13313</v>
      </c>
      <c r="E211" s="93" t="s">
        <v>214</v>
      </c>
      <c r="F211" s="191">
        <v>40833</v>
      </c>
      <c r="G211" s="23" t="s">
        <v>1113</v>
      </c>
      <c r="H211" s="22"/>
      <c r="I211" s="23" t="s">
        <v>1113</v>
      </c>
      <c r="J211" s="22"/>
      <c r="K211" s="22"/>
      <c r="L211" s="23"/>
      <c r="M211" s="23" t="s">
        <v>1113</v>
      </c>
      <c r="N211" s="22"/>
      <c r="O211" s="24"/>
    </row>
    <row r="212" spans="1:15" s="61" customFormat="1" ht="51" customHeight="1" x14ac:dyDescent="0.2">
      <c r="A212" s="510" t="s">
        <v>1625</v>
      </c>
      <c r="B212" s="22" t="s">
        <v>174</v>
      </c>
      <c r="C212" s="519" t="s">
        <v>2470</v>
      </c>
      <c r="D212" s="105">
        <v>22176</v>
      </c>
      <c r="E212" s="93" t="s">
        <v>215</v>
      </c>
      <c r="F212" s="191">
        <v>40772</v>
      </c>
      <c r="G212" s="23" t="s">
        <v>1113</v>
      </c>
      <c r="H212" s="22"/>
      <c r="I212" s="23" t="s">
        <v>1113</v>
      </c>
      <c r="J212" s="22"/>
      <c r="K212" s="22"/>
      <c r="L212" s="23"/>
      <c r="M212" s="23" t="s">
        <v>1113</v>
      </c>
      <c r="N212" s="22"/>
      <c r="O212" s="24"/>
    </row>
    <row r="213" spans="1:15" s="61" customFormat="1" ht="51" customHeight="1" x14ac:dyDescent="0.2">
      <c r="A213" s="510"/>
      <c r="B213" s="22" t="s">
        <v>172</v>
      </c>
      <c r="C213" s="519"/>
      <c r="D213" s="105">
        <v>3520</v>
      </c>
      <c r="E213" s="93" t="s">
        <v>216</v>
      </c>
      <c r="F213" s="191">
        <v>40772</v>
      </c>
      <c r="G213" s="23" t="s">
        <v>1113</v>
      </c>
      <c r="H213" s="22"/>
      <c r="I213" s="23" t="s">
        <v>1113</v>
      </c>
      <c r="J213" s="22"/>
      <c r="K213" s="22"/>
      <c r="L213" s="23" t="s">
        <v>1113</v>
      </c>
      <c r="M213" s="23"/>
      <c r="N213" s="22"/>
      <c r="O213" s="24"/>
    </row>
    <row r="214" spans="1:15" s="61" customFormat="1" ht="51" customHeight="1" x14ac:dyDescent="0.2">
      <c r="A214" s="510" t="s">
        <v>1626</v>
      </c>
      <c r="B214" s="22" t="s">
        <v>113</v>
      </c>
      <c r="C214" s="519" t="s">
        <v>3501</v>
      </c>
      <c r="D214" s="105">
        <v>165.78</v>
      </c>
      <c r="E214" s="186">
        <v>6171</v>
      </c>
      <c r="F214" s="509">
        <v>40746</v>
      </c>
      <c r="G214" s="23" t="s">
        <v>1113</v>
      </c>
      <c r="H214" s="22"/>
      <c r="I214" s="23" t="s">
        <v>1113</v>
      </c>
      <c r="J214" s="22"/>
      <c r="K214" s="22"/>
      <c r="L214" s="23" t="s">
        <v>1113</v>
      </c>
      <c r="M214" s="23"/>
      <c r="N214" s="22"/>
      <c r="O214" s="24"/>
    </row>
    <row r="215" spans="1:15" s="61" customFormat="1" ht="51" customHeight="1" x14ac:dyDescent="0.2">
      <c r="A215" s="510"/>
      <c r="B215" s="22" t="s">
        <v>67</v>
      </c>
      <c r="C215" s="519"/>
      <c r="D215" s="105">
        <v>275.44</v>
      </c>
      <c r="E215" s="186">
        <v>6172</v>
      </c>
      <c r="F215" s="509"/>
      <c r="G215" s="23" t="s">
        <v>1113</v>
      </c>
      <c r="H215" s="22"/>
      <c r="I215" s="23" t="s">
        <v>1113</v>
      </c>
      <c r="J215" s="22"/>
      <c r="K215" s="22"/>
      <c r="L215" s="23"/>
      <c r="M215" s="23" t="s">
        <v>1113</v>
      </c>
      <c r="N215" s="22"/>
      <c r="O215" s="24"/>
    </row>
    <row r="216" spans="1:15" s="61" customFormat="1" ht="51" customHeight="1" x14ac:dyDescent="0.2">
      <c r="A216" s="510"/>
      <c r="B216" s="22" t="s">
        <v>68</v>
      </c>
      <c r="C216" s="519"/>
      <c r="D216" s="105">
        <v>195</v>
      </c>
      <c r="E216" s="186">
        <v>6173</v>
      </c>
      <c r="F216" s="509"/>
      <c r="G216" s="23" t="s">
        <v>1113</v>
      </c>
      <c r="H216" s="22"/>
      <c r="I216" s="23" t="s">
        <v>1113</v>
      </c>
      <c r="J216" s="22"/>
      <c r="K216" s="22"/>
      <c r="L216" s="23"/>
      <c r="M216" s="23" t="s">
        <v>1113</v>
      </c>
      <c r="N216" s="22"/>
      <c r="O216" s="24"/>
    </row>
    <row r="217" spans="1:15" s="61" customFormat="1" ht="51" customHeight="1" x14ac:dyDescent="0.2">
      <c r="A217" s="192" t="s">
        <v>1627</v>
      </c>
      <c r="B217" s="22" t="s">
        <v>180</v>
      </c>
      <c r="C217" s="193" t="s">
        <v>3502</v>
      </c>
      <c r="D217" s="105">
        <v>1150</v>
      </c>
      <c r="E217" s="186">
        <v>6174</v>
      </c>
      <c r="F217" s="191">
        <v>40753</v>
      </c>
      <c r="G217" s="23" t="s">
        <v>1113</v>
      </c>
      <c r="H217" s="22"/>
      <c r="I217" s="23" t="s">
        <v>1113</v>
      </c>
      <c r="J217" s="22"/>
      <c r="K217" s="22"/>
      <c r="L217" s="23"/>
      <c r="M217" s="23" t="s">
        <v>1113</v>
      </c>
      <c r="N217" s="22"/>
      <c r="O217" s="24"/>
    </row>
    <row r="218" spans="1:15" s="61" customFormat="1" ht="51" customHeight="1" x14ac:dyDescent="0.2">
      <c r="A218" s="192" t="s">
        <v>1628</v>
      </c>
      <c r="B218" s="22" t="s">
        <v>100</v>
      </c>
      <c r="C218" s="193" t="s">
        <v>3503</v>
      </c>
      <c r="D218" s="105">
        <v>441.16</v>
      </c>
      <c r="E218" s="186">
        <v>6194</v>
      </c>
      <c r="F218" s="191">
        <v>40766</v>
      </c>
      <c r="G218" s="23" t="s">
        <v>1113</v>
      </c>
      <c r="H218" s="22"/>
      <c r="I218" s="23" t="s">
        <v>1113</v>
      </c>
      <c r="J218" s="22"/>
      <c r="K218" s="22"/>
      <c r="L218" s="23" t="s">
        <v>1113</v>
      </c>
      <c r="M218" s="23"/>
      <c r="N218" s="22"/>
      <c r="O218" s="24"/>
    </row>
    <row r="219" spans="1:15" s="61" customFormat="1" ht="51" customHeight="1" x14ac:dyDescent="0.2">
      <c r="A219" s="192" t="s">
        <v>1629</v>
      </c>
      <c r="B219" s="22" t="s">
        <v>101</v>
      </c>
      <c r="C219" s="193" t="s">
        <v>3504</v>
      </c>
      <c r="D219" s="105">
        <v>372.9</v>
      </c>
      <c r="E219" s="186">
        <v>6195</v>
      </c>
      <c r="F219" s="191">
        <v>40767</v>
      </c>
      <c r="G219" s="23" t="s">
        <v>1113</v>
      </c>
      <c r="H219" s="22"/>
      <c r="I219" s="23" t="s">
        <v>1113</v>
      </c>
      <c r="J219" s="22"/>
      <c r="K219" s="22"/>
      <c r="L219" s="23" t="s">
        <v>1113</v>
      </c>
      <c r="M219" s="23"/>
      <c r="N219" s="22"/>
      <c r="O219" s="24"/>
    </row>
    <row r="220" spans="1:15" s="61" customFormat="1" ht="51" customHeight="1" x14ac:dyDescent="0.2">
      <c r="A220" s="192" t="s">
        <v>1630</v>
      </c>
      <c r="B220" s="22" t="s">
        <v>181</v>
      </c>
      <c r="C220" s="193" t="s">
        <v>3505</v>
      </c>
      <c r="D220" s="105">
        <v>3000</v>
      </c>
      <c r="E220" s="186">
        <v>6205</v>
      </c>
      <c r="F220" s="191">
        <v>40780</v>
      </c>
      <c r="G220" s="23" t="s">
        <v>1113</v>
      </c>
      <c r="H220" s="22"/>
      <c r="I220" s="23" t="s">
        <v>1113</v>
      </c>
      <c r="J220" s="22"/>
      <c r="K220" s="22"/>
      <c r="L220" s="23"/>
      <c r="M220" s="23" t="s">
        <v>1113</v>
      </c>
      <c r="N220" s="22"/>
      <c r="O220" s="24"/>
    </row>
    <row r="221" spans="1:15" s="61" customFormat="1" ht="51" customHeight="1" x14ac:dyDescent="0.2">
      <c r="A221" s="192" t="s">
        <v>1631</v>
      </c>
      <c r="B221" s="22" t="s">
        <v>87</v>
      </c>
      <c r="C221" s="193" t="s">
        <v>3506</v>
      </c>
      <c r="D221" s="105">
        <v>1193.8599999999999</v>
      </c>
      <c r="E221" s="186">
        <v>6206</v>
      </c>
      <c r="F221" s="191">
        <v>40780</v>
      </c>
      <c r="G221" s="23" t="s">
        <v>1113</v>
      </c>
      <c r="H221" s="22"/>
      <c r="I221" s="23" t="s">
        <v>1113</v>
      </c>
      <c r="J221" s="22"/>
      <c r="K221" s="22"/>
      <c r="L221" s="23"/>
      <c r="M221" s="23" t="s">
        <v>1113</v>
      </c>
      <c r="N221" s="22"/>
      <c r="O221" s="24"/>
    </row>
    <row r="222" spans="1:15" s="61" customFormat="1" ht="51" customHeight="1" x14ac:dyDescent="0.2">
      <c r="A222" s="192" t="s">
        <v>1632</v>
      </c>
      <c r="B222" s="22" t="s">
        <v>182</v>
      </c>
      <c r="C222" s="193" t="s">
        <v>3507</v>
      </c>
      <c r="D222" s="105">
        <v>750</v>
      </c>
      <c r="E222" s="186">
        <v>6201</v>
      </c>
      <c r="F222" s="191">
        <v>40773</v>
      </c>
      <c r="G222" s="23" t="s">
        <v>1113</v>
      </c>
      <c r="H222" s="22"/>
      <c r="I222" s="23" t="s">
        <v>1113</v>
      </c>
      <c r="J222" s="22"/>
      <c r="K222" s="22"/>
      <c r="L222" s="23"/>
      <c r="M222" s="23" t="s">
        <v>1113</v>
      </c>
      <c r="N222" s="22"/>
      <c r="O222" s="24"/>
    </row>
    <row r="223" spans="1:15" s="61" customFormat="1" ht="51" customHeight="1" x14ac:dyDescent="0.2">
      <c r="A223" s="510" t="s">
        <v>1633</v>
      </c>
      <c r="B223" s="22" t="s">
        <v>67</v>
      </c>
      <c r="C223" s="519" t="s">
        <v>3508</v>
      </c>
      <c r="D223" s="105">
        <v>254.25</v>
      </c>
      <c r="E223" s="186">
        <v>6203</v>
      </c>
      <c r="F223" s="191">
        <v>40777</v>
      </c>
      <c r="G223" s="23" t="s">
        <v>1113</v>
      </c>
      <c r="H223" s="22"/>
      <c r="I223" s="23" t="s">
        <v>1113</v>
      </c>
      <c r="J223" s="22"/>
      <c r="K223" s="22"/>
      <c r="L223" s="23"/>
      <c r="M223" s="23" t="s">
        <v>1113</v>
      </c>
      <c r="N223" s="22"/>
      <c r="O223" s="24"/>
    </row>
    <row r="224" spans="1:15" s="61" customFormat="1" ht="51" customHeight="1" x14ac:dyDescent="0.2">
      <c r="A224" s="510"/>
      <c r="B224" s="22" t="s">
        <v>83</v>
      </c>
      <c r="C224" s="519"/>
      <c r="D224" s="105">
        <v>254.25</v>
      </c>
      <c r="E224" s="186">
        <v>6202</v>
      </c>
      <c r="F224" s="191">
        <v>40777</v>
      </c>
      <c r="G224" s="23" t="s">
        <v>1113</v>
      </c>
      <c r="H224" s="22"/>
      <c r="I224" s="23" t="s">
        <v>1113</v>
      </c>
      <c r="J224" s="22"/>
      <c r="K224" s="22"/>
      <c r="L224" s="23"/>
      <c r="M224" s="23" t="s">
        <v>1113</v>
      </c>
      <c r="N224" s="22"/>
      <c r="O224" s="24"/>
    </row>
    <row r="225" spans="1:15" s="61" customFormat="1" ht="51" customHeight="1" x14ac:dyDescent="0.2">
      <c r="A225" s="510"/>
      <c r="B225" s="22" t="s">
        <v>68</v>
      </c>
      <c r="C225" s="519"/>
      <c r="D225" s="105">
        <v>180</v>
      </c>
      <c r="E225" s="186">
        <v>6204</v>
      </c>
      <c r="F225" s="191">
        <v>40777</v>
      </c>
      <c r="G225" s="23" t="s">
        <v>1113</v>
      </c>
      <c r="H225" s="22"/>
      <c r="I225" s="23" t="s">
        <v>1113</v>
      </c>
      <c r="J225" s="22"/>
      <c r="K225" s="22"/>
      <c r="L225" s="23" t="s">
        <v>1113</v>
      </c>
      <c r="M225" s="23"/>
      <c r="N225" s="22"/>
      <c r="O225" s="24"/>
    </row>
    <row r="226" spans="1:15" s="61" customFormat="1" ht="51" customHeight="1" x14ac:dyDescent="0.2">
      <c r="A226" s="192" t="s">
        <v>1634</v>
      </c>
      <c r="B226" s="22" t="s">
        <v>111</v>
      </c>
      <c r="C226" s="193" t="s">
        <v>3509</v>
      </c>
      <c r="D226" s="105">
        <v>480.25</v>
      </c>
      <c r="E226" s="186">
        <v>6211</v>
      </c>
      <c r="F226" s="191">
        <v>40787</v>
      </c>
      <c r="G226" s="23" t="s">
        <v>1113</v>
      </c>
      <c r="H226" s="22"/>
      <c r="I226" s="23" t="s">
        <v>1113</v>
      </c>
      <c r="J226" s="22"/>
      <c r="K226" s="22"/>
      <c r="L226" s="23" t="s">
        <v>1113</v>
      </c>
      <c r="M226" s="23"/>
      <c r="N226" s="22"/>
      <c r="O226" s="24"/>
    </row>
    <row r="227" spans="1:15" s="61" customFormat="1" ht="51" customHeight="1" x14ac:dyDescent="0.2">
      <c r="A227" s="192" t="s">
        <v>1635</v>
      </c>
      <c r="B227" s="22" t="s">
        <v>169</v>
      </c>
      <c r="C227" s="193" t="s">
        <v>3510</v>
      </c>
      <c r="D227" s="105">
        <v>1220.6600000000001</v>
      </c>
      <c r="E227" s="186">
        <v>6221</v>
      </c>
      <c r="F227" s="191" t="s">
        <v>204</v>
      </c>
      <c r="G227" s="23" t="s">
        <v>1113</v>
      </c>
      <c r="H227" s="22"/>
      <c r="I227" s="23" t="s">
        <v>1113</v>
      </c>
      <c r="J227" s="22"/>
      <c r="K227" s="22"/>
      <c r="L227" s="23" t="s">
        <v>1113</v>
      </c>
      <c r="M227" s="23"/>
      <c r="N227" s="22"/>
      <c r="O227" s="24"/>
    </row>
    <row r="228" spans="1:15" s="61" customFormat="1" ht="51" customHeight="1" x14ac:dyDescent="0.2">
      <c r="A228" s="510" t="s">
        <v>1636</v>
      </c>
      <c r="B228" s="22" t="s">
        <v>67</v>
      </c>
      <c r="C228" s="519" t="s">
        <v>3511</v>
      </c>
      <c r="D228" s="105">
        <v>142.38</v>
      </c>
      <c r="E228" s="186">
        <v>6213</v>
      </c>
      <c r="F228" s="191">
        <v>40787</v>
      </c>
      <c r="G228" s="23" t="s">
        <v>1113</v>
      </c>
      <c r="H228" s="22"/>
      <c r="I228" s="23" t="s">
        <v>1113</v>
      </c>
      <c r="J228" s="22"/>
      <c r="K228" s="22"/>
      <c r="L228" s="23" t="s">
        <v>1113</v>
      </c>
      <c r="M228" s="23"/>
      <c r="N228" s="22"/>
      <c r="O228" s="24"/>
    </row>
    <row r="229" spans="1:15" s="61" customFormat="1" ht="51" customHeight="1" x14ac:dyDescent="0.2">
      <c r="A229" s="510"/>
      <c r="B229" s="22" t="s">
        <v>83</v>
      </c>
      <c r="C229" s="519"/>
      <c r="D229" s="105">
        <v>142.38</v>
      </c>
      <c r="E229" s="186">
        <v>6212</v>
      </c>
      <c r="F229" s="191">
        <v>40787</v>
      </c>
      <c r="G229" s="23" t="s">
        <v>1113</v>
      </c>
      <c r="H229" s="22"/>
      <c r="I229" s="23" t="s">
        <v>1113</v>
      </c>
      <c r="J229" s="22"/>
      <c r="K229" s="22"/>
      <c r="L229" s="23" t="s">
        <v>1113</v>
      </c>
      <c r="M229" s="23"/>
      <c r="N229" s="22"/>
      <c r="O229" s="24"/>
    </row>
    <row r="230" spans="1:15" s="61" customFormat="1" ht="51" customHeight="1" x14ac:dyDescent="0.2">
      <c r="A230" s="192" t="s">
        <v>1637</v>
      </c>
      <c r="B230" s="22" t="s">
        <v>99</v>
      </c>
      <c r="C230" s="193" t="s">
        <v>3512</v>
      </c>
      <c r="D230" s="105">
        <v>200</v>
      </c>
      <c r="E230" s="186">
        <v>6229</v>
      </c>
      <c r="F230" s="191">
        <v>40800</v>
      </c>
      <c r="G230" s="23" t="s">
        <v>1113</v>
      </c>
      <c r="H230" s="22"/>
      <c r="I230" s="23" t="s">
        <v>1113</v>
      </c>
      <c r="J230" s="22"/>
      <c r="K230" s="22"/>
      <c r="L230" s="23" t="s">
        <v>1113</v>
      </c>
      <c r="M230" s="23"/>
      <c r="N230" s="22"/>
      <c r="O230" s="24"/>
    </row>
    <row r="231" spans="1:15" s="61" customFormat="1" ht="51" customHeight="1" x14ac:dyDescent="0.2">
      <c r="A231" s="192" t="s">
        <v>1638</v>
      </c>
      <c r="B231" s="22" t="s">
        <v>98</v>
      </c>
      <c r="C231" s="193" t="s">
        <v>3513</v>
      </c>
      <c r="D231" s="105">
        <v>178.99</v>
      </c>
      <c r="E231" s="186">
        <v>6224</v>
      </c>
      <c r="F231" s="191">
        <v>40793</v>
      </c>
      <c r="G231" s="23" t="s">
        <v>1113</v>
      </c>
      <c r="H231" s="22"/>
      <c r="I231" s="23" t="s">
        <v>1113</v>
      </c>
      <c r="J231" s="22"/>
      <c r="K231" s="22"/>
      <c r="L231" s="23" t="s">
        <v>1113</v>
      </c>
      <c r="M231" s="23"/>
      <c r="N231" s="22"/>
      <c r="O231" s="24"/>
    </row>
    <row r="232" spans="1:15" s="61" customFormat="1" ht="51" customHeight="1" x14ac:dyDescent="0.2">
      <c r="A232" s="192" t="s">
        <v>1639</v>
      </c>
      <c r="B232" s="22" t="s">
        <v>183</v>
      </c>
      <c r="C232" s="193" t="s">
        <v>3514</v>
      </c>
      <c r="D232" s="105">
        <v>102.4</v>
      </c>
      <c r="E232" s="186">
        <v>6238</v>
      </c>
      <c r="F232" s="191">
        <v>40812</v>
      </c>
      <c r="G232" s="23" t="s">
        <v>1113</v>
      </c>
      <c r="H232" s="22"/>
      <c r="I232" s="23" t="s">
        <v>1113</v>
      </c>
      <c r="J232" s="22"/>
      <c r="K232" s="22"/>
      <c r="L232" s="23" t="s">
        <v>1113</v>
      </c>
      <c r="M232" s="23"/>
      <c r="N232" s="22"/>
      <c r="O232" s="24"/>
    </row>
    <row r="233" spans="1:15" s="61" customFormat="1" ht="51" customHeight="1" x14ac:dyDescent="0.2">
      <c r="A233" s="192" t="s">
        <v>1640</v>
      </c>
      <c r="B233" s="22" t="s">
        <v>184</v>
      </c>
      <c r="C233" s="193" t="s">
        <v>3515</v>
      </c>
      <c r="D233" s="105">
        <v>355</v>
      </c>
      <c r="E233" s="186">
        <v>6237</v>
      </c>
      <c r="F233" s="191">
        <v>40812</v>
      </c>
      <c r="G233" s="23" t="s">
        <v>1113</v>
      </c>
      <c r="H233" s="22"/>
      <c r="I233" s="23" t="s">
        <v>1113</v>
      </c>
      <c r="J233" s="22"/>
      <c r="K233" s="22"/>
      <c r="L233" s="23" t="s">
        <v>1113</v>
      </c>
      <c r="M233" s="23"/>
      <c r="N233" s="22"/>
      <c r="O233" s="24"/>
    </row>
    <row r="234" spans="1:15" s="61" customFormat="1" ht="51" customHeight="1" x14ac:dyDescent="0.2">
      <c r="A234" s="192" t="s">
        <v>1641</v>
      </c>
      <c r="B234" s="22" t="s">
        <v>185</v>
      </c>
      <c r="C234" s="193" t="s">
        <v>3516</v>
      </c>
      <c r="D234" s="105">
        <v>3580</v>
      </c>
      <c r="E234" s="186">
        <v>6254</v>
      </c>
      <c r="F234" s="191">
        <v>40827</v>
      </c>
      <c r="G234" s="23" t="s">
        <v>1113</v>
      </c>
      <c r="H234" s="22"/>
      <c r="I234" s="23" t="s">
        <v>1113</v>
      </c>
      <c r="J234" s="22"/>
      <c r="K234" s="22"/>
      <c r="L234" s="23" t="s">
        <v>1113</v>
      </c>
      <c r="M234" s="23"/>
      <c r="N234" s="22"/>
      <c r="O234" s="24"/>
    </row>
    <row r="235" spans="1:15" s="61" customFormat="1" ht="51" customHeight="1" x14ac:dyDescent="0.2">
      <c r="A235" s="192" t="s">
        <v>1642</v>
      </c>
      <c r="B235" s="22" t="s">
        <v>153</v>
      </c>
      <c r="C235" s="193" t="s">
        <v>3517</v>
      </c>
      <c r="D235" s="105">
        <v>117.5</v>
      </c>
      <c r="E235" s="186">
        <v>6275</v>
      </c>
      <c r="F235" s="191">
        <v>40844</v>
      </c>
      <c r="G235" s="23" t="s">
        <v>1113</v>
      </c>
      <c r="H235" s="22"/>
      <c r="I235" s="23" t="s">
        <v>1113</v>
      </c>
      <c r="J235" s="22"/>
      <c r="K235" s="22"/>
      <c r="L235" s="23" t="s">
        <v>1113</v>
      </c>
      <c r="M235" s="23"/>
      <c r="N235" s="22"/>
      <c r="O235" s="24"/>
    </row>
    <row r="236" spans="1:15" s="61" customFormat="1" ht="51" customHeight="1" x14ac:dyDescent="0.2">
      <c r="A236" s="510" t="s">
        <v>1643</v>
      </c>
      <c r="B236" s="22" t="s">
        <v>186</v>
      </c>
      <c r="C236" s="519" t="s">
        <v>3518</v>
      </c>
      <c r="D236" s="105">
        <v>4972</v>
      </c>
      <c r="E236" s="186">
        <v>6283</v>
      </c>
      <c r="F236" s="191">
        <v>40857</v>
      </c>
      <c r="G236" s="23" t="s">
        <v>1113</v>
      </c>
      <c r="H236" s="22"/>
      <c r="I236" s="23" t="s">
        <v>1113</v>
      </c>
      <c r="J236" s="22"/>
      <c r="K236" s="22"/>
      <c r="L236" s="23" t="s">
        <v>1113</v>
      </c>
      <c r="M236" s="23"/>
      <c r="N236" s="22"/>
      <c r="O236" s="24"/>
    </row>
    <row r="237" spans="1:15" s="61" customFormat="1" ht="51" customHeight="1" x14ac:dyDescent="0.2">
      <c r="A237" s="510"/>
      <c r="B237" s="22" t="s">
        <v>187</v>
      </c>
      <c r="C237" s="519"/>
      <c r="D237" s="105">
        <v>2400</v>
      </c>
      <c r="E237" s="186">
        <v>6282</v>
      </c>
      <c r="F237" s="191">
        <v>40857</v>
      </c>
      <c r="G237" s="23" t="s">
        <v>1113</v>
      </c>
      <c r="H237" s="22"/>
      <c r="I237" s="23" t="s">
        <v>1113</v>
      </c>
      <c r="J237" s="22"/>
      <c r="K237" s="22"/>
      <c r="L237" s="23"/>
      <c r="M237" s="23" t="s">
        <v>1113</v>
      </c>
      <c r="N237" s="22"/>
      <c r="O237" s="24"/>
    </row>
    <row r="238" spans="1:15" s="61" customFormat="1" ht="51" customHeight="1" x14ac:dyDescent="0.2">
      <c r="A238" s="510"/>
      <c r="B238" s="22" t="s">
        <v>188</v>
      </c>
      <c r="C238" s="519"/>
      <c r="D238" s="105">
        <v>3600</v>
      </c>
      <c r="E238" s="186">
        <v>6281</v>
      </c>
      <c r="F238" s="191">
        <v>40857</v>
      </c>
      <c r="G238" s="23" t="s">
        <v>1113</v>
      </c>
      <c r="H238" s="22"/>
      <c r="I238" s="23" t="s">
        <v>1113</v>
      </c>
      <c r="J238" s="22"/>
      <c r="K238" s="22"/>
      <c r="L238" s="23"/>
      <c r="M238" s="23" t="s">
        <v>1113</v>
      </c>
      <c r="N238" s="22"/>
      <c r="O238" s="24"/>
    </row>
    <row r="239" spans="1:15" s="61" customFormat="1" ht="51" customHeight="1" x14ac:dyDescent="0.2">
      <c r="A239" s="510" t="s">
        <v>1644</v>
      </c>
      <c r="B239" s="22" t="s">
        <v>97</v>
      </c>
      <c r="C239" s="519" t="s">
        <v>3443</v>
      </c>
      <c r="D239" s="105">
        <v>4044.84</v>
      </c>
      <c r="E239" s="186">
        <v>6263</v>
      </c>
      <c r="F239" s="191">
        <v>40834</v>
      </c>
      <c r="G239" s="23" t="s">
        <v>1113</v>
      </c>
      <c r="H239" s="22"/>
      <c r="I239" s="23" t="s">
        <v>1113</v>
      </c>
      <c r="J239" s="22"/>
      <c r="K239" s="22"/>
      <c r="L239" s="23"/>
      <c r="M239" s="23" t="s">
        <v>1113</v>
      </c>
      <c r="N239" s="22"/>
      <c r="O239" s="24"/>
    </row>
    <row r="240" spans="1:15" s="61" customFormat="1" ht="51" customHeight="1" x14ac:dyDescent="0.2">
      <c r="A240" s="510"/>
      <c r="B240" s="22" t="s">
        <v>189</v>
      </c>
      <c r="C240" s="519"/>
      <c r="D240" s="105">
        <v>3000</v>
      </c>
      <c r="E240" s="186">
        <v>6264</v>
      </c>
      <c r="F240" s="191">
        <v>40834</v>
      </c>
      <c r="G240" s="23" t="s">
        <v>1113</v>
      </c>
      <c r="H240" s="22"/>
      <c r="I240" s="23" t="s">
        <v>1113</v>
      </c>
      <c r="J240" s="22"/>
      <c r="K240" s="22"/>
      <c r="L240" s="23" t="s">
        <v>1113</v>
      </c>
      <c r="M240" s="23"/>
      <c r="N240" s="22"/>
      <c r="O240" s="24"/>
    </row>
    <row r="241" spans="1:15" s="61" customFormat="1" ht="51" customHeight="1" x14ac:dyDescent="0.2">
      <c r="A241" s="510"/>
      <c r="B241" s="22" t="s">
        <v>190</v>
      </c>
      <c r="C241" s="519"/>
      <c r="D241" s="105">
        <v>701.36</v>
      </c>
      <c r="E241" s="186">
        <v>6266</v>
      </c>
      <c r="F241" s="191">
        <v>40834</v>
      </c>
      <c r="G241" s="23" t="s">
        <v>1113</v>
      </c>
      <c r="H241" s="22"/>
      <c r="I241" s="23" t="s">
        <v>1113</v>
      </c>
      <c r="J241" s="22"/>
      <c r="K241" s="22"/>
      <c r="L241" s="23"/>
      <c r="M241" s="23" t="s">
        <v>1113</v>
      </c>
      <c r="N241" s="22"/>
      <c r="O241" s="24"/>
    </row>
    <row r="242" spans="1:15" s="61" customFormat="1" ht="51" customHeight="1" x14ac:dyDescent="0.2">
      <c r="A242" s="510" t="s">
        <v>1645</v>
      </c>
      <c r="B242" s="22" t="s">
        <v>191</v>
      </c>
      <c r="C242" s="519" t="s">
        <v>3519</v>
      </c>
      <c r="D242" s="105">
        <v>80</v>
      </c>
      <c r="E242" s="186">
        <v>6273</v>
      </c>
      <c r="F242" s="191">
        <v>40842</v>
      </c>
      <c r="G242" s="23" t="s">
        <v>1113</v>
      </c>
      <c r="H242" s="22"/>
      <c r="I242" s="23" t="s">
        <v>1113</v>
      </c>
      <c r="J242" s="22"/>
      <c r="K242" s="22"/>
      <c r="L242" s="23"/>
      <c r="M242" s="23" t="s">
        <v>1113</v>
      </c>
      <c r="N242" s="22"/>
      <c r="O242" s="24"/>
    </row>
    <row r="243" spans="1:15" s="61" customFormat="1" ht="51" customHeight="1" x14ac:dyDescent="0.2">
      <c r="A243" s="510"/>
      <c r="B243" s="22" t="s">
        <v>107</v>
      </c>
      <c r="C243" s="519"/>
      <c r="D243" s="105">
        <v>2810</v>
      </c>
      <c r="E243" s="186">
        <v>6274</v>
      </c>
      <c r="F243" s="191">
        <v>40842</v>
      </c>
      <c r="G243" s="23" t="s">
        <v>1113</v>
      </c>
      <c r="H243" s="22"/>
      <c r="I243" s="23" t="s">
        <v>1113</v>
      </c>
      <c r="J243" s="22"/>
      <c r="K243" s="22"/>
      <c r="L243" s="23" t="s">
        <v>1113</v>
      </c>
      <c r="M243" s="23" t="s">
        <v>1113</v>
      </c>
      <c r="N243" s="22"/>
      <c r="O243" s="24"/>
    </row>
    <row r="244" spans="1:15" s="61" customFormat="1" ht="51" customHeight="1" x14ac:dyDescent="0.2">
      <c r="A244" s="192" t="s">
        <v>1646</v>
      </c>
      <c r="B244" s="22" t="s">
        <v>191</v>
      </c>
      <c r="C244" s="193" t="s">
        <v>3520</v>
      </c>
      <c r="D244" s="105">
        <v>1500</v>
      </c>
      <c r="E244" s="186">
        <v>6253</v>
      </c>
      <c r="F244" s="191">
        <v>40827</v>
      </c>
      <c r="G244" s="23" t="s">
        <v>1113</v>
      </c>
      <c r="H244" s="22"/>
      <c r="I244" s="23" t="s">
        <v>1113</v>
      </c>
      <c r="J244" s="22"/>
      <c r="K244" s="22"/>
      <c r="L244" s="23" t="s">
        <v>1113</v>
      </c>
      <c r="M244" s="23"/>
      <c r="N244" s="22"/>
      <c r="O244" s="24"/>
    </row>
    <row r="245" spans="1:15" s="61" customFormat="1" ht="51" customHeight="1" x14ac:dyDescent="0.2">
      <c r="A245" s="192" t="s">
        <v>1647</v>
      </c>
      <c r="B245" s="22" t="s">
        <v>192</v>
      </c>
      <c r="C245" s="193" t="s">
        <v>3521</v>
      </c>
      <c r="D245" s="105">
        <v>2050</v>
      </c>
      <c r="E245" s="186">
        <v>6257</v>
      </c>
      <c r="F245" s="191">
        <v>40829</v>
      </c>
      <c r="G245" s="23" t="s">
        <v>1113</v>
      </c>
      <c r="H245" s="22"/>
      <c r="I245" s="23" t="s">
        <v>1113</v>
      </c>
      <c r="J245" s="22"/>
      <c r="K245" s="22"/>
      <c r="L245" s="23" t="s">
        <v>1113</v>
      </c>
      <c r="M245" s="23"/>
      <c r="N245" s="22"/>
      <c r="O245" s="24"/>
    </row>
    <row r="246" spans="1:15" s="61" customFormat="1" ht="51" customHeight="1" x14ac:dyDescent="0.2">
      <c r="A246" s="192" t="s">
        <v>1648</v>
      </c>
      <c r="B246" s="22" t="s">
        <v>193</v>
      </c>
      <c r="C246" s="193" t="s">
        <v>3522</v>
      </c>
      <c r="D246" s="105">
        <v>3390</v>
      </c>
      <c r="E246" s="117" t="s">
        <v>1104</v>
      </c>
      <c r="F246" s="191">
        <v>40829</v>
      </c>
      <c r="G246" s="23" t="s">
        <v>1113</v>
      </c>
      <c r="H246" s="22"/>
      <c r="I246" s="23" t="s">
        <v>1113</v>
      </c>
      <c r="J246" s="22"/>
      <c r="K246" s="22"/>
      <c r="L246" s="23" t="s">
        <v>1113</v>
      </c>
      <c r="M246" s="23"/>
      <c r="N246" s="22"/>
      <c r="O246" s="24"/>
    </row>
    <row r="247" spans="1:15" s="61" customFormat="1" ht="51" customHeight="1" x14ac:dyDescent="0.2">
      <c r="A247" s="192" t="s">
        <v>1649</v>
      </c>
      <c r="B247" s="22" t="s">
        <v>194</v>
      </c>
      <c r="C247" s="193" t="s">
        <v>3523</v>
      </c>
      <c r="D247" s="105">
        <v>792.79</v>
      </c>
      <c r="E247" s="186">
        <v>6262</v>
      </c>
      <c r="F247" s="191">
        <v>40833</v>
      </c>
      <c r="G247" s="23" t="s">
        <v>1113</v>
      </c>
      <c r="H247" s="22"/>
      <c r="I247" s="23" t="s">
        <v>1113</v>
      </c>
      <c r="J247" s="22"/>
      <c r="K247" s="22"/>
      <c r="L247" s="23" t="s">
        <v>1113</v>
      </c>
      <c r="M247" s="23"/>
      <c r="N247" s="22"/>
      <c r="O247" s="24"/>
    </row>
    <row r="248" spans="1:15" s="61" customFormat="1" ht="51" customHeight="1" x14ac:dyDescent="0.2">
      <c r="A248" s="192" t="s">
        <v>1650</v>
      </c>
      <c r="B248" s="22" t="s">
        <v>75</v>
      </c>
      <c r="C248" s="193" t="s">
        <v>3524</v>
      </c>
      <c r="D248" s="105">
        <v>284.52</v>
      </c>
      <c r="E248" s="186">
        <v>6261</v>
      </c>
      <c r="F248" s="191">
        <v>40833</v>
      </c>
      <c r="G248" s="23" t="s">
        <v>1113</v>
      </c>
      <c r="H248" s="22"/>
      <c r="I248" s="23" t="s">
        <v>1113</v>
      </c>
      <c r="J248" s="22"/>
      <c r="K248" s="22"/>
      <c r="L248" s="23" t="s">
        <v>1113</v>
      </c>
      <c r="M248" s="23"/>
      <c r="N248" s="22"/>
      <c r="O248" s="24"/>
    </row>
    <row r="249" spans="1:15" s="61" customFormat="1" ht="51" customHeight="1" x14ac:dyDescent="0.2">
      <c r="A249" s="510" t="s">
        <v>1651</v>
      </c>
      <c r="B249" s="22" t="s">
        <v>67</v>
      </c>
      <c r="C249" s="519" t="s">
        <v>3263</v>
      </c>
      <c r="D249" s="105">
        <v>211.88</v>
      </c>
      <c r="E249" s="186">
        <v>6259</v>
      </c>
      <c r="F249" s="191">
        <v>40829</v>
      </c>
      <c r="G249" s="23" t="s">
        <v>1113</v>
      </c>
      <c r="H249" s="22"/>
      <c r="I249" s="23" t="s">
        <v>1113</v>
      </c>
      <c r="J249" s="22"/>
      <c r="K249" s="22"/>
      <c r="L249" s="23" t="s">
        <v>1113</v>
      </c>
      <c r="M249" s="23" t="s">
        <v>1113</v>
      </c>
      <c r="N249" s="22"/>
      <c r="O249" s="24"/>
    </row>
    <row r="250" spans="1:15" s="61" customFormat="1" ht="51" customHeight="1" x14ac:dyDescent="0.2">
      <c r="A250" s="510"/>
      <c r="B250" s="22" t="s">
        <v>113</v>
      </c>
      <c r="C250" s="519"/>
      <c r="D250" s="105">
        <v>165.78</v>
      </c>
      <c r="E250" s="186">
        <v>6260</v>
      </c>
      <c r="F250" s="191">
        <v>40829</v>
      </c>
      <c r="G250" s="23" t="s">
        <v>1113</v>
      </c>
      <c r="H250" s="22"/>
      <c r="I250" s="23" t="s">
        <v>1113</v>
      </c>
      <c r="J250" s="22"/>
      <c r="K250" s="22"/>
      <c r="L250" s="23"/>
      <c r="M250" s="23" t="s">
        <v>1113</v>
      </c>
      <c r="N250" s="22"/>
      <c r="O250" s="24"/>
    </row>
    <row r="251" spans="1:15" s="61" customFormat="1" ht="51" customHeight="1" x14ac:dyDescent="0.2">
      <c r="A251" s="192" t="s">
        <v>1652</v>
      </c>
      <c r="B251" s="22" t="s">
        <v>195</v>
      </c>
      <c r="C251" s="193" t="s">
        <v>3525</v>
      </c>
      <c r="D251" s="105">
        <v>600</v>
      </c>
      <c r="E251" s="186">
        <v>6278</v>
      </c>
      <c r="F251" s="191">
        <v>40847</v>
      </c>
      <c r="G251" s="23" t="s">
        <v>1113</v>
      </c>
      <c r="H251" s="22"/>
      <c r="I251" s="23" t="s">
        <v>1113</v>
      </c>
      <c r="J251" s="22"/>
      <c r="K251" s="22"/>
      <c r="L251" s="23" t="s">
        <v>1113</v>
      </c>
      <c r="M251" s="23"/>
      <c r="N251" s="22"/>
      <c r="O251" s="24"/>
    </row>
    <row r="252" spans="1:15" s="61" customFormat="1" ht="51" customHeight="1" x14ac:dyDescent="0.2">
      <c r="A252" s="510" t="s">
        <v>1653</v>
      </c>
      <c r="B252" s="22" t="s">
        <v>68</v>
      </c>
      <c r="C252" s="519" t="s">
        <v>3526</v>
      </c>
      <c r="D252" s="105">
        <v>150</v>
      </c>
      <c r="E252" s="186">
        <v>6277</v>
      </c>
      <c r="F252" s="191">
        <v>40844</v>
      </c>
      <c r="G252" s="23" t="s">
        <v>1113</v>
      </c>
      <c r="H252" s="22"/>
      <c r="I252" s="23" t="s">
        <v>1113</v>
      </c>
      <c r="J252" s="22"/>
      <c r="K252" s="22"/>
      <c r="L252" s="23" t="s">
        <v>1113</v>
      </c>
      <c r="M252" s="23"/>
      <c r="N252" s="22"/>
      <c r="O252" s="24"/>
    </row>
    <row r="253" spans="1:15" s="61" customFormat="1" ht="51" customHeight="1" x14ac:dyDescent="0.2">
      <c r="A253" s="510"/>
      <c r="B253" s="22" t="s">
        <v>83</v>
      </c>
      <c r="C253" s="519"/>
      <c r="D253" s="105">
        <v>211.88</v>
      </c>
      <c r="E253" s="186">
        <v>6276</v>
      </c>
      <c r="F253" s="191">
        <v>40844</v>
      </c>
      <c r="G253" s="23" t="s">
        <v>1113</v>
      </c>
      <c r="H253" s="22"/>
      <c r="I253" s="23" t="s">
        <v>1113</v>
      </c>
      <c r="J253" s="22"/>
      <c r="K253" s="22"/>
      <c r="L253" s="23" t="s">
        <v>1113</v>
      </c>
      <c r="M253" s="23"/>
      <c r="N253" s="22"/>
      <c r="O253" s="24"/>
    </row>
    <row r="254" spans="1:15" s="61" customFormat="1" ht="51" customHeight="1" x14ac:dyDescent="0.2">
      <c r="A254" s="192" t="s">
        <v>1654</v>
      </c>
      <c r="B254" s="22" t="s">
        <v>192</v>
      </c>
      <c r="C254" s="193" t="s">
        <v>3527</v>
      </c>
      <c r="D254" s="105">
        <v>1500</v>
      </c>
      <c r="E254" s="186">
        <v>6279</v>
      </c>
      <c r="F254" s="191">
        <v>40854</v>
      </c>
      <c r="G254" s="23" t="s">
        <v>1113</v>
      </c>
      <c r="H254" s="22"/>
      <c r="I254" s="23" t="s">
        <v>1113</v>
      </c>
      <c r="J254" s="22"/>
      <c r="K254" s="22"/>
      <c r="L254" s="23" t="s">
        <v>1113</v>
      </c>
      <c r="M254" s="23" t="s">
        <v>1113</v>
      </c>
      <c r="N254" s="22"/>
      <c r="O254" s="24"/>
    </row>
    <row r="255" spans="1:15" s="61" customFormat="1" ht="51" customHeight="1" x14ac:dyDescent="0.2">
      <c r="A255" s="192" t="s">
        <v>1655</v>
      </c>
      <c r="B255" s="22" t="s">
        <v>130</v>
      </c>
      <c r="C255" s="193" t="s">
        <v>3528</v>
      </c>
      <c r="D255" s="105">
        <v>2147</v>
      </c>
      <c r="E255" s="186">
        <v>6297</v>
      </c>
      <c r="F255" s="191">
        <v>40882</v>
      </c>
      <c r="G255" s="23" t="s">
        <v>1113</v>
      </c>
      <c r="H255" s="22"/>
      <c r="I255" s="23" t="s">
        <v>1113</v>
      </c>
      <c r="J255" s="22"/>
      <c r="K255" s="22"/>
      <c r="L255" s="23"/>
      <c r="M255" s="23" t="s">
        <v>1113</v>
      </c>
      <c r="N255" s="22"/>
      <c r="O255" s="24"/>
    </row>
    <row r="256" spans="1:15" s="61" customFormat="1" ht="51" customHeight="1" x14ac:dyDescent="0.2">
      <c r="A256" s="510" t="s">
        <v>1656</v>
      </c>
      <c r="B256" s="22" t="s">
        <v>192</v>
      </c>
      <c r="C256" s="519" t="s">
        <v>3529</v>
      </c>
      <c r="D256" s="105">
        <v>2875</v>
      </c>
      <c r="E256" s="186">
        <v>6288</v>
      </c>
      <c r="F256" s="191">
        <v>40870</v>
      </c>
      <c r="G256" s="23" t="s">
        <v>1113</v>
      </c>
      <c r="H256" s="22"/>
      <c r="I256" s="23" t="s">
        <v>1113</v>
      </c>
      <c r="J256" s="22"/>
      <c r="K256" s="22"/>
      <c r="L256" s="23" t="s">
        <v>1113</v>
      </c>
      <c r="M256" s="23"/>
      <c r="N256" s="22"/>
      <c r="O256" s="24"/>
    </row>
    <row r="257" spans="1:15" s="61" customFormat="1" ht="51" customHeight="1" x14ac:dyDescent="0.2">
      <c r="A257" s="510"/>
      <c r="B257" s="22" t="s">
        <v>196</v>
      </c>
      <c r="C257" s="519"/>
      <c r="D257" s="105">
        <v>2093</v>
      </c>
      <c r="E257" s="186">
        <v>6289</v>
      </c>
      <c r="F257" s="191">
        <v>40870</v>
      </c>
      <c r="G257" s="23" t="s">
        <v>1113</v>
      </c>
      <c r="H257" s="22"/>
      <c r="I257" s="23" t="s">
        <v>1113</v>
      </c>
      <c r="J257" s="22"/>
      <c r="K257" s="22"/>
      <c r="L257" s="23" t="s">
        <v>1113</v>
      </c>
      <c r="M257" s="23"/>
      <c r="N257" s="22"/>
      <c r="O257" s="24"/>
    </row>
    <row r="258" spans="1:15" s="61" customFormat="1" ht="51" customHeight="1" x14ac:dyDescent="0.2">
      <c r="A258" s="192" t="s">
        <v>1657</v>
      </c>
      <c r="B258" s="22" t="s">
        <v>197</v>
      </c>
      <c r="C258" s="193" t="s">
        <v>3530</v>
      </c>
      <c r="D258" s="105">
        <v>1318.9</v>
      </c>
      <c r="E258" s="186">
        <v>6285</v>
      </c>
      <c r="F258" s="191">
        <v>40871</v>
      </c>
      <c r="G258" s="23" t="s">
        <v>1113</v>
      </c>
      <c r="H258" s="22"/>
      <c r="I258" s="23" t="s">
        <v>1113</v>
      </c>
      <c r="J258" s="22"/>
      <c r="K258" s="22"/>
      <c r="L258" s="23" t="s">
        <v>1113</v>
      </c>
      <c r="M258" s="23"/>
      <c r="N258" s="22"/>
      <c r="O258" s="24"/>
    </row>
    <row r="259" spans="1:15" s="61" customFormat="1" ht="51" customHeight="1" x14ac:dyDescent="0.2">
      <c r="A259" s="192" t="s">
        <v>1658</v>
      </c>
      <c r="B259" s="22" t="s">
        <v>198</v>
      </c>
      <c r="C259" s="193" t="s">
        <v>3531</v>
      </c>
      <c r="D259" s="105">
        <v>4720</v>
      </c>
      <c r="E259" s="186">
        <v>6295</v>
      </c>
      <c r="F259" s="191">
        <v>40872</v>
      </c>
      <c r="G259" s="23" t="s">
        <v>1113</v>
      </c>
      <c r="H259" s="22"/>
      <c r="I259" s="23" t="s">
        <v>1113</v>
      </c>
      <c r="J259" s="22"/>
      <c r="K259" s="22"/>
      <c r="L259" s="23" t="s">
        <v>1113</v>
      </c>
      <c r="M259" s="23"/>
      <c r="N259" s="22"/>
      <c r="O259" s="24"/>
    </row>
    <row r="260" spans="1:15" s="61" customFormat="1" ht="51" customHeight="1" x14ac:dyDescent="0.2">
      <c r="A260" s="510" t="s">
        <v>1659</v>
      </c>
      <c r="B260" s="22" t="s">
        <v>75</v>
      </c>
      <c r="C260" s="519" t="s">
        <v>3475</v>
      </c>
      <c r="D260" s="105">
        <v>3633.8700000000003</v>
      </c>
      <c r="E260" s="186">
        <v>6293</v>
      </c>
      <c r="F260" s="191">
        <v>40871</v>
      </c>
      <c r="G260" s="23" t="s">
        <v>1113</v>
      </c>
      <c r="H260" s="22"/>
      <c r="I260" s="23" t="s">
        <v>1113</v>
      </c>
      <c r="J260" s="22"/>
      <c r="K260" s="22"/>
      <c r="L260" s="23"/>
      <c r="M260" s="23" t="s">
        <v>1113</v>
      </c>
      <c r="N260" s="22"/>
      <c r="O260" s="24"/>
    </row>
    <row r="261" spans="1:15" s="61" customFormat="1" ht="51" customHeight="1" x14ac:dyDescent="0.2">
      <c r="A261" s="510"/>
      <c r="B261" s="22" t="s">
        <v>137</v>
      </c>
      <c r="C261" s="519"/>
      <c r="D261" s="105">
        <v>559.35</v>
      </c>
      <c r="E261" s="186">
        <v>6292</v>
      </c>
      <c r="F261" s="191">
        <v>40871</v>
      </c>
      <c r="G261" s="23" t="s">
        <v>1113</v>
      </c>
      <c r="H261" s="22"/>
      <c r="I261" s="23" t="s">
        <v>1113</v>
      </c>
      <c r="J261" s="22"/>
      <c r="K261" s="22"/>
      <c r="L261" s="23"/>
      <c r="M261" s="23" t="s">
        <v>1113</v>
      </c>
      <c r="N261" s="22"/>
      <c r="O261" s="24"/>
    </row>
    <row r="262" spans="1:15" s="61" customFormat="1" ht="51" customHeight="1" x14ac:dyDescent="0.2">
      <c r="A262" s="510"/>
      <c r="B262" s="22" t="s">
        <v>199</v>
      </c>
      <c r="C262" s="519"/>
      <c r="D262" s="105">
        <v>36</v>
      </c>
      <c r="E262" s="186">
        <v>6291</v>
      </c>
      <c r="F262" s="191">
        <v>40871</v>
      </c>
      <c r="G262" s="23" t="s">
        <v>1113</v>
      </c>
      <c r="H262" s="22"/>
      <c r="I262" s="23" t="s">
        <v>1113</v>
      </c>
      <c r="J262" s="22"/>
      <c r="K262" s="22"/>
      <c r="L262" s="23" t="s">
        <v>1113</v>
      </c>
      <c r="M262" s="23" t="s">
        <v>1113</v>
      </c>
      <c r="N262" s="22"/>
      <c r="O262" s="24"/>
    </row>
    <row r="263" spans="1:15" s="61" customFormat="1" ht="51" customHeight="1" x14ac:dyDescent="0.2">
      <c r="A263" s="510" t="s">
        <v>1660</v>
      </c>
      <c r="B263" s="22" t="s">
        <v>200</v>
      </c>
      <c r="C263" s="519" t="s">
        <v>3532</v>
      </c>
      <c r="D263" s="105">
        <v>1700</v>
      </c>
      <c r="E263" s="186">
        <v>6300</v>
      </c>
      <c r="F263" s="191">
        <v>40891</v>
      </c>
      <c r="G263" s="23" t="s">
        <v>1113</v>
      </c>
      <c r="H263" s="22"/>
      <c r="I263" s="23" t="s">
        <v>1113</v>
      </c>
      <c r="J263" s="22"/>
      <c r="K263" s="22"/>
      <c r="L263" s="23" t="s">
        <v>1113</v>
      </c>
      <c r="M263" s="23"/>
      <c r="N263" s="22"/>
      <c r="O263" s="24"/>
    </row>
    <row r="264" spans="1:15" s="61" customFormat="1" ht="51" customHeight="1" x14ac:dyDescent="0.2">
      <c r="A264" s="510"/>
      <c r="B264" s="22" t="s">
        <v>201</v>
      </c>
      <c r="C264" s="519"/>
      <c r="D264" s="105">
        <v>2953.18</v>
      </c>
      <c r="E264" s="186">
        <v>6299</v>
      </c>
      <c r="F264" s="191">
        <v>40891</v>
      </c>
      <c r="G264" s="23" t="s">
        <v>1113</v>
      </c>
      <c r="H264" s="22"/>
      <c r="I264" s="23" t="s">
        <v>1113</v>
      </c>
      <c r="J264" s="22"/>
      <c r="K264" s="22"/>
      <c r="L264" s="23" t="s">
        <v>1113</v>
      </c>
      <c r="M264" s="23"/>
      <c r="N264" s="22"/>
      <c r="O264" s="24"/>
    </row>
    <row r="265" spans="1:15" s="61" customFormat="1" ht="51" customHeight="1" x14ac:dyDescent="0.2">
      <c r="A265" s="192" t="s">
        <v>1661</v>
      </c>
      <c r="B265" s="22" t="s">
        <v>68</v>
      </c>
      <c r="C265" s="193" t="s">
        <v>3533</v>
      </c>
      <c r="D265" s="105">
        <v>90</v>
      </c>
      <c r="E265" s="186">
        <v>6284</v>
      </c>
      <c r="F265" s="191">
        <v>40865</v>
      </c>
      <c r="G265" s="23" t="s">
        <v>1113</v>
      </c>
      <c r="H265" s="22"/>
      <c r="I265" s="23" t="s">
        <v>1113</v>
      </c>
      <c r="J265" s="22"/>
      <c r="K265" s="22"/>
      <c r="L265" s="23"/>
      <c r="M265" s="23" t="s">
        <v>1113</v>
      </c>
      <c r="N265" s="22"/>
      <c r="O265" s="24"/>
    </row>
    <row r="266" spans="1:15" s="61" customFormat="1" ht="51" customHeight="1" x14ac:dyDescent="0.2">
      <c r="A266" s="192" t="s">
        <v>1662</v>
      </c>
      <c r="B266" s="22" t="s">
        <v>10</v>
      </c>
      <c r="C266" s="193" t="s">
        <v>3534</v>
      </c>
      <c r="D266" s="105">
        <v>1968.8</v>
      </c>
      <c r="E266" s="186">
        <v>6286</v>
      </c>
      <c r="F266" s="191">
        <v>40869</v>
      </c>
      <c r="G266" s="23" t="s">
        <v>1113</v>
      </c>
      <c r="H266" s="22"/>
      <c r="I266" s="23" t="s">
        <v>1113</v>
      </c>
      <c r="J266" s="22"/>
      <c r="K266" s="22"/>
      <c r="L266" s="23" t="s">
        <v>1113</v>
      </c>
      <c r="M266" s="23"/>
      <c r="N266" s="22"/>
      <c r="O266" s="24"/>
    </row>
    <row r="267" spans="1:15" s="61" customFormat="1" ht="51" customHeight="1" x14ac:dyDescent="0.2">
      <c r="A267" s="192" t="s">
        <v>1663</v>
      </c>
      <c r="B267" s="22" t="s">
        <v>202</v>
      </c>
      <c r="C267" s="193" t="s">
        <v>3535</v>
      </c>
      <c r="D267" s="105">
        <v>2055</v>
      </c>
      <c r="E267" s="186">
        <v>6287</v>
      </c>
      <c r="F267" s="191">
        <v>40869</v>
      </c>
      <c r="G267" s="23" t="s">
        <v>1113</v>
      </c>
      <c r="H267" s="22"/>
      <c r="I267" s="23" t="s">
        <v>1113</v>
      </c>
      <c r="J267" s="22"/>
      <c r="K267" s="22"/>
      <c r="L267" s="23" t="s">
        <v>1113</v>
      </c>
      <c r="M267" s="23"/>
      <c r="N267" s="22"/>
      <c r="O267" s="24"/>
    </row>
    <row r="268" spans="1:15" s="61" customFormat="1" ht="51" customHeight="1" x14ac:dyDescent="0.2">
      <c r="A268" s="192" t="s">
        <v>1664</v>
      </c>
      <c r="B268" s="22" t="s">
        <v>67</v>
      </c>
      <c r="C268" s="193" t="s">
        <v>3313</v>
      </c>
      <c r="D268" s="105">
        <v>169.5</v>
      </c>
      <c r="E268" s="186">
        <v>6296</v>
      </c>
      <c r="F268" s="191">
        <v>40879</v>
      </c>
      <c r="G268" s="23" t="s">
        <v>1113</v>
      </c>
      <c r="H268" s="22"/>
      <c r="I268" s="23" t="s">
        <v>1113</v>
      </c>
      <c r="J268" s="22"/>
      <c r="K268" s="22"/>
      <c r="L268" s="23" t="s">
        <v>1113</v>
      </c>
      <c r="M268" s="23"/>
      <c r="N268" s="22"/>
      <c r="O268" s="24"/>
    </row>
    <row r="269" spans="1:15" s="61" customFormat="1" ht="51" customHeight="1" x14ac:dyDescent="0.2">
      <c r="A269" s="192" t="s">
        <v>1665</v>
      </c>
      <c r="B269" s="22" t="s">
        <v>203</v>
      </c>
      <c r="C269" s="193" t="s">
        <v>3536</v>
      </c>
      <c r="D269" s="105">
        <v>1680</v>
      </c>
      <c r="E269" s="186">
        <v>6301</v>
      </c>
      <c r="F269" s="191">
        <v>40891</v>
      </c>
      <c r="G269" s="23" t="s">
        <v>1113</v>
      </c>
      <c r="H269" s="22"/>
      <c r="I269" s="23" t="s">
        <v>1113</v>
      </c>
      <c r="J269" s="22"/>
      <c r="K269" s="22"/>
      <c r="L269" s="23" t="s">
        <v>1113</v>
      </c>
      <c r="M269" s="23" t="s">
        <v>1113</v>
      </c>
      <c r="N269" s="22"/>
      <c r="O269" s="24"/>
    </row>
    <row r="270" spans="1:15" s="61" customFormat="1" ht="63.75" customHeight="1" x14ac:dyDescent="0.2">
      <c r="A270" s="192" t="s">
        <v>1666</v>
      </c>
      <c r="B270" s="22" t="s">
        <v>67</v>
      </c>
      <c r="C270" s="193" t="s">
        <v>3537</v>
      </c>
      <c r="D270" s="105">
        <v>216.96</v>
      </c>
      <c r="E270" s="186">
        <v>6298</v>
      </c>
      <c r="F270" s="191">
        <v>40886</v>
      </c>
      <c r="G270" s="23" t="s">
        <v>1113</v>
      </c>
      <c r="H270" s="22"/>
      <c r="I270" s="23" t="s">
        <v>1113</v>
      </c>
      <c r="J270" s="22"/>
      <c r="K270" s="22"/>
      <c r="L270" s="23"/>
      <c r="M270" s="23" t="s">
        <v>1113</v>
      </c>
      <c r="N270" s="22"/>
      <c r="O270" s="24"/>
    </row>
    <row r="271" spans="1:15" s="61" customFormat="1" ht="63.75" customHeight="1" thickBot="1" x14ac:dyDescent="0.25">
      <c r="A271" s="106" t="s">
        <v>1667</v>
      </c>
      <c r="B271" s="26" t="s">
        <v>68</v>
      </c>
      <c r="C271" s="107" t="s">
        <v>3538</v>
      </c>
      <c r="D271" s="108">
        <v>90</v>
      </c>
      <c r="E271" s="81">
        <v>6302</v>
      </c>
      <c r="F271" s="109">
        <v>40893</v>
      </c>
      <c r="G271" s="27" t="s">
        <v>1113</v>
      </c>
      <c r="H271" s="26"/>
      <c r="I271" s="27" t="s">
        <v>1113</v>
      </c>
      <c r="J271" s="26"/>
      <c r="K271" s="26"/>
      <c r="L271" s="27"/>
      <c r="M271" s="27" t="s">
        <v>1113</v>
      </c>
      <c r="N271" s="26"/>
      <c r="O271" s="28"/>
    </row>
    <row r="272" spans="1:15" s="64" customFormat="1" ht="12" thickTop="1" x14ac:dyDescent="0.2">
      <c r="A272" s="1"/>
      <c r="D272" s="6"/>
      <c r="E272" s="1"/>
      <c r="F272" s="7"/>
    </row>
    <row r="273" spans="1:25" s="64" customFormat="1" x14ac:dyDescent="0.2">
      <c r="A273" s="1"/>
      <c r="D273" s="6"/>
      <c r="E273" s="1"/>
      <c r="F273" s="7"/>
    </row>
    <row r="274" spans="1:25" s="21" customFormat="1" ht="48" customHeight="1" thickBot="1" x14ac:dyDescent="0.25">
      <c r="A274" s="486" t="s">
        <v>16</v>
      </c>
      <c r="B274" s="486"/>
      <c r="C274" s="486"/>
      <c r="D274" s="486"/>
      <c r="E274" s="486"/>
      <c r="F274" s="486"/>
      <c r="G274" s="486"/>
      <c r="H274" s="486"/>
      <c r="I274" s="486"/>
      <c r="J274" s="486"/>
      <c r="K274" s="486"/>
      <c r="L274" s="486"/>
      <c r="M274" s="486"/>
      <c r="N274" s="486"/>
      <c r="O274" s="486"/>
    </row>
    <row r="275" spans="1:25" s="47" customFormat="1" ht="48" customHeight="1" thickTop="1" x14ac:dyDescent="0.2">
      <c r="A275" s="484" t="s">
        <v>2102</v>
      </c>
      <c r="B275" s="480" t="s">
        <v>2103</v>
      </c>
      <c r="C275" s="480" t="s">
        <v>2104</v>
      </c>
      <c r="D275" s="480" t="s">
        <v>1107</v>
      </c>
      <c r="E275" s="482" t="s">
        <v>1108</v>
      </c>
      <c r="F275" s="477" t="s">
        <v>2105</v>
      </c>
      <c r="G275" s="477" t="s">
        <v>2106</v>
      </c>
      <c r="H275" s="477"/>
      <c r="I275" s="477" t="s">
        <v>2107</v>
      </c>
      <c r="J275" s="477"/>
      <c r="K275" s="477" t="s">
        <v>2108</v>
      </c>
      <c r="L275" s="477"/>
      <c r="M275" s="477"/>
      <c r="N275" s="477"/>
      <c r="O275" s="472" t="s">
        <v>2109</v>
      </c>
      <c r="P275" s="46"/>
      <c r="Q275" s="46"/>
      <c r="R275" s="46"/>
      <c r="S275" s="46"/>
      <c r="T275" s="46"/>
      <c r="U275" s="46"/>
      <c r="V275" s="46"/>
      <c r="W275" s="46"/>
      <c r="X275" s="46"/>
      <c r="Y275" s="46"/>
    </row>
    <row r="276" spans="1:25" s="47" customFormat="1" ht="33" customHeight="1" thickBot="1" x14ac:dyDescent="0.25">
      <c r="A276" s="485"/>
      <c r="B276" s="481"/>
      <c r="C276" s="481"/>
      <c r="D276" s="481"/>
      <c r="E276" s="483"/>
      <c r="F276" s="478"/>
      <c r="G276" s="169" t="s">
        <v>2110</v>
      </c>
      <c r="H276" s="169" t="s">
        <v>2111</v>
      </c>
      <c r="I276" s="169" t="s">
        <v>2112</v>
      </c>
      <c r="J276" s="169" t="s">
        <v>2111</v>
      </c>
      <c r="K276" s="169" t="s">
        <v>1109</v>
      </c>
      <c r="L276" s="169" t="s">
        <v>1110</v>
      </c>
      <c r="M276" s="169" t="s">
        <v>1111</v>
      </c>
      <c r="N276" s="169" t="s">
        <v>1112</v>
      </c>
      <c r="O276" s="473"/>
      <c r="P276" s="46"/>
      <c r="Q276" s="46"/>
      <c r="R276" s="46"/>
      <c r="S276" s="46"/>
      <c r="T276" s="46"/>
      <c r="U276" s="46"/>
      <c r="V276" s="46"/>
      <c r="W276" s="46"/>
      <c r="X276" s="46"/>
      <c r="Y276" s="46"/>
    </row>
    <row r="277" spans="1:25" s="61" customFormat="1" ht="72" customHeight="1" x14ac:dyDescent="0.2">
      <c r="A277" s="471" t="s">
        <v>1668</v>
      </c>
      <c r="B277" s="171" t="s">
        <v>217</v>
      </c>
      <c r="C277" s="479" t="s">
        <v>3539</v>
      </c>
      <c r="D277" s="167">
        <v>15000</v>
      </c>
      <c r="E277" s="118" t="s">
        <v>230</v>
      </c>
      <c r="F277" s="509">
        <v>40612</v>
      </c>
      <c r="G277" s="23" t="s">
        <v>1113</v>
      </c>
      <c r="H277" s="22"/>
      <c r="I277" s="23" t="s">
        <v>1113</v>
      </c>
      <c r="J277" s="22"/>
      <c r="K277" s="22"/>
      <c r="L277" s="23" t="s">
        <v>1113</v>
      </c>
      <c r="M277" s="23"/>
      <c r="N277" s="22"/>
      <c r="O277" s="24"/>
    </row>
    <row r="278" spans="1:25" s="61" customFormat="1" ht="72" customHeight="1" x14ac:dyDescent="0.2">
      <c r="A278" s="471"/>
      <c r="B278" s="171" t="s">
        <v>218</v>
      </c>
      <c r="C278" s="479"/>
      <c r="D278" s="167">
        <v>10000</v>
      </c>
      <c r="E278" s="118" t="s">
        <v>231</v>
      </c>
      <c r="F278" s="504"/>
      <c r="G278" s="23" t="s">
        <v>1113</v>
      </c>
      <c r="H278" s="22"/>
      <c r="I278" s="23" t="s">
        <v>1113</v>
      </c>
      <c r="J278" s="22"/>
      <c r="K278" s="22"/>
      <c r="L278" s="23" t="s">
        <v>1113</v>
      </c>
      <c r="M278" s="23"/>
      <c r="N278" s="22"/>
      <c r="O278" s="24"/>
    </row>
    <row r="279" spans="1:25" s="61" customFormat="1" ht="72" customHeight="1" x14ac:dyDescent="0.2">
      <c r="A279" s="181" t="s">
        <v>1669</v>
      </c>
      <c r="B279" s="171" t="s">
        <v>219</v>
      </c>
      <c r="C279" s="180" t="s">
        <v>3540</v>
      </c>
      <c r="D279" s="167">
        <v>47500</v>
      </c>
      <c r="E279" s="184" t="s">
        <v>232</v>
      </c>
      <c r="F279" s="191">
        <v>40598</v>
      </c>
      <c r="G279" s="23" t="s">
        <v>1113</v>
      </c>
      <c r="H279" s="22"/>
      <c r="I279" s="23" t="s">
        <v>1113</v>
      </c>
      <c r="J279" s="22"/>
      <c r="K279" s="22"/>
      <c r="L279" s="23" t="s">
        <v>1113</v>
      </c>
      <c r="M279" s="23"/>
      <c r="N279" s="22"/>
      <c r="O279" s="24"/>
    </row>
    <row r="280" spans="1:25" s="61" customFormat="1" ht="72" customHeight="1" x14ac:dyDescent="0.2">
      <c r="A280" s="181" t="s">
        <v>1670</v>
      </c>
      <c r="B280" s="171" t="s">
        <v>220</v>
      </c>
      <c r="C280" s="180" t="s">
        <v>3541</v>
      </c>
      <c r="D280" s="167">
        <v>16800</v>
      </c>
      <c r="E280" s="184" t="s">
        <v>233</v>
      </c>
      <c r="F280" s="191">
        <v>40612</v>
      </c>
      <c r="G280" s="23" t="s">
        <v>1113</v>
      </c>
      <c r="H280" s="22"/>
      <c r="I280" s="23" t="s">
        <v>1113</v>
      </c>
      <c r="J280" s="22"/>
      <c r="K280" s="22"/>
      <c r="L280" s="23"/>
      <c r="M280" s="23" t="s">
        <v>1113</v>
      </c>
      <c r="N280" s="22"/>
      <c r="O280" s="24"/>
    </row>
    <row r="281" spans="1:25" s="61" customFormat="1" ht="72" customHeight="1" x14ac:dyDescent="0.2">
      <c r="A281" s="181" t="s">
        <v>1671</v>
      </c>
      <c r="B281" s="171" t="s">
        <v>221</v>
      </c>
      <c r="C281" s="180" t="s">
        <v>3542</v>
      </c>
      <c r="D281" s="167">
        <v>5650</v>
      </c>
      <c r="E281" s="184" t="s">
        <v>234</v>
      </c>
      <c r="F281" s="191">
        <v>40605</v>
      </c>
      <c r="G281" s="23" t="s">
        <v>1113</v>
      </c>
      <c r="H281" s="22"/>
      <c r="I281" s="23" t="s">
        <v>1113</v>
      </c>
      <c r="J281" s="22"/>
      <c r="K281" s="22"/>
      <c r="L281" s="23"/>
      <c r="M281" s="23" t="s">
        <v>1113</v>
      </c>
      <c r="N281" s="22"/>
      <c r="O281" s="24"/>
    </row>
    <row r="282" spans="1:25" s="61" customFormat="1" ht="60" customHeight="1" x14ac:dyDescent="0.2">
      <c r="A282" s="181" t="s">
        <v>1672</v>
      </c>
      <c r="B282" s="171" t="s">
        <v>222</v>
      </c>
      <c r="C282" s="180" t="s">
        <v>3543</v>
      </c>
      <c r="D282" s="167">
        <v>30000</v>
      </c>
      <c r="E282" s="118" t="s">
        <v>235</v>
      </c>
      <c r="F282" s="191">
        <v>40612</v>
      </c>
      <c r="G282" s="23" t="s">
        <v>1113</v>
      </c>
      <c r="H282" s="22"/>
      <c r="I282" s="23" t="s">
        <v>1113</v>
      </c>
      <c r="J282" s="22"/>
      <c r="K282" s="22"/>
      <c r="L282" s="23" t="s">
        <v>1113</v>
      </c>
      <c r="M282" s="23"/>
      <c r="N282" s="22"/>
      <c r="O282" s="24"/>
    </row>
    <row r="283" spans="1:25" s="61" customFormat="1" ht="76.5" customHeight="1" x14ac:dyDescent="0.2">
      <c r="A283" s="471" t="s">
        <v>1673</v>
      </c>
      <c r="B283" s="171" t="s">
        <v>147</v>
      </c>
      <c r="C283" s="479" t="s">
        <v>3544</v>
      </c>
      <c r="D283" s="167">
        <v>6630.22</v>
      </c>
      <c r="E283" s="184" t="s">
        <v>236</v>
      </c>
      <c r="F283" s="509">
        <v>40619</v>
      </c>
      <c r="G283" s="23" t="s">
        <v>1113</v>
      </c>
      <c r="H283" s="22"/>
      <c r="I283" s="23" t="s">
        <v>1113</v>
      </c>
      <c r="J283" s="22"/>
      <c r="K283" s="22"/>
      <c r="L283" s="23" t="s">
        <v>1113</v>
      </c>
      <c r="M283" s="23"/>
      <c r="N283" s="22"/>
      <c r="O283" s="24"/>
    </row>
    <row r="284" spans="1:25" s="61" customFormat="1" ht="76.5" customHeight="1" x14ac:dyDescent="0.2">
      <c r="A284" s="471"/>
      <c r="B284" s="171" t="s">
        <v>223</v>
      </c>
      <c r="C284" s="479"/>
      <c r="D284" s="167">
        <v>12373.11</v>
      </c>
      <c r="E284" s="184" t="s">
        <v>237</v>
      </c>
      <c r="F284" s="504"/>
      <c r="G284" s="23" t="s">
        <v>1113</v>
      </c>
      <c r="H284" s="22"/>
      <c r="I284" s="23" t="s">
        <v>1113</v>
      </c>
      <c r="J284" s="22"/>
      <c r="K284" s="22"/>
      <c r="L284" s="23"/>
      <c r="M284" s="23" t="s">
        <v>1113</v>
      </c>
      <c r="N284" s="22"/>
      <c r="O284" s="24"/>
    </row>
    <row r="285" spans="1:25" s="61" customFormat="1" ht="76.5" customHeight="1" x14ac:dyDescent="0.2">
      <c r="A285" s="471"/>
      <c r="B285" s="171" t="s">
        <v>224</v>
      </c>
      <c r="C285" s="479"/>
      <c r="D285" s="167">
        <v>13.86</v>
      </c>
      <c r="E285" s="184" t="s">
        <v>250</v>
      </c>
      <c r="F285" s="504"/>
      <c r="G285" s="23" t="s">
        <v>1113</v>
      </c>
      <c r="H285" s="22"/>
      <c r="I285" s="23" t="s">
        <v>1113</v>
      </c>
      <c r="J285" s="22"/>
      <c r="K285" s="22"/>
      <c r="L285" s="23"/>
      <c r="M285" s="23" t="s">
        <v>1113</v>
      </c>
      <c r="N285" s="22"/>
      <c r="O285" s="24"/>
    </row>
    <row r="286" spans="1:25" s="61" customFormat="1" ht="76.5" customHeight="1" x14ac:dyDescent="0.2">
      <c r="A286" s="181" t="s">
        <v>1674</v>
      </c>
      <c r="B286" s="171" t="s">
        <v>225</v>
      </c>
      <c r="C286" s="180" t="s">
        <v>3545</v>
      </c>
      <c r="D286" s="167">
        <v>45413.2</v>
      </c>
      <c r="E286" s="184" t="s">
        <v>238</v>
      </c>
      <c r="F286" s="191">
        <v>40640</v>
      </c>
      <c r="G286" s="23" t="s">
        <v>1113</v>
      </c>
      <c r="H286" s="22"/>
      <c r="I286" s="23" t="s">
        <v>1113</v>
      </c>
      <c r="J286" s="22"/>
      <c r="K286" s="22"/>
      <c r="L286" s="23" t="s">
        <v>1113</v>
      </c>
      <c r="M286" s="23"/>
      <c r="N286" s="22"/>
      <c r="O286" s="24"/>
    </row>
    <row r="287" spans="1:25" s="61" customFormat="1" ht="76.5" customHeight="1" x14ac:dyDescent="0.2">
      <c r="A287" s="471" t="s">
        <v>1675</v>
      </c>
      <c r="B287" s="171" t="s">
        <v>53</v>
      </c>
      <c r="C287" s="479" t="s">
        <v>3546</v>
      </c>
      <c r="D287" s="167">
        <v>19424.84</v>
      </c>
      <c r="E287" s="184" t="s">
        <v>239</v>
      </c>
      <c r="F287" s="509">
        <v>40627</v>
      </c>
      <c r="G287" s="23"/>
      <c r="H287" s="23" t="s">
        <v>1113</v>
      </c>
      <c r="I287" s="23" t="s">
        <v>1113</v>
      </c>
      <c r="J287" s="22"/>
      <c r="K287" s="22"/>
      <c r="L287" s="23"/>
      <c r="M287" s="23" t="s">
        <v>1113</v>
      </c>
      <c r="N287" s="22"/>
      <c r="O287" s="24" t="s">
        <v>3069</v>
      </c>
    </row>
    <row r="288" spans="1:25" s="61" customFormat="1" ht="76.5" customHeight="1" x14ac:dyDescent="0.2">
      <c r="A288" s="471"/>
      <c r="B288" s="171" t="s">
        <v>54</v>
      </c>
      <c r="C288" s="479"/>
      <c r="D288" s="167">
        <v>3842</v>
      </c>
      <c r="E288" s="184" t="s">
        <v>240</v>
      </c>
      <c r="F288" s="504"/>
      <c r="G288" s="23" t="s">
        <v>1113</v>
      </c>
      <c r="H288" s="22"/>
      <c r="I288" s="23" t="s">
        <v>1113</v>
      </c>
      <c r="J288" s="22"/>
      <c r="K288" s="22"/>
      <c r="L288" s="23" t="s">
        <v>1113</v>
      </c>
      <c r="M288" s="23"/>
      <c r="N288" s="22"/>
      <c r="O288" s="24"/>
    </row>
    <row r="289" spans="1:25" s="61" customFormat="1" ht="76.5" customHeight="1" x14ac:dyDescent="0.2">
      <c r="A289" s="471" t="s">
        <v>1676</v>
      </c>
      <c r="B289" s="171" t="s">
        <v>226</v>
      </c>
      <c r="C289" s="479" t="s">
        <v>3547</v>
      </c>
      <c r="D289" s="167">
        <v>1040.2</v>
      </c>
      <c r="E289" s="118" t="s">
        <v>241</v>
      </c>
      <c r="F289" s="509">
        <v>40703</v>
      </c>
      <c r="G289" s="23" t="s">
        <v>1113</v>
      </c>
      <c r="H289" s="22"/>
      <c r="I289" s="23" t="s">
        <v>1113</v>
      </c>
      <c r="J289" s="22"/>
      <c r="K289" s="22"/>
      <c r="L289" s="23" t="s">
        <v>1113</v>
      </c>
      <c r="M289" s="23"/>
      <c r="N289" s="22"/>
      <c r="O289" s="24"/>
    </row>
    <row r="290" spans="1:25" s="61" customFormat="1" ht="76.5" customHeight="1" x14ac:dyDescent="0.2">
      <c r="A290" s="471"/>
      <c r="B290" s="171" t="s">
        <v>227</v>
      </c>
      <c r="C290" s="479"/>
      <c r="D290" s="167">
        <v>71290</v>
      </c>
      <c r="E290" s="118" t="s">
        <v>242</v>
      </c>
      <c r="F290" s="504"/>
      <c r="G290" s="23" t="s">
        <v>1113</v>
      </c>
      <c r="H290" s="22"/>
      <c r="I290" s="23" t="s">
        <v>1113</v>
      </c>
      <c r="J290" s="22"/>
      <c r="K290" s="22"/>
      <c r="L290" s="23"/>
      <c r="M290" s="23" t="s">
        <v>1113</v>
      </c>
      <c r="N290" s="22"/>
      <c r="O290" s="24"/>
    </row>
    <row r="291" spans="1:25" s="61" customFormat="1" ht="76.5" customHeight="1" x14ac:dyDescent="0.2">
      <c r="A291" s="471" t="s">
        <v>1677</v>
      </c>
      <c r="B291" s="171" t="s">
        <v>174</v>
      </c>
      <c r="C291" s="479" t="s">
        <v>3548</v>
      </c>
      <c r="D291" s="167">
        <v>20283</v>
      </c>
      <c r="E291" s="184" t="s">
        <v>243</v>
      </c>
      <c r="F291" s="509">
        <v>40640</v>
      </c>
      <c r="G291" s="23" t="s">
        <v>1113</v>
      </c>
      <c r="H291" s="22"/>
      <c r="I291" s="23" t="s">
        <v>1113</v>
      </c>
      <c r="J291" s="22"/>
      <c r="K291" s="22"/>
      <c r="L291" s="23"/>
      <c r="M291" s="23" t="s">
        <v>1113</v>
      </c>
      <c r="N291" s="22"/>
      <c r="O291" s="24"/>
    </row>
    <row r="292" spans="1:25" s="61" customFormat="1" ht="76.5" customHeight="1" x14ac:dyDescent="0.2">
      <c r="A292" s="471"/>
      <c r="B292" s="171" t="s">
        <v>224</v>
      </c>
      <c r="C292" s="479"/>
      <c r="D292" s="167">
        <v>3570</v>
      </c>
      <c r="E292" s="184" t="s">
        <v>244</v>
      </c>
      <c r="F292" s="504"/>
      <c r="G292" s="23" t="s">
        <v>1113</v>
      </c>
      <c r="H292" s="22"/>
      <c r="I292" s="23" t="s">
        <v>1113</v>
      </c>
      <c r="J292" s="22"/>
      <c r="K292" s="22"/>
      <c r="L292" s="23" t="s">
        <v>1113</v>
      </c>
      <c r="M292" s="23"/>
      <c r="N292" s="22"/>
      <c r="O292" s="24"/>
    </row>
    <row r="293" spans="1:25" s="61" customFormat="1" ht="76.5" customHeight="1" x14ac:dyDescent="0.2">
      <c r="A293" s="181" t="s">
        <v>1678</v>
      </c>
      <c r="B293" s="171" t="s">
        <v>228</v>
      </c>
      <c r="C293" s="180" t="s">
        <v>3549</v>
      </c>
      <c r="D293" s="167">
        <v>35595</v>
      </c>
      <c r="E293" s="184" t="s">
        <v>245</v>
      </c>
      <c r="F293" s="191">
        <v>40710</v>
      </c>
      <c r="G293" s="23" t="s">
        <v>1113</v>
      </c>
      <c r="H293" s="22"/>
      <c r="I293" s="23" t="s">
        <v>1113</v>
      </c>
      <c r="J293" s="22"/>
      <c r="K293" s="22"/>
      <c r="L293" s="23"/>
      <c r="M293" s="23" t="s">
        <v>1113</v>
      </c>
      <c r="N293" s="22"/>
      <c r="O293" s="24"/>
    </row>
    <row r="294" spans="1:25" s="61" customFormat="1" ht="76.5" customHeight="1" x14ac:dyDescent="0.2">
      <c r="A294" s="181" t="s">
        <v>1679</v>
      </c>
      <c r="B294" s="171" t="s">
        <v>227</v>
      </c>
      <c r="C294" s="180" t="s">
        <v>3550</v>
      </c>
      <c r="D294" s="167">
        <v>75972.600000000006</v>
      </c>
      <c r="E294" s="184" t="s">
        <v>246</v>
      </c>
      <c r="F294" s="191">
        <v>40731</v>
      </c>
      <c r="G294" s="23" t="s">
        <v>1113</v>
      </c>
      <c r="H294" s="22"/>
      <c r="I294" s="23" t="s">
        <v>1113</v>
      </c>
      <c r="J294" s="22"/>
      <c r="K294" s="22"/>
      <c r="L294" s="23" t="s">
        <v>1113</v>
      </c>
      <c r="M294" s="23"/>
      <c r="N294" s="22"/>
      <c r="O294" s="24"/>
    </row>
    <row r="295" spans="1:25" s="61" customFormat="1" ht="76.5" customHeight="1" x14ac:dyDescent="0.2">
      <c r="A295" s="181" t="s">
        <v>1680</v>
      </c>
      <c r="B295" s="171" t="s">
        <v>229</v>
      </c>
      <c r="C295" s="180" t="s">
        <v>3551</v>
      </c>
      <c r="D295" s="167">
        <v>12795.88</v>
      </c>
      <c r="E295" s="184" t="s">
        <v>247</v>
      </c>
      <c r="F295" s="191">
        <v>40724</v>
      </c>
      <c r="G295" s="23"/>
      <c r="H295" s="23" t="s">
        <v>1113</v>
      </c>
      <c r="I295" s="23" t="s">
        <v>1113</v>
      </c>
      <c r="J295" s="22"/>
      <c r="K295" s="22"/>
      <c r="L295" s="23"/>
      <c r="M295" s="23" t="s">
        <v>1113</v>
      </c>
      <c r="N295" s="22"/>
      <c r="O295" s="24" t="s">
        <v>3064</v>
      </c>
    </row>
    <row r="296" spans="1:25" s="61" customFormat="1" ht="76.5" customHeight="1" x14ac:dyDescent="0.2">
      <c r="A296" s="181" t="s">
        <v>1681</v>
      </c>
      <c r="B296" s="171" t="s">
        <v>107</v>
      </c>
      <c r="C296" s="180" t="s">
        <v>3552</v>
      </c>
      <c r="D296" s="167">
        <f>400*105</f>
        <v>42000</v>
      </c>
      <c r="E296" s="118" t="s">
        <v>248</v>
      </c>
      <c r="F296" s="191">
        <v>40717</v>
      </c>
      <c r="G296" s="23" t="s">
        <v>1113</v>
      </c>
      <c r="H296" s="22"/>
      <c r="I296" s="23" t="s">
        <v>1113</v>
      </c>
      <c r="J296" s="22"/>
      <c r="K296" s="22"/>
      <c r="L296" s="23" t="s">
        <v>1113</v>
      </c>
      <c r="M296" s="23"/>
      <c r="N296" s="22"/>
      <c r="O296" s="24"/>
    </row>
    <row r="297" spans="1:25" s="61" customFormat="1" ht="76.5" customHeight="1" thickBot="1" x14ac:dyDescent="0.25">
      <c r="A297" s="182" t="s">
        <v>1682</v>
      </c>
      <c r="B297" s="176" t="s">
        <v>228</v>
      </c>
      <c r="C297" s="190" t="s">
        <v>3553</v>
      </c>
      <c r="D297" s="170">
        <v>32372</v>
      </c>
      <c r="E297" s="30" t="s">
        <v>249</v>
      </c>
      <c r="F297" s="109">
        <v>40738</v>
      </c>
      <c r="G297" s="27" t="s">
        <v>1113</v>
      </c>
      <c r="H297" s="26"/>
      <c r="I297" s="27" t="s">
        <v>1113</v>
      </c>
      <c r="J297" s="26"/>
      <c r="K297" s="26"/>
      <c r="L297" s="27"/>
      <c r="M297" s="27" t="s">
        <v>1113</v>
      </c>
      <c r="N297" s="26"/>
      <c r="O297" s="28"/>
    </row>
    <row r="298" spans="1:25" s="64" customFormat="1" ht="12" thickTop="1" x14ac:dyDescent="0.2">
      <c r="A298" s="1"/>
      <c r="D298" s="6"/>
      <c r="E298" s="1"/>
      <c r="F298" s="7"/>
    </row>
    <row r="299" spans="1:25" s="64" customFormat="1" x14ac:dyDescent="0.2">
      <c r="A299" s="1"/>
      <c r="D299" s="6"/>
      <c r="E299" s="1"/>
      <c r="F299" s="7"/>
    </row>
    <row r="300" spans="1:25" s="21" customFormat="1" ht="41.25" customHeight="1" thickBot="1" x14ac:dyDescent="0.25">
      <c r="A300" s="486" t="s">
        <v>275</v>
      </c>
      <c r="B300" s="486"/>
      <c r="C300" s="486"/>
      <c r="D300" s="486"/>
      <c r="E300" s="486"/>
      <c r="F300" s="486"/>
      <c r="G300" s="486"/>
      <c r="H300" s="486"/>
      <c r="I300" s="486"/>
      <c r="J300" s="486"/>
      <c r="K300" s="486"/>
      <c r="L300" s="486"/>
      <c r="M300" s="486"/>
      <c r="N300" s="486"/>
      <c r="O300" s="486"/>
    </row>
    <row r="301" spans="1:25" s="47" customFormat="1" ht="48" customHeight="1" thickTop="1" x14ac:dyDescent="0.2">
      <c r="A301" s="484" t="s">
        <v>2102</v>
      </c>
      <c r="B301" s="480" t="s">
        <v>2103</v>
      </c>
      <c r="C301" s="480" t="s">
        <v>2104</v>
      </c>
      <c r="D301" s="480" t="s">
        <v>1107</v>
      </c>
      <c r="E301" s="482" t="s">
        <v>1108</v>
      </c>
      <c r="F301" s="477" t="s">
        <v>2105</v>
      </c>
      <c r="G301" s="477" t="s">
        <v>2106</v>
      </c>
      <c r="H301" s="477"/>
      <c r="I301" s="477" t="s">
        <v>2107</v>
      </c>
      <c r="J301" s="477"/>
      <c r="K301" s="477" t="s">
        <v>2108</v>
      </c>
      <c r="L301" s="477"/>
      <c r="M301" s="477"/>
      <c r="N301" s="477"/>
      <c r="O301" s="472" t="s">
        <v>2109</v>
      </c>
      <c r="P301" s="46"/>
      <c r="Q301" s="46"/>
      <c r="R301" s="46"/>
      <c r="S301" s="46"/>
      <c r="T301" s="46"/>
      <c r="U301" s="46"/>
      <c r="V301" s="46"/>
      <c r="W301" s="46"/>
      <c r="X301" s="46"/>
      <c r="Y301" s="46"/>
    </row>
    <row r="302" spans="1:25" s="47" customFormat="1" ht="33" customHeight="1" thickBot="1" x14ac:dyDescent="0.25">
      <c r="A302" s="485"/>
      <c r="B302" s="481"/>
      <c r="C302" s="481"/>
      <c r="D302" s="481"/>
      <c r="E302" s="483"/>
      <c r="F302" s="478"/>
      <c r="G302" s="169" t="s">
        <v>2110</v>
      </c>
      <c r="H302" s="169" t="s">
        <v>2111</v>
      </c>
      <c r="I302" s="169" t="s">
        <v>2112</v>
      </c>
      <c r="J302" s="169" t="s">
        <v>2111</v>
      </c>
      <c r="K302" s="169" t="s">
        <v>1109</v>
      </c>
      <c r="L302" s="169" t="s">
        <v>1110</v>
      </c>
      <c r="M302" s="169" t="s">
        <v>1111</v>
      </c>
      <c r="N302" s="169" t="s">
        <v>1112</v>
      </c>
      <c r="O302" s="473"/>
      <c r="P302" s="46"/>
      <c r="Q302" s="46"/>
      <c r="R302" s="46"/>
      <c r="S302" s="46"/>
      <c r="T302" s="46"/>
      <c r="U302" s="46"/>
      <c r="V302" s="46"/>
      <c r="W302" s="46"/>
      <c r="X302" s="46"/>
      <c r="Y302" s="46"/>
    </row>
    <row r="303" spans="1:25" s="61" customFormat="1" ht="74.25" customHeight="1" x14ac:dyDescent="0.2">
      <c r="A303" s="181" t="s">
        <v>1683</v>
      </c>
      <c r="B303" s="165" t="s">
        <v>266</v>
      </c>
      <c r="C303" s="168" t="s">
        <v>3554</v>
      </c>
      <c r="D303" s="110">
        <v>27410</v>
      </c>
      <c r="E303" s="184" t="s">
        <v>251</v>
      </c>
      <c r="F303" s="191">
        <v>40682</v>
      </c>
      <c r="G303" s="23" t="s">
        <v>1113</v>
      </c>
      <c r="H303" s="22"/>
      <c r="I303" s="23" t="s">
        <v>1113</v>
      </c>
      <c r="J303" s="22"/>
      <c r="K303" s="22"/>
      <c r="L303" s="23" t="s">
        <v>1113</v>
      </c>
      <c r="M303" s="23"/>
      <c r="N303" s="22"/>
      <c r="O303" s="24"/>
    </row>
    <row r="304" spans="1:25" s="61" customFormat="1" ht="74.25" customHeight="1" x14ac:dyDescent="0.2">
      <c r="A304" s="181" t="s">
        <v>1684</v>
      </c>
      <c r="B304" s="165" t="s">
        <v>220</v>
      </c>
      <c r="C304" s="168" t="s">
        <v>3555</v>
      </c>
      <c r="D304" s="110">
        <v>105097.60000000001</v>
      </c>
      <c r="E304" s="184" t="s">
        <v>252</v>
      </c>
      <c r="F304" s="191">
        <v>40724</v>
      </c>
      <c r="G304" s="23" t="s">
        <v>1113</v>
      </c>
      <c r="H304" s="22"/>
      <c r="I304" s="23" t="s">
        <v>1113</v>
      </c>
      <c r="J304" s="22"/>
      <c r="K304" s="22"/>
      <c r="L304" s="23"/>
      <c r="M304" s="23" t="s">
        <v>1113</v>
      </c>
      <c r="N304" s="22"/>
      <c r="O304" s="24"/>
    </row>
    <row r="305" spans="1:15" s="61" customFormat="1" ht="74.25" customHeight="1" x14ac:dyDescent="0.2">
      <c r="A305" s="471" t="s">
        <v>1685</v>
      </c>
      <c r="B305" s="165" t="s">
        <v>267</v>
      </c>
      <c r="C305" s="474" t="s">
        <v>3554</v>
      </c>
      <c r="D305" s="110">
        <v>50460.14</v>
      </c>
      <c r="E305" s="184" t="s">
        <v>253</v>
      </c>
      <c r="F305" s="509">
        <v>40731</v>
      </c>
      <c r="G305" s="23" t="s">
        <v>1113</v>
      </c>
      <c r="H305" s="22"/>
      <c r="I305" s="23" t="s">
        <v>1113</v>
      </c>
      <c r="J305" s="22"/>
      <c r="K305" s="22"/>
      <c r="L305" s="23"/>
      <c r="M305" s="23" t="s">
        <v>1113</v>
      </c>
      <c r="N305" s="22"/>
      <c r="O305" s="24"/>
    </row>
    <row r="306" spans="1:15" s="61" customFormat="1" ht="74.25" customHeight="1" x14ac:dyDescent="0.2">
      <c r="A306" s="471"/>
      <c r="B306" s="165" t="s">
        <v>268</v>
      </c>
      <c r="C306" s="474"/>
      <c r="D306" s="110">
        <v>93682</v>
      </c>
      <c r="E306" s="184" t="s">
        <v>254</v>
      </c>
      <c r="F306" s="504"/>
      <c r="G306" s="23" t="s">
        <v>1113</v>
      </c>
      <c r="H306" s="22"/>
      <c r="I306" s="23" t="s">
        <v>1113</v>
      </c>
      <c r="J306" s="22"/>
      <c r="K306" s="22"/>
      <c r="L306" s="23"/>
      <c r="M306" s="23" t="s">
        <v>1113</v>
      </c>
      <c r="N306" s="22"/>
      <c r="O306" s="24"/>
    </row>
    <row r="307" spans="1:15" s="61" customFormat="1" ht="74.25" customHeight="1" x14ac:dyDescent="0.2">
      <c r="A307" s="181" t="s">
        <v>1672</v>
      </c>
      <c r="B307" s="165" t="s">
        <v>174</v>
      </c>
      <c r="C307" s="168" t="s">
        <v>3556</v>
      </c>
      <c r="D307" s="110">
        <v>270927</v>
      </c>
      <c r="E307" s="184" t="s">
        <v>255</v>
      </c>
      <c r="F307" s="191">
        <v>40815</v>
      </c>
      <c r="G307" s="23" t="s">
        <v>1113</v>
      </c>
      <c r="H307" s="22"/>
      <c r="I307" s="23" t="s">
        <v>1113</v>
      </c>
      <c r="J307" s="22"/>
      <c r="K307" s="22"/>
      <c r="L307" s="23" t="s">
        <v>1113</v>
      </c>
      <c r="M307" s="23"/>
      <c r="N307" s="22"/>
      <c r="O307" s="24"/>
    </row>
    <row r="308" spans="1:15" s="61" customFormat="1" ht="74.25" customHeight="1" x14ac:dyDescent="0.2">
      <c r="A308" s="181" t="s">
        <v>1686</v>
      </c>
      <c r="B308" s="165" t="s">
        <v>174</v>
      </c>
      <c r="C308" s="168" t="s">
        <v>3557</v>
      </c>
      <c r="D308" s="110">
        <v>70010</v>
      </c>
      <c r="E308" s="184" t="s">
        <v>256</v>
      </c>
      <c r="F308" s="191">
        <v>40800</v>
      </c>
      <c r="G308" s="23" t="s">
        <v>1113</v>
      </c>
      <c r="H308" s="22"/>
      <c r="I308" s="23" t="s">
        <v>1113</v>
      </c>
      <c r="J308" s="22"/>
      <c r="K308" s="22"/>
      <c r="L308" s="23" t="s">
        <v>1113</v>
      </c>
      <c r="M308" s="23"/>
      <c r="N308" s="22"/>
      <c r="O308" s="24"/>
    </row>
    <row r="309" spans="1:15" s="61" customFormat="1" ht="74.25" customHeight="1" x14ac:dyDescent="0.2">
      <c r="A309" s="471" t="s">
        <v>1687</v>
      </c>
      <c r="B309" s="165" t="s">
        <v>226</v>
      </c>
      <c r="C309" s="474" t="s">
        <v>3558</v>
      </c>
      <c r="D309" s="110">
        <v>619.5</v>
      </c>
      <c r="E309" s="184" t="s">
        <v>257</v>
      </c>
      <c r="F309" s="509">
        <v>40822</v>
      </c>
      <c r="G309" s="23" t="s">
        <v>1113</v>
      </c>
      <c r="H309" s="22"/>
      <c r="I309" s="23" t="s">
        <v>1113</v>
      </c>
      <c r="J309" s="22"/>
      <c r="K309" s="22"/>
      <c r="L309" s="23" t="s">
        <v>1113</v>
      </c>
      <c r="M309" s="23"/>
      <c r="N309" s="22"/>
      <c r="O309" s="24"/>
    </row>
    <row r="310" spans="1:15" s="61" customFormat="1" ht="74.25" customHeight="1" x14ac:dyDescent="0.2">
      <c r="A310" s="471"/>
      <c r="B310" s="165" t="s">
        <v>269</v>
      </c>
      <c r="C310" s="474"/>
      <c r="D310" s="110">
        <v>6866.19</v>
      </c>
      <c r="E310" s="184" t="s">
        <v>258</v>
      </c>
      <c r="F310" s="504"/>
      <c r="G310" s="23" t="s">
        <v>1113</v>
      </c>
      <c r="H310" s="22"/>
      <c r="I310" s="23" t="s">
        <v>1113</v>
      </c>
      <c r="J310" s="22"/>
      <c r="K310" s="22"/>
      <c r="L310" s="23"/>
      <c r="M310" s="23" t="s">
        <v>1113</v>
      </c>
      <c r="N310" s="22"/>
      <c r="O310" s="24"/>
    </row>
    <row r="311" spans="1:15" s="61" customFormat="1" ht="74.25" customHeight="1" x14ac:dyDescent="0.2">
      <c r="A311" s="471"/>
      <c r="B311" s="165" t="s">
        <v>270</v>
      </c>
      <c r="C311" s="474"/>
      <c r="D311" s="110">
        <v>184823</v>
      </c>
      <c r="E311" s="184" t="s">
        <v>259</v>
      </c>
      <c r="F311" s="504"/>
      <c r="G311" s="23" t="s">
        <v>1113</v>
      </c>
      <c r="H311" s="22"/>
      <c r="I311" s="23" t="s">
        <v>1113</v>
      </c>
      <c r="J311" s="22"/>
      <c r="K311" s="22"/>
      <c r="L311" s="23" t="s">
        <v>1113</v>
      </c>
      <c r="M311" s="23"/>
      <c r="N311" s="22"/>
      <c r="O311" s="24"/>
    </row>
    <row r="312" spans="1:15" s="61" customFormat="1" ht="74.25" customHeight="1" x14ac:dyDescent="0.2">
      <c r="A312" s="471" t="s">
        <v>1688</v>
      </c>
      <c r="B312" s="165" t="s">
        <v>271</v>
      </c>
      <c r="C312" s="474" t="s">
        <v>3559</v>
      </c>
      <c r="D312" s="110">
        <v>113845.51</v>
      </c>
      <c r="E312" s="184" t="s">
        <v>260</v>
      </c>
      <c r="F312" s="509">
        <v>40843</v>
      </c>
      <c r="G312" s="23" t="s">
        <v>1113</v>
      </c>
      <c r="H312" s="22"/>
      <c r="I312" s="23" t="s">
        <v>1113</v>
      </c>
      <c r="J312" s="22"/>
      <c r="K312" s="22"/>
      <c r="L312" s="23" t="s">
        <v>1113</v>
      </c>
      <c r="M312" s="23"/>
      <c r="N312" s="22"/>
      <c r="O312" s="24"/>
    </row>
    <row r="313" spans="1:15" s="61" customFormat="1" ht="74.25" customHeight="1" x14ac:dyDescent="0.2">
      <c r="A313" s="471"/>
      <c r="B313" s="165" t="s">
        <v>226</v>
      </c>
      <c r="C313" s="474"/>
      <c r="D313" s="110">
        <v>3685</v>
      </c>
      <c r="E313" s="184" t="s">
        <v>261</v>
      </c>
      <c r="F313" s="504"/>
      <c r="G313" s="23" t="s">
        <v>1113</v>
      </c>
      <c r="H313" s="22"/>
      <c r="I313" s="23" t="s">
        <v>1113</v>
      </c>
      <c r="J313" s="22"/>
      <c r="K313" s="22"/>
      <c r="L313" s="23" t="s">
        <v>1113</v>
      </c>
      <c r="M313" s="23"/>
      <c r="N313" s="22"/>
      <c r="O313" s="24"/>
    </row>
    <row r="314" spans="1:15" s="61" customFormat="1" ht="74.25" customHeight="1" x14ac:dyDescent="0.2">
      <c r="A314" s="471"/>
      <c r="B314" s="165" t="s">
        <v>272</v>
      </c>
      <c r="C314" s="474"/>
      <c r="D314" s="110">
        <v>122.39</v>
      </c>
      <c r="E314" s="184" t="s">
        <v>262</v>
      </c>
      <c r="F314" s="504"/>
      <c r="G314" s="23"/>
      <c r="H314" s="23" t="s">
        <v>1113</v>
      </c>
      <c r="I314" s="23"/>
      <c r="J314" s="23" t="s">
        <v>1113</v>
      </c>
      <c r="K314" s="22"/>
      <c r="L314" s="23"/>
      <c r="M314" s="23"/>
      <c r="N314" s="23" t="s">
        <v>1113</v>
      </c>
      <c r="O314" s="24" t="s">
        <v>3073</v>
      </c>
    </row>
    <row r="315" spans="1:15" s="61" customFormat="1" ht="74.25" customHeight="1" x14ac:dyDescent="0.2">
      <c r="A315" s="471"/>
      <c r="B315" s="165" t="s">
        <v>273</v>
      </c>
      <c r="C315" s="474"/>
      <c r="D315" s="110">
        <v>68486.649999999994</v>
      </c>
      <c r="E315" s="184" t="s">
        <v>263</v>
      </c>
      <c r="F315" s="504"/>
      <c r="G315" s="23" t="s">
        <v>1113</v>
      </c>
      <c r="H315" s="22"/>
      <c r="I315" s="23" t="s">
        <v>1113</v>
      </c>
      <c r="J315" s="22"/>
      <c r="K315" s="22"/>
      <c r="L315" s="23" t="s">
        <v>1113</v>
      </c>
      <c r="M315" s="23"/>
      <c r="N315" s="22"/>
      <c r="O315" s="24"/>
    </row>
    <row r="316" spans="1:15" s="61" customFormat="1" ht="74.25" customHeight="1" x14ac:dyDescent="0.2">
      <c r="A316" s="181" t="s">
        <v>1689</v>
      </c>
      <c r="B316" s="165" t="s">
        <v>274</v>
      </c>
      <c r="C316" s="168" t="s">
        <v>3560</v>
      </c>
      <c r="D316" s="110">
        <v>146973.9</v>
      </c>
      <c r="E316" s="184" t="s">
        <v>264</v>
      </c>
      <c r="F316" s="191">
        <v>40843</v>
      </c>
      <c r="G316" s="23" t="s">
        <v>1113</v>
      </c>
      <c r="H316" s="22"/>
      <c r="I316" s="23" t="s">
        <v>1113</v>
      </c>
      <c r="J316" s="22"/>
      <c r="K316" s="22"/>
      <c r="L316" s="23"/>
      <c r="M316" s="23" t="s">
        <v>1113</v>
      </c>
      <c r="N316" s="22"/>
      <c r="O316" s="24"/>
    </row>
    <row r="317" spans="1:15" s="61" customFormat="1" ht="74.25" customHeight="1" thickBot="1" x14ac:dyDescent="0.25">
      <c r="A317" s="182" t="s">
        <v>1690</v>
      </c>
      <c r="B317" s="166" t="s">
        <v>124</v>
      </c>
      <c r="C317" s="183" t="s">
        <v>3561</v>
      </c>
      <c r="D317" s="111">
        <v>63654.53</v>
      </c>
      <c r="E317" s="30" t="s">
        <v>265</v>
      </c>
      <c r="F317" s="109">
        <v>40878</v>
      </c>
      <c r="G317" s="27" t="s">
        <v>1113</v>
      </c>
      <c r="H317" s="26"/>
      <c r="I317" s="27" t="s">
        <v>1113</v>
      </c>
      <c r="J317" s="26"/>
      <c r="K317" s="26"/>
      <c r="L317" s="27"/>
      <c r="M317" s="27" t="s">
        <v>1113</v>
      </c>
      <c r="N317" s="26"/>
      <c r="O317" s="28"/>
    </row>
    <row r="318" spans="1:15" s="64" customFormat="1" ht="15.75" thickTop="1" x14ac:dyDescent="0.2">
      <c r="A318" s="1"/>
      <c r="B318" s="97"/>
      <c r="C318" s="98"/>
      <c r="D318" s="6"/>
      <c r="E318" s="1"/>
      <c r="F318" s="7"/>
    </row>
    <row r="319" spans="1:15" s="64" customFormat="1" x14ac:dyDescent="0.2">
      <c r="A319" s="1"/>
      <c r="D319" s="6"/>
      <c r="E319" s="1"/>
      <c r="F319" s="7"/>
    </row>
    <row r="320" spans="1:15" s="21" customFormat="1" ht="42" customHeight="1" thickBot="1" x14ac:dyDescent="0.25">
      <c r="A320" s="486" t="s">
        <v>276</v>
      </c>
      <c r="B320" s="486"/>
      <c r="C320" s="486"/>
      <c r="D320" s="486"/>
      <c r="E320" s="486"/>
      <c r="F320" s="486"/>
      <c r="G320" s="486"/>
      <c r="H320" s="486"/>
      <c r="I320" s="486"/>
      <c r="J320" s="486"/>
      <c r="K320" s="486"/>
      <c r="L320" s="486"/>
      <c r="M320" s="486"/>
      <c r="N320" s="486"/>
      <c r="O320" s="486"/>
    </row>
    <row r="321" spans="1:25" s="3" customFormat="1" ht="48" customHeight="1" thickTop="1" x14ac:dyDescent="0.2">
      <c r="A321" s="523" t="s">
        <v>2102</v>
      </c>
      <c r="B321" s="515" t="s">
        <v>2103</v>
      </c>
      <c r="C321" s="515" t="s">
        <v>2104</v>
      </c>
      <c r="D321" s="515" t="s">
        <v>1107</v>
      </c>
      <c r="E321" s="517" t="s">
        <v>1108</v>
      </c>
      <c r="F321" s="511" t="s">
        <v>2105</v>
      </c>
      <c r="G321" s="511" t="s">
        <v>2106</v>
      </c>
      <c r="H321" s="511"/>
      <c r="I321" s="511" t="s">
        <v>2107</v>
      </c>
      <c r="J321" s="511"/>
      <c r="K321" s="511" t="s">
        <v>2108</v>
      </c>
      <c r="L321" s="511"/>
      <c r="M321" s="511"/>
      <c r="N321" s="511"/>
      <c r="O321" s="513" t="s">
        <v>2109</v>
      </c>
      <c r="P321" s="1"/>
      <c r="Q321" s="1"/>
      <c r="R321" s="1"/>
      <c r="S321" s="1"/>
      <c r="T321" s="1"/>
      <c r="U321" s="1"/>
      <c r="V321" s="1"/>
      <c r="W321" s="1"/>
      <c r="X321" s="1"/>
      <c r="Y321" s="1"/>
    </row>
    <row r="322" spans="1:25" s="3" customFormat="1" ht="33" customHeight="1" thickBot="1" x14ac:dyDescent="0.25">
      <c r="A322" s="524"/>
      <c r="B322" s="516"/>
      <c r="C322" s="516"/>
      <c r="D322" s="516"/>
      <c r="E322" s="518"/>
      <c r="F322" s="512"/>
      <c r="G322" s="53" t="s">
        <v>2110</v>
      </c>
      <c r="H322" s="53" t="s">
        <v>2111</v>
      </c>
      <c r="I322" s="53" t="s">
        <v>2112</v>
      </c>
      <c r="J322" s="53" t="s">
        <v>2111</v>
      </c>
      <c r="K322" s="53" t="s">
        <v>1109</v>
      </c>
      <c r="L322" s="53" t="s">
        <v>1110</v>
      </c>
      <c r="M322" s="53" t="s">
        <v>1111</v>
      </c>
      <c r="N322" s="53" t="s">
        <v>1112</v>
      </c>
      <c r="O322" s="514"/>
      <c r="P322" s="1"/>
      <c r="Q322" s="1"/>
      <c r="R322" s="1"/>
      <c r="S322" s="1"/>
      <c r="T322" s="1"/>
      <c r="U322" s="1"/>
      <c r="V322" s="1"/>
      <c r="W322" s="1"/>
      <c r="X322" s="1"/>
      <c r="Y322" s="1"/>
    </row>
    <row r="323" spans="1:25" s="61" customFormat="1" ht="112.5" customHeight="1" thickBot="1" x14ac:dyDescent="0.25">
      <c r="A323" s="70" t="s">
        <v>1691</v>
      </c>
      <c r="B323" s="26" t="s">
        <v>277</v>
      </c>
      <c r="C323" s="71" t="s">
        <v>3562</v>
      </c>
      <c r="D323" s="108">
        <v>17975</v>
      </c>
      <c r="E323" s="30" t="s">
        <v>278</v>
      </c>
      <c r="F323" s="109">
        <v>40745</v>
      </c>
      <c r="G323" s="27" t="s">
        <v>1113</v>
      </c>
      <c r="H323" s="27"/>
      <c r="I323" s="27" t="s">
        <v>1113</v>
      </c>
      <c r="J323" s="27"/>
      <c r="K323" s="27"/>
      <c r="L323" s="27" t="s">
        <v>1113</v>
      </c>
      <c r="M323" s="27"/>
      <c r="N323" s="27"/>
      <c r="O323" s="28"/>
    </row>
    <row r="324" spans="1:25" s="64" customFormat="1" ht="12" thickTop="1" x14ac:dyDescent="0.2">
      <c r="A324" s="1"/>
      <c r="D324" s="6"/>
      <c r="E324" s="1"/>
      <c r="F324" s="7"/>
    </row>
    <row r="325" spans="1:25" s="64" customFormat="1" x14ac:dyDescent="0.2">
      <c r="A325" s="1"/>
      <c r="D325" s="6"/>
      <c r="E325" s="1"/>
      <c r="F325" s="7"/>
    </row>
    <row r="326" spans="1:25" s="2" customFormat="1" ht="34.5" customHeight="1" thickBot="1" x14ac:dyDescent="0.25">
      <c r="A326" s="486" t="s">
        <v>17</v>
      </c>
      <c r="B326" s="486"/>
      <c r="C326" s="486"/>
      <c r="D326" s="486"/>
      <c r="E326" s="486"/>
      <c r="F326" s="486"/>
      <c r="G326" s="486"/>
      <c r="H326" s="486"/>
      <c r="I326" s="486"/>
      <c r="J326" s="486"/>
      <c r="K326" s="486"/>
      <c r="L326" s="486"/>
      <c r="M326" s="486"/>
      <c r="N326" s="486"/>
      <c r="O326" s="486"/>
    </row>
    <row r="327" spans="1:25" s="47" customFormat="1" ht="48" customHeight="1" thickTop="1" x14ac:dyDescent="0.2">
      <c r="A327" s="484" t="s">
        <v>2102</v>
      </c>
      <c r="B327" s="480" t="s">
        <v>2103</v>
      </c>
      <c r="C327" s="480" t="s">
        <v>2104</v>
      </c>
      <c r="D327" s="480" t="s">
        <v>1107</v>
      </c>
      <c r="E327" s="482" t="s">
        <v>1108</v>
      </c>
      <c r="F327" s="477" t="s">
        <v>2105</v>
      </c>
      <c r="G327" s="477" t="s">
        <v>2106</v>
      </c>
      <c r="H327" s="477"/>
      <c r="I327" s="477" t="s">
        <v>2107</v>
      </c>
      <c r="J327" s="477"/>
      <c r="K327" s="477" t="s">
        <v>2108</v>
      </c>
      <c r="L327" s="477"/>
      <c r="M327" s="477"/>
      <c r="N327" s="477"/>
      <c r="O327" s="472" t="s">
        <v>2109</v>
      </c>
      <c r="P327" s="46"/>
      <c r="Q327" s="46"/>
      <c r="R327" s="46"/>
      <c r="S327" s="46"/>
      <c r="T327" s="46"/>
      <c r="U327" s="46"/>
      <c r="V327" s="46"/>
      <c r="W327" s="46"/>
      <c r="X327" s="46"/>
      <c r="Y327" s="46"/>
    </row>
    <row r="328" spans="1:25" s="47" customFormat="1" ht="33" customHeight="1" thickBot="1" x14ac:dyDescent="0.25">
      <c r="A328" s="485"/>
      <c r="B328" s="481"/>
      <c r="C328" s="481"/>
      <c r="D328" s="481"/>
      <c r="E328" s="483"/>
      <c r="F328" s="478"/>
      <c r="G328" s="169" t="s">
        <v>2110</v>
      </c>
      <c r="H328" s="169" t="s">
        <v>2111</v>
      </c>
      <c r="I328" s="169" t="s">
        <v>2112</v>
      </c>
      <c r="J328" s="169" t="s">
        <v>2111</v>
      </c>
      <c r="K328" s="169" t="s">
        <v>1109</v>
      </c>
      <c r="L328" s="169" t="s">
        <v>1110</v>
      </c>
      <c r="M328" s="169" t="s">
        <v>1111</v>
      </c>
      <c r="N328" s="169" t="s">
        <v>1112</v>
      </c>
      <c r="O328" s="473"/>
      <c r="P328" s="46"/>
      <c r="Q328" s="46"/>
      <c r="R328" s="46"/>
      <c r="S328" s="46"/>
      <c r="T328" s="46"/>
      <c r="U328" s="46"/>
      <c r="V328" s="46"/>
      <c r="W328" s="46"/>
      <c r="X328" s="46"/>
      <c r="Y328" s="46"/>
    </row>
    <row r="329" spans="1:25" s="61" customFormat="1" ht="47.25" x14ac:dyDescent="0.2">
      <c r="A329" s="471" t="s">
        <v>1692</v>
      </c>
      <c r="B329" s="112" t="s">
        <v>375</v>
      </c>
      <c r="C329" s="474" t="s">
        <v>3563</v>
      </c>
      <c r="D329" s="167">
        <v>1980</v>
      </c>
      <c r="E329" s="179" t="s">
        <v>310</v>
      </c>
      <c r="F329" s="509">
        <v>40640</v>
      </c>
      <c r="G329" s="23" t="s">
        <v>1113</v>
      </c>
      <c r="H329" s="22"/>
      <c r="I329" s="23" t="s">
        <v>1113</v>
      </c>
      <c r="J329" s="22"/>
      <c r="K329" s="22"/>
      <c r="L329" s="23" t="s">
        <v>1113</v>
      </c>
      <c r="M329" s="23"/>
      <c r="N329" s="22"/>
      <c r="O329" s="24"/>
    </row>
    <row r="330" spans="1:25" s="61" customFormat="1" ht="47.25" x14ac:dyDescent="0.2">
      <c r="A330" s="471"/>
      <c r="B330" s="112" t="s">
        <v>376</v>
      </c>
      <c r="C330" s="474"/>
      <c r="D330" s="167">
        <v>1980</v>
      </c>
      <c r="E330" s="179" t="s">
        <v>311</v>
      </c>
      <c r="F330" s="504"/>
      <c r="G330" s="23" t="s">
        <v>1113</v>
      </c>
      <c r="H330" s="22"/>
      <c r="I330" s="23" t="s">
        <v>1113</v>
      </c>
      <c r="J330" s="22"/>
      <c r="K330" s="22"/>
      <c r="L330" s="23" t="s">
        <v>1113</v>
      </c>
      <c r="M330" s="23"/>
      <c r="N330" s="22"/>
      <c r="O330" s="24"/>
    </row>
    <row r="331" spans="1:25" s="61" customFormat="1" ht="47.25" x14ac:dyDescent="0.2">
      <c r="A331" s="471"/>
      <c r="B331" s="112" t="s">
        <v>377</v>
      </c>
      <c r="C331" s="474"/>
      <c r="D331" s="167">
        <v>1980</v>
      </c>
      <c r="E331" s="179" t="s">
        <v>312</v>
      </c>
      <c r="F331" s="504"/>
      <c r="G331" s="23" t="s">
        <v>1113</v>
      </c>
      <c r="H331" s="22"/>
      <c r="I331" s="23" t="s">
        <v>1113</v>
      </c>
      <c r="J331" s="22"/>
      <c r="K331" s="22"/>
      <c r="L331" s="23" t="s">
        <v>1113</v>
      </c>
      <c r="M331" s="23"/>
      <c r="N331" s="22"/>
      <c r="O331" s="24"/>
    </row>
    <row r="332" spans="1:25" s="61" customFormat="1" ht="47.25" x14ac:dyDescent="0.2">
      <c r="A332" s="471"/>
      <c r="B332" s="112" t="s">
        <v>378</v>
      </c>
      <c r="C332" s="474"/>
      <c r="D332" s="167">
        <v>1980</v>
      </c>
      <c r="E332" s="179" t="s">
        <v>313</v>
      </c>
      <c r="F332" s="504"/>
      <c r="G332" s="23" t="s">
        <v>1113</v>
      </c>
      <c r="H332" s="22"/>
      <c r="I332" s="23" t="s">
        <v>1113</v>
      </c>
      <c r="J332" s="22"/>
      <c r="K332" s="22"/>
      <c r="L332" s="23" t="s">
        <v>1113</v>
      </c>
      <c r="M332" s="23"/>
      <c r="N332" s="22"/>
      <c r="O332" s="24"/>
    </row>
    <row r="333" spans="1:25" s="61" customFormat="1" ht="47.25" x14ac:dyDescent="0.2">
      <c r="A333" s="471"/>
      <c r="B333" s="112" t="s">
        <v>379</v>
      </c>
      <c r="C333" s="474"/>
      <c r="D333" s="167">
        <v>1980</v>
      </c>
      <c r="E333" s="179" t="s">
        <v>314</v>
      </c>
      <c r="F333" s="504"/>
      <c r="G333" s="23" t="s">
        <v>1113</v>
      </c>
      <c r="H333" s="22"/>
      <c r="I333" s="23" t="s">
        <v>1113</v>
      </c>
      <c r="J333" s="22"/>
      <c r="K333" s="22"/>
      <c r="L333" s="23" t="s">
        <v>1113</v>
      </c>
      <c r="M333" s="23"/>
      <c r="N333" s="22"/>
      <c r="O333" s="24"/>
    </row>
    <row r="334" spans="1:25" s="61" customFormat="1" ht="47.25" x14ac:dyDescent="0.2">
      <c r="A334" s="471"/>
      <c r="B334" s="112" t="s">
        <v>380</v>
      </c>
      <c r="C334" s="474"/>
      <c r="D334" s="167">
        <v>1980</v>
      </c>
      <c r="E334" s="179" t="s">
        <v>315</v>
      </c>
      <c r="F334" s="504"/>
      <c r="G334" s="23" t="s">
        <v>1113</v>
      </c>
      <c r="H334" s="22"/>
      <c r="I334" s="23" t="s">
        <v>1113</v>
      </c>
      <c r="J334" s="22"/>
      <c r="K334" s="22"/>
      <c r="L334" s="23" t="s">
        <v>1113</v>
      </c>
      <c r="M334" s="23"/>
      <c r="N334" s="22"/>
      <c r="O334" s="24"/>
    </row>
    <row r="335" spans="1:25" s="61" customFormat="1" ht="47.25" x14ac:dyDescent="0.2">
      <c r="A335" s="471"/>
      <c r="B335" s="112" t="s">
        <v>381</v>
      </c>
      <c r="C335" s="474"/>
      <c r="D335" s="167">
        <v>1980</v>
      </c>
      <c r="E335" s="179" t="s">
        <v>316</v>
      </c>
      <c r="F335" s="504"/>
      <c r="G335" s="23" t="s">
        <v>1113</v>
      </c>
      <c r="H335" s="22"/>
      <c r="I335" s="23" t="s">
        <v>1113</v>
      </c>
      <c r="J335" s="22"/>
      <c r="K335" s="22"/>
      <c r="L335" s="23" t="s">
        <v>1113</v>
      </c>
      <c r="M335" s="23"/>
      <c r="N335" s="22"/>
      <c r="O335" s="24"/>
    </row>
    <row r="336" spans="1:25" s="61" customFormat="1" ht="47.25" x14ac:dyDescent="0.2">
      <c r="A336" s="471"/>
      <c r="B336" s="112" t="s">
        <v>382</v>
      </c>
      <c r="C336" s="474"/>
      <c r="D336" s="167">
        <v>931.5</v>
      </c>
      <c r="E336" s="179" t="s">
        <v>317</v>
      </c>
      <c r="F336" s="504"/>
      <c r="G336" s="23" t="s">
        <v>1113</v>
      </c>
      <c r="H336" s="22"/>
      <c r="I336" s="23" t="s">
        <v>1113</v>
      </c>
      <c r="J336" s="22"/>
      <c r="K336" s="22"/>
      <c r="L336" s="23" t="s">
        <v>1113</v>
      </c>
      <c r="M336" s="23"/>
      <c r="N336" s="22"/>
      <c r="O336" s="24"/>
    </row>
    <row r="337" spans="1:15" s="61" customFormat="1" ht="47.25" x14ac:dyDescent="0.2">
      <c r="A337" s="471"/>
      <c r="B337" s="112" t="s">
        <v>383</v>
      </c>
      <c r="C337" s="474"/>
      <c r="D337" s="167">
        <v>931.5</v>
      </c>
      <c r="E337" s="179" t="s">
        <v>318</v>
      </c>
      <c r="F337" s="504"/>
      <c r="G337" s="23" t="s">
        <v>1113</v>
      </c>
      <c r="H337" s="22"/>
      <c r="I337" s="23" t="s">
        <v>1113</v>
      </c>
      <c r="J337" s="22"/>
      <c r="K337" s="22"/>
      <c r="L337" s="23" t="s">
        <v>1113</v>
      </c>
      <c r="M337" s="23"/>
      <c r="N337" s="22"/>
      <c r="O337" s="24"/>
    </row>
    <row r="338" spans="1:15" s="61" customFormat="1" ht="47.25" x14ac:dyDescent="0.2">
      <c r="A338" s="471"/>
      <c r="B338" s="112" t="s">
        <v>384</v>
      </c>
      <c r="C338" s="474"/>
      <c r="D338" s="167">
        <v>931.5</v>
      </c>
      <c r="E338" s="179" t="s">
        <v>319</v>
      </c>
      <c r="F338" s="504"/>
      <c r="G338" s="23" t="s">
        <v>1113</v>
      </c>
      <c r="H338" s="22"/>
      <c r="I338" s="23" t="s">
        <v>1113</v>
      </c>
      <c r="J338" s="22"/>
      <c r="K338" s="22"/>
      <c r="L338" s="23" t="s">
        <v>1113</v>
      </c>
      <c r="M338" s="23"/>
      <c r="N338" s="22"/>
      <c r="O338" s="24"/>
    </row>
    <row r="339" spans="1:15" s="61" customFormat="1" ht="47.25" x14ac:dyDescent="0.2">
      <c r="A339" s="471"/>
      <c r="B339" s="112" t="s">
        <v>385</v>
      </c>
      <c r="C339" s="474"/>
      <c r="D339" s="167">
        <v>931.5</v>
      </c>
      <c r="E339" s="179" t="s">
        <v>320</v>
      </c>
      <c r="F339" s="504"/>
      <c r="G339" s="23" t="s">
        <v>1113</v>
      </c>
      <c r="H339" s="22"/>
      <c r="I339" s="23" t="s">
        <v>1113</v>
      </c>
      <c r="J339" s="22"/>
      <c r="K339" s="22"/>
      <c r="L339" s="23" t="s">
        <v>1113</v>
      </c>
      <c r="M339" s="23"/>
      <c r="N339" s="22"/>
      <c r="O339" s="24"/>
    </row>
    <row r="340" spans="1:15" s="61" customFormat="1" ht="47.25" x14ac:dyDescent="0.2">
      <c r="A340" s="471"/>
      <c r="B340" s="112" t="s">
        <v>386</v>
      </c>
      <c r="C340" s="474"/>
      <c r="D340" s="167">
        <v>931.5</v>
      </c>
      <c r="E340" s="179" t="s">
        <v>321</v>
      </c>
      <c r="F340" s="504"/>
      <c r="G340" s="23" t="s">
        <v>1113</v>
      </c>
      <c r="H340" s="22"/>
      <c r="I340" s="23" t="s">
        <v>1113</v>
      </c>
      <c r="J340" s="22"/>
      <c r="K340" s="22"/>
      <c r="L340" s="23" t="s">
        <v>1113</v>
      </c>
      <c r="M340" s="23"/>
      <c r="N340" s="22"/>
      <c r="O340" s="24"/>
    </row>
    <row r="341" spans="1:15" s="61" customFormat="1" ht="47.25" x14ac:dyDescent="0.2">
      <c r="A341" s="471"/>
      <c r="B341" s="112" t="s">
        <v>387</v>
      </c>
      <c r="C341" s="474"/>
      <c r="D341" s="167">
        <v>1483.33</v>
      </c>
      <c r="E341" s="179" t="s">
        <v>322</v>
      </c>
      <c r="F341" s="504"/>
      <c r="G341" s="23" t="s">
        <v>1113</v>
      </c>
      <c r="H341" s="22"/>
      <c r="I341" s="23" t="s">
        <v>1113</v>
      </c>
      <c r="J341" s="22"/>
      <c r="K341" s="22"/>
      <c r="L341" s="23" t="s">
        <v>1113</v>
      </c>
      <c r="M341" s="23"/>
      <c r="N341" s="22"/>
      <c r="O341" s="24"/>
    </row>
    <row r="342" spans="1:15" s="61" customFormat="1" ht="47.25" x14ac:dyDescent="0.2">
      <c r="A342" s="471"/>
      <c r="B342" s="112" t="s">
        <v>388</v>
      </c>
      <c r="C342" s="474"/>
      <c r="D342" s="167">
        <v>1483.33</v>
      </c>
      <c r="E342" s="179" t="s">
        <v>323</v>
      </c>
      <c r="F342" s="504"/>
      <c r="G342" s="23" t="s">
        <v>1113</v>
      </c>
      <c r="H342" s="22"/>
      <c r="I342" s="23" t="s">
        <v>1113</v>
      </c>
      <c r="J342" s="22"/>
      <c r="K342" s="22"/>
      <c r="L342" s="23" t="s">
        <v>1113</v>
      </c>
      <c r="M342" s="23"/>
      <c r="N342" s="22"/>
      <c r="O342" s="24"/>
    </row>
    <row r="343" spans="1:15" s="61" customFormat="1" ht="47.25" x14ac:dyDescent="0.2">
      <c r="A343" s="471"/>
      <c r="B343" s="112" t="s">
        <v>389</v>
      </c>
      <c r="C343" s="474"/>
      <c r="D343" s="167">
        <v>1483.33</v>
      </c>
      <c r="E343" s="179" t="s">
        <v>324</v>
      </c>
      <c r="F343" s="504"/>
      <c r="G343" s="23" t="s">
        <v>1113</v>
      </c>
      <c r="H343" s="22"/>
      <c r="I343" s="23" t="s">
        <v>1113</v>
      </c>
      <c r="J343" s="22"/>
      <c r="K343" s="22"/>
      <c r="L343" s="23" t="s">
        <v>1113</v>
      </c>
      <c r="M343" s="23"/>
      <c r="N343" s="22"/>
      <c r="O343" s="24"/>
    </row>
    <row r="344" spans="1:15" s="61" customFormat="1" ht="47.25" x14ac:dyDescent="0.2">
      <c r="A344" s="471"/>
      <c r="B344" s="112" t="s">
        <v>390</v>
      </c>
      <c r="C344" s="474"/>
      <c r="D344" s="167">
        <v>1483.33</v>
      </c>
      <c r="E344" s="179" t="s">
        <v>325</v>
      </c>
      <c r="F344" s="504"/>
      <c r="G344" s="23" t="s">
        <v>1113</v>
      </c>
      <c r="H344" s="22"/>
      <c r="I344" s="23" t="s">
        <v>1113</v>
      </c>
      <c r="J344" s="22"/>
      <c r="K344" s="22"/>
      <c r="L344" s="23" t="s">
        <v>1113</v>
      </c>
      <c r="M344" s="23"/>
      <c r="N344" s="22"/>
      <c r="O344" s="24"/>
    </row>
    <row r="345" spans="1:15" s="61" customFormat="1" ht="47.25" x14ac:dyDescent="0.2">
      <c r="A345" s="471"/>
      <c r="B345" s="112" t="s">
        <v>391</v>
      </c>
      <c r="C345" s="474"/>
      <c r="D345" s="167">
        <v>1483.33</v>
      </c>
      <c r="E345" s="179" t="s">
        <v>326</v>
      </c>
      <c r="F345" s="504"/>
      <c r="G345" s="23" t="s">
        <v>1113</v>
      </c>
      <c r="H345" s="22"/>
      <c r="I345" s="23" t="s">
        <v>1113</v>
      </c>
      <c r="J345" s="22"/>
      <c r="K345" s="22"/>
      <c r="L345" s="23" t="s">
        <v>1113</v>
      </c>
      <c r="M345" s="23"/>
      <c r="N345" s="22"/>
      <c r="O345" s="24"/>
    </row>
    <row r="346" spans="1:15" s="61" customFormat="1" ht="47.25" x14ac:dyDescent="0.2">
      <c r="A346" s="471"/>
      <c r="B346" s="112" t="s">
        <v>392</v>
      </c>
      <c r="C346" s="474"/>
      <c r="D346" s="167">
        <v>1483.33</v>
      </c>
      <c r="E346" s="179" t="s">
        <v>327</v>
      </c>
      <c r="F346" s="504"/>
      <c r="G346" s="23" t="s">
        <v>1113</v>
      </c>
      <c r="H346" s="22"/>
      <c r="I346" s="23" t="s">
        <v>1113</v>
      </c>
      <c r="J346" s="22"/>
      <c r="K346" s="22"/>
      <c r="L346" s="23" t="s">
        <v>1113</v>
      </c>
      <c r="M346" s="23"/>
      <c r="N346" s="22"/>
      <c r="O346" s="24"/>
    </row>
    <row r="347" spans="1:15" s="61" customFormat="1" ht="47.25" x14ac:dyDescent="0.2">
      <c r="A347" s="471"/>
      <c r="B347" s="112" t="s">
        <v>393</v>
      </c>
      <c r="C347" s="474"/>
      <c r="D347" s="167">
        <v>1093.75</v>
      </c>
      <c r="E347" s="179" t="s">
        <v>328</v>
      </c>
      <c r="F347" s="504"/>
      <c r="G347" s="23" t="s">
        <v>1113</v>
      </c>
      <c r="H347" s="22"/>
      <c r="I347" s="23" t="s">
        <v>1113</v>
      </c>
      <c r="J347" s="22"/>
      <c r="K347" s="22"/>
      <c r="L347" s="23" t="s">
        <v>1113</v>
      </c>
      <c r="M347" s="23"/>
      <c r="N347" s="22"/>
      <c r="O347" s="24"/>
    </row>
    <row r="348" spans="1:15" s="61" customFormat="1" ht="47.25" x14ac:dyDescent="0.2">
      <c r="A348" s="471"/>
      <c r="B348" s="112" t="s">
        <v>394</v>
      </c>
      <c r="C348" s="474"/>
      <c r="D348" s="167">
        <v>1093.75</v>
      </c>
      <c r="E348" s="179" t="s">
        <v>329</v>
      </c>
      <c r="F348" s="504"/>
      <c r="G348" s="23" t="s">
        <v>1113</v>
      </c>
      <c r="H348" s="22"/>
      <c r="I348" s="23" t="s">
        <v>1113</v>
      </c>
      <c r="J348" s="22"/>
      <c r="K348" s="22"/>
      <c r="L348" s="23" t="s">
        <v>1113</v>
      </c>
      <c r="M348" s="23"/>
      <c r="N348" s="22"/>
      <c r="O348" s="24"/>
    </row>
    <row r="349" spans="1:15" s="61" customFormat="1" ht="47.25" x14ac:dyDescent="0.2">
      <c r="A349" s="471"/>
      <c r="B349" s="112" t="s">
        <v>395</v>
      </c>
      <c r="C349" s="474"/>
      <c r="D349" s="167">
        <v>1093.75</v>
      </c>
      <c r="E349" s="179" t="s">
        <v>330</v>
      </c>
      <c r="F349" s="504"/>
      <c r="G349" s="23" t="s">
        <v>1113</v>
      </c>
      <c r="H349" s="22"/>
      <c r="I349" s="23" t="s">
        <v>1113</v>
      </c>
      <c r="J349" s="22"/>
      <c r="K349" s="22"/>
      <c r="L349" s="23" t="s">
        <v>1113</v>
      </c>
      <c r="M349" s="23"/>
      <c r="N349" s="22"/>
      <c r="O349" s="24"/>
    </row>
    <row r="350" spans="1:15" s="61" customFormat="1" ht="47.25" x14ac:dyDescent="0.2">
      <c r="A350" s="471"/>
      <c r="B350" s="112" t="s">
        <v>396</v>
      </c>
      <c r="C350" s="474"/>
      <c r="D350" s="167">
        <v>1093.75</v>
      </c>
      <c r="E350" s="179" t="s">
        <v>331</v>
      </c>
      <c r="F350" s="504"/>
      <c r="G350" s="23" t="s">
        <v>1113</v>
      </c>
      <c r="H350" s="22"/>
      <c r="I350" s="23" t="s">
        <v>1113</v>
      </c>
      <c r="J350" s="22"/>
      <c r="K350" s="22"/>
      <c r="L350" s="23" t="s">
        <v>1113</v>
      </c>
      <c r="M350" s="23"/>
      <c r="N350" s="22"/>
      <c r="O350" s="24"/>
    </row>
    <row r="351" spans="1:15" s="61" customFormat="1" ht="47.25" x14ac:dyDescent="0.2">
      <c r="A351" s="471"/>
      <c r="B351" s="112" t="s">
        <v>397</v>
      </c>
      <c r="C351" s="474"/>
      <c r="D351" s="167">
        <v>3300</v>
      </c>
      <c r="E351" s="179" t="s">
        <v>332</v>
      </c>
      <c r="F351" s="504"/>
      <c r="G351" s="23" t="s">
        <v>1113</v>
      </c>
      <c r="H351" s="22"/>
      <c r="I351" s="23" t="s">
        <v>1113</v>
      </c>
      <c r="J351" s="22"/>
      <c r="K351" s="22"/>
      <c r="L351" s="23" t="s">
        <v>1113</v>
      </c>
      <c r="M351" s="23"/>
      <c r="N351" s="22"/>
      <c r="O351" s="24"/>
    </row>
    <row r="352" spans="1:15" s="61" customFormat="1" ht="47.25" x14ac:dyDescent="0.2">
      <c r="A352" s="471"/>
      <c r="B352" s="112" t="s">
        <v>398</v>
      </c>
      <c r="C352" s="474"/>
      <c r="D352" s="167">
        <v>3300</v>
      </c>
      <c r="E352" s="179" t="s">
        <v>333</v>
      </c>
      <c r="F352" s="504"/>
      <c r="G352" s="23" t="s">
        <v>1113</v>
      </c>
      <c r="H352" s="22"/>
      <c r="I352" s="23" t="s">
        <v>1113</v>
      </c>
      <c r="J352" s="22"/>
      <c r="K352" s="22"/>
      <c r="L352" s="23" t="s">
        <v>1113</v>
      </c>
      <c r="M352" s="23"/>
      <c r="N352" s="22"/>
      <c r="O352" s="24"/>
    </row>
    <row r="353" spans="1:15" s="61" customFormat="1" ht="47.25" x14ac:dyDescent="0.2">
      <c r="A353" s="471"/>
      <c r="B353" s="112" t="s">
        <v>399</v>
      </c>
      <c r="C353" s="474"/>
      <c r="D353" s="167">
        <v>3300</v>
      </c>
      <c r="E353" s="179" t="s">
        <v>334</v>
      </c>
      <c r="F353" s="504"/>
      <c r="G353" s="23" t="s">
        <v>1113</v>
      </c>
      <c r="H353" s="22"/>
      <c r="I353" s="23" t="s">
        <v>1113</v>
      </c>
      <c r="J353" s="22"/>
      <c r="K353" s="22"/>
      <c r="L353" s="23" t="s">
        <v>1113</v>
      </c>
      <c r="M353" s="23"/>
      <c r="N353" s="22"/>
      <c r="O353" s="24"/>
    </row>
    <row r="354" spans="1:15" s="61" customFormat="1" ht="47.25" x14ac:dyDescent="0.2">
      <c r="A354" s="471"/>
      <c r="B354" s="112" t="s">
        <v>400</v>
      </c>
      <c r="C354" s="474"/>
      <c r="D354" s="167">
        <v>3300</v>
      </c>
      <c r="E354" s="179" t="s">
        <v>335</v>
      </c>
      <c r="F354" s="504"/>
      <c r="G354" s="23" t="s">
        <v>1113</v>
      </c>
      <c r="H354" s="22"/>
      <c r="I354" s="23" t="s">
        <v>1113</v>
      </c>
      <c r="J354" s="22"/>
      <c r="K354" s="22"/>
      <c r="L354" s="23" t="s">
        <v>1113</v>
      </c>
      <c r="M354" s="23"/>
      <c r="N354" s="22"/>
      <c r="O354" s="24"/>
    </row>
    <row r="355" spans="1:15" s="61" customFormat="1" ht="47.25" x14ac:dyDescent="0.2">
      <c r="A355" s="471"/>
      <c r="B355" s="112" t="s">
        <v>3085</v>
      </c>
      <c r="C355" s="474"/>
      <c r="D355" s="167">
        <v>3300</v>
      </c>
      <c r="E355" s="179" t="s">
        <v>336</v>
      </c>
      <c r="F355" s="504"/>
      <c r="G355" s="23" t="s">
        <v>1113</v>
      </c>
      <c r="H355" s="22"/>
      <c r="I355" s="23" t="s">
        <v>1113</v>
      </c>
      <c r="J355" s="22"/>
      <c r="K355" s="22"/>
      <c r="L355" s="23" t="s">
        <v>1113</v>
      </c>
      <c r="M355" s="23"/>
      <c r="N355" s="22"/>
      <c r="O355" s="24"/>
    </row>
    <row r="356" spans="1:15" s="61" customFormat="1" ht="47.25" x14ac:dyDescent="0.2">
      <c r="A356" s="471"/>
      <c r="B356" s="112" t="s">
        <v>401</v>
      </c>
      <c r="C356" s="474"/>
      <c r="D356" s="167">
        <v>108</v>
      </c>
      <c r="E356" s="179" t="s">
        <v>337</v>
      </c>
      <c r="F356" s="504"/>
      <c r="G356" s="23" t="s">
        <v>1113</v>
      </c>
      <c r="H356" s="22"/>
      <c r="I356" s="23" t="s">
        <v>1113</v>
      </c>
      <c r="J356" s="22"/>
      <c r="K356" s="22"/>
      <c r="L356" s="23" t="s">
        <v>1113</v>
      </c>
      <c r="M356" s="23"/>
      <c r="N356" s="22"/>
      <c r="O356" s="24"/>
    </row>
    <row r="357" spans="1:15" s="61" customFormat="1" ht="47.25" x14ac:dyDescent="0.2">
      <c r="A357" s="471"/>
      <c r="B357" s="112" t="s">
        <v>402</v>
      </c>
      <c r="C357" s="474"/>
      <c r="D357" s="167">
        <v>160</v>
      </c>
      <c r="E357" s="179" t="s">
        <v>338</v>
      </c>
      <c r="F357" s="504"/>
      <c r="G357" s="23" t="s">
        <v>1113</v>
      </c>
      <c r="H357" s="22"/>
      <c r="I357" s="23" t="s">
        <v>1113</v>
      </c>
      <c r="J357" s="22"/>
      <c r="K357" s="22"/>
      <c r="L357" s="23" t="s">
        <v>1113</v>
      </c>
      <c r="M357" s="23"/>
      <c r="N357" s="22"/>
      <c r="O357" s="24"/>
    </row>
    <row r="358" spans="1:15" s="61" customFormat="1" ht="47.25" x14ac:dyDescent="0.2">
      <c r="A358" s="471"/>
      <c r="B358" s="112" t="s">
        <v>403</v>
      </c>
      <c r="C358" s="474"/>
      <c r="D358" s="167">
        <v>1458.33</v>
      </c>
      <c r="E358" s="179" t="s">
        <v>339</v>
      </c>
      <c r="F358" s="504"/>
      <c r="G358" s="23" t="s">
        <v>1113</v>
      </c>
      <c r="H358" s="22"/>
      <c r="I358" s="23" t="s">
        <v>1113</v>
      </c>
      <c r="J358" s="22"/>
      <c r="K358" s="22"/>
      <c r="L358" s="23" t="s">
        <v>1113</v>
      </c>
      <c r="M358" s="23"/>
      <c r="N358" s="22"/>
      <c r="O358" s="24"/>
    </row>
    <row r="359" spans="1:15" s="61" customFormat="1" ht="47.25" x14ac:dyDescent="0.2">
      <c r="A359" s="471"/>
      <c r="B359" s="112" t="s">
        <v>404</v>
      </c>
      <c r="C359" s="474"/>
      <c r="D359" s="167">
        <v>1458.33</v>
      </c>
      <c r="E359" s="179" t="s">
        <v>340</v>
      </c>
      <c r="F359" s="504"/>
      <c r="G359" s="23" t="s">
        <v>1113</v>
      </c>
      <c r="H359" s="22"/>
      <c r="I359" s="23" t="s">
        <v>1113</v>
      </c>
      <c r="J359" s="22"/>
      <c r="K359" s="22"/>
      <c r="L359" s="23" t="s">
        <v>1113</v>
      </c>
      <c r="M359" s="23"/>
      <c r="N359" s="22"/>
      <c r="O359" s="24"/>
    </row>
    <row r="360" spans="1:15" s="61" customFormat="1" ht="47.25" x14ac:dyDescent="0.2">
      <c r="A360" s="471"/>
      <c r="B360" s="112" t="s">
        <v>405</v>
      </c>
      <c r="C360" s="474"/>
      <c r="D360" s="167">
        <v>1458.33</v>
      </c>
      <c r="E360" s="179" t="s">
        <v>341</v>
      </c>
      <c r="F360" s="504"/>
      <c r="G360" s="23" t="s">
        <v>1113</v>
      </c>
      <c r="H360" s="22"/>
      <c r="I360" s="23" t="s">
        <v>1113</v>
      </c>
      <c r="J360" s="22"/>
      <c r="K360" s="22"/>
      <c r="L360" s="23" t="s">
        <v>1113</v>
      </c>
      <c r="M360" s="23"/>
      <c r="N360" s="22"/>
      <c r="O360" s="24"/>
    </row>
    <row r="361" spans="1:15" s="61" customFormat="1" ht="47.25" x14ac:dyDescent="0.2">
      <c r="A361" s="471"/>
      <c r="B361" s="112" t="s">
        <v>406</v>
      </c>
      <c r="C361" s="474"/>
      <c r="D361" s="167">
        <v>1458.33</v>
      </c>
      <c r="E361" s="179" t="s">
        <v>342</v>
      </c>
      <c r="F361" s="504"/>
      <c r="G361" s="23" t="s">
        <v>1113</v>
      </c>
      <c r="H361" s="22"/>
      <c r="I361" s="23" t="s">
        <v>1113</v>
      </c>
      <c r="J361" s="22"/>
      <c r="K361" s="22"/>
      <c r="L361" s="23" t="s">
        <v>1113</v>
      </c>
      <c r="M361" s="23"/>
      <c r="N361" s="22"/>
      <c r="O361" s="24"/>
    </row>
    <row r="362" spans="1:15" s="61" customFormat="1" ht="47.25" x14ac:dyDescent="0.2">
      <c r="A362" s="471"/>
      <c r="B362" s="112" t="s">
        <v>407</v>
      </c>
      <c r="C362" s="474"/>
      <c r="D362" s="167">
        <v>1458.33</v>
      </c>
      <c r="E362" s="179" t="s">
        <v>343</v>
      </c>
      <c r="F362" s="504"/>
      <c r="G362" s="23" t="s">
        <v>1113</v>
      </c>
      <c r="H362" s="22"/>
      <c r="I362" s="23" t="s">
        <v>1113</v>
      </c>
      <c r="J362" s="22"/>
      <c r="K362" s="22"/>
      <c r="L362" s="23" t="s">
        <v>1113</v>
      </c>
      <c r="M362" s="23"/>
      <c r="N362" s="22"/>
      <c r="O362" s="24"/>
    </row>
    <row r="363" spans="1:15" s="61" customFormat="1" ht="47.25" x14ac:dyDescent="0.2">
      <c r="A363" s="471"/>
      <c r="B363" s="112" t="s">
        <v>408</v>
      </c>
      <c r="C363" s="474"/>
      <c r="D363" s="167">
        <v>1458.33</v>
      </c>
      <c r="E363" s="179" t="s">
        <v>344</v>
      </c>
      <c r="F363" s="504"/>
      <c r="G363" s="23" t="s">
        <v>1113</v>
      </c>
      <c r="H363" s="22"/>
      <c r="I363" s="23" t="s">
        <v>1113</v>
      </c>
      <c r="J363" s="22"/>
      <c r="K363" s="22"/>
      <c r="L363" s="23" t="s">
        <v>1113</v>
      </c>
      <c r="M363" s="23"/>
      <c r="N363" s="22"/>
      <c r="O363" s="24"/>
    </row>
    <row r="364" spans="1:15" s="61" customFormat="1" ht="47.25" x14ac:dyDescent="0.2">
      <c r="A364" s="471"/>
      <c r="B364" s="112" t="s">
        <v>409</v>
      </c>
      <c r="C364" s="474"/>
      <c r="D364" s="167">
        <v>4004</v>
      </c>
      <c r="E364" s="179" t="s">
        <v>345</v>
      </c>
      <c r="F364" s="504"/>
      <c r="G364" s="23" t="s">
        <v>1113</v>
      </c>
      <c r="H364" s="22"/>
      <c r="I364" s="23" t="s">
        <v>1113</v>
      </c>
      <c r="J364" s="22"/>
      <c r="K364" s="22"/>
      <c r="L364" s="23" t="s">
        <v>1113</v>
      </c>
      <c r="M364" s="23"/>
      <c r="N364" s="22"/>
      <c r="O364" s="24"/>
    </row>
    <row r="365" spans="1:15" s="61" customFormat="1" ht="47.25" x14ac:dyDescent="0.2">
      <c r="A365" s="471"/>
      <c r="B365" s="112" t="s">
        <v>410</v>
      </c>
      <c r="C365" s="474"/>
      <c r="D365" s="167">
        <v>4004</v>
      </c>
      <c r="E365" s="179" t="s">
        <v>346</v>
      </c>
      <c r="F365" s="504"/>
      <c r="G365" s="23" t="s">
        <v>1113</v>
      </c>
      <c r="H365" s="22"/>
      <c r="I365" s="23" t="s">
        <v>1113</v>
      </c>
      <c r="J365" s="22"/>
      <c r="K365" s="22"/>
      <c r="L365" s="23" t="s">
        <v>1113</v>
      </c>
      <c r="M365" s="23"/>
      <c r="N365" s="22"/>
      <c r="O365" s="24"/>
    </row>
    <row r="366" spans="1:15" s="61" customFormat="1" ht="47.25" x14ac:dyDescent="0.2">
      <c r="A366" s="471"/>
      <c r="B366" s="112" t="s">
        <v>411</v>
      </c>
      <c r="C366" s="474"/>
      <c r="D366" s="167">
        <v>4004</v>
      </c>
      <c r="E366" s="179" t="s">
        <v>347</v>
      </c>
      <c r="F366" s="504"/>
      <c r="G366" s="23" t="s">
        <v>1113</v>
      </c>
      <c r="H366" s="22"/>
      <c r="I366" s="23" t="s">
        <v>1113</v>
      </c>
      <c r="J366" s="22"/>
      <c r="K366" s="22"/>
      <c r="L366" s="23" t="s">
        <v>1113</v>
      </c>
      <c r="M366" s="23"/>
      <c r="N366" s="22"/>
      <c r="O366" s="24"/>
    </row>
    <row r="367" spans="1:15" s="61" customFormat="1" ht="47.25" x14ac:dyDescent="0.2">
      <c r="A367" s="471"/>
      <c r="B367" s="112" t="s">
        <v>412</v>
      </c>
      <c r="C367" s="474"/>
      <c r="D367" s="167">
        <v>4004</v>
      </c>
      <c r="E367" s="179" t="s">
        <v>348</v>
      </c>
      <c r="F367" s="504"/>
      <c r="G367" s="23" t="s">
        <v>1113</v>
      </c>
      <c r="H367" s="22"/>
      <c r="I367" s="23" t="s">
        <v>1113</v>
      </c>
      <c r="J367" s="22"/>
      <c r="K367" s="22"/>
      <c r="L367" s="23" t="s">
        <v>1113</v>
      </c>
      <c r="M367" s="23"/>
      <c r="N367" s="22"/>
      <c r="O367" s="24"/>
    </row>
    <row r="368" spans="1:15" s="61" customFormat="1" ht="47.25" x14ac:dyDescent="0.2">
      <c r="A368" s="471"/>
      <c r="B368" s="112" t="s">
        <v>413</v>
      </c>
      <c r="C368" s="474"/>
      <c r="D368" s="167">
        <v>180</v>
      </c>
      <c r="E368" s="179" t="s">
        <v>349</v>
      </c>
      <c r="F368" s="504"/>
      <c r="G368" s="23" t="s">
        <v>1113</v>
      </c>
      <c r="H368" s="22"/>
      <c r="I368" s="23" t="s">
        <v>1113</v>
      </c>
      <c r="J368" s="22"/>
      <c r="K368" s="22"/>
      <c r="L368" s="23" t="s">
        <v>1113</v>
      </c>
      <c r="M368" s="23"/>
      <c r="N368" s="22"/>
      <c r="O368" s="24"/>
    </row>
    <row r="369" spans="1:15" s="61" customFormat="1" ht="47.25" x14ac:dyDescent="0.2">
      <c r="A369" s="471"/>
      <c r="B369" s="112" t="s">
        <v>414</v>
      </c>
      <c r="C369" s="474"/>
      <c r="D369" s="167">
        <v>306</v>
      </c>
      <c r="E369" s="179" t="s">
        <v>350</v>
      </c>
      <c r="F369" s="504"/>
      <c r="G369" s="23" t="s">
        <v>1113</v>
      </c>
      <c r="H369" s="22"/>
      <c r="I369" s="23" t="s">
        <v>1113</v>
      </c>
      <c r="J369" s="22"/>
      <c r="K369" s="22"/>
      <c r="L369" s="23" t="s">
        <v>1113</v>
      </c>
      <c r="M369" s="23"/>
      <c r="N369" s="22"/>
      <c r="O369" s="24"/>
    </row>
    <row r="370" spans="1:15" s="61" customFormat="1" ht="47.25" x14ac:dyDescent="0.2">
      <c r="A370" s="471"/>
      <c r="B370" s="112" t="s">
        <v>415</v>
      </c>
      <c r="C370" s="474"/>
      <c r="D370" s="167">
        <v>306</v>
      </c>
      <c r="E370" s="179" t="s">
        <v>351</v>
      </c>
      <c r="F370" s="504"/>
      <c r="G370" s="23" t="s">
        <v>1113</v>
      </c>
      <c r="H370" s="22"/>
      <c r="I370" s="23" t="s">
        <v>1113</v>
      </c>
      <c r="J370" s="22"/>
      <c r="K370" s="22"/>
      <c r="L370" s="23" t="s">
        <v>1113</v>
      </c>
      <c r="M370" s="23"/>
      <c r="N370" s="22"/>
      <c r="O370" s="24"/>
    </row>
    <row r="371" spans="1:15" s="61" customFormat="1" ht="47.25" x14ac:dyDescent="0.2">
      <c r="A371" s="471"/>
      <c r="B371" s="112" t="s">
        <v>416</v>
      </c>
      <c r="C371" s="474"/>
      <c r="D371" s="167">
        <v>306</v>
      </c>
      <c r="E371" s="179" t="s">
        <v>352</v>
      </c>
      <c r="F371" s="504"/>
      <c r="G371" s="23" t="s">
        <v>1113</v>
      </c>
      <c r="H371" s="22"/>
      <c r="I371" s="23" t="s">
        <v>1113</v>
      </c>
      <c r="J371" s="22"/>
      <c r="K371" s="22"/>
      <c r="L371" s="23" t="s">
        <v>1113</v>
      </c>
      <c r="M371" s="23"/>
      <c r="N371" s="22"/>
      <c r="O371" s="24"/>
    </row>
    <row r="372" spans="1:15" s="61" customFormat="1" ht="47.25" x14ac:dyDescent="0.2">
      <c r="A372" s="471"/>
      <c r="B372" s="112" t="s">
        <v>417</v>
      </c>
      <c r="C372" s="474"/>
      <c r="D372" s="167">
        <v>306</v>
      </c>
      <c r="E372" s="179" t="s">
        <v>353</v>
      </c>
      <c r="F372" s="504"/>
      <c r="G372" s="23" t="s">
        <v>1113</v>
      </c>
      <c r="H372" s="22"/>
      <c r="I372" s="23" t="s">
        <v>1113</v>
      </c>
      <c r="J372" s="22"/>
      <c r="K372" s="22"/>
      <c r="L372" s="23" t="s">
        <v>1113</v>
      </c>
      <c r="M372" s="23"/>
      <c r="N372" s="22"/>
      <c r="O372" s="24"/>
    </row>
    <row r="373" spans="1:15" s="61" customFormat="1" ht="47.25" x14ac:dyDescent="0.2">
      <c r="A373" s="471"/>
      <c r="B373" s="112" t="s">
        <v>418</v>
      </c>
      <c r="C373" s="474"/>
      <c r="D373" s="167">
        <v>247.5</v>
      </c>
      <c r="E373" s="179" t="s">
        <v>354</v>
      </c>
      <c r="F373" s="504"/>
      <c r="G373" s="23" t="s">
        <v>1113</v>
      </c>
      <c r="H373" s="22"/>
      <c r="I373" s="23" t="s">
        <v>1113</v>
      </c>
      <c r="J373" s="22"/>
      <c r="K373" s="22"/>
      <c r="L373" s="23" t="s">
        <v>1113</v>
      </c>
      <c r="M373" s="23"/>
      <c r="N373" s="22"/>
      <c r="O373" s="24"/>
    </row>
    <row r="374" spans="1:15" s="61" customFormat="1" ht="47.25" x14ac:dyDescent="0.2">
      <c r="A374" s="471"/>
      <c r="B374" s="112" t="s">
        <v>419</v>
      </c>
      <c r="C374" s="474"/>
      <c r="D374" s="167">
        <v>247.5</v>
      </c>
      <c r="E374" s="179" t="s">
        <v>355</v>
      </c>
      <c r="F374" s="504"/>
      <c r="G374" s="23" t="s">
        <v>1113</v>
      </c>
      <c r="H374" s="22"/>
      <c r="I374" s="23" t="s">
        <v>1113</v>
      </c>
      <c r="J374" s="22"/>
      <c r="K374" s="22"/>
      <c r="L374" s="23" t="s">
        <v>1113</v>
      </c>
      <c r="M374" s="23"/>
      <c r="N374" s="22"/>
      <c r="O374" s="24"/>
    </row>
    <row r="375" spans="1:15" s="61" customFormat="1" ht="47.25" x14ac:dyDescent="0.2">
      <c r="A375" s="471"/>
      <c r="B375" s="112" t="s">
        <v>279</v>
      </c>
      <c r="C375" s="474"/>
      <c r="D375" s="167">
        <v>5000</v>
      </c>
      <c r="E375" s="179" t="s">
        <v>356</v>
      </c>
      <c r="F375" s="504"/>
      <c r="G375" s="23" t="s">
        <v>1113</v>
      </c>
      <c r="H375" s="22"/>
      <c r="I375" s="23" t="s">
        <v>1113</v>
      </c>
      <c r="J375" s="22"/>
      <c r="K375" s="22"/>
      <c r="L375" s="23" t="s">
        <v>1113</v>
      </c>
      <c r="M375" s="23"/>
      <c r="N375" s="22"/>
      <c r="O375" s="24"/>
    </row>
    <row r="376" spans="1:15" s="61" customFormat="1" ht="47.25" x14ac:dyDescent="0.2">
      <c r="A376" s="471"/>
      <c r="B376" s="112" t="s">
        <v>280</v>
      </c>
      <c r="C376" s="474"/>
      <c r="D376" s="167">
        <v>5000</v>
      </c>
      <c r="E376" s="179" t="s">
        <v>357</v>
      </c>
      <c r="F376" s="504"/>
      <c r="G376" s="23" t="s">
        <v>1113</v>
      </c>
      <c r="H376" s="22"/>
      <c r="I376" s="23" t="s">
        <v>1113</v>
      </c>
      <c r="J376" s="22"/>
      <c r="K376" s="22"/>
      <c r="L376" s="23" t="s">
        <v>1113</v>
      </c>
      <c r="M376" s="23"/>
      <c r="N376" s="22"/>
      <c r="O376" s="24"/>
    </row>
    <row r="377" spans="1:15" s="61" customFormat="1" ht="47.25" x14ac:dyDescent="0.2">
      <c r="A377" s="471"/>
      <c r="B377" s="112" t="s">
        <v>281</v>
      </c>
      <c r="C377" s="474"/>
      <c r="D377" s="167">
        <v>5000</v>
      </c>
      <c r="E377" s="179" t="s">
        <v>358</v>
      </c>
      <c r="F377" s="504"/>
      <c r="G377" s="23" t="s">
        <v>1113</v>
      </c>
      <c r="H377" s="22"/>
      <c r="I377" s="23" t="s">
        <v>1113</v>
      </c>
      <c r="J377" s="22"/>
      <c r="K377" s="22"/>
      <c r="L377" s="23" t="s">
        <v>1113</v>
      </c>
      <c r="M377" s="23"/>
      <c r="N377" s="22"/>
      <c r="O377" s="24"/>
    </row>
    <row r="378" spans="1:15" s="61" customFormat="1" ht="47.25" x14ac:dyDescent="0.2">
      <c r="A378" s="471"/>
      <c r="B378" s="112" t="s">
        <v>282</v>
      </c>
      <c r="C378" s="474"/>
      <c r="D378" s="167">
        <v>5000</v>
      </c>
      <c r="E378" s="179" t="s">
        <v>359</v>
      </c>
      <c r="F378" s="504"/>
      <c r="G378" s="23" t="s">
        <v>1113</v>
      </c>
      <c r="H378" s="22"/>
      <c r="I378" s="23" t="s">
        <v>1113</v>
      </c>
      <c r="J378" s="22"/>
      <c r="K378" s="22"/>
      <c r="L378" s="23" t="s">
        <v>1113</v>
      </c>
      <c r="M378" s="23"/>
      <c r="N378" s="22"/>
      <c r="O378" s="24"/>
    </row>
    <row r="379" spans="1:15" s="61" customFormat="1" ht="47.25" x14ac:dyDescent="0.2">
      <c r="A379" s="471"/>
      <c r="B379" s="112" t="s">
        <v>283</v>
      </c>
      <c r="C379" s="474"/>
      <c r="D379" s="167">
        <v>5000</v>
      </c>
      <c r="E379" s="179" t="s">
        <v>360</v>
      </c>
      <c r="F379" s="504"/>
      <c r="G379" s="23" t="s">
        <v>1113</v>
      </c>
      <c r="H379" s="22"/>
      <c r="I379" s="23" t="s">
        <v>1113</v>
      </c>
      <c r="J379" s="22"/>
      <c r="K379" s="22"/>
      <c r="L379" s="23" t="s">
        <v>1113</v>
      </c>
      <c r="M379" s="23"/>
      <c r="N379" s="22"/>
      <c r="O379" s="24"/>
    </row>
    <row r="380" spans="1:15" s="61" customFormat="1" ht="47.25" x14ac:dyDescent="0.2">
      <c r="A380" s="471"/>
      <c r="B380" s="112" t="s">
        <v>284</v>
      </c>
      <c r="C380" s="474"/>
      <c r="D380" s="167">
        <v>5000</v>
      </c>
      <c r="E380" s="179" t="s">
        <v>361</v>
      </c>
      <c r="F380" s="504"/>
      <c r="G380" s="23" t="s">
        <v>1113</v>
      </c>
      <c r="H380" s="22"/>
      <c r="I380" s="23" t="s">
        <v>1113</v>
      </c>
      <c r="J380" s="22"/>
      <c r="K380" s="22"/>
      <c r="L380" s="23" t="s">
        <v>1113</v>
      </c>
      <c r="M380" s="23"/>
      <c r="N380" s="22"/>
      <c r="O380" s="24"/>
    </row>
    <row r="381" spans="1:15" s="61" customFormat="1" ht="47.25" x14ac:dyDescent="0.2">
      <c r="A381" s="471"/>
      <c r="B381" s="112" t="s">
        <v>285</v>
      </c>
      <c r="C381" s="474"/>
      <c r="D381" s="167">
        <v>5000</v>
      </c>
      <c r="E381" s="179" t="s">
        <v>362</v>
      </c>
      <c r="F381" s="504"/>
      <c r="G381" s="23" t="s">
        <v>1113</v>
      </c>
      <c r="H381" s="22"/>
      <c r="I381" s="23" t="s">
        <v>1113</v>
      </c>
      <c r="J381" s="22"/>
      <c r="K381" s="22"/>
      <c r="L381" s="23" t="s">
        <v>1113</v>
      </c>
      <c r="M381" s="23"/>
      <c r="N381" s="22"/>
      <c r="O381" s="24"/>
    </row>
    <row r="382" spans="1:15" s="61" customFormat="1" ht="47.25" x14ac:dyDescent="0.2">
      <c r="A382" s="471"/>
      <c r="B382" s="112" t="s">
        <v>286</v>
      </c>
      <c r="C382" s="474"/>
      <c r="D382" s="167">
        <v>7000</v>
      </c>
      <c r="E382" s="179" t="s">
        <v>363</v>
      </c>
      <c r="F382" s="504"/>
      <c r="G382" s="23" t="s">
        <v>1113</v>
      </c>
      <c r="H382" s="22"/>
      <c r="I382" s="23" t="s">
        <v>1113</v>
      </c>
      <c r="J382" s="22"/>
      <c r="K382" s="22"/>
      <c r="L382" s="23" t="s">
        <v>1113</v>
      </c>
      <c r="M382" s="23"/>
      <c r="N382" s="22"/>
      <c r="O382" s="24"/>
    </row>
    <row r="383" spans="1:15" s="61" customFormat="1" ht="47.25" x14ac:dyDescent="0.2">
      <c r="A383" s="471"/>
      <c r="B383" s="112" t="s">
        <v>287</v>
      </c>
      <c r="C383" s="474"/>
      <c r="D383" s="167">
        <v>7000</v>
      </c>
      <c r="E383" s="179" t="s">
        <v>364</v>
      </c>
      <c r="F383" s="504"/>
      <c r="G383" s="23" t="s">
        <v>1113</v>
      </c>
      <c r="H383" s="22"/>
      <c r="I383" s="23" t="s">
        <v>1113</v>
      </c>
      <c r="J383" s="22"/>
      <c r="K383" s="22"/>
      <c r="L383" s="23" t="s">
        <v>1113</v>
      </c>
      <c r="M383" s="23"/>
      <c r="N383" s="22"/>
      <c r="O383" s="24"/>
    </row>
    <row r="384" spans="1:15" s="61" customFormat="1" ht="47.25" x14ac:dyDescent="0.2">
      <c r="A384" s="471"/>
      <c r="B384" s="112" t="s">
        <v>288</v>
      </c>
      <c r="C384" s="474"/>
      <c r="D384" s="167">
        <v>7000</v>
      </c>
      <c r="E384" s="179" t="s">
        <v>365</v>
      </c>
      <c r="F384" s="504"/>
      <c r="G384" s="23" t="s">
        <v>1113</v>
      </c>
      <c r="H384" s="22"/>
      <c r="I384" s="23" t="s">
        <v>1113</v>
      </c>
      <c r="J384" s="22"/>
      <c r="K384" s="22"/>
      <c r="L384" s="23" t="s">
        <v>1113</v>
      </c>
      <c r="M384" s="23"/>
      <c r="N384" s="22"/>
      <c r="O384" s="24"/>
    </row>
    <row r="385" spans="1:15" s="61" customFormat="1" ht="47.25" x14ac:dyDescent="0.2">
      <c r="A385" s="471"/>
      <c r="B385" s="112" t="s">
        <v>289</v>
      </c>
      <c r="C385" s="474"/>
      <c r="D385" s="167">
        <v>7000</v>
      </c>
      <c r="E385" s="179" t="s">
        <v>366</v>
      </c>
      <c r="F385" s="504"/>
      <c r="G385" s="23" t="s">
        <v>1113</v>
      </c>
      <c r="H385" s="22"/>
      <c r="I385" s="23" t="s">
        <v>1113</v>
      </c>
      <c r="J385" s="22"/>
      <c r="K385" s="22"/>
      <c r="L385" s="23" t="s">
        <v>1113</v>
      </c>
      <c r="M385" s="23"/>
      <c r="N385" s="22"/>
      <c r="O385" s="24"/>
    </row>
    <row r="386" spans="1:15" s="61" customFormat="1" ht="47.25" x14ac:dyDescent="0.2">
      <c r="A386" s="471"/>
      <c r="B386" s="112" t="s">
        <v>290</v>
      </c>
      <c r="C386" s="474"/>
      <c r="D386" s="167">
        <v>7000</v>
      </c>
      <c r="E386" s="179" t="s">
        <v>367</v>
      </c>
      <c r="F386" s="504"/>
      <c r="G386" s="23" t="s">
        <v>1113</v>
      </c>
      <c r="H386" s="22"/>
      <c r="I386" s="23" t="s">
        <v>1113</v>
      </c>
      <c r="J386" s="22"/>
      <c r="K386" s="22"/>
      <c r="L386" s="23" t="s">
        <v>1113</v>
      </c>
      <c r="M386" s="23"/>
      <c r="N386" s="22"/>
      <c r="O386" s="24"/>
    </row>
    <row r="387" spans="1:15" s="61" customFormat="1" ht="47.25" x14ac:dyDescent="0.2">
      <c r="A387" s="471"/>
      <c r="B387" s="112" t="s">
        <v>291</v>
      </c>
      <c r="C387" s="474"/>
      <c r="D387" s="167">
        <v>410</v>
      </c>
      <c r="E387" s="179" t="s">
        <v>368</v>
      </c>
      <c r="F387" s="504"/>
      <c r="G387" s="23" t="s">
        <v>1113</v>
      </c>
      <c r="H387" s="22"/>
      <c r="I387" s="23" t="s">
        <v>1113</v>
      </c>
      <c r="J387" s="22"/>
      <c r="K387" s="22"/>
      <c r="L387" s="23" t="s">
        <v>1113</v>
      </c>
      <c r="M387" s="23"/>
      <c r="N387" s="22"/>
      <c r="O387" s="24"/>
    </row>
    <row r="388" spans="1:15" s="61" customFormat="1" ht="47.25" x14ac:dyDescent="0.2">
      <c r="A388" s="471"/>
      <c r="B388" s="112" t="s">
        <v>292</v>
      </c>
      <c r="C388" s="474"/>
      <c r="D388" s="167">
        <v>410</v>
      </c>
      <c r="E388" s="179" t="s">
        <v>369</v>
      </c>
      <c r="F388" s="504"/>
      <c r="G388" s="23" t="s">
        <v>1113</v>
      </c>
      <c r="H388" s="22"/>
      <c r="I388" s="23" t="s">
        <v>1113</v>
      </c>
      <c r="J388" s="22"/>
      <c r="K388" s="22"/>
      <c r="L388" s="23" t="s">
        <v>1113</v>
      </c>
      <c r="M388" s="23"/>
      <c r="N388" s="22"/>
      <c r="O388" s="24"/>
    </row>
    <row r="389" spans="1:15" s="61" customFormat="1" ht="47.25" x14ac:dyDescent="0.2">
      <c r="A389" s="471"/>
      <c r="B389" s="112" t="s">
        <v>293</v>
      </c>
      <c r="C389" s="474"/>
      <c r="D389" s="167">
        <v>500</v>
      </c>
      <c r="E389" s="179" t="s">
        <v>370</v>
      </c>
      <c r="F389" s="504"/>
      <c r="G389" s="23" t="s">
        <v>1113</v>
      </c>
      <c r="H389" s="22"/>
      <c r="I389" s="23" t="s">
        <v>1113</v>
      </c>
      <c r="J389" s="22"/>
      <c r="K389" s="22"/>
      <c r="L389" s="23" t="s">
        <v>1113</v>
      </c>
      <c r="M389" s="23"/>
      <c r="N389" s="22"/>
      <c r="O389" s="24"/>
    </row>
    <row r="390" spans="1:15" s="61" customFormat="1" ht="47.25" x14ac:dyDescent="0.2">
      <c r="A390" s="471"/>
      <c r="B390" s="112" t="s">
        <v>294</v>
      </c>
      <c r="C390" s="474"/>
      <c r="D390" s="167">
        <v>375</v>
      </c>
      <c r="E390" s="179" t="s">
        <v>371</v>
      </c>
      <c r="F390" s="504"/>
      <c r="G390" s="23" t="s">
        <v>1113</v>
      </c>
      <c r="H390" s="22"/>
      <c r="I390" s="23" t="s">
        <v>1113</v>
      </c>
      <c r="J390" s="22"/>
      <c r="K390" s="22"/>
      <c r="L390" s="23" t="s">
        <v>1113</v>
      </c>
      <c r="M390" s="23"/>
      <c r="N390" s="22"/>
      <c r="O390" s="24"/>
    </row>
    <row r="391" spans="1:15" s="61" customFormat="1" ht="47.25" x14ac:dyDescent="0.2">
      <c r="A391" s="471"/>
      <c r="B391" s="112" t="s">
        <v>295</v>
      </c>
      <c r="C391" s="474"/>
      <c r="D391" s="167">
        <v>4000</v>
      </c>
      <c r="E391" s="179" t="s">
        <v>372</v>
      </c>
      <c r="F391" s="504"/>
      <c r="G391" s="23" t="s">
        <v>1113</v>
      </c>
      <c r="H391" s="22"/>
      <c r="I391" s="23" t="s">
        <v>1113</v>
      </c>
      <c r="J391" s="22"/>
      <c r="K391" s="22"/>
      <c r="L391" s="23" t="s">
        <v>1113</v>
      </c>
      <c r="M391" s="23"/>
      <c r="N391" s="22"/>
      <c r="O391" s="24"/>
    </row>
    <row r="392" spans="1:15" s="61" customFormat="1" ht="47.25" x14ac:dyDescent="0.2">
      <c r="A392" s="471"/>
      <c r="B392" s="112" t="s">
        <v>296</v>
      </c>
      <c r="C392" s="474"/>
      <c r="D392" s="167">
        <v>306</v>
      </c>
      <c r="E392" s="179" t="s">
        <v>373</v>
      </c>
      <c r="F392" s="504"/>
      <c r="G392" s="23" t="s">
        <v>1113</v>
      </c>
      <c r="H392" s="22"/>
      <c r="I392" s="23" t="s">
        <v>1113</v>
      </c>
      <c r="J392" s="22"/>
      <c r="K392" s="22"/>
      <c r="L392" s="23" t="s">
        <v>1113</v>
      </c>
      <c r="M392" s="23"/>
      <c r="N392" s="22"/>
      <c r="O392" s="24"/>
    </row>
    <row r="393" spans="1:15" s="61" customFormat="1" ht="47.25" x14ac:dyDescent="0.2">
      <c r="A393" s="471"/>
      <c r="B393" s="112" t="s">
        <v>297</v>
      </c>
      <c r="C393" s="474"/>
      <c r="D393" s="167">
        <v>247.5</v>
      </c>
      <c r="E393" s="179" t="s">
        <v>374</v>
      </c>
      <c r="F393" s="504"/>
      <c r="G393" s="23" t="s">
        <v>1113</v>
      </c>
      <c r="H393" s="22"/>
      <c r="I393" s="23" t="s">
        <v>1113</v>
      </c>
      <c r="J393" s="22"/>
      <c r="K393" s="22"/>
      <c r="L393" s="23"/>
      <c r="M393" s="23" t="s">
        <v>1113</v>
      </c>
      <c r="N393" s="22"/>
      <c r="O393" s="24"/>
    </row>
    <row r="394" spans="1:15" s="61" customFormat="1" ht="47.25" x14ac:dyDescent="0.2">
      <c r="A394" s="113" t="s">
        <v>1693</v>
      </c>
      <c r="B394" s="114" t="s">
        <v>298</v>
      </c>
      <c r="C394" s="115" t="s">
        <v>3564</v>
      </c>
      <c r="D394" s="172">
        <v>127000</v>
      </c>
      <c r="E394" s="174" t="s">
        <v>420</v>
      </c>
      <c r="F394" s="116">
        <v>40633</v>
      </c>
      <c r="G394" s="32" t="s">
        <v>1113</v>
      </c>
      <c r="H394" s="31"/>
      <c r="I394" s="32" t="s">
        <v>1113</v>
      </c>
      <c r="J394" s="31"/>
      <c r="K394" s="31"/>
      <c r="L394" s="32" t="s">
        <v>1113</v>
      </c>
      <c r="M394" s="32"/>
      <c r="N394" s="31"/>
      <c r="O394" s="33"/>
    </row>
    <row r="395" spans="1:15" s="61" customFormat="1" ht="63" x14ac:dyDescent="0.2">
      <c r="A395" s="181" t="s">
        <v>1694</v>
      </c>
      <c r="B395" s="112" t="s">
        <v>3081</v>
      </c>
      <c r="C395" s="168" t="s">
        <v>3565</v>
      </c>
      <c r="D395" s="167">
        <v>4192.71</v>
      </c>
      <c r="E395" s="184" t="s">
        <v>421</v>
      </c>
      <c r="F395" s="191">
        <v>40682</v>
      </c>
      <c r="G395" s="23" t="s">
        <v>1113</v>
      </c>
      <c r="H395" s="22"/>
      <c r="I395" s="23" t="s">
        <v>1113</v>
      </c>
      <c r="J395" s="22"/>
      <c r="K395" s="22"/>
      <c r="L395" s="23" t="s">
        <v>1113</v>
      </c>
      <c r="M395" s="23" t="s">
        <v>1113</v>
      </c>
      <c r="N395" s="22"/>
      <c r="O395" s="24"/>
    </row>
    <row r="396" spans="1:15" s="61" customFormat="1" ht="47.25" x14ac:dyDescent="0.2">
      <c r="A396" s="181" t="s">
        <v>1695</v>
      </c>
      <c r="B396" s="112" t="s">
        <v>299</v>
      </c>
      <c r="C396" s="168" t="s">
        <v>3566</v>
      </c>
      <c r="D396" s="167">
        <v>13000</v>
      </c>
      <c r="E396" s="179" t="s">
        <v>422</v>
      </c>
      <c r="F396" s="191">
        <v>40766</v>
      </c>
      <c r="G396" s="23" t="s">
        <v>1113</v>
      </c>
      <c r="H396" s="22"/>
      <c r="I396" s="23" t="s">
        <v>1113</v>
      </c>
      <c r="J396" s="22"/>
      <c r="K396" s="22"/>
      <c r="L396" s="23" t="s">
        <v>1113</v>
      </c>
      <c r="M396" s="23" t="s">
        <v>1113</v>
      </c>
      <c r="N396" s="22"/>
      <c r="O396" s="24"/>
    </row>
    <row r="397" spans="1:15" s="61" customFormat="1" ht="47.25" x14ac:dyDescent="0.2">
      <c r="A397" s="181" t="s">
        <v>1696</v>
      </c>
      <c r="B397" s="112" t="s">
        <v>52</v>
      </c>
      <c r="C397" s="168" t="s">
        <v>3567</v>
      </c>
      <c r="D397" s="167">
        <v>46871.93</v>
      </c>
      <c r="E397" s="179" t="s">
        <v>423</v>
      </c>
      <c r="F397" s="191">
        <v>40717</v>
      </c>
      <c r="G397" s="23" t="s">
        <v>1113</v>
      </c>
      <c r="H397" s="22"/>
      <c r="I397" s="23" t="s">
        <v>1113</v>
      </c>
      <c r="J397" s="22"/>
      <c r="K397" s="22"/>
      <c r="L397" s="23" t="s">
        <v>1113</v>
      </c>
      <c r="M397" s="23" t="s">
        <v>1113</v>
      </c>
      <c r="N397" s="22"/>
      <c r="O397" s="24"/>
    </row>
    <row r="398" spans="1:15" s="61" customFormat="1" ht="63" x14ac:dyDescent="0.2">
      <c r="A398" s="471" t="s">
        <v>1697</v>
      </c>
      <c r="B398" s="112" t="s">
        <v>300</v>
      </c>
      <c r="C398" s="474" t="s">
        <v>3568</v>
      </c>
      <c r="D398" s="167">
        <v>2800</v>
      </c>
      <c r="E398" s="184" t="s">
        <v>424</v>
      </c>
      <c r="F398" s="509">
        <v>40696</v>
      </c>
      <c r="G398" s="23" t="s">
        <v>1113</v>
      </c>
      <c r="H398" s="22"/>
      <c r="I398" s="23" t="s">
        <v>1113</v>
      </c>
      <c r="J398" s="22"/>
      <c r="K398" s="22"/>
      <c r="L398" s="23" t="s">
        <v>1113</v>
      </c>
      <c r="M398" s="23" t="s">
        <v>1113</v>
      </c>
      <c r="N398" s="22"/>
      <c r="O398" s="24"/>
    </row>
    <row r="399" spans="1:15" s="61" customFormat="1" ht="63" x14ac:dyDescent="0.2">
      <c r="A399" s="471"/>
      <c r="B399" s="112" t="s">
        <v>301</v>
      </c>
      <c r="C399" s="474"/>
      <c r="D399" s="167">
        <v>2195</v>
      </c>
      <c r="E399" s="184" t="s">
        <v>425</v>
      </c>
      <c r="F399" s="504"/>
      <c r="G399" s="23" t="s">
        <v>1113</v>
      </c>
      <c r="H399" s="22"/>
      <c r="I399" s="23" t="s">
        <v>1113</v>
      </c>
      <c r="J399" s="22"/>
      <c r="K399" s="22"/>
      <c r="L399" s="23" t="s">
        <v>1113</v>
      </c>
      <c r="M399" s="23" t="s">
        <v>1113</v>
      </c>
      <c r="N399" s="22"/>
      <c r="O399" s="24"/>
    </row>
    <row r="400" spans="1:15" s="61" customFormat="1" ht="63" x14ac:dyDescent="0.2">
      <c r="A400" s="471" t="s">
        <v>1698</v>
      </c>
      <c r="B400" s="112" t="s">
        <v>302</v>
      </c>
      <c r="C400" s="474" t="s">
        <v>3569</v>
      </c>
      <c r="D400" s="167">
        <v>9953.8700000000008</v>
      </c>
      <c r="E400" s="184" t="s">
        <v>426</v>
      </c>
      <c r="F400" s="509">
        <v>40724</v>
      </c>
      <c r="G400" s="23" t="s">
        <v>1113</v>
      </c>
      <c r="H400" s="22"/>
      <c r="I400" s="23" t="s">
        <v>1113</v>
      </c>
      <c r="J400" s="22"/>
      <c r="K400" s="22"/>
      <c r="L400" s="23" t="s">
        <v>1113</v>
      </c>
      <c r="M400" s="23" t="s">
        <v>1113</v>
      </c>
      <c r="N400" s="22"/>
      <c r="O400" s="24"/>
    </row>
    <row r="401" spans="1:15" s="61" customFormat="1" ht="63" x14ac:dyDescent="0.2">
      <c r="A401" s="471"/>
      <c r="B401" s="112" t="s">
        <v>302</v>
      </c>
      <c r="C401" s="474"/>
      <c r="D401" s="167">
        <v>144.91</v>
      </c>
      <c r="E401" s="184" t="s">
        <v>427</v>
      </c>
      <c r="F401" s="509"/>
      <c r="G401" s="23" t="s">
        <v>1113</v>
      </c>
      <c r="H401" s="22"/>
      <c r="I401" s="23" t="s">
        <v>1113</v>
      </c>
      <c r="J401" s="22"/>
      <c r="K401" s="22"/>
      <c r="L401" s="23" t="s">
        <v>1113</v>
      </c>
      <c r="M401" s="23" t="s">
        <v>1113</v>
      </c>
      <c r="N401" s="22"/>
      <c r="O401" s="24"/>
    </row>
    <row r="402" spans="1:15" s="61" customFormat="1" ht="63" x14ac:dyDescent="0.2">
      <c r="A402" s="471"/>
      <c r="B402" s="112" t="s">
        <v>107</v>
      </c>
      <c r="C402" s="474"/>
      <c r="D402" s="167">
        <v>620</v>
      </c>
      <c r="E402" s="184" t="s">
        <v>428</v>
      </c>
      <c r="F402" s="504"/>
      <c r="G402" s="23" t="s">
        <v>1113</v>
      </c>
      <c r="H402" s="22"/>
      <c r="I402" s="23" t="s">
        <v>1113</v>
      </c>
      <c r="J402" s="22"/>
      <c r="K402" s="22"/>
      <c r="L402" s="23" t="s">
        <v>1113</v>
      </c>
      <c r="M402" s="23" t="s">
        <v>1113</v>
      </c>
      <c r="N402" s="22"/>
      <c r="O402" s="24"/>
    </row>
    <row r="403" spans="1:15" s="61" customFormat="1" ht="47.25" x14ac:dyDescent="0.2">
      <c r="A403" s="471" t="s">
        <v>1699</v>
      </c>
      <c r="B403" s="112" t="s">
        <v>303</v>
      </c>
      <c r="C403" s="474" t="s">
        <v>3570</v>
      </c>
      <c r="D403" s="167">
        <v>4000</v>
      </c>
      <c r="E403" s="179" t="s">
        <v>429</v>
      </c>
      <c r="F403" s="191">
        <v>40794</v>
      </c>
      <c r="G403" s="23" t="s">
        <v>1113</v>
      </c>
      <c r="H403" s="22"/>
      <c r="I403" s="23" t="s">
        <v>1113</v>
      </c>
      <c r="J403" s="22"/>
      <c r="K403" s="22"/>
      <c r="L403" s="23" t="s">
        <v>1113</v>
      </c>
      <c r="M403" s="23" t="s">
        <v>1113</v>
      </c>
      <c r="N403" s="22"/>
      <c r="O403" s="24"/>
    </row>
    <row r="404" spans="1:15" s="61" customFormat="1" ht="47.25" x14ac:dyDescent="0.2">
      <c r="A404" s="471"/>
      <c r="B404" s="112" t="s">
        <v>304</v>
      </c>
      <c r="C404" s="474"/>
      <c r="D404" s="167">
        <v>4000</v>
      </c>
      <c r="E404" s="179" t="s">
        <v>430</v>
      </c>
      <c r="F404" s="191">
        <v>40843</v>
      </c>
      <c r="G404" s="23" t="s">
        <v>1113</v>
      </c>
      <c r="H404" s="22"/>
      <c r="I404" s="23" t="s">
        <v>1113</v>
      </c>
      <c r="J404" s="22"/>
      <c r="K404" s="22"/>
      <c r="L404" s="23" t="s">
        <v>1113</v>
      </c>
      <c r="M404" s="23" t="s">
        <v>1113</v>
      </c>
      <c r="N404" s="22"/>
      <c r="O404" s="24"/>
    </row>
    <row r="405" spans="1:15" s="61" customFormat="1" ht="47.25" x14ac:dyDescent="0.2">
      <c r="A405" s="471" t="s">
        <v>1700</v>
      </c>
      <c r="B405" s="112" t="s">
        <v>305</v>
      </c>
      <c r="C405" s="474" t="s">
        <v>3571</v>
      </c>
      <c r="D405" s="167">
        <v>88881.56</v>
      </c>
      <c r="E405" s="185" t="s">
        <v>431</v>
      </c>
      <c r="F405" s="509">
        <v>40766</v>
      </c>
      <c r="G405" s="23" t="s">
        <v>1113</v>
      </c>
      <c r="H405" s="22"/>
      <c r="I405" s="23" t="s">
        <v>1113</v>
      </c>
      <c r="J405" s="22"/>
      <c r="K405" s="22"/>
      <c r="L405" s="23" t="s">
        <v>1113</v>
      </c>
      <c r="M405" s="23" t="s">
        <v>1113</v>
      </c>
      <c r="N405" s="22"/>
      <c r="O405" s="24"/>
    </row>
    <row r="406" spans="1:15" s="61" customFormat="1" ht="47.25" x14ac:dyDescent="0.2">
      <c r="A406" s="471"/>
      <c r="B406" s="112" t="s">
        <v>302</v>
      </c>
      <c r="C406" s="474"/>
      <c r="D406" s="167">
        <v>54235.28</v>
      </c>
      <c r="E406" s="185" t="s">
        <v>432</v>
      </c>
      <c r="F406" s="509"/>
      <c r="G406" s="23" t="s">
        <v>1113</v>
      </c>
      <c r="H406" s="22"/>
      <c r="I406" s="23" t="s">
        <v>1113</v>
      </c>
      <c r="J406" s="22"/>
      <c r="K406" s="22"/>
      <c r="L406" s="23" t="s">
        <v>1113</v>
      </c>
      <c r="M406" s="23" t="s">
        <v>1113</v>
      </c>
      <c r="N406" s="22"/>
      <c r="O406" s="24"/>
    </row>
    <row r="407" spans="1:15" s="61" customFormat="1" ht="59.25" customHeight="1" x14ac:dyDescent="0.2">
      <c r="A407" s="181" t="s">
        <v>1701</v>
      </c>
      <c r="B407" s="112" t="s">
        <v>306</v>
      </c>
      <c r="C407" s="168" t="s">
        <v>2158</v>
      </c>
      <c r="D407" s="167">
        <v>369125.21</v>
      </c>
      <c r="E407" s="179" t="s">
        <v>433</v>
      </c>
      <c r="F407" s="191">
        <v>40829</v>
      </c>
      <c r="G407" s="23" t="s">
        <v>1113</v>
      </c>
      <c r="H407" s="22"/>
      <c r="I407" s="23" t="s">
        <v>1113</v>
      </c>
      <c r="J407" s="22"/>
      <c r="K407" s="22"/>
      <c r="L407" s="23" t="s">
        <v>1113</v>
      </c>
      <c r="M407" s="23" t="s">
        <v>1113</v>
      </c>
      <c r="N407" s="22"/>
      <c r="O407" s="24"/>
    </row>
    <row r="408" spans="1:15" s="61" customFormat="1" ht="63" x14ac:dyDescent="0.2">
      <c r="A408" s="471" t="s">
        <v>1702</v>
      </c>
      <c r="B408" s="112" t="s">
        <v>101</v>
      </c>
      <c r="C408" s="474" t="s">
        <v>3572</v>
      </c>
      <c r="D408" s="167">
        <v>339</v>
      </c>
      <c r="E408" s="184" t="s">
        <v>434</v>
      </c>
      <c r="F408" s="509">
        <v>40800</v>
      </c>
      <c r="G408" s="23" t="s">
        <v>1113</v>
      </c>
      <c r="H408" s="22"/>
      <c r="I408" s="23" t="s">
        <v>1113</v>
      </c>
      <c r="J408" s="22"/>
      <c r="K408" s="22"/>
      <c r="L408" s="23" t="s">
        <v>1113</v>
      </c>
      <c r="M408" s="23" t="s">
        <v>1113</v>
      </c>
      <c r="N408" s="22"/>
      <c r="O408" s="24"/>
    </row>
    <row r="409" spans="1:15" s="61" customFormat="1" ht="63" x14ac:dyDescent="0.2">
      <c r="A409" s="471"/>
      <c r="B409" s="112" t="s">
        <v>196</v>
      </c>
      <c r="C409" s="474"/>
      <c r="D409" s="167">
        <v>1710.5</v>
      </c>
      <c r="E409" s="184" t="s">
        <v>435</v>
      </c>
      <c r="F409" s="509"/>
      <c r="G409" s="23" t="s">
        <v>1113</v>
      </c>
      <c r="H409" s="22"/>
      <c r="I409" s="23" t="s">
        <v>1113</v>
      </c>
      <c r="J409" s="22"/>
      <c r="K409" s="22"/>
      <c r="L409" s="23" t="s">
        <v>1113</v>
      </c>
      <c r="M409" s="23" t="s">
        <v>1113</v>
      </c>
      <c r="N409" s="22"/>
      <c r="O409" s="24"/>
    </row>
    <row r="410" spans="1:15" s="61" customFormat="1" ht="63" x14ac:dyDescent="0.2">
      <c r="A410" s="471" t="s">
        <v>1703</v>
      </c>
      <c r="B410" s="112" t="s">
        <v>307</v>
      </c>
      <c r="C410" s="474" t="s">
        <v>3573</v>
      </c>
      <c r="D410" s="167">
        <v>4509</v>
      </c>
      <c r="E410" s="184" t="s">
        <v>436</v>
      </c>
      <c r="F410" s="509">
        <v>40836</v>
      </c>
      <c r="G410" s="23" t="s">
        <v>1113</v>
      </c>
      <c r="H410" s="22"/>
      <c r="I410" s="23" t="s">
        <v>1113</v>
      </c>
      <c r="J410" s="22"/>
      <c r="K410" s="22"/>
      <c r="L410" s="23" t="s">
        <v>1113</v>
      </c>
      <c r="M410" s="23" t="s">
        <v>1113</v>
      </c>
      <c r="N410" s="22"/>
      <c r="O410" s="24"/>
    </row>
    <row r="411" spans="1:15" s="61" customFormat="1" ht="63" x14ac:dyDescent="0.2">
      <c r="A411" s="471"/>
      <c r="B411" s="112" t="s">
        <v>308</v>
      </c>
      <c r="C411" s="474"/>
      <c r="D411" s="167">
        <f>1290+530+152+148+180+180+150+186+45+180</f>
        <v>3041</v>
      </c>
      <c r="E411" s="184" t="s">
        <v>437</v>
      </c>
      <c r="F411" s="509"/>
      <c r="G411" s="23" t="s">
        <v>1113</v>
      </c>
      <c r="H411" s="22"/>
      <c r="I411" s="23" t="s">
        <v>1113</v>
      </c>
      <c r="J411" s="22"/>
      <c r="K411" s="22"/>
      <c r="L411" s="23" t="s">
        <v>1113</v>
      </c>
      <c r="M411" s="23" t="s">
        <v>1113</v>
      </c>
      <c r="N411" s="22"/>
      <c r="O411" s="24"/>
    </row>
    <row r="412" spans="1:15" s="61" customFormat="1" ht="63" x14ac:dyDescent="0.2">
      <c r="A412" s="471"/>
      <c r="B412" s="112" t="s">
        <v>308</v>
      </c>
      <c r="C412" s="474"/>
      <c r="D412" s="167">
        <f>1140+2700+1650+3000+1050+102+3000</f>
        <v>12642</v>
      </c>
      <c r="E412" s="184" t="s">
        <v>438</v>
      </c>
      <c r="F412" s="509"/>
      <c r="G412" s="23" t="s">
        <v>1113</v>
      </c>
      <c r="H412" s="22"/>
      <c r="I412" s="23" t="s">
        <v>1113</v>
      </c>
      <c r="J412" s="22"/>
      <c r="K412" s="22"/>
      <c r="L412" s="23" t="s">
        <v>1113</v>
      </c>
      <c r="M412" s="23" t="s">
        <v>1113</v>
      </c>
      <c r="N412" s="22"/>
      <c r="O412" s="24"/>
    </row>
    <row r="413" spans="1:15" s="61" customFormat="1" ht="63.75" thickBot="1" x14ac:dyDescent="0.25">
      <c r="A413" s="497"/>
      <c r="B413" s="200" t="s">
        <v>309</v>
      </c>
      <c r="C413" s="496"/>
      <c r="D413" s="170">
        <v>1020</v>
      </c>
      <c r="E413" s="30" t="s">
        <v>439</v>
      </c>
      <c r="F413" s="522"/>
      <c r="G413" s="27" t="s">
        <v>1113</v>
      </c>
      <c r="H413" s="26"/>
      <c r="I413" s="27" t="s">
        <v>1113</v>
      </c>
      <c r="J413" s="26"/>
      <c r="K413" s="26"/>
      <c r="L413" s="27" t="s">
        <v>1113</v>
      </c>
      <c r="M413" s="27" t="s">
        <v>1113</v>
      </c>
      <c r="N413" s="26"/>
      <c r="O413" s="28"/>
    </row>
    <row r="414" spans="1:15" s="64" customFormat="1" ht="12" thickTop="1" x14ac:dyDescent="0.2">
      <c r="A414" s="1"/>
      <c r="D414" s="6"/>
      <c r="E414" s="1"/>
      <c r="F414" s="7"/>
    </row>
    <row r="415" spans="1:15" s="64" customFormat="1" x14ac:dyDescent="0.2">
      <c r="A415" s="1"/>
      <c r="D415" s="6"/>
      <c r="E415" s="1"/>
      <c r="F415" s="7"/>
    </row>
    <row r="416" spans="1:15" s="64" customFormat="1" x14ac:dyDescent="0.2">
      <c r="A416" s="1"/>
      <c r="D416" s="6"/>
      <c r="E416" s="1"/>
      <c r="F416" s="7"/>
    </row>
    <row r="417" spans="1:6" s="64" customFormat="1" x14ac:dyDescent="0.2">
      <c r="A417" s="1"/>
      <c r="D417" s="6"/>
      <c r="E417" s="1"/>
      <c r="F417" s="7"/>
    </row>
    <row r="418" spans="1:6" s="178" customFormat="1" ht="10.5" customHeight="1" x14ac:dyDescent="0.2">
      <c r="A418" s="189"/>
      <c r="D418" s="6"/>
      <c r="E418" s="189"/>
      <c r="F418" s="7"/>
    </row>
    <row r="419" spans="1:6" s="178" customFormat="1" ht="15.75" customHeight="1" x14ac:dyDescent="0.2">
      <c r="A419" s="189"/>
      <c r="D419" s="6"/>
      <c r="E419" s="189"/>
      <c r="F419" s="7"/>
    </row>
    <row r="420" spans="1:6" s="178" customFormat="1" x14ac:dyDescent="0.2">
      <c r="A420" s="189"/>
      <c r="D420" s="6"/>
      <c r="E420" s="189"/>
      <c r="F420" s="7"/>
    </row>
    <row r="421" spans="1:6" s="178" customFormat="1" x14ac:dyDescent="0.2">
      <c r="A421" s="189"/>
      <c r="D421" s="6"/>
      <c r="E421" s="189"/>
      <c r="F421" s="7"/>
    </row>
    <row r="422" spans="1:6" s="178" customFormat="1" x14ac:dyDescent="0.2">
      <c r="A422" s="189"/>
      <c r="D422" s="6"/>
      <c r="E422" s="189"/>
      <c r="F422" s="7"/>
    </row>
    <row r="423" spans="1:6" s="178" customFormat="1" x14ac:dyDescent="0.2">
      <c r="A423" s="189"/>
      <c r="D423" s="6"/>
      <c r="E423" s="189"/>
      <c r="F423" s="7"/>
    </row>
    <row r="424" spans="1:6" s="178" customFormat="1" x14ac:dyDescent="0.2">
      <c r="A424" s="189"/>
      <c r="D424" s="6"/>
      <c r="E424" s="189"/>
      <c r="F424" s="7"/>
    </row>
    <row r="425" spans="1:6" s="178" customFormat="1" x14ac:dyDescent="0.2">
      <c r="A425" s="189"/>
      <c r="D425" s="6"/>
      <c r="E425" s="189"/>
      <c r="F425" s="7"/>
    </row>
    <row r="426" spans="1:6" s="178" customFormat="1" x14ac:dyDescent="0.2">
      <c r="A426" s="189"/>
      <c r="D426" s="6"/>
      <c r="E426" s="189"/>
      <c r="F426" s="7"/>
    </row>
    <row r="427" spans="1:6" s="178" customFormat="1" x14ac:dyDescent="0.2">
      <c r="A427" s="189"/>
      <c r="D427" s="6"/>
      <c r="E427" s="189"/>
      <c r="F427" s="7"/>
    </row>
    <row r="428" spans="1:6" s="178" customFormat="1" x14ac:dyDescent="0.2">
      <c r="A428" s="189"/>
      <c r="D428" s="6"/>
      <c r="E428" s="189"/>
      <c r="F428" s="7"/>
    </row>
    <row r="429" spans="1:6" s="178" customFormat="1" x14ac:dyDescent="0.2">
      <c r="A429" s="189"/>
      <c r="D429" s="6"/>
      <c r="E429" s="189"/>
      <c r="F429" s="7"/>
    </row>
    <row r="430" spans="1:6" s="178" customFormat="1" x14ac:dyDescent="0.2">
      <c r="A430" s="189"/>
      <c r="D430" s="6"/>
      <c r="E430" s="189"/>
      <c r="F430" s="7"/>
    </row>
    <row r="431" spans="1:6" s="178" customFormat="1" x14ac:dyDescent="0.2">
      <c r="A431" s="189"/>
      <c r="D431" s="6"/>
      <c r="E431" s="189"/>
      <c r="F431" s="7"/>
    </row>
    <row r="432" spans="1:6" s="178" customFormat="1" x14ac:dyDescent="0.2">
      <c r="A432" s="189"/>
      <c r="D432" s="6"/>
      <c r="E432" s="189"/>
      <c r="F432" s="7"/>
    </row>
    <row r="433" spans="1:6" s="178" customFormat="1" x14ac:dyDescent="0.2">
      <c r="A433" s="189"/>
      <c r="D433" s="6"/>
      <c r="E433" s="189"/>
      <c r="F433" s="7"/>
    </row>
    <row r="434" spans="1:6" s="178" customFormat="1" x14ac:dyDescent="0.2">
      <c r="A434" s="189"/>
      <c r="D434" s="6"/>
      <c r="E434" s="189"/>
      <c r="F434" s="7"/>
    </row>
    <row r="435" spans="1:6" s="178" customFormat="1" x14ac:dyDescent="0.2">
      <c r="A435" s="189"/>
      <c r="D435" s="6"/>
      <c r="E435" s="189"/>
      <c r="F435" s="7"/>
    </row>
    <row r="436" spans="1:6" s="178" customFormat="1" x14ac:dyDescent="0.2">
      <c r="A436" s="189"/>
      <c r="D436" s="6"/>
      <c r="E436" s="189"/>
      <c r="F436" s="7"/>
    </row>
    <row r="437" spans="1:6" s="178" customFormat="1" x14ac:dyDescent="0.2">
      <c r="A437" s="189"/>
      <c r="D437" s="6"/>
      <c r="E437" s="189"/>
      <c r="F437" s="7"/>
    </row>
    <row r="438" spans="1:6" s="178" customFormat="1" x14ac:dyDescent="0.2">
      <c r="A438" s="189"/>
      <c r="D438" s="6"/>
      <c r="E438" s="189"/>
      <c r="F438" s="7"/>
    </row>
    <row r="439" spans="1:6" s="178" customFormat="1" x14ac:dyDescent="0.2">
      <c r="A439" s="189"/>
      <c r="D439" s="6"/>
      <c r="E439" s="189"/>
      <c r="F439" s="7"/>
    </row>
    <row r="440" spans="1:6" s="178" customFormat="1" x14ac:dyDescent="0.2">
      <c r="A440" s="189"/>
      <c r="D440" s="6"/>
      <c r="E440" s="189"/>
      <c r="F440" s="7"/>
    </row>
    <row r="441" spans="1:6" s="178" customFormat="1" x14ac:dyDescent="0.2">
      <c r="A441" s="189"/>
      <c r="D441" s="6"/>
      <c r="E441" s="189"/>
      <c r="F441" s="7"/>
    </row>
    <row r="442" spans="1:6" s="178" customFormat="1" x14ac:dyDescent="0.2">
      <c r="A442" s="189"/>
      <c r="D442" s="6"/>
      <c r="E442" s="189"/>
      <c r="F442" s="7"/>
    </row>
    <row r="443" spans="1:6" s="178" customFormat="1" x14ac:dyDescent="0.2">
      <c r="A443" s="189"/>
      <c r="D443" s="6"/>
      <c r="E443" s="189"/>
      <c r="F443" s="7"/>
    </row>
    <row r="444" spans="1:6" s="178" customFormat="1" x14ac:dyDescent="0.2">
      <c r="A444" s="189"/>
      <c r="D444" s="6"/>
      <c r="E444" s="189"/>
      <c r="F444" s="7"/>
    </row>
    <row r="445" spans="1:6" s="178" customFormat="1" x14ac:dyDescent="0.2">
      <c r="A445" s="189"/>
      <c r="D445" s="6"/>
      <c r="E445" s="189"/>
      <c r="F445" s="7"/>
    </row>
    <row r="446" spans="1:6" s="178" customFormat="1" x14ac:dyDescent="0.2">
      <c r="A446" s="189"/>
      <c r="D446" s="6"/>
      <c r="E446" s="189"/>
      <c r="F446" s="7"/>
    </row>
    <row r="447" spans="1:6" s="178" customFormat="1" x14ac:dyDescent="0.2">
      <c r="A447" s="189"/>
      <c r="D447" s="6"/>
      <c r="E447" s="189"/>
      <c r="F447" s="7"/>
    </row>
    <row r="448" spans="1:6" s="178" customFormat="1" x14ac:dyDescent="0.2">
      <c r="A448" s="189"/>
      <c r="D448" s="6"/>
      <c r="E448" s="189"/>
      <c r="F448" s="7"/>
    </row>
    <row r="449" spans="1:6" s="178" customFormat="1" x14ac:dyDescent="0.2">
      <c r="A449" s="189"/>
      <c r="D449" s="6"/>
      <c r="E449" s="189"/>
      <c r="F449" s="7"/>
    </row>
    <row r="450" spans="1:6" s="178" customFormat="1" x14ac:dyDescent="0.2">
      <c r="A450" s="189"/>
      <c r="D450" s="6"/>
      <c r="E450" s="189"/>
      <c r="F450" s="7"/>
    </row>
    <row r="451" spans="1:6" s="178" customFormat="1" x14ac:dyDescent="0.2">
      <c r="A451" s="189"/>
      <c r="D451" s="6"/>
      <c r="E451" s="189"/>
      <c r="F451" s="7"/>
    </row>
    <row r="452" spans="1:6" s="178" customFormat="1" x14ac:dyDescent="0.2">
      <c r="A452" s="189"/>
      <c r="D452" s="6"/>
      <c r="E452" s="189"/>
      <c r="F452" s="7"/>
    </row>
    <row r="453" spans="1:6" s="178" customFormat="1" x14ac:dyDescent="0.2">
      <c r="A453" s="189"/>
      <c r="D453" s="6"/>
      <c r="E453" s="189"/>
      <c r="F453" s="7"/>
    </row>
    <row r="454" spans="1:6" s="178" customFormat="1" x14ac:dyDescent="0.2">
      <c r="A454" s="189"/>
      <c r="D454" s="6"/>
      <c r="E454" s="189"/>
      <c r="F454" s="7"/>
    </row>
    <row r="455" spans="1:6" s="178" customFormat="1" x14ac:dyDescent="0.2">
      <c r="A455" s="189"/>
      <c r="D455" s="6"/>
      <c r="E455" s="189"/>
      <c r="F455" s="7"/>
    </row>
    <row r="456" spans="1:6" s="178" customFormat="1" x14ac:dyDescent="0.2">
      <c r="A456" s="189"/>
      <c r="D456" s="6"/>
      <c r="E456" s="189"/>
      <c r="F456" s="7"/>
    </row>
    <row r="457" spans="1:6" s="178" customFormat="1" x14ac:dyDescent="0.2">
      <c r="A457" s="189"/>
      <c r="D457" s="6"/>
      <c r="E457" s="189"/>
      <c r="F457" s="7"/>
    </row>
    <row r="458" spans="1:6" s="178" customFormat="1" x14ac:dyDescent="0.2">
      <c r="A458" s="189"/>
      <c r="D458" s="6"/>
      <c r="E458" s="189"/>
      <c r="F458" s="7"/>
    </row>
    <row r="459" spans="1:6" s="178" customFormat="1" x14ac:dyDescent="0.2">
      <c r="A459" s="189"/>
      <c r="D459" s="6"/>
      <c r="E459" s="189"/>
      <c r="F459" s="7"/>
    </row>
    <row r="460" spans="1:6" s="178" customFormat="1" x14ac:dyDescent="0.2">
      <c r="A460" s="189"/>
      <c r="D460" s="6"/>
      <c r="E460" s="189"/>
      <c r="F460" s="7"/>
    </row>
    <row r="461" spans="1:6" s="178" customFormat="1" x14ac:dyDescent="0.2">
      <c r="A461" s="189"/>
      <c r="D461" s="6"/>
      <c r="E461" s="189"/>
      <c r="F461" s="7"/>
    </row>
    <row r="462" spans="1:6" s="178" customFormat="1" x14ac:dyDescent="0.2">
      <c r="A462" s="189"/>
      <c r="D462" s="6"/>
      <c r="E462" s="189"/>
      <c r="F462" s="7"/>
    </row>
    <row r="463" spans="1:6" s="178" customFormat="1" x14ac:dyDescent="0.2">
      <c r="A463" s="189"/>
      <c r="D463" s="6"/>
      <c r="E463" s="189"/>
      <c r="F463" s="7"/>
    </row>
  </sheetData>
  <protectedRanges>
    <protectedRange sqref="A1:IV13 A272:IV274 A318:IV320 C282:E288 G277:IV297 D329:E413 G329:IV413 C277:E281 A277:A281 A298:IV300 A324:IV326 A323 C323:E323 G323:IV323 A329:B413 A15:IV15 A414:IV65506 P14:IV14 H26:H36 H90:H112 H114:H151 G303:IV317 D303:E317 C293:E297 A293:A297 A291:A292 C291:E292 C289:E290 A289:A290 A282:A288 H153:H271 N90:IV271 J90:K271 D90:D271 D19:D25 J19:K25 N19:IV25 H19:H25 D26:D89 J26:K89 N26:IV89 H38:H89" name="Rango1"/>
    <protectedRange sqref="D18 G18:H18 H152 J18:K18 N18:IV18 H37 H113 G153:G271 G19:G151 L18:M271 I18:I271" name="Rango1_2"/>
    <protectedRange sqref="F90:F94 F26:F39 F235:F271 F107:F234 F96:F106 F18:F25 F41:F89" name="Rango1_2_1"/>
    <protectedRange sqref="F40" name="Rango1_2_1_1"/>
    <protectedRange sqref="C41:C89 A26:A39 C26:C39 A265:A271 C265:C271 C251:C264 A251:A264 A247:A250 C247:C250 C235:C246 A235:A246 A107:A234 C107:C234 C90:C106 A91:A106 C18:C25 A18:A25 A41:A89" name="Rango1_2_11"/>
    <protectedRange sqref="A40 C40" name="Rango1_2_1_5"/>
    <protectedRange sqref="B19:B271" name="Rango1_1"/>
    <protectedRange sqref="B18" name="Rango1_2_2"/>
    <protectedRange sqref="E18:E39 E41:E271" name="Rango1_2_9_1"/>
    <protectedRange sqref="E40" name="Rango1_2_1_3_1"/>
    <protectedRange sqref="B277:B297" name="Rango1_3"/>
    <protectedRange sqref="F293:F297 F291:F292 F289:F290 F282:F288 F277:F281" name="Rango1_4"/>
    <protectedRange sqref="B303:B317" name="Rango1_5"/>
    <protectedRange sqref="B323" name="Rango1_6"/>
    <protectedRange sqref="F323" name="Rango1_7"/>
    <protectedRange sqref="F329:F394" name="Rango1_8"/>
    <protectedRange sqref="C329:C394" name="Rango1_9"/>
    <protectedRange sqref="F395:F413" name="Rango1_10"/>
    <protectedRange sqref="A14:O14" name="Rango1_5_1_1"/>
    <protectedRange sqref="P16:IV17 P275:IV276 P301:IV302 P321:IV322 P327:IV328" name="Rango1_1_2_2"/>
    <protectedRange sqref="D16:D17 D275:D276 D301:D302 D321:D322 D327:D328" name="Rango1_1_2_1_2"/>
    <protectedRange sqref="A16:B17 A275:B276 A301:B302 A321:B322 A327:B328" name="Rango1_7_1_1"/>
    <protectedRange sqref="C16:C17 C275:C276 C301:C302 C321:C322 C327:C328" name="Rango1_8_1_1"/>
    <protectedRange sqref="C395:C413" name="Rango1_11"/>
    <protectedRange sqref="E16:E17 E275:E276 E301:E302 E321:E322 E327:E328" name="Rango1_7_1"/>
  </protectedRanges>
  <autoFilter ref="A17:Y271"/>
  <mergeCells count="242">
    <mergeCell ref="I275:J275"/>
    <mergeCell ref="K275:N275"/>
    <mergeCell ref="O275:O276"/>
    <mergeCell ref="F405:F406"/>
    <mergeCell ref="F408:F409"/>
    <mergeCell ref="F410:F413"/>
    <mergeCell ref="A320:O320"/>
    <mergeCell ref="A300:O300"/>
    <mergeCell ref="F400:F402"/>
    <mergeCell ref="F289:F290"/>
    <mergeCell ref="F291:F292"/>
    <mergeCell ref="A283:A285"/>
    <mergeCell ref="A321:A322"/>
    <mergeCell ref="A287:A288"/>
    <mergeCell ref="A289:A290"/>
    <mergeCell ref="A301:A302"/>
    <mergeCell ref="F329:F393"/>
    <mergeCell ref="C329:C393"/>
    <mergeCell ref="A305:A306"/>
    <mergeCell ref="B301:B302"/>
    <mergeCell ref="C301:C302"/>
    <mergeCell ref="D301:D302"/>
    <mergeCell ref="E301:E302"/>
    <mergeCell ref="B321:B322"/>
    <mergeCell ref="F94:F95"/>
    <mergeCell ref="F96:F98"/>
    <mergeCell ref="C228:C229"/>
    <mergeCell ref="C236:C238"/>
    <mergeCell ref="C239:C241"/>
    <mergeCell ref="C176:C177"/>
    <mergeCell ref="C179:C182"/>
    <mergeCell ref="C183:C185"/>
    <mergeCell ref="C187:C193"/>
    <mergeCell ref="C194:C197"/>
    <mergeCell ref="C198:C200"/>
    <mergeCell ref="C147:C150"/>
    <mergeCell ref="C152:C156"/>
    <mergeCell ref="C157:C159"/>
    <mergeCell ref="C160:C164"/>
    <mergeCell ref="C165:C168"/>
    <mergeCell ref="C170:C175"/>
    <mergeCell ref="C118:C119"/>
    <mergeCell ref="C123:C126"/>
    <mergeCell ref="C127:C131"/>
    <mergeCell ref="C133:C134"/>
    <mergeCell ref="C136:C139"/>
    <mergeCell ref="C140:C144"/>
    <mergeCell ref="C94:C95"/>
    <mergeCell ref="C242:C243"/>
    <mergeCell ref="C249:C250"/>
    <mergeCell ref="F398:F399"/>
    <mergeCell ref="C252:C253"/>
    <mergeCell ref="C256:C257"/>
    <mergeCell ref="C260:C262"/>
    <mergeCell ref="C263:C264"/>
    <mergeCell ref="C204:C205"/>
    <mergeCell ref="C207:C208"/>
    <mergeCell ref="C209:C211"/>
    <mergeCell ref="C212:C213"/>
    <mergeCell ref="C214:C216"/>
    <mergeCell ref="C223:C225"/>
    <mergeCell ref="C277:C278"/>
    <mergeCell ref="C283:C285"/>
    <mergeCell ref="F277:F278"/>
    <mergeCell ref="F283:F285"/>
    <mergeCell ref="F301:F302"/>
    <mergeCell ref="A326:O326"/>
    <mergeCell ref="C398:C399"/>
    <mergeCell ref="C287:C288"/>
    <mergeCell ref="F287:F288"/>
    <mergeCell ref="F275:F276"/>
    <mergeCell ref="G275:H275"/>
    <mergeCell ref="C96:C98"/>
    <mergeCell ref="C102:C103"/>
    <mergeCell ref="C104:C105"/>
    <mergeCell ref="C109:C111"/>
    <mergeCell ref="C115:C116"/>
    <mergeCell ref="C78:C81"/>
    <mergeCell ref="C83:C84"/>
    <mergeCell ref="C90:C93"/>
    <mergeCell ref="F19:F20"/>
    <mergeCell ref="F22:F23"/>
    <mergeCell ref="C28:C29"/>
    <mergeCell ref="C32:C35"/>
    <mergeCell ref="C36:C40"/>
    <mergeCell ref="C47:C49"/>
    <mergeCell ref="F28:F29"/>
    <mergeCell ref="F32:F35"/>
    <mergeCell ref="F36:F39"/>
    <mergeCell ref="F47:F49"/>
    <mergeCell ref="F56:F57"/>
    <mergeCell ref="F66:F67"/>
    <mergeCell ref="F70:F71"/>
    <mergeCell ref="F74:F76"/>
    <mergeCell ref="F78:F80"/>
    <mergeCell ref="F83:F84"/>
    <mergeCell ref="F90:F93"/>
    <mergeCell ref="E16:E17"/>
    <mergeCell ref="F16:F17"/>
    <mergeCell ref="G16:H16"/>
    <mergeCell ref="I16:J16"/>
    <mergeCell ref="K16:N16"/>
    <mergeCell ref="O16:O17"/>
    <mergeCell ref="A277:A278"/>
    <mergeCell ref="A16:A17"/>
    <mergeCell ref="B16:B17"/>
    <mergeCell ref="C16:C17"/>
    <mergeCell ref="D16:D17"/>
    <mergeCell ref="C19:C20"/>
    <mergeCell ref="C22:C23"/>
    <mergeCell ref="C50:C51"/>
    <mergeCell ref="C52:C54"/>
    <mergeCell ref="C56:C57"/>
    <mergeCell ref="A204:A205"/>
    <mergeCell ref="A207:A208"/>
    <mergeCell ref="A209:A211"/>
    <mergeCell ref="A212:A213"/>
    <mergeCell ref="A214:A216"/>
    <mergeCell ref="A239:A241"/>
    <mergeCell ref="A157:A159"/>
    <mergeCell ref="A160:A164"/>
    <mergeCell ref="A183:A185"/>
    <mergeCell ref="A176:A177"/>
    <mergeCell ref="A179:A182"/>
    <mergeCell ref="A127:A131"/>
    <mergeCell ref="A133:A134"/>
    <mergeCell ref="A136:A139"/>
    <mergeCell ref="A140:A144"/>
    <mergeCell ref="A147:A150"/>
    <mergeCell ref="A152:A156"/>
    <mergeCell ref="A19:A20"/>
    <mergeCell ref="A22:A23"/>
    <mergeCell ref="A28:A29"/>
    <mergeCell ref="A32:A35"/>
    <mergeCell ref="A36:A40"/>
    <mergeCell ref="A47:A49"/>
    <mergeCell ref="A52:A54"/>
    <mergeCell ref="F50:F51"/>
    <mergeCell ref="F52:F54"/>
    <mergeCell ref="A70:A71"/>
    <mergeCell ref="A50:A51"/>
    <mergeCell ref="A56:A57"/>
    <mergeCell ref="A66:A67"/>
    <mergeCell ref="F102:F103"/>
    <mergeCell ref="F104:F105"/>
    <mergeCell ref="F109:F111"/>
    <mergeCell ref="F118:F119"/>
    <mergeCell ref="F123:F126"/>
    <mergeCell ref="A102:A103"/>
    <mergeCell ref="A104:A105"/>
    <mergeCell ref="A109:A111"/>
    <mergeCell ref="A118:A119"/>
    <mergeCell ref="A115:A116"/>
    <mergeCell ref="A123:A126"/>
    <mergeCell ref="A74:A76"/>
    <mergeCell ref="A78:A81"/>
    <mergeCell ref="A83:A84"/>
    <mergeCell ref="A90:A93"/>
    <mergeCell ref="A94:A95"/>
    <mergeCell ref="A96:A98"/>
    <mergeCell ref="C66:C67"/>
    <mergeCell ref="C70:C71"/>
    <mergeCell ref="C74:C76"/>
    <mergeCell ref="F152:F156"/>
    <mergeCell ref="F157:F159"/>
    <mergeCell ref="F165:F168"/>
    <mergeCell ref="F176:F177"/>
    <mergeCell ref="F183:F185"/>
    <mergeCell ref="A275:A276"/>
    <mergeCell ref="B275:B276"/>
    <mergeCell ref="C275:C276"/>
    <mergeCell ref="D275:D276"/>
    <mergeCell ref="E275:E276"/>
    <mergeCell ref="A223:A225"/>
    <mergeCell ref="A228:A229"/>
    <mergeCell ref="A236:A238"/>
    <mergeCell ref="A260:A262"/>
    <mergeCell ref="A242:A243"/>
    <mergeCell ref="A249:A250"/>
    <mergeCell ref="A252:A253"/>
    <mergeCell ref="A256:A257"/>
    <mergeCell ref="A274:O274"/>
    <mergeCell ref="A165:A168"/>
    <mergeCell ref="A170:A175"/>
    <mergeCell ref="A198:A200"/>
    <mergeCell ref="A187:A193"/>
    <mergeCell ref="A194:A197"/>
    <mergeCell ref="A309:A311"/>
    <mergeCell ref="A410:A413"/>
    <mergeCell ref="A400:A402"/>
    <mergeCell ref="A403:A404"/>
    <mergeCell ref="A405:A406"/>
    <mergeCell ref="A329:A393"/>
    <mergeCell ref="A398:A399"/>
    <mergeCell ref="C400:C402"/>
    <mergeCell ref="C403:C404"/>
    <mergeCell ref="C405:C406"/>
    <mergeCell ref="C408:C409"/>
    <mergeCell ref="C410:C413"/>
    <mergeCell ref="A408:A409"/>
    <mergeCell ref="F321:F322"/>
    <mergeCell ref="G321:H321"/>
    <mergeCell ref="I321:J321"/>
    <mergeCell ref="K321:N321"/>
    <mergeCell ref="O321:O322"/>
    <mergeCell ref="A327:A328"/>
    <mergeCell ref="B327:B328"/>
    <mergeCell ref="C327:C328"/>
    <mergeCell ref="D327:D328"/>
    <mergeCell ref="E327:E328"/>
    <mergeCell ref="F327:F328"/>
    <mergeCell ref="G327:H327"/>
    <mergeCell ref="I327:J327"/>
    <mergeCell ref="K327:N327"/>
    <mergeCell ref="O327:O328"/>
    <mergeCell ref="C321:C322"/>
    <mergeCell ref="D321:D322"/>
    <mergeCell ref="E321:E322"/>
    <mergeCell ref="A1:F1"/>
    <mergeCell ref="F305:F306"/>
    <mergeCell ref="F309:F311"/>
    <mergeCell ref="F312:F315"/>
    <mergeCell ref="A14:O14"/>
    <mergeCell ref="G301:H301"/>
    <mergeCell ref="A15:O15"/>
    <mergeCell ref="A263:A264"/>
    <mergeCell ref="F187:F192"/>
    <mergeCell ref="F194:F197"/>
    <mergeCell ref="F214:F216"/>
    <mergeCell ref="A291:A292"/>
    <mergeCell ref="C289:C290"/>
    <mergeCell ref="C291:C292"/>
    <mergeCell ref="A312:A315"/>
    <mergeCell ref="F127:F131"/>
    <mergeCell ref="F133:F134"/>
    <mergeCell ref="F147:F149"/>
    <mergeCell ref="I301:J301"/>
    <mergeCell ref="K301:N301"/>
    <mergeCell ref="O301:O302"/>
    <mergeCell ref="C305:C306"/>
    <mergeCell ref="C309:C311"/>
    <mergeCell ref="C312:C315"/>
  </mergeCells>
  <conditionalFormatting sqref="C395:C397">
    <cfRule type="cellIs" dxfId="191" priority="8" stopIfTrue="1" operator="lessThanOrEqual">
      <formula>0</formula>
    </cfRule>
  </conditionalFormatting>
  <conditionalFormatting sqref="C410:C413">
    <cfRule type="cellIs" dxfId="190" priority="6" stopIfTrue="1" operator="lessThanOrEqual">
      <formula>0</formula>
    </cfRule>
  </conditionalFormatting>
  <conditionalFormatting sqref="C398:C409">
    <cfRule type="cellIs" dxfId="189" priority="7" stopIfTrue="1" operator="lessThanOrEqual">
      <formula>0</formula>
    </cfRule>
  </conditionalFormatting>
  <conditionalFormatting sqref="B329:B394">
    <cfRule type="cellIs" dxfId="188" priority="4" stopIfTrue="1" operator="lessThanOrEqual">
      <formula>0</formula>
    </cfRule>
  </conditionalFormatting>
  <conditionalFormatting sqref="B395:B397">
    <cfRule type="cellIs" dxfId="187" priority="3" stopIfTrue="1" operator="lessThanOrEqual">
      <formula>0</formula>
    </cfRule>
  </conditionalFormatting>
  <conditionalFormatting sqref="B410:B413">
    <cfRule type="cellIs" dxfId="186" priority="1" stopIfTrue="1" operator="lessThanOrEqual">
      <formula>0</formula>
    </cfRule>
  </conditionalFormatting>
  <conditionalFormatting sqref="B398:B409">
    <cfRule type="cellIs" dxfId="185" priority="2" stopIfTrue="1" operator="lessThanOrEqual">
      <formula>0</formula>
    </cfRule>
  </conditionalFormatting>
  <printOptions horizontalCentered="1"/>
  <pageMargins left="0" right="0" top="0.35433070866141736" bottom="0" header="0" footer="0"/>
  <pageSetup scale="33" orientation="landscape" r:id="rId1"/>
  <headerFooter alignWithMargins="0"/>
  <rowBreaks count="4" manualBreakCount="4">
    <brk id="271" max="14" man="1"/>
    <brk id="294" max="14" man="1"/>
    <brk id="317" max="14" man="1"/>
    <brk id="383"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443"/>
  <sheetViews>
    <sheetView topLeftCell="A253" zoomScale="41" zoomScaleNormal="41" zoomScaleSheetLayoutView="57" workbookViewId="0">
      <selection activeCell="B261" sqref="B261"/>
    </sheetView>
  </sheetViews>
  <sheetFormatPr baseColWidth="10" defaultColWidth="11.7109375" defaultRowHeight="11.25" x14ac:dyDescent="0.2"/>
  <cols>
    <col min="1" max="1" width="23.7109375" style="3" customWidth="1"/>
    <col min="2" max="2" width="60.7109375" style="4" customWidth="1"/>
    <col min="3" max="3" width="113.7109375" style="4" customWidth="1"/>
    <col min="4" max="4" width="15.7109375" style="5" customWidth="1"/>
    <col min="5" max="5" width="27.7109375" style="8" customWidth="1"/>
    <col min="6" max="6" width="21" style="3" customWidth="1"/>
    <col min="7" max="7" width="30.7109375" style="4" customWidth="1"/>
    <col min="8" max="8" width="19.5703125" style="3" customWidth="1"/>
    <col min="9" max="15" width="11.7109375" style="4"/>
    <col min="16" max="16" width="25.140625" style="4" customWidth="1"/>
    <col min="17" max="16384" width="11.7109375" style="4"/>
  </cols>
  <sheetData>
    <row r="1" spans="1:25" s="64" customFormat="1" x14ac:dyDescent="0.2">
      <c r="A1" s="502"/>
      <c r="B1" s="502"/>
      <c r="C1" s="502"/>
      <c r="D1" s="502"/>
      <c r="E1" s="502"/>
      <c r="F1" s="502"/>
      <c r="G1" s="502"/>
      <c r="H1" s="502"/>
    </row>
    <row r="2" spans="1:25" s="64" customFormat="1" x14ac:dyDescent="0.2">
      <c r="A2" s="1"/>
      <c r="E2" s="7"/>
      <c r="F2" s="1"/>
      <c r="H2" s="1"/>
    </row>
    <row r="3" spans="1:25" s="64" customFormat="1" x14ac:dyDescent="0.2">
      <c r="A3" s="1"/>
      <c r="E3" s="7"/>
      <c r="F3" s="1"/>
      <c r="H3" s="1"/>
    </row>
    <row r="4" spans="1:25" s="64" customFormat="1" x14ac:dyDescent="0.2">
      <c r="A4" s="1"/>
      <c r="E4" s="7"/>
      <c r="F4" s="1"/>
      <c r="H4" s="1"/>
    </row>
    <row r="5" spans="1:25" s="64" customFormat="1" x14ac:dyDescent="0.2">
      <c r="A5" s="1"/>
      <c r="E5" s="7"/>
      <c r="F5" s="1"/>
      <c r="H5" s="1"/>
    </row>
    <row r="6" spans="1:25" s="64" customFormat="1" x14ac:dyDescent="0.2">
      <c r="A6" s="1"/>
      <c r="E6" s="7"/>
      <c r="F6" s="1"/>
      <c r="H6" s="1"/>
    </row>
    <row r="7" spans="1:25" s="64" customFormat="1" x14ac:dyDescent="0.2">
      <c r="A7" s="1"/>
      <c r="E7" s="7"/>
      <c r="F7" s="1"/>
      <c r="H7" s="1"/>
    </row>
    <row r="8" spans="1:25" s="64" customFormat="1" x14ac:dyDescent="0.2">
      <c r="A8" s="1"/>
      <c r="E8" s="7"/>
      <c r="F8" s="1"/>
      <c r="H8" s="1"/>
    </row>
    <row r="9" spans="1:25" s="64" customFormat="1" x14ac:dyDescent="0.2">
      <c r="A9" s="1"/>
      <c r="E9" s="7"/>
      <c r="F9" s="1"/>
      <c r="H9" s="1"/>
    </row>
    <row r="10" spans="1:25" s="64" customFormat="1" x14ac:dyDescent="0.2">
      <c r="A10" s="1"/>
      <c r="E10" s="7"/>
      <c r="F10" s="1"/>
      <c r="H10" s="1"/>
    </row>
    <row r="11" spans="1:25" s="64" customFormat="1" x14ac:dyDescent="0.2">
      <c r="A11" s="1"/>
      <c r="E11" s="7"/>
      <c r="F11" s="1"/>
      <c r="H11" s="1"/>
    </row>
    <row r="12" spans="1:25" s="64" customFormat="1" x14ac:dyDescent="0.2">
      <c r="A12" s="1"/>
      <c r="E12" s="7"/>
      <c r="F12" s="1"/>
      <c r="H12" s="1"/>
    </row>
    <row r="13" spans="1:25" s="21" customFormat="1" ht="18.75" customHeight="1" x14ac:dyDescent="0.2">
      <c r="A13" s="499" t="s">
        <v>1870</v>
      </c>
      <c r="B13" s="499"/>
      <c r="C13" s="499"/>
      <c r="D13" s="499"/>
      <c r="E13" s="499"/>
      <c r="F13" s="499"/>
      <c r="G13" s="499"/>
      <c r="H13" s="499"/>
      <c r="I13" s="499"/>
      <c r="J13" s="499"/>
      <c r="K13" s="499"/>
      <c r="L13" s="499"/>
      <c r="M13" s="499"/>
      <c r="N13" s="499"/>
      <c r="O13" s="499"/>
      <c r="P13" s="499"/>
    </row>
    <row r="14" spans="1:25" s="21" customFormat="1" ht="43.5" customHeight="1" thickBot="1" x14ac:dyDescent="0.25">
      <c r="A14" s="486" t="s">
        <v>0</v>
      </c>
      <c r="B14" s="486"/>
      <c r="C14" s="486"/>
      <c r="D14" s="486"/>
      <c r="E14" s="486"/>
      <c r="F14" s="486"/>
      <c r="G14" s="486"/>
      <c r="H14" s="486"/>
      <c r="I14" s="486"/>
      <c r="J14" s="486"/>
      <c r="K14" s="486"/>
      <c r="L14" s="486"/>
      <c r="M14" s="486"/>
      <c r="N14" s="486"/>
      <c r="O14" s="486"/>
      <c r="P14" s="486"/>
    </row>
    <row r="15" spans="1:25" s="47" customFormat="1" ht="48" customHeight="1" thickTop="1" x14ac:dyDescent="0.2">
      <c r="A15" s="527" t="s">
        <v>2102</v>
      </c>
      <c r="B15" s="529" t="s">
        <v>2103</v>
      </c>
      <c r="C15" s="529" t="s">
        <v>2104</v>
      </c>
      <c r="D15" s="480" t="s">
        <v>1107</v>
      </c>
      <c r="E15" s="482" t="s">
        <v>1108</v>
      </c>
      <c r="F15" s="543" t="s">
        <v>2159</v>
      </c>
      <c r="G15" s="477" t="s">
        <v>2105</v>
      </c>
      <c r="H15" s="477" t="s">
        <v>2106</v>
      </c>
      <c r="I15" s="477"/>
      <c r="J15" s="477" t="s">
        <v>2107</v>
      </c>
      <c r="K15" s="477"/>
      <c r="L15" s="477" t="s">
        <v>2108</v>
      </c>
      <c r="M15" s="477"/>
      <c r="N15" s="477"/>
      <c r="O15" s="477"/>
      <c r="P15" s="488" t="s">
        <v>2109</v>
      </c>
      <c r="Q15" s="46"/>
      <c r="R15" s="46"/>
      <c r="S15" s="46"/>
      <c r="T15" s="46"/>
      <c r="U15" s="46"/>
      <c r="V15" s="46"/>
      <c r="W15" s="46"/>
      <c r="X15" s="46"/>
      <c r="Y15" s="46"/>
    </row>
    <row r="16" spans="1:25" s="47" customFormat="1" ht="33" customHeight="1" thickBot="1" x14ac:dyDescent="0.25">
      <c r="A16" s="528"/>
      <c r="B16" s="530"/>
      <c r="C16" s="530"/>
      <c r="D16" s="531"/>
      <c r="E16" s="483"/>
      <c r="F16" s="544"/>
      <c r="G16" s="532"/>
      <c r="H16" s="161" t="s">
        <v>2110</v>
      </c>
      <c r="I16" s="161" t="s">
        <v>2111</v>
      </c>
      <c r="J16" s="161" t="s">
        <v>2112</v>
      </c>
      <c r="K16" s="161" t="s">
        <v>2111</v>
      </c>
      <c r="L16" s="161" t="s">
        <v>1109</v>
      </c>
      <c r="M16" s="161" t="s">
        <v>1110</v>
      </c>
      <c r="N16" s="161" t="s">
        <v>1111</v>
      </c>
      <c r="O16" s="161" t="s">
        <v>1112</v>
      </c>
      <c r="P16" s="541"/>
      <c r="Q16" s="46"/>
      <c r="R16" s="46"/>
      <c r="S16" s="46"/>
      <c r="T16" s="46"/>
      <c r="U16" s="46"/>
      <c r="V16" s="46"/>
      <c r="W16" s="46"/>
      <c r="X16" s="46"/>
      <c r="Y16" s="46"/>
    </row>
    <row r="17" spans="1:16" s="61" customFormat="1" ht="46.5" customHeight="1" x14ac:dyDescent="0.2">
      <c r="A17" s="525" t="s">
        <v>1713</v>
      </c>
      <c r="B17" s="119" t="s">
        <v>576</v>
      </c>
      <c r="C17" s="526" t="s">
        <v>3574</v>
      </c>
      <c r="D17" s="74">
        <v>4649.13</v>
      </c>
      <c r="E17" s="542" t="s">
        <v>22</v>
      </c>
      <c r="F17" s="535">
        <v>40566</v>
      </c>
      <c r="G17" s="526" t="s">
        <v>2296</v>
      </c>
      <c r="H17" s="120" t="s">
        <v>1113</v>
      </c>
      <c r="I17" s="22"/>
      <c r="J17" s="120" t="s">
        <v>1113</v>
      </c>
      <c r="K17" s="22"/>
      <c r="L17" s="22"/>
      <c r="M17" s="120"/>
      <c r="N17" s="120" t="s">
        <v>1113</v>
      </c>
      <c r="O17" s="22"/>
      <c r="P17" s="24"/>
    </row>
    <row r="18" spans="1:16" s="61" customFormat="1" ht="46.5" customHeight="1" x14ac:dyDescent="0.2">
      <c r="A18" s="525"/>
      <c r="B18" s="119" t="s">
        <v>1106</v>
      </c>
      <c r="C18" s="526"/>
      <c r="D18" s="74">
        <v>4649.13</v>
      </c>
      <c r="E18" s="542"/>
      <c r="F18" s="535"/>
      <c r="G18" s="526"/>
      <c r="H18" s="120" t="s">
        <v>1113</v>
      </c>
      <c r="I18" s="22"/>
      <c r="J18" s="120" t="s">
        <v>1113</v>
      </c>
      <c r="K18" s="22"/>
      <c r="L18" s="22"/>
      <c r="M18" s="120"/>
      <c r="N18" s="120" t="s">
        <v>1113</v>
      </c>
      <c r="O18" s="22"/>
      <c r="P18" s="24"/>
    </row>
    <row r="19" spans="1:16" s="61" customFormat="1" ht="83.25" customHeight="1" x14ac:dyDescent="0.2">
      <c r="A19" s="121" t="s">
        <v>1714</v>
      </c>
      <c r="B19" s="119" t="s">
        <v>2160</v>
      </c>
      <c r="C19" s="119" t="s">
        <v>3575</v>
      </c>
      <c r="D19" s="74">
        <v>4800</v>
      </c>
      <c r="E19" s="140" t="s">
        <v>23</v>
      </c>
      <c r="F19" s="122">
        <v>40566</v>
      </c>
      <c r="G19" s="119" t="s">
        <v>2296</v>
      </c>
      <c r="H19" s="120" t="s">
        <v>1113</v>
      </c>
      <c r="I19" s="22"/>
      <c r="J19" s="120" t="s">
        <v>1113</v>
      </c>
      <c r="K19" s="22"/>
      <c r="L19" s="22"/>
      <c r="M19" s="120"/>
      <c r="N19" s="120" t="s">
        <v>1113</v>
      </c>
      <c r="O19" s="22"/>
      <c r="P19" s="24"/>
    </row>
    <row r="20" spans="1:16" s="61" customFormat="1" ht="70.5" customHeight="1" x14ac:dyDescent="0.2">
      <c r="A20" s="121" t="s">
        <v>1715</v>
      </c>
      <c r="B20" s="119" t="s">
        <v>3086</v>
      </c>
      <c r="C20" s="123" t="s">
        <v>3576</v>
      </c>
      <c r="D20" s="74">
        <f>1260*12</f>
        <v>15120</v>
      </c>
      <c r="E20" s="141" t="s">
        <v>24</v>
      </c>
      <c r="F20" s="122">
        <v>40911</v>
      </c>
      <c r="G20" s="119" t="s">
        <v>2297</v>
      </c>
      <c r="H20" s="120" t="s">
        <v>1113</v>
      </c>
      <c r="I20" s="22"/>
      <c r="J20" s="120" t="s">
        <v>1113</v>
      </c>
      <c r="K20" s="22"/>
      <c r="L20" s="22"/>
      <c r="M20" s="120"/>
      <c r="N20" s="120" t="s">
        <v>1113</v>
      </c>
      <c r="O20" s="22"/>
      <c r="P20" s="24"/>
    </row>
    <row r="21" spans="1:16" s="61" customFormat="1" ht="62.25" customHeight="1" x14ac:dyDescent="0.2">
      <c r="A21" s="121" t="s">
        <v>1716</v>
      </c>
      <c r="B21" s="119" t="s">
        <v>2161</v>
      </c>
      <c r="C21" s="119" t="s">
        <v>3577</v>
      </c>
      <c r="D21" s="74">
        <v>11400</v>
      </c>
      <c r="E21" s="141" t="s">
        <v>25</v>
      </c>
      <c r="F21" s="122">
        <v>40911</v>
      </c>
      <c r="G21" s="119" t="s">
        <v>2297</v>
      </c>
      <c r="H21" s="120" t="s">
        <v>1113</v>
      </c>
      <c r="I21" s="22"/>
      <c r="J21" s="120" t="s">
        <v>1113</v>
      </c>
      <c r="K21" s="22"/>
      <c r="L21" s="22"/>
      <c r="M21" s="120" t="s">
        <v>1113</v>
      </c>
      <c r="N21" s="120"/>
      <c r="O21" s="22"/>
      <c r="P21" s="24"/>
    </row>
    <row r="22" spans="1:16" s="61" customFormat="1" ht="30.75" customHeight="1" x14ac:dyDescent="0.2">
      <c r="A22" s="525" t="s">
        <v>1705</v>
      </c>
      <c r="B22" s="119" t="s">
        <v>1090</v>
      </c>
      <c r="C22" s="540" t="s">
        <v>3578</v>
      </c>
      <c r="D22" s="74">
        <v>90</v>
      </c>
      <c r="E22" s="142">
        <v>6304</v>
      </c>
      <c r="F22" s="535">
        <v>40925</v>
      </c>
      <c r="G22" s="526" t="s">
        <v>2298</v>
      </c>
      <c r="H22" s="120" t="s">
        <v>1113</v>
      </c>
      <c r="I22" s="22"/>
      <c r="J22" s="120" t="s">
        <v>1113</v>
      </c>
      <c r="K22" s="22"/>
      <c r="L22" s="22"/>
      <c r="M22" s="120" t="s">
        <v>1113</v>
      </c>
      <c r="N22" s="120"/>
      <c r="O22" s="22"/>
      <c r="P22" s="24"/>
    </row>
    <row r="23" spans="1:16" s="61" customFormat="1" ht="30.75" customHeight="1" x14ac:dyDescent="0.2">
      <c r="A23" s="525"/>
      <c r="B23" s="119" t="s">
        <v>113</v>
      </c>
      <c r="C23" s="540"/>
      <c r="D23" s="74">
        <v>140</v>
      </c>
      <c r="E23" s="142">
        <v>6306</v>
      </c>
      <c r="F23" s="535"/>
      <c r="G23" s="526"/>
      <c r="H23" s="120" t="s">
        <v>1113</v>
      </c>
      <c r="I23" s="22"/>
      <c r="J23" s="120" t="s">
        <v>1113</v>
      </c>
      <c r="K23" s="22"/>
      <c r="L23" s="22"/>
      <c r="M23" s="120" t="s">
        <v>1113</v>
      </c>
      <c r="N23" s="120"/>
      <c r="O23" s="22"/>
      <c r="P23" s="24"/>
    </row>
    <row r="24" spans="1:16" s="61" customFormat="1" ht="30.75" customHeight="1" x14ac:dyDescent="0.2">
      <c r="A24" s="525"/>
      <c r="B24" s="119" t="s">
        <v>442</v>
      </c>
      <c r="C24" s="540"/>
      <c r="D24" s="74">
        <v>90</v>
      </c>
      <c r="E24" s="142">
        <v>6305</v>
      </c>
      <c r="F24" s="535"/>
      <c r="G24" s="526"/>
      <c r="H24" s="120" t="s">
        <v>1113</v>
      </c>
      <c r="I24" s="22"/>
      <c r="J24" s="120" t="s">
        <v>1113</v>
      </c>
      <c r="K24" s="22"/>
      <c r="L24" s="22"/>
      <c r="M24" s="120" t="s">
        <v>1113</v>
      </c>
      <c r="N24" s="120"/>
      <c r="O24" s="22"/>
      <c r="P24" s="24"/>
    </row>
    <row r="25" spans="1:16" s="61" customFormat="1" ht="30.75" customHeight="1" x14ac:dyDescent="0.2">
      <c r="A25" s="525"/>
      <c r="B25" s="119" t="s">
        <v>2162</v>
      </c>
      <c r="C25" s="540"/>
      <c r="D25" s="74">
        <v>90</v>
      </c>
      <c r="E25" s="142">
        <v>6303</v>
      </c>
      <c r="F25" s="535"/>
      <c r="G25" s="526"/>
      <c r="H25" s="120" t="s">
        <v>1113</v>
      </c>
      <c r="I25" s="22"/>
      <c r="J25" s="120" t="s">
        <v>1113</v>
      </c>
      <c r="K25" s="22"/>
      <c r="L25" s="22"/>
      <c r="M25" s="120" t="s">
        <v>1113</v>
      </c>
      <c r="N25" s="120"/>
      <c r="O25" s="22"/>
      <c r="P25" s="24"/>
    </row>
    <row r="26" spans="1:16" s="61" customFormat="1" ht="47.25" x14ac:dyDescent="0.2">
      <c r="A26" s="121" t="s">
        <v>1706</v>
      </c>
      <c r="B26" s="119" t="s">
        <v>743</v>
      </c>
      <c r="C26" s="119" t="s">
        <v>3579</v>
      </c>
      <c r="D26" s="74">
        <v>11000</v>
      </c>
      <c r="E26" s="141" t="s">
        <v>26</v>
      </c>
      <c r="F26" s="122">
        <v>40957</v>
      </c>
      <c r="G26" s="119" t="s">
        <v>2299</v>
      </c>
      <c r="H26" s="120" t="s">
        <v>1113</v>
      </c>
      <c r="I26" s="22"/>
      <c r="J26" s="120" t="s">
        <v>1113</v>
      </c>
      <c r="K26" s="22"/>
      <c r="L26" s="22"/>
      <c r="M26" s="120" t="s">
        <v>1113</v>
      </c>
      <c r="N26" s="120"/>
      <c r="O26" s="22"/>
      <c r="P26" s="24"/>
    </row>
    <row r="27" spans="1:16" s="61" customFormat="1" ht="46.5" customHeight="1" x14ac:dyDescent="0.2">
      <c r="A27" s="525" t="s">
        <v>1707</v>
      </c>
      <c r="B27" s="119" t="s">
        <v>2162</v>
      </c>
      <c r="C27" s="526" t="s">
        <v>3580</v>
      </c>
      <c r="D27" s="74">
        <v>447.48</v>
      </c>
      <c r="E27" s="142">
        <v>6308</v>
      </c>
      <c r="F27" s="535">
        <v>40928</v>
      </c>
      <c r="G27" s="526" t="s">
        <v>2300</v>
      </c>
      <c r="H27" s="120" t="s">
        <v>1113</v>
      </c>
      <c r="I27" s="22"/>
      <c r="J27" s="120" t="s">
        <v>1113</v>
      </c>
      <c r="K27" s="22"/>
      <c r="L27" s="22"/>
      <c r="M27" s="120" t="s">
        <v>1113</v>
      </c>
      <c r="N27" s="120"/>
      <c r="O27" s="22"/>
      <c r="P27" s="24"/>
    </row>
    <row r="28" spans="1:16" s="61" customFormat="1" ht="46.5" customHeight="1" x14ac:dyDescent="0.2">
      <c r="A28" s="525"/>
      <c r="B28" s="119" t="s">
        <v>1090</v>
      </c>
      <c r="C28" s="526"/>
      <c r="D28" s="74">
        <v>447.48</v>
      </c>
      <c r="E28" s="142">
        <v>6307</v>
      </c>
      <c r="F28" s="535"/>
      <c r="G28" s="526"/>
      <c r="H28" s="120" t="s">
        <v>1113</v>
      </c>
      <c r="I28" s="22"/>
      <c r="J28" s="120" t="s">
        <v>1113</v>
      </c>
      <c r="K28" s="22"/>
      <c r="L28" s="22"/>
      <c r="M28" s="120" t="s">
        <v>1113</v>
      </c>
      <c r="N28" s="120"/>
      <c r="O28" s="22"/>
      <c r="P28" s="24"/>
    </row>
    <row r="29" spans="1:16" s="61" customFormat="1" ht="63" x14ac:dyDescent="0.2">
      <c r="A29" s="121" t="s">
        <v>1708</v>
      </c>
      <c r="B29" s="119" t="s">
        <v>82</v>
      </c>
      <c r="C29" s="119" t="s">
        <v>3581</v>
      </c>
      <c r="D29" s="74">
        <v>5750</v>
      </c>
      <c r="E29" s="141" t="s">
        <v>27</v>
      </c>
      <c r="F29" s="122">
        <v>41015</v>
      </c>
      <c r="G29" s="119" t="s">
        <v>2301</v>
      </c>
      <c r="H29" s="120" t="s">
        <v>1113</v>
      </c>
      <c r="I29" s="22"/>
      <c r="J29" s="120" t="s">
        <v>1113</v>
      </c>
      <c r="K29" s="22"/>
      <c r="L29" s="22"/>
      <c r="M29" s="120" t="s">
        <v>1113</v>
      </c>
      <c r="N29" s="120"/>
      <c r="O29" s="22"/>
      <c r="P29" s="24"/>
    </row>
    <row r="30" spans="1:16" s="61" customFormat="1" ht="63" x14ac:dyDescent="0.2">
      <c r="A30" s="121" t="s">
        <v>1709</v>
      </c>
      <c r="B30" s="119" t="s">
        <v>2163</v>
      </c>
      <c r="C30" s="119" t="s">
        <v>3582</v>
      </c>
      <c r="D30" s="74">
        <v>3164</v>
      </c>
      <c r="E30" s="141" t="s">
        <v>28</v>
      </c>
      <c r="F30" s="122">
        <v>41025</v>
      </c>
      <c r="G30" s="119" t="s">
        <v>2302</v>
      </c>
      <c r="H30" s="120" t="s">
        <v>1113</v>
      </c>
      <c r="I30" s="22"/>
      <c r="J30" s="120" t="s">
        <v>1113</v>
      </c>
      <c r="K30" s="22"/>
      <c r="L30" s="22"/>
      <c r="M30" s="120" t="s">
        <v>1113</v>
      </c>
      <c r="N30" s="120"/>
      <c r="O30" s="22"/>
      <c r="P30" s="24"/>
    </row>
    <row r="31" spans="1:16" s="61" customFormat="1" ht="48.75" customHeight="1" x14ac:dyDescent="0.2">
      <c r="A31" s="525" t="s">
        <v>1710</v>
      </c>
      <c r="B31" s="119" t="s">
        <v>1090</v>
      </c>
      <c r="C31" s="540" t="s">
        <v>3583</v>
      </c>
      <c r="D31" s="74">
        <v>169.5</v>
      </c>
      <c r="E31" s="142">
        <v>6311</v>
      </c>
      <c r="F31" s="535">
        <v>40931</v>
      </c>
      <c r="G31" s="526" t="s">
        <v>2303</v>
      </c>
      <c r="H31" s="120" t="s">
        <v>1113</v>
      </c>
      <c r="I31" s="22"/>
      <c r="J31" s="120" t="s">
        <v>1113</v>
      </c>
      <c r="K31" s="22"/>
      <c r="L31" s="22"/>
      <c r="M31" s="120" t="s">
        <v>1113</v>
      </c>
      <c r="N31" s="120"/>
      <c r="O31" s="22"/>
      <c r="P31" s="24"/>
    </row>
    <row r="32" spans="1:16" s="61" customFormat="1" ht="48.75" customHeight="1" x14ac:dyDescent="0.2">
      <c r="A32" s="525"/>
      <c r="B32" s="119" t="s">
        <v>442</v>
      </c>
      <c r="C32" s="540"/>
      <c r="D32" s="74">
        <v>120</v>
      </c>
      <c r="E32" s="142">
        <v>6310</v>
      </c>
      <c r="F32" s="535"/>
      <c r="G32" s="526"/>
      <c r="H32" s="120" t="s">
        <v>1113</v>
      </c>
      <c r="I32" s="22"/>
      <c r="J32" s="120" t="s">
        <v>1113</v>
      </c>
      <c r="K32" s="22"/>
      <c r="L32" s="22"/>
      <c r="M32" s="120" t="s">
        <v>1113</v>
      </c>
      <c r="N32" s="120"/>
      <c r="O32" s="22"/>
      <c r="P32" s="24"/>
    </row>
    <row r="33" spans="1:16" s="61" customFormat="1" ht="48.75" customHeight="1" x14ac:dyDescent="0.2">
      <c r="A33" s="525"/>
      <c r="B33" s="119" t="s">
        <v>2162</v>
      </c>
      <c r="C33" s="540"/>
      <c r="D33" s="74">
        <v>169.5</v>
      </c>
      <c r="E33" s="142">
        <v>6309</v>
      </c>
      <c r="F33" s="535"/>
      <c r="G33" s="526"/>
      <c r="H33" s="120" t="s">
        <v>1113</v>
      </c>
      <c r="I33" s="22"/>
      <c r="J33" s="120" t="s">
        <v>1113</v>
      </c>
      <c r="K33" s="22"/>
      <c r="L33" s="22"/>
      <c r="M33" s="120" t="s">
        <v>1113</v>
      </c>
      <c r="N33" s="120"/>
      <c r="O33" s="22"/>
      <c r="P33" s="24"/>
    </row>
    <row r="34" spans="1:16" s="61" customFormat="1" ht="63" x14ac:dyDescent="0.2">
      <c r="A34" s="121" t="s">
        <v>1711</v>
      </c>
      <c r="B34" s="119" t="s">
        <v>2164</v>
      </c>
      <c r="C34" s="119" t="s">
        <v>3584</v>
      </c>
      <c r="D34" s="74">
        <v>1484.76</v>
      </c>
      <c r="E34" s="142">
        <v>6313</v>
      </c>
      <c r="F34" s="122">
        <v>40952</v>
      </c>
      <c r="G34" s="119" t="s">
        <v>2304</v>
      </c>
      <c r="H34" s="120" t="s">
        <v>1113</v>
      </c>
      <c r="I34" s="22"/>
      <c r="J34" s="120" t="s">
        <v>1113</v>
      </c>
      <c r="K34" s="22"/>
      <c r="L34" s="22"/>
      <c r="M34" s="120" t="s">
        <v>1113</v>
      </c>
      <c r="N34" s="120"/>
      <c r="O34" s="22"/>
      <c r="P34" s="24"/>
    </row>
    <row r="35" spans="1:16" s="61" customFormat="1" ht="63" x14ac:dyDescent="0.2">
      <c r="A35" s="121" t="s">
        <v>1712</v>
      </c>
      <c r="B35" s="119" t="s">
        <v>84</v>
      </c>
      <c r="C35" s="119" t="s">
        <v>2471</v>
      </c>
      <c r="D35" s="74">
        <v>10000</v>
      </c>
      <c r="E35" s="142">
        <v>6314</v>
      </c>
      <c r="F35" s="122">
        <v>40952</v>
      </c>
      <c r="G35" s="119" t="s">
        <v>2305</v>
      </c>
      <c r="H35" s="120" t="s">
        <v>1113</v>
      </c>
      <c r="I35" s="22"/>
      <c r="J35" s="120" t="s">
        <v>1113</v>
      </c>
      <c r="K35" s="22"/>
      <c r="L35" s="22"/>
      <c r="M35" s="120" t="s">
        <v>1113</v>
      </c>
      <c r="N35" s="120"/>
      <c r="O35" s="22"/>
      <c r="P35" s="24"/>
    </row>
    <row r="36" spans="1:16" s="61" customFormat="1" ht="63" x14ac:dyDescent="0.2">
      <c r="A36" s="121" t="s">
        <v>1717</v>
      </c>
      <c r="B36" s="119" t="s">
        <v>2165</v>
      </c>
      <c r="C36" s="119" t="s">
        <v>3585</v>
      </c>
      <c r="D36" s="74">
        <v>3500</v>
      </c>
      <c r="E36" s="142">
        <v>6334</v>
      </c>
      <c r="F36" s="122">
        <v>40977</v>
      </c>
      <c r="G36" s="119" t="s">
        <v>2306</v>
      </c>
      <c r="H36" s="120" t="s">
        <v>1113</v>
      </c>
      <c r="I36" s="22"/>
      <c r="J36" s="120" t="s">
        <v>1113</v>
      </c>
      <c r="K36" s="22"/>
      <c r="L36" s="22"/>
      <c r="M36" s="120" t="s">
        <v>1113</v>
      </c>
      <c r="N36" s="120"/>
      <c r="O36" s="22"/>
      <c r="P36" s="24"/>
    </row>
    <row r="37" spans="1:16" s="61" customFormat="1" ht="40.5" customHeight="1" x14ac:dyDescent="0.2">
      <c r="A37" s="525" t="s">
        <v>1718</v>
      </c>
      <c r="B37" s="119" t="s">
        <v>2166</v>
      </c>
      <c r="C37" s="526" t="s">
        <v>3586</v>
      </c>
      <c r="D37" s="74">
        <v>3080</v>
      </c>
      <c r="E37" s="142">
        <v>6324</v>
      </c>
      <c r="F37" s="535">
        <v>40962</v>
      </c>
      <c r="G37" s="526" t="s">
        <v>2305</v>
      </c>
      <c r="H37" s="120" t="s">
        <v>1113</v>
      </c>
      <c r="I37" s="22"/>
      <c r="J37" s="120" t="s">
        <v>1113</v>
      </c>
      <c r="K37" s="22"/>
      <c r="L37" s="22"/>
      <c r="M37" s="120" t="s">
        <v>1113</v>
      </c>
      <c r="N37" s="120" t="s">
        <v>1113</v>
      </c>
      <c r="O37" s="22"/>
      <c r="P37" s="24"/>
    </row>
    <row r="38" spans="1:16" s="61" customFormat="1" ht="40.5" customHeight="1" x14ac:dyDescent="0.2">
      <c r="A38" s="525"/>
      <c r="B38" s="119" t="s">
        <v>217</v>
      </c>
      <c r="C38" s="526"/>
      <c r="D38" s="74">
        <v>3835</v>
      </c>
      <c r="E38" s="142">
        <v>6323</v>
      </c>
      <c r="F38" s="535"/>
      <c r="G38" s="526"/>
      <c r="H38" s="120" t="s">
        <v>1113</v>
      </c>
      <c r="I38" s="22"/>
      <c r="J38" s="120" t="s">
        <v>1113</v>
      </c>
      <c r="K38" s="22"/>
      <c r="L38" s="22"/>
      <c r="M38" s="120"/>
      <c r="N38" s="120" t="s">
        <v>1113</v>
      </c>
      <c r="O38" s="22"/>
      <c r="P38" s="24"/>
    </row>
    <row r="39" spans="1:16" s="61" customFormat="1" ht="40.5" customHeight="1" x14ac:dyDescent="0.2">
      <c r="A39" s="525" t="s">
        <v>1719</v>
      </c>
      <c r="B39" s="119" t="s">
        <v>181</v>
      </c>
      <c r="C39" s="526" t="s">
        <v>3587</v>
      </c>
      <c r="D39" s="74">
        <v>5500</v>
      </c>
      <c r="E39" s="142">
        <v>6317</v>
      </c>
      <c r="F39" s="122">
        <v>40962</v>
      </c>
      <c r="G39" s="526" t="s">
        <v>2307</v>
      </c>
      <c r="H39" s="120" t="s">
        <v>1113</v>
      </c>
      <c r="I39" s="22"/>
      <c r="J39" s="120" t="s">
        <v>1113</v>
      </c>
      <c r="K39" s="22"/>
      <c r="L39" s="22"/>
      <c r="M39" s="120"/>
      <c r="N39" s="120" t="s">
        <v>1113</v>
      </c>
      <c r="O39" s="22"/>
      <c r="P39" s="24"/>
    </row>
    <row r="40" spans="1:16" s="61" customFormat="1" ht="40.5" customHeight="1" x14ac:dyDescent="0.2">
      <c r="A40" s="525"/>
      <c r="B40" s="119" t="s">
        <v>2167</v>
      </c>
      <c r="C40" s="526"/>
      <c r="D40" s="74">
        <v>2500</v>
      </c>
      <c r="E40" s="142">
        <v>6318</v>
      </c>
      <c r="F40" s="122">
        <v>40962</v>
      </c>
      <c r="G40" s="526"/>
      <c r="H40" s="120" t="s">
        <v>1113</v>
      </c>
      <c r="I40" s="22"/>
      <c r="J40" s="120" t="s">
        <v>1113</v>
      </c>
      <c r="K40" s="22"/>
      <c r="L40" s="22"/>
      <c r="M40" s="120"/>
      <c r="N40" s="120" t="s">
        <v>1113</v>
      </c>
      <c r="O40" s="22"/>
      <c r="P40" s="24"/>
    </row>
    <row r="41" spans="1:16" s="61" customFormat="1" ht="64.5" customHeight="1" x14ac:dyDescent="0.2">
      <c r="A41" s="121" t="s">
        <v>1720</v>
      </c>
      <c r="B41" s="119" t="s">
        <v>219</v>
      </c>
      <c r="C41" s="119" t="s">
        <v>3588</v>
      </c>
      <c r="D41" s="74">
        <v>50500</v>
      </c>
      <c r="E41" s="141" t="s">
        <v>29</v>
      </c>
      <c r="F41" s="122">
        <v>40984</v>
      </c>
      <c r="G41" s="119" t="s">
        <v>2308</v>
      </c>
      <c r="H41" s="120" t="s">
        <v>1113</v>
      </c>
      <c r="I41" s="22"/>
      <c r="J41" s="120" t="s">
        <v>1113</v>
      </c>
      <c r="K41" s="22"/>
      <c r="L41" s="22"/>
      <c r="M41" s="120" t="s">
        <v>1113</v>
      </c>
      <c r="N41" s="120"/>
      <c r="O41" s="22"/>
      <c r="P41" s="24"/>
    </row>
    <row r="42" spans="1:16" s="61" customFormat="1" ht="64.5" customHeight="1" x14ac:dyDescent="0.2">
      <c r="A42" s="121" t="s">
        <v>1721</v>
      </c>
      <c r="B42" s="119" t="s">
        <v>3060</v>
      </c>
      <c r="C42" s="119" t="s">
        <v>3589</v>
      </c>
      <c r="D42" s="74">
        <v>16878.75</v>
      </c>
      <c r="E42" s="141" t="s">
        <v>30</v>
      </c>
      <c r="F42" s="122">
        <v>40962</v>
      </c>
      <c r="G42" s="119" t="s">
        <v>2309</v>
      </c>
      <c r="H42" s="120"/>
      <c r="I42" s="120" t="s">
        <v>1113</v>
      </c>
      <c r="J42" s="120"/>
      <c r="K42" s="120" t="s">
        <v>1113</v>
      </c>
      <c r="L42" s="22"/>
      <c r="M42" s="120"/>
      <c r="N42" s="120"/>
      <c r="O42" s="120" t="s">
        <v>1113</v>
      </c>
      <c r="P42" s="162" t="s">
        <v>3063</v>
      </c>
    </row>
    <row r="43" spans="1:16" s="61" customFormat="1" ht="57.75" customHeight="1" x14ac:dyDescent="0.2">
      <c r="A43" s="525" t="s">
        <v>1722</v>
      </c>
      <c r="B43" s="119" t="s">
        <v>302</v>
      </c>
      <c r="C43" s="526" t="s">
        <v>3590</v>
      </c>
      <c r="D43" s="74">
        <v>11317.72</v>
      </c>
      <c r="E43" s="142">
        <v>6352</v>
      </c>
      <c r="F43" s="535">
        <v>40991</v>
      </c>
      <c r="G43" s="526" t="s">
        <v>2310</v>
      </c>
      <c r="H43" s="120" t="s">
        <v>1113</v>
      </c>
      <c r="I43" s="22"/>
      <c r="J43" s="120" t="s">
        <v>1113</v>
      </c>
      <c r="K43" s="22"/>
      <c r="L43" s="22"/>
      <c r="M43" s="120" t="s">
        <v>1113</v>
      </c>
      <c r="N43" s="120"/>
      <c r="O43" s="22"/>
      <c r="P43" s="24"/>
    </row>
    <row r="44" spans="1:16" s="61" customFormat="1" ht="57.75" customHeight="1" x14ac:dyDescent="0.2">
      <c r="A44" s="525"/>
      <c r="B44" s="119" t="s">
        <v>2168</v>
      </c>
      <c r="C44" s="526"/>
      <c r="D44" s="74">
        <v>740</v>
      </c>
      <c r="E44" s="142">
        <v>6353</v>
      </c>
      <c r="F44" s="535"/>
      <c r="G44" s="526"/>
      <c r="H44" s="120" t="s">
        <v>1113</v>
      </c>
      <c r="I44" s="22"/>
      <c r="J44" s="120" t="s">
        <v>1113</v>
      </c>
      <c r="K44" s="22"/>
      <c r="L44" s="22"/>
      <c r="M44" s="120" t="s">
        <v>1113</v>
      </c>
      <c r="N44" s="120"/>
      <c r="O44" s="22"/>
      <c r="P44" s="24"/>
    </row>
    <row r="45" spans="1:16" s="61" customFormat="1" ht="51" customHeight="1" x14ac:dyDescent="0.2">
      <c r="A45" s="121" t="s">
        <v>1723</v>
      </c>
      <c r="B45" s="119" t="s">
        <v>2169</v>
      </c>
      <c r="C45" s="119" t="s">
        <v>3591</v>
      </c>
      <c r="D45" s="74">
        <v>12595.5</v>
      </c>
      <c r="E45" s="142">
        <v>6325</v>
      </c>
      <c r="F45" s="122">
        <v>40963</v>
      </c>
      <c r="G45" s="119" t="s">
        <v>2311</v>
      </c>
      <c r="H45" s="120" t="s">
        <v>1113</v>
      </c>
      <c r="I45" s="22"/>
      <c r="J45" s="120" t="s">
        <v>1113</v>
      </c>
      <c r="K45" s="22"/>
      <c r="L45" s="22"/>
      <c r="M45" s="120" t="s">
        <v>1113</v>
      </c>
      <c r="N45" s="120"/>
      <c r="O45" s="22"/>
      <c r="P45" s="24"/>
    </row>
    <row r="46" spans="1:16" s="61" customFormat="1" ht="42.75" customHeight="1" x14ac:dyDescent="0.2">
      <c r="A46" s="525" t="s">
        <v>1724</v>
      </c>
      <c r="B46" s="119" t="s">
        <v>2169</v>
      </c>
      <c r="C46" s="526" t="s">
        <v>3592</v>
      </c>
      <c r="D46" s="74">
        <v>3913.1</v>
      </c>
      <c r="E46" s="142">
        <v>6328</v>
      </c>
      <c r="F46" s="535">
        <v>40968</v>
      </c>
      <c r="G46" s="526" t="s">
        <v>2312</v>
      </c>
      <c r="H46" s="120" t="s">
        <v>1113</v>
      </c>
      <c r="I46" s="22"/>
      <c r="J46" s="120" t="s">
        <v>1113</v>
      </c>
      <c r="K46" s="22"/>
      <c r="L46" s="22"/>
      <c r="M46" s="120" t="s">
        <v>1113</v>
      </c>
      <c r="N46" s="120"/>
      <c r="O46" s="22"/>
      <c r="P46" s="24"/>
    </row>
    <row r="47" spans="1:16" s="61" customFormat="1" ht="42.75" customHeight="1" x14ac:dyDescent="0.2">
      <c r="A47" s="525"/>
      <c r="B47" s="119" t="s">
        <v>2170</v>
      </c>
      <c r="C47" s="526"/>
      <c r="D47" s="74">
        <f>310+160.8</f>
        <v>470.8</v>
      </c>
      <c r="E47" s="142">
        <v>6329</v>
      </c>
      <c r="F47" s="535"/>
      <c r="G47" s="526"/>
      <c r="H47" s="120" t="s">
        <v>1113</v>
      </c>
      <c r="I47" s="22"/>
      <c r="J47" s="120" t="s">
        <v>1113</v>
      </c>
      <c r="K47" s="22"/>
      <c r="L47" s="22"/>
      <c r="M47" s="120" t="s">
        <v>1113</v>
      </c>
      <c r="N47" s="120"/>
      <c r="O47" s="22"/>
      <c r="P47" s="24"/>
    </row>
    <row r="48" spans="1:16" s="61" customFormat="1" ht="42.75" customHeight="1" x14ac:dyDescent="0.2">
      <c r="A48" s="525"/>
      <c r="B48" s="119" t="s">
        <v>2171</v>
      </c>
      <c r="C48" s="526"/>
      <c r="D48" s="74">
        <f>46.8+480+159.6</f>
        <v>686.4</v>
      </c>
      <c r="E48" s="142">
        <v>6330</v>
      </c>
      <c r="F48" s="535"/>
      <c r="G48" s="526"/>
      <c r="H48" s="120" t="s">
        <v>1113</v>
      </c>
      <c r="I48" s="22"/>
      <c r="J48" s="120" t="s">
        <v>1113</v>
      </c>
      <c r="K48" s="22"/>
      <c r="L48" s="22"/>
      <c r="M48" s="120" t="s">
        <v>1113</v>
      </c>
      <c r="N48" s="120"/>
      <c r="O48" s="22"/>
      <c r="P48" s="24"/>
    </row>
    <row r="49" spans="1:16" s="61" customFormat="1" ht="42.75" customHeight="1" x14ac:dyDescent="0.2">
      <c r="A49" s="525"/>
      <c r="B49" s="119" t="s">
        <v>2172</v>
      </c>
      <c r="C49" s="526"/>
      <c r="D49" s="74">
        <v>1630</v>
      </c>
      <c r="E49" s="142">
        <v>6331</v>
      </c>
      <c r="F49" s="535"/>
      <c r="G49" s="526"/>
      <c r="H49" s="120" t="s">
        <v>1113</v>
      </c>
      <c r="I49" s="22"/>
      <c r="J49" s="120" t="s">
        <v>1113</v>
      </c>
      <c r="K49" s="22"/>
      <c r="L49" s="22"/>
      <c r="M49" s="120" t="s">
        <v>1113</v>
      </c>
      <c r="N49" s="120"/>
      <c r="O49" s="22"/>
      <c r="P49" s="24"/>
    </row>
    <row r="50" spans="1:16" s="61" customFormat="1" ht="33" customHeight="1" x14ac:dyDescent="0.2">
      <c r="A50" s="525" t="s">
        <v>1725</v>
      </c>
      <c r="B50" s="119" t="s">
        <v>75</v>
      </c>
      <c r="C50" s="540" t="s">
        <v>3593</v>
      </c>
      <c r="D50" s="74">
        <v>25165.18</v>
      </c>
      <c r="E50" s="142">
        <v>6319</v>
      </c>
      <c r="F50" s="535">
        <v>40962</v>
      </c>
      <c r="G50" s="119" t="s">
        <v>2313</v>
      </c>
      <c r="H50" s="120" t="s">
        <v>1113</v>
      </c>
      <c r="I50" s="22"/>
      <c r="J50" s="120" t="s">
        <v>1113</v>
      </c>
      <c r="K50" s="22"/>
      <c r="L50" s="22"/>
      <c r="M50" s="120" t="s">
        <v>1113</v>
      </c>
      <c r="N50" s="120"/>
      <c r="O50" s="22"/>
      <c r="P50" s="24"/>
    </row>
    <row r="51" spans="1:16" s="61" customFormat="1" ht="33" customHeight="1" x14ac:dyDescent="0.2">
      <c r="A51" s="525"/>
      <c r="B51" s="119" t="s">
        <v>2173</v>
      </c>
      <c r="C51" s="540"/>
      <c r="D51" s="74">
        <v>483.18</v>
      </c>
      <c r="E51" s="142">
        <v>6320</v>
      </c>
      <c r="F51" s="535"/>
      <c r="G51" s="119" t="s">
        <v>2314</v>
      </c>
      <c r="H51" s="120" t="s">
        <v>1113</v>
      </c>
      <c r="I51" s="22"/>
      <c r="J51" s="120" t="s">
        <v>1113</v>
      </c>
      <c r="K51" s="22"/>
      <c r="L51" s="22"/>
      <c r="M51" s="120" t="s">
        <v>1113</v>
      </c>
      <c r="N51" s="120"/>
      <c r="O51" s="22"/>
      <c r="P51" s="24"/>
    </row>
    <row r="52" spans="1:16" s="61" customFormat="1" ht="33" customHeight="1" x14ac:dyDescent="0.2">
      <c r="A52" s="525"/>
      <c r="B52" s="119" t="s">
        <v>609</v>
      </c>
      <c r="C52" s="540"/>
      <c r="D52" s="74">
        <v>410.19</v>
      </c>
      <c r="E52" s="142">
        <v>6321</v>
      </c>
      <c r="F52" s="535"/>
      <c r="G52" s="119" t="s">
        <v>2313</v>
      </c>
      <c r="H52" s="120" t="s">
        <v>1113</v>
      </c>
      <c r="I52" s="22"/>
      <c r="J52" s="120" t="s">
        <v>1113</v>
      </c>
      <c r="K52" s="22"/>
      <c r="L52" s="22"/>
      <c r="M52" s="120" t="s">
        <v>1113</v>
      </c>
      <c r="N52" s="120"/>
      <c r="O52" s="22"/>
      <c r="P52" s="24"/>
    </row>
    <row r="53" spans="1:16" s="61" customFormat="1" ht="33" customHeight="1" x14ac:dyDescent="0.2">
      <c r="A53" s="525"/>
      <c r="B53" s="119" t="s">
        <v>78</v>
      </c>
      <c r="C53" s="540"/>
      <c r="D53" s="74">
        <v>4498.5</v>
      </c>
      <c r="E53" s="142">
        <v>6322</v>
      </c>
      <c r="F53" s="535"/>
      <c r="G53" s="119" t="s">
        <v>2313</v>
      </c>
      <c r="H53" s="120" t="s">
        <v>1113</v>
      </c>
      <c r="I53" s="22"/>
      <c r="J53" s="120" t="s">
        <v>1113</v>
      </c>
      <c r="K53" s="22"/>
      <c r="L53" s="22"/>
      <c r="M53" s="120" t="s">
        <v>1113</v>
      </c>
      <c r="N53" s="120"/>
      <c r="O53" s="22"/>
      <c r="P53" s="24"/>
    </row>
    <row r="54" spans="1:16" s="61" customFormat="1" ht="48" customHeight="1" x14ac:dyDescent="0.2">
      <c r="A54" s="121" t="s">
        <v>1726</v>
      </c>
      <c r="B54" s="119" t="s">
        <v>2174</v>
      </c>
      <c r="C54" s="119" t="s">
        <v>3594</v>
      </c>
      <c r="D54" s="74">
        <v>31625</v>
      </c>
      <c r="E54" s="141" t="s">
        <v>31</v>
      </c>
      <c r="F54" s="122">
        <v>40991</v>
      </c>
      <c r="G54" s="119" t="s">
        <v>2315</v>
      </c>
      <c r="H54" s="120" t="s">
        <v>1113</v>
      </c>
      <c r="I54" s="22"/>
      <c r="J54" s="120" t="s">
        <v>1113</v>
      </c>
      <c r="K54" s="22"/>
      <c r="L54" s="22"/>
      <c r="M54" s="120" t="s">
        <v>1113</v>
      </c>
      <c r="N54" s="120"/>
      <c r="O54" s="22"/>
      <c r="P54" s="24"/>
    </row>
    <row r="55" spans="1:16" s="61" customFormat="1" ht="33" customHeight="1" x14ac:dyDescent="0.2">
      <c r="A55" s="121" t="s">
        <v>1727</v>
      </c>
      <c r="B55" s="119" t="s">
        <v>113</v>
      </c>
      <c r="C55" s="119" t="s">
        <v>2472</v>
      </c>
      <c r="D55" s="74">
        <v>99.46</v>
      </c>
      <c r="E55" s="142">
        <v>6312</v>
      </c>
      <c r="F55" s="122">
        <v>40949</v>
      </c>
      <c r="G55" s="119" t="s">
        <v>2316</v>
      </c>
      <c r="H55" s="120" t="s">
        <v>1113</v>
      </c>
      <c r="I55" s="22"/>
      <c r="J55" s="120" t="s">
        <v>1113</v>
      </c>
      <c r="K55" s="22"/>
      <c r="L55" s="22"/>
      <c r="M55" s="120" t="s">
        <v>1113</v>
      </c>
      <c r="N55" s="120"/>
      <c r="O55" s="22"/>
      <c r="P55" s="24"/>
    </row>
    <row r="56" spans="1:16" s="61" customFormat="1" ht="30.75" customHeight="1" x14ac:dyDescent="0.2">
      <c r="A56" s="525" t="s">
        <v>1728</v>
      </c>
      <c r="B56" s="119" t="s">
        <v>127</v>
      </c>
      <c r="C56" s="526" t="s">
        <v>3595</v>
      </c>
      <c r="D56" s="74">
        <v>3500.28</v>
      </c>
      <c r="E56" s="141" t="s">
        <v>32</v>
      </c>
      <c r="F56" s="535">
        <v>41022</v>
      </c>
      <c r="G56" s="526" t="s">
        <v>2317</v>
      </c>
      <c r="H56" s="120" t="s">
        <v>1113</v>
      </c>
      <c r="I56" s="22"/>
      <c r="J56" s="120" t="s">
        <v>1113</v>
      </c>
      <c r="K56" s="22"/>
      <c r="L56" s="22"/>
      <c r="M56" s="120" t="s">
        <v>1113</v>
      </c>
      <c r="N56" s="120"/>
      <c r="O56" s="22"/>
      <c r="P56" s="24"/>
    </row>
    <row r="57" spans="1:16" s="61" customFormat="1" ht="30.75" customHeight="1" x14ac:dyDescent="0.2">
      <c r="A57" s="525"/>
      <c r="B57" s="119" t="s">
        <v>2175</v>
      </c>
      <c r="C57" s="526"/>
      <c r="D57" s="74">
        <v>3499.86</v>
      </c>
      <c r="E57" s="141" t="s">
        <v>33</v>
      </c>
      <c r="F57" s="535"/>
      <c r="G57" s="526"/>
      <c r="H57" s="120" t="s">
        <v>1113</v>
      </c>
      <c r="I57" s="22"/>
      <c r="J57" s="120" t="s">
        <v>1113</v>
      </c>
      <c r="K57" s="22"/>
      <c r="L57" s="22"/>
      <c r="M57" s="120" t="s">
        <v>1113</v>
      </c>
      <c r="N57" s="120"/>
      <c r="O57" s="22"/>
      <c r="P57" s="24"/>
    </row>
    <row r="58" spans="1:16" s="61" customFormat="1" ht="30.75" customHeight="1" x14ac:dyDescent="0.2">
      <c r="A58" s="525"/>
      <c r="B58" s="119" t="s">
        <v>2176</v>
      </c>
      <c r="C58" s="526"/>
      <c r="D58" s="74">
        <v>3499.86</v>
      </c>
      <c r="E58" s="141" t="s">
        <v>34</v>
      </c>
      <c r="F58" s="535"/>
      <c r="G58" s="526"/>
      <c r="H58" s="120" t="s">
        <v>1113</v>
      </c>
      <c r="I58" s="22"/>
      <c r="J58" s="120" t="s">
        <v>1113</v>
      </c>
      <c r="K58" s="22"/>
      <c r="L58" s="22"/>
      <c r="M58" s="120" t="s">
        <v>1113</v>
      </c>
      <c r="N58" s="120"/>
      <c r="O58" s="22"/>
      <c r="P58" s="24"/>
    </row>
    <row r="59" spans="1:16" s="61" customFormat="1" ht="30.75" customHeight="1" x14ac:dyDescent="0.2">
      <c r="A59" s="525" t="s">
        <v>1729</v>
      </c>
      <c r="B59" s="119" t="s">
        <v>2177</v>
      </c>
      <c r="C59" s="526" t="s">
        <v>3596</v>
      </c>
      <c r="D59" s="74">
        <v>960</v>
      </c>
      <c r="E59" s="142">
        <v>6343</v>
      </c>
      <c r="F59" s="535">
        <v>40991</v>
      </c>
      <c r="G59" s="526" t="s">
        <v>2318</v>
      </c>
      <c r="H59" s="120" t="s">
        <v>1113</v>
      </c>
      <c r="I59" s="22"/>
      <c r="J59" s="120" t="s">
        <v>1113</v>
      </c>
      <c r="K59" s="22"/>
      <c r="L59" s="22"/>
      <c r="M59" s="120" t="s">
        <v>1113</v>
      </c>
      <c r="N59" s="120"/>
      <c r="O59" s="22"/>
      <c r="P59" s="24"/>
    </row>
    <row r="60" spans="1:16" s="61" customFormat="1" ht="30.75" customHeight="1" x14ac:dyDescent="0.2">
      <c r="A60" s="525"/>
      <c r="B60" s="119" t="s">
        <v>2178</v>
      </c>
      <c r="C60" s="526"/>
      <c r="D60" s="74">
        <v>720</v>
      </c>
      <c r="E60" s="142">
        <v>6345</v>
      </c>
      <c r="F60" s="535"/>
      <c r="G60" s="526"/>
      <c r="H60" s="120" t="s">
        <v>1113</v>
      </c>
      <c r="I60" s="22"/>
      <c r="J60" s="120" t="s">
        <v>1113</v>
      </c>
      <c r="K60" s="22"/>
      <c r="L60" s="22"/>
      <c r="M60" s="120" t="s">
        <v>1113</v>
      </c>
      <c r="N60" s="120"/>
      <c r="O60" s="22"/>
      <c r="P60" s="24"/>
    </row>
    <row r="61" spans="1:16" s="61" customFormat="1" ht="30.75" customHeight="1" x14ac:dyDescent="0.2">
      <c r="A61" s="525"/>
      <c r="B61" s="119" t="s">
        <v>2179</v>
      </c>
      <c r="C61" s="526"/>
      <c r="D61" s="74">
        <v>540</v>
      </c>
      <c r="E61" s="142">
        <v>6344</v>
      </c>
      <c r="F61" s="535"/>
      <c r="G61" s="526"/>
      <c r="H61" s="120" t="s">
        <v>1113</v>
      </c>
      <c r="I61" s="22"/>
      <c r="J61" s="120" t="s">
        <v>1113</v>
      </c>
      <c r="K61" s="22"/>
      <c r="L61" s="22"/>
      <c r="M61" s="120" t="s">
        <v>1113</v>
      </c>
      <c r="N61" s="120"/>
      <c r="O61" s="22"/>
      <c r="P61" s="24"/>
    </row>
    <row r="62" spans="1:16" s="61" customFormat="1" ht="30.75" customHeight="1" x14ac:dyDescent="0.2">
      <c r="A62" s="525"/>
      <c r="B62" s="119" t="s">
        <v>2180</v>
      </c>
      <c r="C62" s="526"/>
      <c r="D62" s="74">
        <v>575</v>
      </c>
      <c r="E62" s="142">
        <v>6350</v>
      </c>
      <c r="F62" s="535"/>
      <c r="G62" s="526"/>
      <c r="H62" s="120" t="s">
        <v>1113</v>
      </c>
      <c r="I62" s="22"/>
      <c r="J62" s="120" t="s">
        <v>1113</v>
      </c>
      <c r="K62" s="22"/>
      <c r="L62" s="22"/>
      <c r="M62" s="120" t="s">
        <v>1113</v>
      </c>
      <c r="N62" s="120"/>
      <c r="O62" s="22"/>
      <c r="P62" s="24"/>
    </row>
    <row r="63" spans="1:16" s="61" customFormat="1" ht="30.75" customHeight="1" x14ac:dyDescent="0.2">
      <c r="A63" s="525"/>
      <c r="B63" s="119" t="s">
        <v>2181</v>
      </c>
      <c r="C63" s="526"/>
      <c r="D63" s="74">
        <v>690</v>
      </c>
      <c r="E63" s="142">
        <v>6349</v>
      </c>
      <c r="F63" s="535"/>
      <c r="G63" s="526"/>
      <c r="H63" s="120" t="s">
        <v>1113</v>
      </c>
      <c r="I63" s="22"/>
      <c r="J63" s="120" t="s">
        <v>1113</v>
      </c>
      <c r="K63" s="22"/>
      <c r="L63" s="22"/>
      <c r="M63" s="120" t="s">
        <v>1113</v>
      </c>
      <c r="N63" s="120"/>
      <c r="O63" s="22"/>
      <c r="P63" s="24"/>
    </row>
    <row r="64" spans="1:16" s="61" customFormat="1" ht="30.75" customHeight="1" x14ac:dyDescent="0.2">
      <c r="A64" s="525"/>
      <c r="B64" s="119" t="s">
        <v>2182</v>
      </c>
      <c r="C64" s="526"/>
      <c r="D64" s="74">
        <v>900</v>
      </c>
      <c r="E64" s="142">
        <v>6347</v>
      </c>
      <c r="F64" s="535"/>
      <c r="G64" s="526"/>
      <c r="H64" s="120" t="s">
        <v>1113</v>
      </c>
      <c r="I64" s="22"/>
      <c r="J64" s="120" t="s">
        <v>1113</v>
      </c>
      <c r="K64" s="22"/>
      <c r="L64" s="22"/>
      <c r="M64" s="120" t="s">
        <v>1113</v>
      </c>
      <c r="N64" s="120"/>
      <c r="O64" s="22"/>
      <c r="P64" s="24"/>
    </row>
    <row r="65" spans="1:16" s="61" customFormat="1" ht="30.75" customHeight="1" x14ac:dyDescent="0.2">
      <c r="A65" s="525"/>
      <c r="B65" s="119" t="s">
        <v>2183</v>
      </c>
      <c r="C65" s="526"/>
      <c r="D65" s="74">
        <v>1360</v>
      </c>
      <c r="E65" s="142">
        <v>6346</v>
      </c>
      <c r="F65" s="535"/>
      <c r="G65" s="526"/>
      <c r="H65" s="120" t="s">
        <v>1113</v>
      </c>
      <c r="I65" s="22"/>
      <c r="J65" s="120" t="s">
        <v>1113</v>
      </c>
      <c r="K65" s="22"/>
      <c r="L65" s="22"/>
      <c r="M65" s="120" t="s">
        <v>1113</v>
      </c>
      <c r="N65" s="120"/>
      <c r="O65" s="22"/>
      <c r="P65" s="24"/>
    </row>
    <row r="66" spans="1:16" s="61" customFormat="1" ht="30.75" customHeight="1" x14ac:dyDescent="0.2">
      <c r="A66" s="525"/>
      <c r="B66" s="119" t="s">
        <v>2184</v>
      </c>
      <c r="C66" s="526"/>
      <c r="D66" s="74">
        <v>3910</v>
      </c>
      <c r="E66" s="142">
        <v>6351</v>
      </c>
      <c r="F66" s="535"/>
      <c r="G66" s="526"/>
      <c r="H66" s="120" t="s">
        <v>1113</v>
      </c>
      <c r="I66" s="22"/>
      <c r="J66" s="120" t="s">
        <v>1113</v>
      </c>
      <c r="K66" s="22"/>
      <c r="L66" s="22"/>
      <c r="M66" s="120" t="s">
        <v>1113</v>
      </c>
      <c r="N66" s="120"/>
      <c r="O66" s="22"/>
      <c r="P66" s="24"/>
    </row>
    <row r="67" spans="1:16" s="61" customFormat="1" ht="30.75" customHeight="1" x14ac:dyDescent="0.2">
      <c r="A67" s="525"/>
      <c r="B67" s="119" t="s">
        <v>2185</v>
      </c>
      <c r="C67" s="526"/>
      <c r="D67" s="74">
        <v>980</v>
      </c>
      <c r="E67" s="142">
        <v>6348</v>
      </c>
      <c r="F67" s="535"/>
      <c r="G67" s="526"/>
      <c r="H67" s="120" t="s">
        <v>1113</v>
      </c>
      <c r="I67" s="22"/>
      <c r="J67" s="120" t="s">
        <v>1113</v>
      </c>
      <c r="K67" s="22"/>
      <c r="L67" s="22"/>
      <c r="M67" s="120" t="s">
        <v>1113</v>
      </c>
      <c r="N67" s="120"/>
      <c r="O67" s="22"/>
      <c r="P67" s="24"/>
    </row>
    <row r="68" spans="1:16" s="61" customFormat="1" ht="30.75" customHeight="1" x14ac:dyDescent="0.2">
      <c r="A68" s="525"/>
      <c r="B68" s="119" t="s">
        <v>2186</v>
      </c>
      <c r="C68" s="526"/>
      <c r="D68" s="74">
        <v>1495</v>
      </c>
      <c r="E68" s="142">
        <v>6342</v>
      </c>
      <c r="F68" s="535"/>
      <c r="G68" s="526"/>
      <c r="H68" s="120" t="s">
        <v>1113</v>
      </c>
      <c r="I68" s="22"/>
      <c r="J68" s="120" t="s">
        <v>1113</v>
      </c>
      <c r="K68" s="22"/>
      <c r="L68" s="22"/>
      <c r="M68" s="120" t="s">
        <v>1113</v>
      </c>
      <c r="N68" s="120"/>
      <c r="O68" s="22"/>
      <c r="P68" s="24"/>
    </row>
    <row r="69" spans="1:16" s="61" customFormat="1" ht="30.75" customHeight="1" x14ac:dyDescent="0.2">
      <c r="A69" s="525"/>
      <c r="B69" s="119" t="s">
        <v>2187</v>
      </c>
      <c r="C69" s="526"/>
      <c r="D69" s="74">
        <v>480</v>
      </c>
      <c r="E69" s="142">
        <v>6340</v>
      </c>
      <c r="F69" s="535"/>
      <c r="G69" s="526"/>
      <c r="H69" s="120" t="s">
        <v>1113</v>
      </c>
      <c r="I69" s="22"/>
      <c r="J69" s="120" t="s">
        <v>1113</v>
      </c>
      <c r="K69" s="22"/>
      <c r="L69" s="22"/>
      <c r="M69" s="120" t="s">
        <v>1113</v>
      </c>
      <c r="N69" s="120"/>
      <c r="O69" s="22"/>
      <c r="P69" s="24"/>
    </row>
    <row r="70" spans="1:16" s="61" customFormat="1" ht="30.75" customHeight="1" x14ac:dyDescent="0.2">
      <c r="A70" s="525"/>
      <c r="B70" s="119" t="s">
        <v>2188</v>
      </c>
      <c r="C70" s="526"/>
      <c r="D70" s="74">
        <v>920</v>
      </c>
      <c r="E70" s="142">
        <v>6341</v>
      </c>
      <c r="F70" s="535"/>
      <c r="G70" s="526"/>
      <c r="H70" s="120" t="s">
        <v>1113</v>
      </c>
      <c r="I70" s="22"/>
      <c r="J70" s="120" t="s">
        <v>1113</v>
      </c>
      <c r="K70" s="22"/>
      <c r="L70" s="22"/>
      <c r="M70" s="120" t="s">
        <v>1113</v>
      </c>
      <c r="N70" s="120"/>
      <c r="O70" s="22"/>
      <c r="P70" s="24"/>
    </row>
    <row r="71" spans="1:16" s="61" customFormat="1" ht="46.5" customHeight="1" x14ac:dyDescent="0.2">
      <c r="A71" s="121" t="s">
        <v>1730</v>
      </c>
      <c r="B71" s="119" t="s">
        <v>2189</v>
      </c>
      <c r="C71" s="119" t="s">
        <v>3597</v>
      </c>
      <c r="D71" s="74">
        <v>2741</v>
      </c>
      <c r="E71" s="142">
        <v>6354</v>
      </c>
      <c r="F71" s="122">
        <v>40991</v>
      </c>
      <c r="G71" s="119" t="s">
        <v>2318</v>
      </c>
      <c r="H71" s="120" t="s">
        <v>1113</v>
      </c>
      <c r="I71" s="22"/>
      <c r="J71" s="120" t="s">
        <v>1113</v>
      </c>
      <c r="K71" s="22"/>
      <c r="L71" s="22"/>
      <c r="M71" s="120" t="s">
        <v>1113</v>
      </c>
      <c r="N71" s="120"/>
      <c r="O71" s="22"/>
      <c r="P71" s="24"/>
    </row>
    <row r="72" spans="1:16" s="61" customFormat="1" ht="30.75" customHeight="1" x14ac:dyDescent="0.2">
      <c r="A72" s="525" t="s">
        <v>1731</v>
      </c>
      <c r="B72" s="119" t="s">
        <v>1090</v>
      </c>
      <c r="C72" s="526" t="s">
        <v>3077</v>
      </c>
      <c r="D72" s="74">
        <v>169.5</v>
      </c>
      <c r="E72" s="142">
        <v>6326</v>
      </c>
      <c r="F72" s="535">
        <v>40962</v>
      </c>
      <c r="G72" s="526" t="s">
        <v>2319</v>
      </c>
      <c r="H72" s="120" t="s">
        <v>1113</v>
      </c>
      <c r="I72" s="22"/>
      <c r="J72" s="120" t="s">
        <v>1113</v>
      </c>
      <c r="K72" s="22"/>
      <c r="L72" s="22"/>
      <c r="M72" s="120" t="s">
        <v>1113</v>
      </c>
      <c r="N72" s="120"/>
      <c r="O72" s="22"/>
      <c r="P72" s="24"/>
    </row>
    <row r="73" spans="1:16" s="61" customFormat="1" ht="30.75" customHeight="1" x14ac:dyDescent="0.2">
      <c r="A73" s="525"/>
      <c r="B73" s="119" t="s">
        <v>113</v>
      </c>
      <c r="C73" s="526"/>
      <c r="D73" s="74">
        <v>132.62</v>
      </c>
      <c r="E73" s="142">
        <v>6327</v>
      </c>
      <c r="F73" s="535"/>
      <c r="G73" s="526"/>
      <c r="H73" s="120" t="s">
        <v>1113</v>
      </c>
      <c r="I73" s="22"/>
      <c r="J73" s="120" t="s">
        <v>1113</v>
      </c>
      <c r="K73" s="22"/>
      <c r="L73" s="22"/>
      <c r="M73" s="120" t="s">
        <v>1113</v>
      </c>
      <c r="N73" s="120"/>
      <c r="O73" s="22"/>
      <c r="P73" s="24"/>
    </row>
    <row r="74" spans="1:16" s="61" customFormat="1" ht="30.75" customHeight="1" x14ac:dyDescent="0.2">
      <c r="A74" s="121" t="s">
        <v>1732</v>
      </c>
      <c r="B74" s="119" t="s">
        <v>2190</v>
      </c>
      <c r="C74" s="119" t="s">
        <v>3598</v>
      </c>
      <c r="D74" s="74">
        <v>1108</v>
      </c>
      <c r="E74" s="142">
        <v>6336</v>
      </c>
      <c r="F74" s="122">
        <v>40977</v>
      </c>
      <c r="G74" s="124" t="s">
        <v>2320</v>
      </c>
      <c r="H74" s="120" t="s">
        <v>1113</v>
      </c>
      <c r="I74" s="22"/>
      <c r="J74" s="120" t="s">
        <v>1113</v>
      </c>
      <c r="K74" s="22"/>
      <c r="L74" s="22"/>
      <c r="M74" s="120" t="s">
        <v>1113</v>
      </c>
      <c r="N74" s="120"/>
      <c r="O74" s="22"/>
      <c r="P74" s="24"/>
    </row>
    <row r="75" spans="1:16" s="61" customFormat="1" ht="37.5" customHeight="1" x14ac:dyDescent="0.2">
      <c r="A75" s="525" t="s">
        <v>1733</v>
      </c>
      <c r="B75" s="119" t="s">
        <v>885</v>
      </c>
      <c r="C75" s="540" t="s">
        <v>3599</v>
      </c>
      <c r="D75" s="74">
        <v>2580</v>
      </c>
      <c r="E75" s="142">
        <v>6374</v>
      </c>
      <c r="F75" s="535">
        <v>41012</v>
      </c>
      <c r="G75" s="539" t="s">
        <v>2307</v>
      </c>
      <c r="H75" s="120" t="s">
        <v>1113</v>
      </c>
      <c r="I75" s="22"/>
      <c r="J75" s="120" t="s">
        <v>1113</v>
      </c>
      <c r="K75" s="22"/>
      <c r="L75" s="22"/>
      <c r="M75" s="120" t="s">
        <v>1113</v>
      </c>
      <c r="N75" s="120"/>
      <c r="O75" s="22"/>
      <c r="P75" s="24"/>
    </row>
    <row r="76" spans="1:16" s="61" customFormat="1" ht="37.5" customHeight="1" x14ac:dyDescent="0.2">
      <c r="A76" s="525"/>
      <c r="B76" s="119" t="s">
        <v>106</v>
      </c>
      <c r="C76" s="540"/>
      <c r="D76" s="74">
        <v>1015</v>
      </c>
      <c r="E76" s="142">
        <v>6373</v>
      </c>
      <c r="F76" s="535"/>
      <c r="G76" s="539"/>
      <c r="H76" s="120" t="s">
        <v>1113</v>
      </c>
      <c r="I76" s="22"/>
      <c r="J76" s="120" t="s">
        <v>1113</v>
      </c>
      <c r="K76" s="22"/>
      <c r="L76" s="22"/>
      <c r="M76" s="120" t="s">
        <v>1113</v>
      </c>
      <c r="N76" s="120"/>
      <c r="O76" s="22"/>
      <c r="P76" s="24"/>
    </row>
    <row r="77" spans="1:16" s="61" customFormat="1" ht="37.5" customHeight="1" x14ac:dyDescent="0.2">
      <c r="A77" s="525"/>
      <c r="B77" s="119" t="s">
        <v>885</v>
      </c>
      <c r="C77" s="540"/>
      <c r="D77" s="74">
        <v>200</v>
      </c>
      <c r="E77" s="142">
        <v>6443</v>
      </c>
      <c r="F77" s="122">
        <v>41073</v>
      </c>
      <c r="G77" s="539"/>
      <c r="H77" s="120" t="s">
        <v>1113</v>
      </c>
      <c r="I77" s="22"/>
      <c r="J77" s="120" t="s">
        <v>1113</v>
      </c>
      <c r="K77" s="22"/>
      <c r="L77" s="22"/>
      <c r="M77" s="120" t="s">
        <v>1113</v>
      </c>
      <c r="N77" s="120"/>
      <c r="O77" s="22"/>
      <c r="P77" s="24"/>
    </row>
    <row r="78" spans="1:16" s="61" customFormat="1" ht="48" customHeight="1" x14ac:dyDescent="0.2">
      <c r="A78" s="121" t="s">
        <v>1734</v>
      </c>
      <c r="B78" s="119" t="s">
        <v>84</v>
      </c>
      <c r="C78" s="119" t="s">
        <v>3600</v>
      </c>
      <c r="D78" s="74">
        <v>49000</v>
      </c>
      <c r="E78" s="142">
        <v>6355</v>
      </c>
      <c r="F78" s="122">
        <v>40991</v>
      </c>
      <c r="G78" s="124" t="s">
        <v>2307</v>
      </c>
      <c r="H78" s="120" t="s">
        <v>1113</v>
      </c>
      <c r="I78" s="22"/>
      <c r="J78" s="120" t="s">
        <v>1113</v>
      </c>
      <c r="K78" s="22"/>
      <c r="L78" s="22"/>
      <c r="M78" s="120" t="s">
        <v>1113</v>
      </c>
      <c r="N78" s="120"/>
      <c r="O78" s="22"/>
      <c r="P78" s="24"/>
    </row>
    <row r="79" spans="1:16" s="61" customFormat="1" ht="48" customHeight="1" x14ac:dyDescent="0.2">
      <c r="A79" s="121" t="s">
        <v>1735</v>
      </c>
      <c r="B79" s="119" t="s">
        <v>192</v>
      </c>
      <c r="C79" s="119" t="s">
        <v>3601</v>
      </c>
      <c r="D79" s="74">
        <v>688.85</v>
      </c>
      <c r="E79" s="142">
        <v>6335</v>
      </c>
      <c r="F79" s="122">
        <v>40977</v>
      </c>
      <c r="G79" s="124" t="s">
        <v>2321</v>
      </c>
      <c r="H79" s="120" t="s">
        <v>1113</v>
      </c>
      <c r="I79" s="22"/>
      <c r="J79" s="120" t="s">
        <v>1113</v>
      </c>
      <c r="K79" s="22"/>
      <c r="L79" s="22"/>
      <c r="M79" s="120" t="s">
        <v>1113</v>
      </c>
      <c r="N79" s="120"/>
      <c r="O79" s="22"/>
      <c r="P79" s="24"/>
    </row>
    <row r="80" spans="1:16" s="61" customFormat="1" ht="54" customHeight="1" x14ac:dyDescent="0.2">
      <c r="A80" s="525" t="s">
        <v>1736</v>
      </c>
      <c r="B80" s="119" t="s">
        <v>2162</v>
      </c>
      <c r="C80" s="526" t="s">
        <v>3602</v>
      </c>
      <c r="D80" s="74">
        <v>275.44</v>
      </c>
      <c r="E80" s="142">
        <v>6332</v>
      </c>
      <c r="F80" s="535">
        <v>40970</v>
      </c>
      <c r="G80" s="539" t="s">
        <v>2322</v>
      </c>
      <c r="H80" s="120" t="s">
        <v>1113</v>
      </c>
      <c r="I80" s="22"/>
      <c r="J80" s="120" t="s">
        <v>1113</v>
      </c>
      <c r="K80" s="22"/>
      <c r="L80" s="22"/>
      <c r="M80" s="120" t="s">
        <v>1113</v>
      </c>
      <c r="N80" s="120"/>
      <c r="O80" s="22"/>
      <c r="P80" s="24"/>
    </row>
    <row r="81" spans="1:16" s="61" customFormat="1" ht="54" customHeight="1" x14ac:dyDescent="0.2">
      <c r="A81" s="525"/>
      <c r="B81" s="119" t="s">
        <v>442</v>
      </c>
      <c r="C81" s="526"/>
      <c r="D81" s="74">
        <v>195</v>
      </c>
      <c r="E81" s="142">
        <v>6333</v>
      </c>
      <c r="F81" s="535"/>
      <c r="G81" s="539"/>
      <c r="H81" s="120" t="s">
        <v>1113</v>
      </c>
      <c r="I81" s="22"/>
      <c r="J81" s="120" t="s">
        <v>1113</v>
      </c>
      <c r="K81" s="22"/>
      <c r="L81" s="22"/>
      <c r="M81" s="120" t="s">
        <v>1113</v>
      </c>
      <c r="N81" s="120"/>
      <c r="O81" s="22"/>
      <c r="P81" s="24"/>
    </row>
    <row r="82" spans="1:16" s="61" customFormat="1" ht="64.5" customHeight="1" x14ac:dyDescent="0.2">
      <c r="A82" s="121" t="s">
        <v>1737</v>
      </c>
      <c r="B82" s="119" t="s">
        <v>2191</v>
      </c>
      <c r="C82" s="119" t="s">
        <v>3603</v>
      </c>
      <c r="D82" s="74">
        <v>34200</v>
      </c>
      <c r="E82" s="141" t="s">
        <v>35</v>
      </c>
      <c r="F82" s="122">
        <v>41009</v>
      </c>
      <c r="G82" s="119" t="s">
        <v>2323</v>
      </c>
      <c r="H82" s="120" t="s">
        <v>1113</v>
      </c>
      <c r="I82" s="22"/>
      <c r="J82" s="120" t="s">
        <v>1113</v>
      </c>
      <c r="K82" s="22"/>
      <c r="L82" s="22"/>
      <c r="M82" s="120" t="s">
        <v>1113</v>
      </c>
      <c r="N82" s="120"/>
      <c r="O82" s="22"/>
      <c r="P82" s="24"/>
    </row>
    <row r="83" spans="1:16" s="61" customFormat="1" ht="34.5" customHeight="1" x14ac:dyDescent="0.2">
      <c r="A83" s="121" t="s">
        <v>1738</v>
      </c>
      <c r="B83" s="119" t="s">
        <v>89</v>
      </c>
      <c r="C83" s="119" t="s">
        <v>3604</v>
      </c>
      <c r="D83" s="74">
        <v>9998</v>
      </c>
      <c r="E83" s="142">
        <v>6386</v>
      </c>
      <c r="F83" s="122">
        <v>41026</v>
      </c>
      <c r="G83" s="119" t="s">
        <v>2324</v>
      </c>
      <c r="H83" s="120" t="s">
        <v>1113</v>
      </c>
      <c r="I83" s="22"/>
      <c r="J83" s="120" t="s">
        <v>1113</v>
      </c>
      <c r="K83" s="22"/>
      <c r="L83" s="22"/>
      <c r="M83" s="120" t="s">
        <v>1113</v>
      </c>
      <c r="N83" s="120"/>
      <c r="O83" s="22"/>
      <c r="P83" s="24"/>
    </row>
    <row r="84" spans="1:16" s="61" customFormat="1" ht="34.5" customHeight="1" x14ac:dyDescent="0.2">
      <c r="A84" s="525" t="s">
        <v>1739</v>
      </c>
      <c r="B84" s="119" t="s">
        <v>2192</v>
      </c>
      <c r="C84" s="526" t="s">
        <v>3605</v>
      </c>
      <c r="D84" s="74">
        <v>2532</v>
      </c>
      <c r="E84" s="142">
        <v>6356</v>
      </c>
      <c r="F84" s="122">
        <v>40991</v>
      </c>
      <c r="G84" s="119" t="s">
        <v>2325</v>
      </c>
      <c r="H84" s="120" t="s">
        <v>1113</v>
      </c>
      <c r="I84" s="22"/>
      <c r="J84" s="120" t="s">
        <v>1113</v>
      </c>
      <c r="K84" s="22"/>
      <c r="L84" s="22"/>
      <c r="M84" s="120" t="s">
        <v>1113</v>
      </c>
      <c r="N84" s="120"/>
      <c r="O84" s="22"/>
      <c r="P84" s="24"/>
    </row>
    <row r="85" spans="1:16" s="61" customFormat="1" ht="34.5" customHeight="1" x14ac:dyDescent="0.2">
      <c r="A85" s="525"/>
      <c r="B85" s="119" t="s">
        <v>2192</v>
      </c>
      <c r="C85" s="526"/>
      <c r="D85" s="74">
        <v>2500</v>
      </c>
      <c r="E85" s="142">
        <v>6382</v>
      </c>
      <c r="F85" s="122">
        <v>41019</v>
      </c>
      <c r="G85" s="119" t="s">
        <v>2326</v>
      </c>
      <c r="H85" s="120" t="s">
        <v>1113</v>
      </c>
      <c r="I85" s="22"/>
      <c r="J85" s="120" t="s">
        <v>1113</v>
      </c>
      <c r="K85" s="22"/>
      <c r="L85" s="22"/>
      <c r="M85" s="120" t="s">
        <v>1113</v>
      </c>
      <c r="N85" s="120"/>
      <c r="O85" s="22"/>
      <c r="P85" s="24"/>
    </row>
    <row r="86" spans="1:16" s="61" customFormat="1" ht="34.5" customHeight="1" x14ac:dyDescent="0.2">
      <c r="A86" s="121" t="s">
        <v>1740</v>
      </c>
      <c r="B86" s="119" t="s">
        <v>2162</v>
      </c>
      <c r="C86" s="119" t="s">
        <v>3606</v>
      </c>
      <c r="D86" s="74">
        <v>216.96</v>
      </c>
      <c r="E86" s="142">
        <v>6337</v>
      </c>
      <c r="F86" s="122">
        <v>40977</v>
      </c>
      <c r="G86" s="119" t="s">
        <v>2327</v>
      </c>
      <c r="H86" s="120" t="s">
        <v>1113</v>
      </c>
      <c r="I86" s="22"/>
      <c r="J86" s="120" t="s">
        <v>1113</v>
      </c>
      <c r="K86" s="22"/>
      <c r="L86" s="22"/>
      <c r="M86" s="120" t="s">
        <v>1113</v>
      </c>
      <c r="N86" s="120"/>
      <c r="O86" s="22"/>
      <c r="P86" s="24"/>
    </row>
    <row r="87" spans="1:16" s="61" customFormat="1" ht="34.5" customHeight="1" x14ac:dyDescent="0.2">
      <c r="A87" s="121" t="s">
        <v>1741</v>
      </c>
      <c r="B87" s="119" t="s">
        <v>2193</v>
      </c>
      <c r="C87" s="119" t="s">
        <v>3607</v>
      </c>
      <c r="D87" s="74">
        <v>9072</v>
      </c>
      <c r="E87" s="142">
        <v>6390</v>
      </c>
      <c r="F87" s="122">
        <v>41038</v>
      </c>
      <c r="G87" s="119" t="s">
        <v>2328</v>
      </c>
      <c r="H87" s="120" t="s">
        <v>1113</v>
      </c>
      <c r="I87" s="22"/>
      <c r="J87" s="120" t="s">
        <v>1113</v>
      </c>
      <c r="K87" s="22"/>
      <c r="L87" s="22"/>
      <c r="M87" s="120" t="s">
        <v>1113</v>
      </c>
      <c r="N87" s="120"/>
      <c r="O87" s="22"/>
      <c r="P87" s="24"/>
    </row>
    <row r="88" spans="1:16" s="61" customFormat="1" ht="34.5" customHeight="1" x14ac:dyDescent="0.2">
      <c r="A88" s="121" t="s">
        <v>1742</v>
      </c>
      <c r="B88" s="119" t="s">
        <v>2194</v>
      </c>
      <c r="C88" s="119" t="s">
        <v>3608</v>
      </c>
      <c r="D88" s="74">
        <v>1900</v>
      </c>
      <c r="E88" s="142">
        <v>6338</v>
      </c>
      <c r="F88" s="122">
        <v>40988</v>
      </c>
      <c r="G88" s="119" t="s">
        <v>2329</v>
      </c>
      <c r="H88" s="120" t="s">
        <v>1113</v>
      </c>
      <c r="I88" s="22"/>
      <c r="J88" s="120" t="s">
        <v>1113</v>
      </c>
      <c r="K88" s="22"/>
      <c r="L88" s="22"/>
      <c r="M88" s="120" t="s">
        <v>1113</v>
      </c>
      <c r="N88" s="120"/>
      <c r="O88" s="22"/>
      <c r="P88" s="24"/>
    </row>
    <row r="89" spans="1:16" s="61" customFormat="1" ht="63" customHeight="1" x14ac:dyDescent="0.2">
      <c r="A89" s="121" t="s">
        <v>1743</v>
      </c>
      <c r="B89" s="119" t="s">
        <v>3060</v>
      </c>
      <c r="C89" s="119" t="s">
        <v>3609</v>
      </c>
      <c r="D89" s="74">
        <v>16797.45</v>
      </c>
      <c r="E89" s="141" t="s">
        <v>36</v>
      </c>
      <c r="F89" s="122">
        <v>41044</v>
      </c>
      <c r="G89" s="119" t="s">
        <v>2330</v>
      </c>
      <c r="H89" s="120"/>
      <c r="I89" s="120" t="s">
        <v>1113</v>
      </c>
      <c r="J89" s="120"/>
      <c r="K89" s="120" t="s">
        <v>1113</v>
      </c>
      <c r="L89" s="22"/>
      <c r="M89" s="120"/>
      <c r="N89" s="120"/>
      <c r="O89" s="120" t="s">
        <v>1113</v>
      </c>
      <c r="P89" s="162" t="s">
        <v>3063</v>
      </c>
    </row>
    <row r="90" spans="1:16" s="61" customFormat="1" ht="54.75" customHeight="1" x14ac:dyDescent="0.2">
      <c r="A90" s="121" t="s">
        <v>1744</v>
      </c>
      <c r="B90" s="119" t="s">
        <v>2168</v>
      </c>
      <c r="C90" s="119" t="s">
        <v>3610</v>
      </c>
      <c r="D90" s="74">
        <v>18700</v>
      </c>
      <c r="E90" s="141" t="s">
        <v>37</v>
      </c>
      <c r="F90" s="122">
        <v>41043</v>
      </c>
      <c r="G90" s="119" t="s">
        <v>2331</v>
      </c>
      <c r="H90" s="120" t="s">
        <v>1113</v>
      </c>
      <c r="I90" s="22"/>
      <c r="J90" s="120" t="s">
        <v>1113</v>
      </c>
      <c r="K90" s="22"/>
      <c r="L90" s="22"/>
      <c r="M90" s="120" t="s">
        <v>1113</v>
      </c>
      <c r="N90" s="120"/>
      <c r="O90" s="22"/>
      <c r="P90" s="24"/>
    </row>
    <row r="91" spans="1:16" s="61" customFormat="1" ht="29.25" customHeight="1" x14ac:dyDescent="0.2">
      <c r="A91" s="525" t="s">
        <v>1745</v>
      </c>
      <c r="B91" s="119" t="s">
        <v>97</v>
      </c>
      <c r="C91" s="526" t="s">
        <v>3611</v>
      </c>
      <c r="D91" s="74">
        <v>9133.34</v>
      </c>
      <c r="E91" s="142">
        <v>6377</v>
      </c>
      <c r="F91" s="535">
        <v>41017</v>
      </c>
      <c r="G91" s="539" t="s">
        <v>2332</v>
      </c>
      <c r="H91" s="120" t="s">
        <v>1113</v>
      </c>
      <c r="I91" s="22"/>
      <c r="J91" s="120" t="s">
        <v>1113</v>
      </c>
      <c r="K91" s="22"/>
      <c r="L91" s="22"/>
      <c r="M91" s="120" t="s">
        <v>1113</v>
      </c>
      <c r="N91" s="120"/>
      <c r="O91" s="22"/>
      <c r="P91" s="24"/>
    </row>
    <row r="92" spans="1:16" s="61" customFormat="1" ht="29.25" customHeight="1" x14ac:dyDescent="0.2">
      <c r="A92" s="525"/>
      <c r="B92" s="119" t="s">
        <v>2195</v>
      </c>
      <c r="C92" s="526"/>
      <c r="D92" s="74">
        <v>2916</v>
      </c>
      <c r="E92" s="142">
        <v>6378</v>
      </c>
      <c r="F92" s="535"/>
      <c r="G92" s="539"/>
      <c r="H92" s="120" t="s">
        <v>1113</v>
      </c>
      <c r="I92" s="22"/>
      <c r="J92" s="120" t="s">
        <v>1113</v>
      </c>
      <c r="K92" s="22"/>
      <c r="L92" s="22"/>
      <c r="M92" s="120" t="s">
        <v>1113</v>
      </c>
      <c r="N92" s="120"/>
      <c r="O92" s="22"/>
      <c r="P92" s="24"/>
    </row>
    <row r="93" spans="1:16" s="61" customFormat="1" ht="29.25" customHeight="1" x14ac:dyDescent="0.2">
      <c r="A93" s="525"/>
      <c r="B93" s="119" t="s">
        <v>2196</v>
      </c>
      <c r="C93" s="526"/>
      <c r="D93" s="74">
        <v>8104</v>
      </c>
      <c r="E93" s="142">
        <v>6379</v>
      </c>
      <c r="F93" s="535"/>
      <c r="G93" s="539"/>
      <c r="H93" s="120" t="s">
        <v>1113</v>
      </c>
      <c r="I93" s="22"/>
      <c r="J93" s="120" t="s">
        <v>1113</v>
      </c>
      <c r="K93" s="22"/>
      <c r="L93" s="22"/>
      <c r="M93" s="120" t="s">
        <v>1113</v>
      </c>
      <c r="N93" s="120"/>
      <c r="O93" s="22"/>
      <c r="P93" s="24"/>
    </row>
    <row r="94" spans="1:16" s="61" customFormat="1" ht="29.25" customHeight="1" x14ac:dyDescent="0.2">
      <c r="A94" s="525"/>
      <c r="B94" s="119" t="s">
        <v>2197</v>
      </c>
      <c r="C94" s="526"/>
      <c r="D94" s="74">
        <v>6743.44</v>
      </c>
      <c r="E94" s="142">
        <v>6380</v>
      </c>
      <c r="F94" s="535"/>
      <c r="G94" s="539"/>
      <c r="H94" s="120" t="s">
        <v>1113</v>
      </c>
      <c r="I94" s="22"/>
      <c r="J94" s="120" t="s">
        <v>1113</v>
      </c>
      <c r="K94" s="22"/>
      <c r="L94" s="22"/>
      <c r="M94" s="120" t="s">
        <v>1113</v>
      </c>
      <c r="N94" s="120"/>
      <c r="O94" s="22"/>
      <c r="P94" s="24"/>
    </row>
    <row r="95" spans="1:16" s="61" customFormat="1" ht="44.25" customHeight="1" x14ac:dyDescent="0.2">
      <c r="A95" s="121" t="s">
        <v>1746</v>
      </c>
      <c r="B95" s="119" t="s">
        <v>2198</v>
      </c>
      <c r="C95" s="119" t="s">
        <v>3612</v>
      </c>
      <c r="D95" s="74">
        <v>10200</v>
      </c>
      <c r="E95" s="141" t="s">
        <v>38</v>
      </c>
      <c r="F95" s="122">
        <v>41016</v>
      </c>
      <c r="G95" s="119" t="s">
        <v>2333</v>
      </c>
      <c r="H95" s="120" t="s">
        <v>1113</v>
      </c>
      <c r="I95" s="22"/>
      <c r="J95" s="120" t="s">
        <v>1113</v>
      </c>
      <c r="K95" s="22"/>
      <c r="L95" s="22"/>
      <c r="M95" s="120" t="s">
        <v>1113</v>
      </c>
      <c r="N95" s="120"/>
      <c r="O95" s="22"/>
      <c r="P95" s="24"/>
    </row>
    <row r="96" spans="1:16" s="61" customFormat="1" ht="54" customHeight="1" x14ac:dyDescent="0.2">
      <c r="A96" s="525" t="s">
        <v>1747</v>
      </c>
      <c r="B96" s="119" t="s">
        <v>303</v>
      </c>
      <c r="C96" s="526" t="s">
        <v>3613</v>
      </c>
      <c r="D96" s="74">
        <v>10000</v>
      </c>
      <c r="E96" s="142">
        <v>6392</v>
      </c>
      <c r="F96" s="122">
        <v>41040</v>
      </c>
      <c r="G96" s="526" t="s">
        <v>2334</v>
      </c>
      <c r="H96" s="120" t="s">
        <v>1113</v>
      </c>
      <c r="I96" s="22"/>
      <c r="J96" s="120" t="s">
        <v>1113</v>
      </c>
      <c r="K96" s="22"/>
      <c r="L96" s="22"/>
      <c r="M96" s="120" t="s">
        <v>1113</v>
      </c>
      <c r="N96" s="120"/>
      <c r="O96" s="22"/>
      <c r="P96" s="24"/>
    </row>
    <row r="97" spans="1:16" s="61" customFormat="1" ht="54" customHeight="1" x14ac:dyDescent="0.2">
      <c r="A97" s="525"/>
      <c r="B97" s="119" t="s">
        <v>2199</v>
      </c>
      <c r="C97" s="526"/>
      <c r="D97" s="74">
        <v>17100</v>
      </c>
      <c r="E97" s="142">
        <v>6394</v>
      </c>
      <c r="F97" s="122">
        <v>41045</v>
      </c>
      <c r="G97" s="526"/>
      <c r="H97" s="120" t="s">
        <v>1113</v>
      </c>
      <c r="I97" s="22"/>
      <c r="J97" s="120" t="s">
        <v>1113</v>
      </c>
      <c r="K97" s="22"/>
      <c r="L97" s="22"/>
      <c r="M97" s="120" t="s">
        <v>1113</v>
      </c>
      <c r="N97" s="120"/>
      <c r="O97" s="22"/>
      <c r="P97" s="24"/>
    </row>
    <row r="98" spans="1:16" s="61" customFormat="1" ht="28.5" customHeight="1" x14ac:dyDescent="0.2">
      <c r="A98" s="525" t="s">
        <v>1748</v>
      </c>
      <c r="B98" s="119" t="s">
        <v>2200</v>
      </c>
      <c r="C98" s="526" t="s">
        <v>3614</v>
      </c>
      <c r="D98" s="74">
        <v>1360</v>
      </c>
      <c r="E98" s="142">
        <v>6407</v>
      </c>
      <c r="F98" s="535">
        <v>41059</v>
      </c>
      <c r="G98" s="539" t="s">
        <v>2335</v>
      </c>
      <c r="H98" s="120" t="s">
        <v>1113</v>
      </c>
      <c r="I98" s="22"/>
      <c r="J98" s="120" t="s">
        <v>1113</v>
      </c>
      <c r="K98" s="22"/>
      <c r="L98" s="22"/>
      <c r="M98" s="120" t="s">
        <v>1113</v>
      </c>
      <c r="N98" s="120"/>
      <c r="O98" s="22"/>
      <c r="P98" s="24"/>
    </row>
    <row r="99" spans="1:16" s="61" customFormat="1" ht="28.5" customHeight="1" x14ac:dyDescent="0.2">
      <c r="A99" s="525"/>
      <c r="B99" s="119" t="s">
        <v>2201</v>
      </c>
      <c r="C99" s="526"/>
      <c r="D99" s="74">
        <v>678</v>
      </c>
      <c r="E99" s="142">
        <v>6408</v>
      </c>
      <c r="F99" s="535"/>
      <c r="G99" s="539"/>
      <c r="H99" s="120" t="s">
        <v>1113</v>
      </c>
      <c r="I99" s="22"/>
      <c r="J99" s="120" t="s">
        <v>1113</v>
      </c>
      <c r="K99" s="22"/>
      <c r="L99" s="22"/>
      <c r="M99" s="120" t="s">
        <v>1113</v>
      </c>
      <c r="N99" s="120"/>
      <c r="O99" s="22"/>
      <c r="P99" s="24"/>
    </row>
    <row r="100" spans="1:16" s="61" customFormat="1" ht="28.5" customHeight="1" x14ac:dyDescent="0.2">
      <c r="A100" s="525"/>
      <c r="B100" s="119" t="s">
        <v>2202</v>
      </c>
      <c r="C100" s="526"/>
      <c r="D100" s="74">
        <v>800</v>
      </c>
      <c r="E100" s="142">
        <v>6409</v>
      </c>
      <c r="F100" s="535"/>
      <c r="G100" s="539"/>
      <c r="H100" s="120" t="s">
        <v>1113</v>
      </c>
      <c r="I100" s="22"/>
      <c r="J100" s="120" t="s">
        <v>1113</v>
      </c>
      <c r="K100" s="22"/>
      <c r="L100" s="22"/>
      <c r="M100" s="120" t="s">
        <v>1113</v>
      </c>
      <c r="N100" s="120"/>
      <c r="O100" s="22"/>
      <c r="P100" s="24"/>
    </row>
    <row r="101" spans="1:16" s="61" customFormat="1" ht="28.5" customHeight="1" x14ac:dyDescent="0.2">
      <c r="A101" s="525"/>
      <c r="B101" s="119" t="s">
        <v>2203</v>
      </c>
      <c r="C101" s="526"/>
      <c r="D101" s="74">
        <v>1100</v>
      </c>
      <c r="E101" s="142">
        <v>6410</v>
      </c>
      <c r="F101" s="535"/>
      <c r="G101" s="539"/>
      <c r="H101" s="120" t="s">
        <v>1113</v>
      </c>
      <c r="I101" s="22"/>
      <c r="J101" s="120" t="s">
        <v>1113</v>
      </c>
      <c r="K101" s="22"/>
      <c r="L101" s="22"/>
      <c r="M101" s="120" t="s">
        <v>1113</v>
      </c>
      <c r="N101" s="120"/>
      <c r="O101" s="22"/>
      <c r="P101" s="24"/>
    </row>
    <row r="102" spans="1:16" s="61" customFormat="1" ht="28.5" customHeight="1" x14ac:dyDescent="0.2">
      <c r="A102" s="525"/>
      <c r="B102" s="119" t="s">
        <v>2204</v>
      </c>
      <c r="C102" s="526"/>
      <c r="D102" s="74">
        <v>375</v>
      </c>
      <c r="E102" s="142">
        <v>6411</v>
      </c>
      <c r="F102" s="535"/>
      <c r="G102" s="539"/>
      <c r="H102" s="120" t="s">
        <v>1113</v>
      </c>
      <c r="I102" s="22"/>
      <c r="J102" s="120" t="s">
        <v>1113</v>
      </c>
      <c r="K102" s="22"/>
      <c r="L102" s="22"/>
      <c r="M102" s="120" t="s">
        <v>1113</v>
      </c>
      <c r="N102" s="120"/>
      <c r="O102" s="22"/>
      <c r="P102" s="24"/>
    </row>
    <row r="103" spans="1:16" s="61" customFormat="1" ht="28.5" customHeight="1" x14ac:dyDescent="0.2">
      <c r="A103" s="525"/>
      <c r="B103" s="119" t="s">
        <v>2205</v>
      </c>
      <c r="C103" s="526"/>
      <c r="D103" s="74">
        <v>250</v>
      </c>
      <c r="E103" s="142">
        <v>6412</v>
      </c>
      <c r="F103" s="535"/>
      <c r="G103" s="539"/>
      <c r="H103" s="120" t="s">
        <v>1113</v>
      </c>
      <c r="I103" s="22"/>
      <c r="J103" s="120" t="s">
        <v>1113</v>
      </c>
      <c r="K103" s="22"/>
      <c r="L103" s="22"/>
      <c r="M103" s="120" t="s">
        <v>1113</v>
      </c>
      <c r="N103" s="120"/>
      <c r="O103" s="22"/>
      <c r="P103" s="24"/>
    </row>
    <row r="104" spans="1:16" s="61" customFormat="1" ht="28.5" customHeight="1" x14ac:dyDescent="0.2">
      <c r="A104" s="525"/>
      <c r="B104" s="119" t="s">
        <v>2206</v>
      </c>
      <c r="C104" s="526"/>
      <c r="D104" s="74">
        <v>630</v>
      </c>
      <c r="E104" s="142">
        <v>6413</v>
      </c>
      <c r="F104" s="535"/>
      <c r="G104" s="539"/>
      <c r="H104" s="120" t="s">
        <v>1113</v>
      </c>
      <c r="I104" s="22"/>
      <c r="J104" s="120" t="s">
        <v>1113</v>
      </c>
      <c r="K104" s="22"/>
      <c r="L104" s="22"/>
      <c r="M104" s="120" t="s">
        <v>1113</v>
      </c>
      <c r="N104" s="120"/>
      <c r="O104" s="22"/>
      <c r="P104" s="24"/>
    </row>
    <row r="105" spans="1:16" s="61" customFormat="1" ht="28.5" customHeight="1" x14ac:dyDescent="0.2">
      <c r="A105" s="525"/>
      <c r="B105" s="119" t="s">
        <v>2207</v>
      </c>
      <c r="C105" s="526"/>
      <c r="D105" s="74">
        <v>250</v>
      </c>
      <c r="E105" s="142">
        <v>6414</v>
      </c>
      <c r="F105" s="535"/>
      <c r="G105" s="539"/>
      <c r="H105" s="120" t="s">
        <v>1113</v>
      </c>
      <c r="I105" s="22"/>
      <c r="J105" s="120" t="s">
        <v>1113</v>
      </c>
      <c r="K105" s="22"/>
      <c r="L105" s="22"/>
      <c r="M105" s="120" t="s">
        <v>1113</v>
      </c>
      <c r="N105" s="120"/>
      <c r="O105" s="22"/>
      <c r="P105" s="24"/>
    </row>
    <row r="106" spans="1:16" s="61" customFormat="1" ht="28.5" customHeight="1" x14ac:dyDescent="0.2">
      <c r="A106" s="525"/>
      <c r="B106" s="119" t="s">
        <v>2208</v>
      </c>
      <c r="C106" s="526"/>
      <c r="D106" s="74">
        <v>450</v>
      </c>
      <c r="E106" s="142">
        <v>6415</v>
      </c>
      <c r="F106" s="535"/>
      <c r="G106" s="539"/>
      <c r="H106" s="120" t="s">
        <v>1113</v>
      </c>
      <c r="I106" s="22"/>
      <c r="J106" s="120" t="s">
        <v>1113</v>
      </c>
      <c r="K106" s="22"/>
      <c r="L106" s="22"/>
      <c r="M106" s="120" t="s">
        <v>1113</v>
      </c>
      <c r="N106" s="120"/>
      <c r="O106" s="22"/>
      <c r="P106" s="24"/>
    </row>
    <row r="107" spans="1:16" s="61" customFormat="1" ht="28.5" customHeight="1" x14ac:dyDescent="0.2">
      <c r="A107" s="525"/>
      <c r="B107" s="119" t="s">
        <v>2209</v>
      </c>
      <c r="C107" s="526"/>
      <c r="D107" s="74">
        <v>250</v>
      </c>
      <c r="E107" s="142">
        <v>6416</v>
      </c>
      <c r="F107" s="535"/>
      <c r="G107" s="539"/>
      <c r="H107" s="120" t="s">
        <v>1113</v>
      </c>
      <c r="I107" s="22"/>
      <c r="J107" s="120" t="s">
        <v>1113</v>
      </c>
      <c r="K107" s="22"/>
      <c r="L107" s="22"/>
      <c r="M107" s="120" t="s">
        <v>1113</v>
      </c>
      <c r="N107" s="120"/>
      <c r="O107" s="22"/>
      <c r="P107" s="24"/>
    </row>
    <row r="108" spans="1:16" s="61" customFormat="1" ht="28.5" customHeight="1" x14ac:dyDescent="0.2">
      <c r="A108" s="525"/>
      <c r="B108" s="119" t="s">
        <v>2210</v>
      </c>
      <c r="C108" s="526"/>
      <c r="D108" s="74">
        <v>400</v>
      </c>
      <c r="E108" s="142">
        <v>6417</v>
      </c>
      <c r="F108" s="535"/>
      <c r="G108" s="539"/>
      <c r="H108" s="120" t="s">
        <v>1113</v>
      </c>
      <c r="I108" s="22"/>
      <c r="J108" s="120" t="s">
        <v>1113</v>
      </c>
      <c r="K108" s="22"/>
      <c r="L108" s="22"/>
      <c r="M108" s="120" t="s">
        <v>1113</v>
      </c>
      <c r="N108" s="120"/>
      <c r="O108" s="22"/>
      <c r="P108" s="24"/>
    </row>
    <row r="109" spans="1:16" s="61" customFormat="1" ht="28.5" customHeight="1" x14ac:dyDescent="0.2">
      <c r="A109" s="525"/>
      <c r="B109" s="119" t="s">
        <v>2211</v>
      </c>
      <c r="C109" s="526"/>
      <c r="D109" s="74">
        <v>880</v>
      </c>
      <c r="E109" s="142">
        <v>6418</v>
      </c>
      <c r="F109" s="535"/>
      <c r="G109" s="539"/>
      <c r="H109" s="120" t="s">
        <v>1113</v>
      </c>
      <c r="I109" s="22"/>
      <c r="J109" s="120" t="s">
        <v>1113</v>
      </c>
      <c r="K109" s="22"/>
      <c r="L109" s="22"/>
      <c r="M109" s="120" t="s">
        <v>1113</v>
      </c>
      <c r="N109" s="120"/>
      <c r="O109" s="22"/>
      <c r="P109" s="24"/>
    </row>
    <row r="110" spans="1:16" s="61" customFormat="1" ht="28.5" customHeight="1" x14ac:dyDescent="0.2">
      <c r="A110" s="525"/>
      <c r="B110" s="119" t="s">
        <v>2212</v>
      </c>
      <c r="C110" s="526"/>
      <c r="D110" s="74">
        <v>300</v>
      </c>
      <c r="E110" s="142">
        <v>6419</v>
      </c>
      <c r="F110" s="535"/>
      <c r="G110" s="539"/>
      <c r="H110" s="120" t="s">
        <v>1113</v>
      </c>
      <c r="I110" s="22"/>
      <c r="J110" s="120" t="s">
        <v>1113</v>
      </c>
      <c r="K110" s="22"/>
      <c r="L110" s="22"/>
      <c r="M110" s="120" t="s">
        <v>1113</v>
      </c>
      <c r="N110" s="120"/>
      <c r="O110" s="22"/>
      <c r="P110" s="24"/>
    </row>
    <row r="111" spans="1:16" s="61" customFormat="1" ht="28.5" customHeight="1" x14ac:dyDescent="0.2">
      <c r="A111" s="525"/>
      <c r="B111" s="119" t="s">
        <v>518</v>
      </c>
      <c r="C111" s="526"/>
      <c r="D111" s="74">
        <v>5000</v>
      </c>
      <c r="E111" s="142">
        <v>6420</v>
      </c>
      <c r="F111" s="535"/>
      <c r="G111" s="539"/>
      <c r="H111" s="120" t="s">
        <v>1113</v>
      </c>
      <c r="I111" s="22"/>
      <c r="J111" s="120" t="s">
        <v>1113</v>
      </c>
      <c r="K111" s="22"/>
      <c r="L111" s="22"/>
      <c r="M111" s="120" t="s">
        <v>1113</v>
      </c>
      <c r="N111" s="120"/>
      <c r="O111" s="22"/>
      <c r="P111" s="24"/>
    </row>
    <row r="112" spans="1:16" s="61" customFormat="1" ht="28.5" customHeight="1" x14ac:dyDescent="0.2">
      <c r="A112" s="525"/>
      <c r="B112" s="119" t="s">
        <v>2213</v>
      </c>
      <c r="C112" s="526"/>
      <c r="D112" s="74">
        <v>5000</v>
      </c>
      <c r="E112" s="142">
        <v>6421</v>
      </c>
      <c r="F112" s="535"/>
      <c r="G112" s="539"/>
      <c r="H112" s="120" t="s">
        <v>1113</v>
      </c>
      <c r="I112" s="22"/>
      <c r="J112" s="120" t="s">
        <v>1113</v>
      </c>
      <c r="K112" s="22"/>
      <c r="L112" s="22"/>
      <c r="M112" s="120" t="s">
        <v>1113</v>
      </c>
      <c r="N112" s="120"/>
      <c r="O112" s="22"/>
      <c r="P112" s="24"/>
    </row>
    <row r="113" spans="1:16" s="61" customFormat="1" ht="28.5" customHeight="1" x14ac:dyDescent="0.2">
      <c r="A113" s="525"/>
      <c r="B113" s="119" t="s">
        <v>2214</v>
      </c>
      <c r="C113" s="526"/>
      <c r="D113" s="74">
        <v>3750</v>
      </c>
      <c r="E113" s="142">
        <v>6422</v>
      </c>
      <c r="F113" s="535"/>
      <c r="G113" s="539"/>
      <c r="H113" s="120" t="s">
        <v>1113</v>
      </c>
      <c r="I113" s="22"/>
      <c r="J113" s="120" t="s">
        <v>1113</v>
      </c>
      <c r="K113" s="22"/>
      <c r="L113" s="22"/>
      <c r="M113" s="120" t="s">
        <v>1113</v>
      </c>
      <c r="N113" s="120"/>
      <c r="O113" s="22"/>
      <c r="P113" s="24"/>
    </row>
    <row r="114" spans="1:16" s="61" customFormat="1" ht="28.5" customHeight="1" x14ac:dyDescent="0.2">
      <c r="A114" s="525"/>
      <c r="B114" s="119" t="s">
        <v>2215</v>
      </c>
      <c r="C114" s="526"/>
      <c r="D114" s="74">
        <v>3750</v>
      </c>
      <c r="E114" s="142">
        <v>6423</v>
      </c>
      <c r="F114" s="535"/>
      <c r="G114" s="539"/>
      <c r="H114" s="120" t="s">
        <v>1113</v>
      </c>
      <c r="I114" s="22"/>
      <c r="J114" s="120" t="s">
        <v>1113</v>
      </c>
      <c r="K114" s="22"/>
      <c r="L114" s="22"/>
      <c r="M114" s="120" t="s">
        <v>1113</v>
      </c>
      <c r="N114" s="120"/>
      <c r="O114" s="22"/>
      <c r="P114" s="24"/>
    </row>
    <row r="115" spans="1:16" s="61" customFormat="1" ht="28.5" customHeight="1" x14ac:dyDescent="0.2">
      <c r="A115" s="525"/>
      <c r="B115" s="119" t="s">
        <v>2216</v>
      </c>
      <c r="C115" s="526"/>
      <c r="D115" s="74">
        <v>255</v>
      </c>
      <c r="E115" s="142">
        <v>6424</v>
      </c>
      <c r="F115" s="535"/>
      <c r="G115" s="539"/>
      <c r="H115" s="120" t="s">
        <v>1113</v>
      </c>
      <c r="I115" s="22"/>
      <c r="J115" s="120" t="s">
        <v>1113</v>
      </c>
      <c r="K115" s="22"/>
      <c r="L115" s="22"/>
      <c r="M115" s="120" t="s">
        <v>1113</v>
      </c>
      <c r="N115" s="120"/>
      <c r="O115" s="22"/>
      <c r="P115" s="24"/>
    </row>
    <row r="116" spans="1:16" s="61" customFormat="1" ht="28.5" customHeight="1" x14ac:dyDescent="0.2">
      <c r="A116" s="525"/>
      <c r="B116" s="119" t="s">
        <v>2217</v>
      </c>
      <c r="C116" s="526"/>
      <c r="D116" s="74">
        <v>200</v>
      </c>
      <c r="E116" s="142">
        <v>6425</v>
      </c>
      <c r="F116" s="535"/>
      <c r="G116" s="539"/>
      <c r="H116" s="120" t="s">
        <v>1113</v>
      </c>
      <c r="I116" s="22"/>
      <c r="J116" s="120" t="s">
        <v>1113</v>
      </c>
      <c r="K116" s="22"/>
      <c r="L116" s="22"/>
      <c r="M116" s="120" t="s">
        <v>1113</v>
      </c>
      <c r="N116" s="120"/>
      <c r="O116" s="22"/>
      <c r="P116" s="24"/>
    </row>
    <row r="117" spans="1:16" s="61" customFormat="1" ht="28.5" customHeight="1" x14ac:dyDescent="0.2">
      <c r="A117" s="525"/>
      <c r="B117" s="119" t="s">
        <v>2218</v>
      </c>
      <c r="C117" s="526"/>
      <c r="D117" s="74">
        <v>200</v>
      </c>
      <c r="E117" s="142">
        <v>6426</v>
      </c>
      <c r="F117" s="535"/>
      <c r="G117" s="539"/>
      <c r="H117" s="120" t="s">
        <v>1113</v>
      </c>
      <c r="I117" s="22"/>
      <c r="J117" s="120" t="s">
        <v>1113</v>
      </c>
      <c r="K117" s="22"/>
      <c r="L117" s="22"/>
      <c r="M117" s="120" t="s">
        <v>1113</v>
      </c>
      <c r="N117" s="120"/>
      <c r="O117" s="22"/>
      <c r="P117" s="24"/>
    </row>
    <row r="118" spans="1:16" s="61" customFormat="1" ht="28.5" customHeight="1" x14ac:dyDescent="0.2">
      <c r="A118" s="525"/>
      <c r="B118" s="119" t="s">
        <v>823</v>
      </c>
      <c r="C118" s="526"/>
      <c r="D118" s="74">
        <v>1250</v>
      </c>
      <c r="E118" s="142">
        <v>6427</v>
      </c>
      <c r="F118" s="535"/>
      <c r="G118" s="539"/>
      <c r="H118" s="120" t="s">
        <v>1113</v>
      </c>
      <c r="I118" s="22"/>
      <c r="J118" s="120" t="s">
        <v>1113</v>
      </c>
      <c r="K118" s="22"/>
      <c r="L118" s="22"/>
      <c r="M118" s="120" t="s">
        <v>1113</v>
      </c>
      <c r="N118" s="120"/>
      <c r="O118" s="22"/>
      <c r="P118" s="24"/>
    </row>
    <row r="119" spans="1:16" s="61" customFormat="1" ht="28.5" customHeight="1" x14ac:dyDescent="0.2">
      <c r="A119" s="525"/>
      <c r="B119" s="119" t="s">
        <v>2219</v>
      </c>
      <c r="C119" s="526"/>
      <c r="D119" s="74">
        <v>1250</v>
      </c>
      <c r="E119" s="142">
        <v>6428</v>
      </c>
      <c r="F119" s="535"/>
      <c r="G119" s="539"/>
      <c r="H119" s="120" t="s">
        <v>1113</v>
      </c>
      <c r="I119" s="22"/>
      <c r="J119" s="120" t="s">
        <v>1113</v>
      </c>
      <c r="K119" s="22"/>
      <c r="L119" s="22"/>
      <c r="M119" s="120" t="s">
        <v>1113</v>
      </c>
      <c r="N119" s="120"/>
      <c r="O119" s="22"/>
      <c r="P119" s="24"/>
    </row>
    <row r="120" spans="1:16" s="61" customFormat="1" ht="28.5" customHeight="1" x14ac:dyDescent="0.2">
      <c r="A120" s="525"/>
      <c r="B120" s="119" t="s">
        <v>2220</v>
      </c>
      <c r="C120" s="526"/>
      <c r="D120" s="74">
        <v>4000</v>
      </c>
      <c r="E120" s="142">
        <v>6429</v>
      </c>
      <c r="F120" s="535"/>
      <c r="G120" s="539"/>
      <c r="H120" s="120" t="s">
        <v>1113</v>
      </c>
      <c r="I120" s="22"/>
      <c r="J120" s="120" t="s">
        <v>1113</v>
      </c>
      <c r="K120" s="22"/>
      <c r="L120" s="22"/>
      <c r="M120" s="120" t="s">
        <v>1113</v>
      </c>
      <c r="N120" s="120"/>
      <c r="O120" s="22"/>
      <c r="P120" s="24"/>
    </row>
    <row r="121" spans="1:16" s="61" customFormat="1" ht="28.5" customHeight="1" x14ac:dyDescent="0.2">
      <c r="A121" s="525"/>
      <c r="B121" s="119" t="s">
        <v>1096</v>
      </c>
      <c r="C121" s="526"/>
      <c r="D121" s="74">
        <v>1250</v>
      </c>
      <c r="E121" s="142">
        <v>6430</v>
      </c>
      <c r="F121" s="535"/>
      <c r="G121" s="539"/>
      <c r="H121" s="120" t="s">
        <v>1113</v>
      </c>
      <c r="I121" s="22"/>
      <c r="J121" s="120" t="s">
        <v>1113</v>
      </c>
      <c r="K121" s="22"/>
      <c r="L121" s="22"/>
      <c r="M121" s="120" t="s">
        <v>1113</v>
      </c>
      <c r="N121" s="120"/>
      <c r="O121" s="22"/>
      <c r="P121" s="24"/>
    </row>
    <row r="122" spans="1:16" s="61" customFormat="1" ht="28.5" customHeight="1" x14ac:dyDescent="0.2">
      <c r="A122" s="525"/>
      <c r="B122" s="119" t="s">
        <v>824</v>
      </c>
      <c r="C122" s="526"/>
      <c r="D122" s="74">
        <v>1250</v>
      </c>
      <c r="E122" s="142">
        <v>6431</v>
      </c>
      <c r="F122" s="535"/>
      <c r="G122" s="539"/>
      <c r="H122" s="120" t="s">
        <v>1113</v>
      </c>
      <c r="I122" s="22"/>
      <c r="J122" s="120" t="s">
        <v>1113</v>
      </c>
      <c r="K122" s="22"/>
      <c r="L122" s="22"/>
      <c r="M122" s="120" t="s">
        <v>1113</v>
      </c>
      <c r="N122" s="120"/>
      <c r="O122" s="22"/>
      <c r="P122" s="24"/>
    </row>
    <row r="123" spans="1:16" s="61" customFormat="1" ht="28.5" customHeight="1" x14ac:dyDescent="0.2">
      <c r="A123" s="525"/>
      <c r="B123" s="119" t="s">
        <v>2221</v>
      </c>
      <c r="C123" s="526"/>
      <c r="D123" s="74">
        <v>902</v>
      </c>
      <c r="E123" s="142">
        <v>6432</v>
      </c>
      <c r="F123" s="535"/>
      <c r="G123" s="539"/>
      <c r="H123" s="120" t="s">
        <v>1113</v>
      </c>
      <c r="I123" s="22"/>
      <c r="J123" s="120" t="s">
        <v>1113</v>
      </c>
      <c r="K123" s="22"/>
      <c r="L123" s="22"/>
      <c r="M123" s="120" t="s">
        <v>1113</v>
      </c>
      <c r="N123" s="120"/>
      <c r="O123" s="22"/>
      <c r="P123" s="24"/>
    </row>
    <row r="124" spans="1:16" s="61" customFormat="1" ht="47.25" customHeight="1" x14ac:dyDescent="0.2">
      <c r="A124" s="121" t="s">
        <v>1749</v>
      </c>
      <c r="B124" s="119" t="s">
        <v>1100</v>
      </c>
      <c r="C124" s="119" t="s">
        <v>3615</v>
      </c>
      <c r="D124" s="74">
        <v>1875</v>
      </c>
      <c r="E124" s="142">
        <v>6339</v>
      </c>
      <c r="F124" s="122">
        <v>40990</v>
      </c>
      <c r="G124" s="119" t="s">
        <v>2336</v>
      </c>
      <c r="H124" s="120" t="s">
        <v>1113</v>
      </c>
      <c r="I124" s="22"/>
      <c r="J124" s="120" t="s">
        <v>1113</v>
      </c>
      <c r="K124" s="22"/>
      <c r="L124" s="22"/>
      <c r="M124" s="120" t="s">
        <v>1113</v>
      </c>
      <c r="N124" s="120"/>
      <c r="O124" s="22"/>
      <c r="P124" s="24"/>
    </row>
    <row r="125" spans="1:16" s="61" customFormat="1" ht="47.25" customHeight="1" x14ac:dyDescent="0.2">
      <c r="A125" s="525" t="s">
        <v>1750</v>
      </c>
      <c r="B125" s="119" t="s">
        <v>2222</v>
      </c>
      <c r="C125" s="526" t="s">
        <v>3616</v>
      </c>
      <c r="D125" s="74">
        <v>250</v>
      </c>
      <c r="E125" s="142">
        <v>6362</v>
      </c>
      <c r="F125" s="535">
        <v>40991</v>
      </c>
      <c r="G125" s="526" t="s">
        <v>2337</v>
      </c>
      <c r="H125" s="120" t="s">
        <v>1113</v>
      </c>
      <c r="I125" s="22"/>
      <c r="J125" s="120" t="s">
        <v>1113</v>
      </c>
      <c r="K125" s="22"/>
      <c r="L125" s="22"/>
      <c r="M125" s="120" t="s">
        <v>1113</v>
      </c>
      <c r="N125" s="120"/>
      <c r="O125" s="22"/>
      <c r="P125" s="24"/>
    </row>
    <row r="126" spans="1:16" s="61" customFormat="1" ht="47.25" customHeight="1" x14ac:dyDescent="0.2">
      <c r="A126" s="525"/>
      <c r="B126" s="119" t="s">
        <v>2223</v>
      </c>
      <c r="C126" s="526"/>
      <c r="D126" s="74">
        <v>685</v>
      </c>
      <c r="E126" s="142">
        <v>6361</v>
      </c>
      <c r="F126" s="535"/>
      <c r="G126" s="526"/>
      <c r="H126" s="120" t="s">
        <v>1113</v>
      </c>
      <c r="I126" s="22"/>
      <c r="J126" s="120" t="s">
        <v>1113</v>
      </c>
      <c r="K126" s="22"/>
      <c r="L126" s="22"/>
      <c r="M126" s="120" t="s">
        <v>1113</v>
      </c>
      <c r="N126" s="120"/>
      <c r="O126" s="22"/>
      <c r="P126" s="24"/>
    </row>
    <row r="127" spans="1:16" s="61" customFormat="1" ht="47.25" customHeight="1" x14ac:dyDescent="0.2">
      <c r="A127" s="525" t="s">
        <v>1751</v>
      </c>
      <c r="B127" s="119" t="s">
        <v>2224</v>
      </c>
      <c r="C127" s="526" t="s">
        <v>2473</v>
      </c>
      <c r="D127" s="74">
        <v>13673</v>
      </c>
      <c r="E127" s="142">
        <v>6372</v>
      </c>
      <c r="F127" s="546">
        <v>40991</v>
      </c>
      <c r="G127" s="526" t="s">
        <v>2338</v>
      </c>
      <c r="H127" s="120" t="s">
        <v>1113</v>
      </c>
      <c r="I127" s="22"/>
      <c r="J127" s="120" t="s">
        <v>1113</v>
      </c>
      <c r="K127" s="22"/>
      <c r="L127" s="22"/>
      <c r="M127" s="120" t="s">
        <v>1113</v>
      </c>
      <c r="N127" s="120"/>
      <c r="O127" s="22"/>
      <c r="P127" s="24"/>
    </row>
    <row r="128" spans="1:16" s="61" customFormat="1" ht="47.25" customHeight="1" x14ac:dyDescent="0.2">
      <c r="A128" s="525"/>
      <c r="B128" s="119" t="s">
        <v>2225</v>
      </c>
      <c r="C128" s="526"/>
      <c r="D128" s="74">
        <v>6600</v>
      </c>
      <c r="E128" s="142">
        <v>6371</v>
      </c>
      <c r="F128" s="546"/>
      <c r="G128" s="526"/>
      <c r="H128" s="120" t="s">
        <v>1113</v>
      </c>
      <c r="I128" s="22"/>
      <c r="J128" s="120" t="s">
        <v>1113</v>
      </c>
      <c r="K128" s="22"/>
      <c r="L128" s="22"/>
      <c r="M128" s="120" t="s">
        <v>1113</v>
      </c>
      <c r="N128" s="120"/>
      <c r="O128" s="22"/>
      <c r="P128" s="24"/>
    </row>
    <row r="129" spans="1:16" s="61" customFormat="1" ht="47.25" customHeight="1" x14ac:dyDescent="0.2">
      <c r="A129" s="525"/>
      <c r="B129" s="119" t="s">
        <v>2226</v>
      </c>
      <c r="C129" s="526"/>
      <c r="D129" s="74">
        <v>9900</v>
      </c>
      <c r="E129" s="142">
        <v>6370</v>
      </c>
      <c r="F129" s="546"/>
      <c r="G129" s="526"/>
      <c r="H129" s="120" t="s">
        <v>1113</v>
      </c>
      <c r="I129" s="22"/>
      <c r="J129" s="120" t="s">
        <v>1113</v>
      </c>
      <c r="K129" s="22"/>
      <c r="L129" s="22"/>
      <c r="M129" s="120" t="s">
        <v>1113</v>
      </c>
      <c r="N129" s="120"/>
      <c r="O129" s="22"/>
      <c r="P129" s="24"/>
    </row>
    <row r="130" spans="1:16" s="61" customFormat="1" ht="22.5" customHeight="1" x14ac:dyDescent="0.2">
      <c r="A130" s="525" t="s">
        <v>1752</v>
      </c>
      <c r="B130" s="119" t="s">
        <v>738</v>
      </c>
      <c r="C130" s="526" t="s">
        <v>2474</v>
      </c>
      <c r="D130" s="74">
        <v>260</v>
      </c>
      <c r="E130" s="142">
        <v>6363</v>
      </c>
      <c r="F130" s="535">
        <v>40991</v>
      </c>
      <c r="G130" s="526" t="s">
        <v>2339</v>
      </c>
      <c r="H130" s="120" t="s">
        <v>1113</v>
      </c>
      <c r="I130" s="22"/>
      <c r="J130" s="120" t="s">
        <v>1113</v>
      </c>
      <c r="K130" s="22"/>
      <c r="L130" s="22"/>
      <c r="M130" s="120" t="s">
        <v>1113</v>
      </c>
      <c r="N130" s="120"/>
      <c r="O130" s="22"/>
      <c r="P130" s="24"/>
    </row>
    <row r="131" spans="1:16" s="61" customFormat="1" ht="22.5" customHeight="1" x14ac:dyDescent="0.2">
      <c r="A131" s="525"/>
      <c r="B131" s="119" t="s">
        <v>2227</v>
      </c>
      <c r="C131" s="526"/>
      <c r="D131" s="74">
        <v>678</v>
      </c>
      <c r="E131" s="142">
        <v>6364</v>
      </c>
      <c r="F131" s="535"/>
      <c r="G131" s="526"/>
      <c r="H131" s="120" t="s">
        <v>1113</v>
      </c>
      <c r="I131" s="22"/>
      <c r="J131" s="120" t="s">
        <v>1113</v>
      </c>
      <c r="K131" s="22"/>
      <c r="L131" s="22"/>
      <c r="M131" s="120" t="s">
        <v>1113</v>
      </c>
      <c r="N131" s="120"/>
      <c r="O131" s="22"/>
      <c r="P131" s="24"/>
    </row>
    <row r="132" spans="1:16" s="61" customFormat="1" ht="22.5" customHeight="1" x14ac:dyDescent="0.2">
      <c r="A132" s="525"/>
      <c r="B132" s="119" t="s">
        <v>2228</v>
      </c>
      <c r="C132" s="526"/>
      <c r="D132" s="74">
        <v>379.8</v>
      </c>
      <c r="E132" s="142">
        <v>6365</v>
      </c>
      <c r="F132" s="535"/>
      <c r="G132" s="526"/>
      <c r="H132" s="120" t="s">
        <v>1113</v>
      </c>
      <c r="I132" s="22"/>
      <c r="J132" s="120" t="s">
        <v>1113</v>
      </c>
      <c r="K132" s="22"/>
      <c r="L132" s="22"/>
      <c r="M132" s="120" t="s">
        <v>1113</v>
      </c>
      <c r="N132" s="120"/>
      <c r="O132" s="22"/>
      <c r="P132" s="24"/>
    </row>
    <row r="133" spans="1:16" s="61" customFormat="1" ht="22.5" customHeight="1" x14ac:dyDescent="0.2">
      <c r="A133" s="525"/>
      <c r="B133" s="119" t="s">
        <v>2229</v>
      </c>
      <c r="C133" s="526"/>
      <c r="D133" s="74">
        <v>253.8</v>
      </c>
      <c r="E133" s="142">
        <v>6368</v>
      </c>
      <c r="F133" s="535"/>
      <c r="G133" s="526"/>
      <c r="H133" s="120" t="s">
        <v>1113</v>
      </c>
      <c r="I133" s="22"/>
      <c r="J133" s="120" t="s">
        <v>1113</v>
      </c>
      <c r="K133" s="22"/>
      <c r="L133" s="22"/>
      <c r="M133" s="120" t="s">
        <v>1113</v>
      </c>
      <c r="N133" s="120"/>
      <c r="O133" s="22"/>
      <c r="P133" s="24"/>
    </row>
    <row r="134" spans="1:16" s="61" customFormat="1" ht="22.5" customHeight="1" x14ac:dyDescent="0.2">
      <c r="A134" s="525"/>
      <c r="B134" s="119" t="s">
        <v>2230</v>
      </c>
      <c r="C134" s="526"/>
      <c r="D134" s="74">
        <v>67.8</v>
      </c>
      <c r="E134" s="142">
        <v>6366</v>
      </c>
      <c r="F134" s="535"/>
      <c r="G134" s="526"/>
      <c r="H134" s="120" t="s">
        <v>1113</v>
      </c>
      <c r="I134" s="22"/>
      <c r="J134" s="120" t="s">
        <v>1113</v>
      </c>
      <c r="K134" s="22"/>
      <c r="L134" s="22"/>
      <c r="M134" s="120" t="s">
        <v>1113</v>
      </c>
      <c r="N134" s="120"/>
      <c r="O134" s="22"/>
      <c r="P134" s="24"/>
    </row>
    <row r="135" spans="1:16" s="61" customFormat="1" ht="22.5" customHeight="1" x14ac:dyDescent="0.2">
      <c r="A135" s="525"/>
      <c r="B135" s="119" t="s">
        <v>2231</v>
      </c>
      <c r="C135" s="526"/>
      <c r="D135" s="74">
        <v>316.39999999999998</v>
      </c>
      <c r="E135" s="142">
        <v>6367</v>
      </c>
      <c r="F135" s="535"/>
      <c r="G135" s="526"/>
      <c r="H135" s="120" t="s">
        <v>1113</v>
      </c>
      <c r="I135" s="22"/>
      <c r="J135" s="120" t="s">
        <v>1113</v>
      </c>
      <c r="K135" s="22"/>
      <c r="L135" s="22"/>
      <c r="M135" s="120" t="s">
        <v>1113</v>
      </c>
      <c r="N135" s="120"/>
      <c r="O135" s="22"/>
      <c r="P135" s="24"/>
    </row>
    <row r="136" spans="1:16" s="61" customFormat="1" ht="22.5" customHeight="1" x14ac:dyDescent="0.2">
      <c r="A136" s="525"/>
      <c r="B136" s="119" t="s">
        <v>478</v>
      </c>
      <c r="C136" s="526"/>
      <c r="D136" s="74">
        <v>180</v>
      </c>
      <c r="E136" s="142">
        <v>6369</v>
      </c>
      <c r="F136" s="535"/>
      <c r="G136" s="526"/>
      <c r="H136" s="120" t="s">
        <v>1113</v>
      </c>
      <c r="I136" s="22"/>
      <c r="J136" s="120" t="s">
        <v>1113</v>
      </c>
      <c r="K136" s="22"/>
      <c r="L136" s="22"/>
      <c r="M136" s="120" t="s">
        <v>1113</v>
      </c>
      <c r="N136" s="120"/>
      <c r="O136" s="22"/>
      <c r="P136" s="24"/>
    </row>
    <row r="137" spans="1:16" s="61" customFormat="1" ht="35.25" customHeight="1" x14ac:dyDescent="0.2">
      <c r="A137" s="525" t="s">
        <v>1753</v>
      </c>
      <c r="B137" s="119" t="s">
        <v>2162</v>
      </c>
      <c r="C137" s="526" t="s">
        <v>2475</v>
      </c>
      <c r="D137" s="74">
        <v>334.93</v>
      </c>
      <c r="E137" s="142">
        <v>6359</v>
      </c>
      <c r="F137" s="535">
        <v>40991</v>
      </c>
      <c r="G137" s="526" t="s">
        <v>2340</v>
      </c>
      <c r="H137" s="120" t="s">
        <v>1113</v>
      </c>
      <c r="I137" s="22"/>
      <c r="J137" s="120" t="s">
        <v>1113</v>
      </c>
      <c r="K137" s="22"/>
      <c r="L137" s="22"/>
      <c r="M137" s="120" t="s">
        <v>1113</v>
      </c>
      <c r="N137" s="120"/>
      <c r="O137" s="22"/>
      <c r="P137" s="24"/>
    </row>
    <row r="138" spans="1:16" s="61" customFormat="1" ht="35.25" customHeight="1" x14ac:dyDescent="0.2">
      <c r="A138" s="525"/>
      <c r="B138" s="119" t="s">
        <v>1090</v>
      </c>
      <c r="C138" s="526"/>
      <c r="D138" s="74">
        <v>347.05</v>
      </c>
      <c r="E138" s="142">
        <v>6360</v>
      </c>
      <c r="F138" s="535"/>
      <c r="G138" s="526"/>
      <c r="H138" s="120" t="s">
        <v>1113</v>
      </c>
      <c r="I138" s="22"/>
      <c r="J138" s="120" t="s">
        <v>1113</v>
      </c>
      <c r="K138" s="22"/>
      <c r="L138" s="22"/>
      <c r="M138" s="120" t="s">
        <v>1113</v>
      </c>
      <c r="N138" s="120"/>
      <c r="O138" s="22"/>
      <c r="P138" s="24"/>
    </row>
    <row r="139" spans="1:16" s="61" customFormat="1" ht="35.25" customHeight="1" x14ac:dyDescent="0.2">
      <c r="A139" s="525" t="s">
        <v>1754</v>
      </c>
      <c r="B139" s="119" t="s">
        <v>442</v>
      </c>
      <c r="C139" s="526" t="s">
        <v>3097</v>
      </c>
      <c r="D139" s="74">
        <v>120</v>
      </c>
      <c r="E139" s="142">
        <v>6358</v>
      </c>
      <c r="F139" s="535">
        <v>40991</v>
      </c>
      <c r="G139" s="526" t="s">
        <v>2341</v>
      </c>
      <c r="H139" s="120" t="s">
        <v>1113</v>
      </c>
      <c r="I139" s="22"/>
      <c r="J139" s="120" t="s">
        <v>1113</v>
      </c>
      <c r="K139" s="22"/>
      <c r="L139" s="22"/>
      <c r="M139" s="120" t="s">
        <v>1113</v>
      </c>
      <c r="N139" s="120"/>
      <c r="O139" s="22"/>
      <c r="P139" s="24"/>
    </row>
    <row r="140" spans="1:16" s="61" customFormat="1" ht="35.25" customHeight="1" x14ac:dyDescent="0.2">
      <c r="A140" s="525"/>
      <c r="B140" s="119" t="s">
        <v>2162</v>
      </c>
      <c r="C140" s="526"/>
      <c r="D140" s="74">
        <v>169.5</v>
      </c>
      <c r="E140" s="142">
        <v>6357</v>
      </c>
      <c r="F140" s="535"/>
      <c r="G140" s="526"/>
      <c r="H140" s="120" t="s">
        <v>1113</v>
      </c>
      <c r="I140" s="22"/>
      <c r="J140" s="120" t="s">
        <v>1113</v>
      </c>
      <c r="K140" s="22"/>
      <c r="L140" s="22"/>
      <c r="M140" s="120" t="s">
        <v>1113</v>
      </c>
      <c r="N140" s="120"/>
      <c r="O140" s="22"/>
      <c r="P140" s="24"/>
    </row>
    <row r="141" spans="1:16" s="61" customFormat="1" ht="35.25" customHeight="1" x14ac:dyDescent="0.2">
      <c r="A141" s="121" t="s">
        <v>1755</v>
      </c>
      <c r="B141" s="119" t="s">
        <v>2232</v>
      </c>
      <c r="C141" s="119" t="s">
        <v>3617</v>
      </c>
      <c r="D141" s="74">
        <v>4816</v>
      </c>
      <c r="E141" s="142">
        <v>6391</v>
      </c>
      <c r="F141" s="122">
        <v>41040</v>
      </c>
      <c r="G141" s="119" t="s">
        <v>2342</v>
      </c>
      <c r="H141" s="120" t="s">
        <v>1113</v>
      </c>
      <c r="I141" s="22"/>
      <c r="J141" s="120" t="s">
        <v>1113</v>
      </c>
      <c r="K141" s="22"/>
      <c r="L141" s="22"/>
      <c r="M141" s="120" t="s">
        <v>1113</v>
      </c>
      <c r="N141" s="120"/>
      <c r="O141" s="22"/>
      <c r="P141" s="24"/>
    </row>
    <row r="142" spans="1:16" s="61" customFormat="1" ht="51" customHeight="1" x14ac:dyDescent="0.2">
      <c r="A142" s="121" t="s">
        <v>1756</v>
      </c>
      <c r="B142" s="119" t="s">
        <v>2233</v>
      </c>
      <c r="C142" s="119" t="s">
        <v>3618</v>
      </c>
      <c r="D142" s="74">
        <v>1450</v>
      </c>
      <c r="E142" s="142">
        <v>6375</v>
      </c>
      <c r="F142" s="122">
        <v>41012</v>
      </c>
      <c r="G142" s="119" t="s">
        <v>2343</v>
      </c>
      <c r="H142" s="120" t="s">
        <v>1113</v>
      </c>
      <c r="I142" s="22"/>
      <c r="J142" s="120" t="s">
        <v>1113</v>
      </c>
      <c r="K142" s="22"/>
      <c r="L142" s="22"/>
      <c r="M142" s="120" t="s">
        <v>1113</v>
      </c>
      <c r="N142" s="120"/>
      <c r="O142" s="22"/>
      <c r="P142" s="24"/>
    </row>
    <row r="143" spans="1:16" s="61" customFormat="1" ht="42" customHeight="1" x14ac:dyDescent="0.2">
      <c r="A143" s="121" t="s">
        <v>1757</v>
      </c>
      <c r="B143" s="119" t="s">
        <v>2234</v>
      </c>
      <c r="C143" s="119" t="s">
        <v>3619</v>
      </c>
      <c r="D143" s="74">
        <f>767.3+385.3</f>
        <v>1152.5999999999999</v>
      </c>
      <c r="E143" s="142">
        <v>6381</v>
      </c>
      <c r="F143" s="122">
        <v>41017</v>
      </c>
      <c r="G143" s="119" t="s">
        <v>2344</v>
      </c>
      <c r="H143" s="120" t="s">
        <v>1113</v>
      </c>
      <c r="I143" s="22"/>
      <c r="J143" s="120" t="s">
        <v>1113</v>
      </c>
      <c r="K143" s="22"/>
      <c r="L143" s="22"/>
      <c r="M143" s="120" t="s">
        <v>1113</v>
      </c>
      <c r="N143" s="120"/>
      <c r="O143" s="22"/>
      <c r="P143" s="24"/>
    </row>
    <row r="144" spans="1:16" s="61" customFormat="1" ht="42" customHeight="1" x14ac:dyDescent="0.2">
      <c r="A144" s="121" t="s">
        <v>1758</v>
      </c>
      <c r="B144" s="119" t="s">
        <v>98</v>
      </c>
      <c r="C144" s="119" t="s">
        <v>3620</v>
      </c>
      <c r="D144" s="74">
        <f>4639.38+413.98+571.99</f>
        <v>5625.35</v>
      </c>
      <c r="E144" s="142">
        <v>6406</v>
      </c>
      <c r="F144" s="122">
        <v>41054</v>
      </c>
      <c r="G144" s="119" t="s">
        <v>2345</v>
      </c>
      <c r="H144" s="120" t="s">
        <v>1113</v>
      </c>
      <c r="I144" s="22"/>
      <c r="J144" s="120" t="s">
        <v>1113</v>
      </c>
      <c r="K144" s="22"/>
      <c r="L144" s="22"/>
      <c r="M144" s="120" t="s">
        <v>1113</v>
      </c>
      <c r="N144" s="120"/>
      <c r="O144" s="22"/>
      <c r="P144" s="24"/>
    </row>
    <row r="145" spans="1:16" s="61" customFormat="1" ht="30.75" customHeight="1" x14ac:dyDescent="0.2">
      <c r="A145" s="525" t="s">
        <v>1759</v>
      </c>
      <c r="B145" s="119" t="s">
        <v>157</v>
      </c>
      <c r="C145" s="526" t="s">
        <v>3621</v>
      </c>
      <c r="D145" s="74">
        <v>735.99</v>
      </c>
      <c r="E145" s="142">
        <v>6399</v>
      </c>
      <c r="F145" s="535">
        <v>41047</v>
      </c>
      <c r="G145" s="526" t="s">
        <v>2346</v>
      </c>
      <c r="H145" s="120" t="s">
        <v>1113</v>
      </c>
      <c r="I145" s="22"/>
      <c r="J145" s="120" t="s">
        <v>1113</v>
      </c>
      <c r="K145" s="22"/>
      <c r="L145" s="22"/>
      <c r="M145" s="120" t="s">
        <v>1113</v>
      </c>
      <c r="N145" s="120"/>
      <c r="O145" s="22"/>
      <c r="P145" s="24"/>
    </row>
    <row r="146" spans="1:16" s="61" customFormat="1" ht="30.75" customHeight="1" x14ac:dyDescent="0.2">
      <c r="A146" s="525"/>
      <c r="B146" s="119" t="s">
        <v>153</v>
      </c>
      <c r="C146" s="526"/>
      <c r="D146" s="74">
        <v>1530.5</v>
      </c>
      <c r="E146" s="142">
        <v>6401</v>
      </c>
      <c r="F146" s="535"/>
      <c r="G146" s="526"/>
      <c r="H146" s="120" t="s">
        <v>1113</v>
      </c>
      <c r="I146" s="22"/>
      <c r="J146" s="120" t="s">
        <v>1113</v>
      </c>
      <c r="K146" s="22"/>
      <c r="L146" s="22"/>
      <c r="M146" s="120" t="s">
        <v>1113</v>
      </c>
      <c r="N146" s="120"/>
      <c r="O146" s="22"/>
      <c r="P146" s="24"/>
    </row>
    <row r="147" spans="1:16" s="61" customFormat="1" ht="30.75" customHeight="1" x14ac:dyDescent="0.2">
      <c r="A147" s="525"/>
      <c r="B147" s="119" t="s">
        <v>793</v>
      </c>
      <c r="C147" s="526"/>
      <c r="D147" s="74">
        <v>1189.55</v>
      </c>
      <c r="E147" s="142">
        <v>6402</v>
      </c>
      <c r="F147" s="535"/>
      <c r="G147" s="526"/>
      <c r="H147" s="120" t="s">
        <v>1113</v>
      </c>
      <c r="I147" s="22"/>
      <c r="J147" s="120" t="s">
        <v>1113</v>
      </c>
      <c r="K147" s="22"/>
      <c r="L147" s="22"/>
      <c r="M147" s="120" t="s">
        <v>1113</v>
      </c>
      <c r="N147" s="120"/>
      <c r="O147" s="22"/>
      <c r="P147" s="24"/>
    </row>
    <row r="148" spans="1:16" s="61" customFormat="1" ht="30.75" customHeight="1" x14ac:dyDescent="0.2">
      <c r="A148" s="525"/>
      <c r="B148" s="119" t="s">
        <v>2235</v>
      </c>
      <c r="C148" s="526"/>
      <c r="D148" s="74">
        <v>718.68</v>
      </c>
      <c r="E148" s="142">
        <v>6403</v>
      </c>
      <c r="F148" s="535"/>
      <c r="G148" s="526"/>
      <c r="H148" s="120" t="s">
        <v>1113</v>
      </c>
      <c r="I148" s="22"/>
      <c r="J148" s="120" t="s">
        <v>1113</v>
      </c>
      <c r="K148" s="22"/>
      <c r="L148" s="22"/>
      <c r="M148" s="120" t="s">
        <v>1113</v>
      </c>
      <c r="N148" s="120"/>
      <c r="O148" s="22"/>
      <c r="P148" s="24"/>
    </row>
    <row r="149" spans="1:16" s="61" customFormat="1" ht="30.75" customHeight="1" x14ac:dyDescent="0.2">
      <c r="A149" s="525"/>
      <c r="B149" s="119" t="s">
        <v>2235</v>
      </c>
      <c r="C149" s="526"/>
      <c r="D149" s="74">
        <v>115.05</v>
      </c>
      <c r="E149" s="142">
        <v>6404</v>
      </c>
      <c r="F149" s="535"/>
      <c r="G149" s="526"/>
      <c r="H149" s="120" t="s">
        <v>1113</v>
      </c>
      <c r="I149" s="22"/>
      <c r="J149" s="120" t="s">
        <v>1113</v>
      </c>
      <c r="K149" s="22"/>
      <c r="L149" s="22"/>
      <c r="M149" s="120" t="s">
        <v>1113</v>
      </c>
      <c r="N149" s="120"/>
      <c r="O149" s="22"/>
      <c r="P149" s="24"/>
    </row>
    <row r="150" spans="1:16" s="61" customFormat="1" ht="42" customHeight="1" x14ac:dyDescent="0.2">
      <c r="A150" s="121" t="s">
        <v>1760</v>
      </c>
      <c r="B150" s="119" t="s">
        <v>2237</v>
      </c>
      <c r="C150" s="119" t="s">
        <v>3622</v>
      </c>
      <c r="D150" s="74">
        <v>2200</v>
      </c>
      <c r="E150" s="142">
        <v>6389</v>
      </c>
      <c r="F150" s="122">
        <v>41033</v>
      </c>
      <c r="G150" s="119" t="s">
        <v>2347</v>
      </c>
      <c r="H150" s="120" t="s">
        <v>1113</v>
      </c>
      <c r="I150" s="22"/>
      <c r="J150" s="120" t="s">
        <v>1113</v>
      </c>
      <c r="K150" s="22"/>
      <c r="L150" s="22"/>
      <c r="M150" s="120" t="s">
        <v>1113</v>
      </c>
      <c r="N150" s="120"/>
      <c r="O150" s="22"/>
      <c r="P150" s="24"/>
    </row>
    <row r="151" spans="1:16" s="61" customFormat="1" ht="39" customHeight="1" x14ac:dyDescent="0.2">
      <c r="A151" s="525" t="s">
        <v>1761</v>
      </c>
      <c r="B151" s="119" t="s">
        <v>2238</v>
      </c>
      <c r="C151" s="526" t="s">
        <v>3623</v>
      </c>
      <c r="D151" s="74">
        <v>950</v>
      </c>
      <c r="E151" s="142">
        <v>6388</v>
      </c>
      <c r="F151" s="535">
        <v>41026</v>
      </c>
      <c r="G151" s="526" t="s">
        <v>2348</v>
      </c>
      <c r="H151" s="120" t="s">
        <v>1113</v>
      </c>
      <c r="I151" s="22"/>
      <c r="J151" s="120" t="s">
        <v>1113</v>
      </c>
      <c r="K151" s="22"/>
      <c r="L151" s="22"/>
      <c r="M151" s="120" t="s">
        <v>1113</v>
      </c>
      <c r="N151" s="120"/>
      <c r="O151" s="22"/>
      <c r="P151" s="24"/>
    </row>
    <row r="152" spans="1:16" s="61" customFormat="1" ht="39" customHeight="1" x14ac:dyDescent="0.2">
      <c r="A152" s="525"/>
      <c r="B152" s="119" t="s">
        <v>2239</v>
      </c>
      <c r="C152" s="526"/>
      <c r="D152" s="74">
        <v>700</v>
      </c>
      <c r="E152" s="142">
        <v>6387</v>
      </c>
      <c r="F152" s="535"/>
      <c r="G152" s="526"/>
      <c r="H152" s="120" t="s">
        <v>1113</v>
      </c>
      <c r="I152" s="22"/>
      <c r="J152" s="120" t="s">
        <v>1113</v>
      </c>
      <c r="K152" s="22"/>
      <c r="L152" s="22"/>
      <c r="M152" s="120" t="s">
        <v>1113</v>
      </c>
      <c r="N152" s="120"/>
      <c r="O152" s="22"/>
      <c r="P152" s="24"/>
    </row>
    <row r="153" spans="1:16" s="61" customFormat="1" ht="35.25" customHeight="1" x14ac:dyDescent="0.2">
      <c r="A153" s="525" t="s">
        <v>1762</v>
      </c>
      <c r="B153" s="119" t="s">
        <v>201</v>
      </c>
      <c r="C153" s="526" t="s">
        <v>3624</v>
      </c>
      <c r="D153" s="74">
        <v>1750</v>
      </c>
      <c r="E153" s="142">
        <v>6436</v>
      </c>
      <c r="F153" s="535">
        <v>41065</v>
      </c>
      <c r="G153" s="526" t="s">
        <v>2349</v>
      </c>
      <c r="H153" s="120" t="s">
        <v>1113</v>
      </c>
      <c r="I153" s="22"/>
      <c r="J153" s="120" t="s">
        <v>1113</v>
      </c>
      <c r="K153" s="22"/>
      <c r="L153" s="22"/>
      <c r="M153" s="120" t="s">
        <v>1113</v>
      </c>
      <c r="N153" s="120"/>
      <c r="O153" s="22"/>
      <c r="P153" s="24"/>
    </row>
    <row r="154" spans="1:16" s="61" customFormat="1" ht="35.25" customHeight="1" x14ac:dyDescent="0.2">
      <c r="A154" s="525"/>
      <c r="B154" s="119" t="s">
        <v>2194</v>
      </c>
      <c r="C154" s="526"/>
      <c r="D154" s="74">
        <v>8700</v>
      </c>
      <c r="E154" s="142">
        <v>6437</v>
      </c>
      <c r="F154" s="535"/>
      <c r="G154" s="526"/>
      <c r="H154" s="120" t="s">
        <v>1113</v>
      </c>
      <c r="I154" s="22"/>
      <c r="J154" s="120" t="s">
        <v>1113</v>
      </c>
      <c r="K154" s="22"/>
      <c r="L154" s="22"/>
      <c r="M154" s="120" t="s">
        <v>1113</v>
      </c>
      <c r="N154" s="120"/>
      <c r="O154" s="22"/>
      <c r="P154" s="24"/>
    </row>
    <row r="155" spans="1:16" s="61" customFormat="1" ht="35.25" customHeight="1" x14ac:dyDescent="0.2">
      <c r="A155" s="525"/>
      <c r="B155" s="119" t="s">
        <v>269</v>
      </c>
      <c r="C155" s="526"/>
      <c r="D155" s="74">
        <v>600</v>
      </c>
      <c r="E155" s="142">
        <v>6438</v>
      </c>
      <c r="F155" s="535"/>
      <c r="G155" s="526"/>
      <c r="H155" s="120" t="s">
        <v>1113</v>
      </c>
      <c r="I155" s="22"/>
      <c r="J155" s="120" t="s">
        <v>1113</v>
      </c>
      <c r="K155" s="22"/>
      <c r="L155" s="22"/>
      <c r="M155" s="120" t="s">
        <v>1113</v>
      </c>
      <c r="N155" s="120"/>
      <c r="O155" s="22"/>
      <c r="P155" s="24"/>
    </row>
    <row r="156" spans="1:16" s="61" customFormat="1" ht="57" customHeight="1" x14ac:dyDescent="0.2">
      <c r="A156" s="121" t="s">
        <v>1763</v>
      </c>
      <c r="B156" s="119" t="s">
        <v>2240</v>
      </c>
      <c r="C156" s="119" t="s">
        <v>3625</v>
      </c>
      <c r="D156" s="74">
        <v>1012</v>
      </c>
      <c r="E156" s="142">
        <v>6451</v>
      </c>
      <c r="F156" s="122">
        <v>41075</v>
      </c>
      <c r="G156" s="119" t="s">
        <v>2350</v>
      </c>
      <c r="H156" s="120" t="s">
        <v>1113</v>
      </c>
      <c r="I156" s="22"/>
      <c r="J156" s="120" t="s">
        <v>1113</v>
      </c>
      <c r="K156" s="22"/>
      <c r="L156" s="22"/>
      <c r="M156" s="120" t="s">
        <v>1113</v>
      </c>
      <c r="N156" s="120"/>
      <c r="O156" s="22"/>
      <c r="P156" s="24"/>
    </row>
    <row r="157" spans="1:16" s="61" customFormat="1" ht="33.75" customHeight="1" x14ac:dyDescent="0.2">
      <c r="A157" s="121" t="s">
        <v>1764</v>
      </c>
      <c r="B157" s="119" t="s">
        <v>2241</v>
      </c>
      <c r="C157" s="119" t="s">
        <v>3626</v>
      </c>
      <c r="D157" s="74">
        <v>3262.5</v>
      </c>
      <c r="E157" s="142">
        <v>6393</v>
      </c>
      <c r="F157" s="122">
        <v>41044</v>
      </c>
      <c r="G157" s="119" t="s">
        <v>2350</v>
      </c>
      <c r="H157" s="120" t="s">
        <v>1113</v>
      </c>
      <c r="I157" s="22"/>
      <c r="J157" s="120" t="s">
        <v>1113</v>
      </c>
      <c r="K157" s="22"/>
      <c r="L157" s="22"/>
      <c r="M157" s="120" t="s">
        <v>1113</v>
      </c>
      <c r="N157" s="120"/>
      <c r="O157" s="22"/>
      <c r="P157" s="24"/>
    </row>
    <row r="158" spans="1:16" s="61" customFormat="1" ht="53.25" customHeight="1" x14ac:dyDescent="0.2">
      <c r="A158" s="121" t="s">
        <v>1765</v>
      </c>
      <c r="B158" s="119" t="s">
        <v>3060</v>
      </c>
      <c r="C158" s="119" t="s">
        <v>3627</v>
      </c>
      <c r="D158" s="74">
        <v>5200</v>
      </c>
      <c r="E158" s="142">
        <v>6385</v>
      </c>
      <c r="F158" s="122">
        <v>41026</v>
      </c>
      <c r="G158" s="119" t="s">
        <v>2351</v>
      </c>
      <c r="H158" s="120"/>
      <c r="I158" s="120" t="s">
        <v>1113</v>
      </c>
      <c r="J158" s="120"/>
      <c r="K158" s="120" t="s">
        <v>1113</v>
      </c>
      <c r="L158" s="22"/>
      <c r="M158" s="120"/>
      <c r="N158" s="120"/>
      <c r="O158" s="120" t="s">
        <v>1113</v>
      </c>
      <c r="P158" s="162" t="s">
        <v>3063</v>
      </c>
    </row>
    <row r="159" spans="1:16" s="61" customFormat="1" ht="33.75" customHeight="1" x14ac:dyDescent="0.2">
      <c r="A159" s="121" t="s">
        <v>1766</v>
      </c>
      <c r="B159" s="119" t="s">
        <v>113</v>
      </c>
      <c r="C159" s="119" t="s">
        <v>3078</v>
      </c>
      <c r="D159" s="74">
        <v>99.46</v>
      </c>
      <c r="E159" s="142">
        <v>6376</v>
      </c>
      <c r="F159" s="122">
        <v>41016</v>
      </c>
      <c r="G159" s="119" t="s">
        <v>2352</v>
      </c>
      <c r="H159" s="120" t="s">
        <v>1113</v>
      </c>
      <c r="I159" s="22"/>
      <c r="J159" s="120" t="s">
        <v>1113</v>
      </c>
      <c r="K159" s="22"/>
      <c r="L159" s="22"/>
      <c r="M159" s="120" t="s">
        <v>1113</v>
      </c>
      <c r="N159" s="120"/>
      <c r="O159" s="22"/>
      <c r="P159" s="24"/>
    </row>
    <row r="160" spans="1:16" s="61" customFormat="1" ht="33.75" customHeight="1" x14ac:dyDescent="0.2">
      <c r="A160" s="121" t="s">
        <v>1767</v>
      </c>
      <c r="B160" s="119" t="s">
        <v>2242</v>
      </c>
      <c r="C160" s="119" t="s">
        <v>3628</v>
      </c>
      <c r="D160" s="74">
        <v>441.03</v>
      </c>
      <c r="E160" s="142">
        <v>6395</v>
      </c>
      <c r="F160" s="122">
        <v>41046</v>
      </c>
      <c r="G160" s="119" t="s">
        <v>2353</v>
      </c>
      <c r="H160" s="120" t="s">
        <v>1113</v>
      </c>
      <c r="I160" s="22"/>
      <c r="J160" s="120" t="s">
        <v>1113</v>
      </c>
      <c r="K160" s="22"/>
      <c r="L160" s="22"/>
      <c r="M160" s="120" t="s">
        <v>1113</v>
      </c>
      <c r="N160" s="120"/>
      <c r="O160" s="22"/>
      <c r="P160" s="24"/>
    </row>
    <row r="161" spans="1:16" s="61" customFormat="1" ht="33.75" customHeight="1" x14ac:dyDescent="0.2">
      <c r="A161" s="525" t="s">
        <v>1768</v>
      </c>
      <c r="B161" s="119" t="s">
        <v>2162</v>
      </c>
      <c r="C161" s="526" t="s">
        <v>3629</v>
      </c>
      <c r="D161" s="74">
        <v>162.72</v>
      </c>
      <c r="E161" s="142">
        <v>6383</v>
      </c>
      <c r="F161" s="535">
        <v>41019</v>
      </c>
      <c r="G161" s="526" t="s">
        <v>2354</v>
      </c>
      <c r="H161" s="120" t="s">
        <v>1113</v>
      </c>
      <c r="I161" s="22"/>
      <c r="J161" s="120" t="s">
        <v>1113</v>
      </c>
      <c r="K161" s="22"/>
      <c r="L161" s="22"/>
      <c r="M161" s="120" t="s">
        <v>1113</v>
      </c>
      <c r="N161" s="120"/>
      <c r="O161" s="22"/>
      <c r="P161" s="24"/>
    </row>
    <row r="162" spans="1:16" s="61" customFormat="1" ht="33.75" customHeight="1" x14ac:dyDescent="0.2">
      <c r="A162" s="525"/>
      <c r="B162" s="119" t="s">
        <v>1090</v>
      </c>
      <c r="C162" s="526"/>
      <c r="D162" s="74">
        <v>162.72</v>
      </c>
      <c r="E162" s="142">
        <v>6384</v>
      </c>
      <c r="F162" s="535"/>
      <c r="G162" s="526"/>
      <c r="H162" s="120" t="s">
        <v>1113</v>
      </c>
      <c r="I162" s="22"/>
      <c r="J162" s="120" t="s">
        <v>1113</v>
      </c>
      <c r="K162" s="22"/>
      <c r="L162" s="22"/>
      <c r="M162" s="120" t="s">
        <v>1113</v>
      </c>
      <c r="N162" s="120"/>
      <c r="O162" s="22"/>
      <c r="P162" s="24"/>
    </row>
    <row r="163" spans="1:16" s="61" customFormat="1" ht="36" customHeight="1" x14ac:dyDescent="0.2">
      <c r="A163" s="525" t="s">
        <v>1769</v>
      </c>
      <c r="B163" s="119" t="s">
        <v>2243</v>
      </c>
      <c r="C163" s="526" t="s">
        <v>3630</v>
      </c>
      <c r="D163" s="74">
        <v>380</v>
      </c>
      <c r="E163" s="142">
        <v>6456</v>
      </c>
      <c r="F163" s="122">
        <v>41082</v>
      </c>
      <c r="G163" s="119" t="s">
        <v>2355</v>
      </c>
      <c r="H163" s="120" t="s">
        <v>1113</v>
      </c>
      <c r="I163" s="22"/>
      <c r="J163" s="120" t="s">
        <v>1113</v>
      </c>
      <c r="K163" s="22"/>
      <c r="L163" s="22"/>
      <c r="M163" s="120" t="s">
        <v>1113</v>
      </c>
      <c r="N163" s="120"/>
      <c r="O163" s="22"/>
      <c r="P163" s="24"/>
    </row>
    <row r="164" spans="1:16" s="61" customFormat="1" ht="36" customHeight="1" x14ac:dyDescent="0.2">
      <c r="A164" s="525"/>
      <c r="B164" s="119" t="s">
        <v>2244</v>
      </c>
      <c r="C164" s="526"/>
      <c r="D164" s="74">
        <v>13068</v>
      </c>
      <c r="E164" s="142">
        <v>6454</v>
      </c>
      <c r="F164" s="122">
        <v>41079</v>
      </c>
      <c r="G164" s="119" t="s">
        <v>2356</v>
      </c>
      <c r="H164" s="120" t="s">
        <v>1113</v>
      </c>
      <c r="I164" s="22"/>
      <c r="J164" s="120" t="s">
        <v>1113</v>
      </c>
      <c r="K164" s="22"/>
      <c r="L164" s="22"/>
      <c r="M164" s="120" t="s">
        <v>1113</v>
      </c>
      <c r="N164" s="120"/>
      <c r="O164" s="22"/>
      <c r="P164" s="24"/>
    </row>
    <row r="165" spans="1:16" s="61" customFormat="1" ht="36" customHeight="1" x14ac:dyDescent="0.2">
      <c r="A165" s="525" t="s">
        <v>1770</v>
      </c>
      <c r="B165" s="119" t="s">
        <v>2244</v>
      </c>
      <c r="C165" s="526" t="s">
        <v>3631</v>
      </c>
      <c r="D165" s="74">
        <v>17000</v>
      </c>
      <c r="E165" s="142">
        <v>6471</v>
      </c>
      <c r="F165" s="535">
        <v>41093</v>
      </c>
      <c r="G165" s="526" t="s">
        <v>2357</v>
      </c>
      <c r="H165" s="120" t="s">
        <v>1113</v>
      </c>
      <c r="I165" s="22"/>
      <c r="J165" s="120" t="s">
        <v>1113</v>
      </c>
      <c r="K165" s="22"/>
      <c r="L165" s="22"/>
      <c r="M165" s="120" t="s">
        <v>1113</v>
      </c>
      <c r="N165" s="120"/>
      <c r="O165" s="22"/>
      <c r="P165" s="24"/>
    </row>
    <row r="166" spans="1:16" s="61" customFormat="1" ht="36" customHeight="1" x14ac:dyDescent="0.2">
      <c r="A166" s="525"/>
      <c r="B166" s="119" t="s">
        <v>226</v>
      </c>
      <c r="C166" s="526"/>
      <c r="D166" s="74">
        <v>2128</v>
      </c>
      <c r="E166" s="142">
        <v>6472</v>
      </c>
      <c r="F166" s="535"/>
      <c r="G166" s="526"/>
      <c r="H166" s="120" t="s">
        <v>1113</v>
      </c>
      <c r="I166" s="22"/>
      <c r="J166" s="120" t="s">
        <v>1113</v>
      </c>
      <c r="K166" s="22"/>
      <c r="L166" s="22"/>
      <c r="M166" s="120" t="s">
        <v>1113</v>
      </c>
      <c r="N166" s="120"/>
      <c r="O166" s="22"/>
      <c r="P166" s="24"/>
    </row>
    <row r="167" spans="1:16" s="61" customFormat="1" ht="36" customHeight="1" x14ac:dyDescent="0.2">
      <c r="A167" s="525"/>
      <c r="B167" s="119" t="s">
        <v>759</v>
      </c>
      <c r="C167" s="526"/>
      <c r="D167" s="74">
        <v>9135</v>
      </c>
      <c r="E167" s="142">
        <v>6473</v>
      </c>
      <c r="F167" s="535"/>
      <c r="G167" s="526"/>
      <c r="H167" s="120" t="s">
        <v>1113</v>
      </c>
      <c r="I167" s="22"/>
      <c r="J167" s="120" t="s">
        <v>1113</v>
      </c>
      <c r="K167" s="22"/>
      <c r="L167" s="22"/>
      <c r="M167" s="120" t="s">
        <v>1113</v>
      </c>
      <c r="N167" s="120"/>
      <c r="O167" s="22"/>
      <c r="P167" s="24"/>
    </row>
    <row r="168" spans="1:16" s="61" customFormat="1" ht="36" customHeight="1" x14ac:dyDescent="0.2">
      <c r="A168" s="121" t="s">
        <v>1771</v>
      </c>
      <c r="B168" s="119" t="s">
        <v>226</v>
      </c>
      <c r="C168" s="119" t="s">
        <v>3632</v>
      </c>
      <c r="D168" s="74">
        <v>3880</v>
      </c>
      <c r="E168" s="142">
        <v>6434</v>
      </c>
      <c r="F168" s="122">
        <v>41060</v>
      </c>
      <c r="G168" s="119" t="s">
        <v>2358</v>
      </c>
      <c r="H168" s="120" t="s">
        <v>1113</v>
      </c>
      <c r="I168" s="22"/>
      <c r="J168" s="120" t="s">
        <v>1113</v>
      </c>
      <c r="K168" s="22"/>
      <c r="L168" s="22"/>
      <c r="M168" s="120" t="s">
        <v>1113</v>
      </c>
      <c r="N168" s="120"/>
      <c r="O168" s="22"/>
      <c r="P168" s="24"/>
    </row>
    <row r="169" spans="1:16" s="61" customFormat="1" ht="36" customHeight="1" x14ac:dyDescent="0.2">
      <c r="A169" s="121" t="s">
        <v>1772</v>
      </c>
      <c r="B169" s="119" t="s">
        <v>2245</v>
      </c>
      <c r="C169" s="119" t="s">
        <v>3633</v>
      </c>
      <c r="D169" s="74">
        <v>3974</v>
      </c>
      <c r="E169" s="142">
        <v>6435</v>
      </c>
      <c r="F169" s="122">
        <v>41064</v>
      </c>
      <c r="G169" s="119" t="s">
        <v>2359</v>
      </c>
      <c r="H169" s="120" t="s">
        <v>1113</v>
      </c>
      <c r="I169" s="22"/>
      <c r="J169" s="120" t="s">
        <v>1113</v>
      </c>
      <c r="K169" s="22"/>
      <c r="L169" s="22"/>
      <c r="M169" s="120" t="s">
        <v>1113</v>
      </c>
      <c r="N169" s="120"/>
      <c r="O169" s="22"/>
      <c r="P169" s="24"/>
    </row>
    <row r="170" spans="1:16" s="61" customFormat="1" ht="36" customHeight="1" x14ac:dyDescent="0.2">
      <c r="A170" s="121" t="s">
        <v>1773</v>
      </c>
      <c r="B170" s="119" t="s">
        <v>2244</v>
      </c>
      <c r="C170" s="119" t="s">
        <v>3634</v>
      </c>
      <c r="D170" s="74">
        <f>10800+3600</f>
        <v>14400</v>
      </c>
      <c r="E170" s="142">
        <v>6442</v>
      </c>
      <c r="F170" s="122">
        <v>41072</v>
      </c>
      <c r="G170" s="119" t="s">
        <v>2360</v>
      </c>
      <c r="H170" s="120" t="s">
        <v>1113</v>
      </c>
      <c r="I170" s="22"/>
      <c r="J170" s="120" t="s">
        <v>1113</v>
      </c>
      <c r="K170" s="22"/>
      <c r="L170" s="22"/>
      <c r="M170" s="120" t="s">
        <v>1113</v>
      </c>
      <c r="N170" s="120"/>
      <c r="O170" s="22"/>
      <c r="P170" s="24"/>
    </row>
    <row r="171" spans="1:16" s="61" customFormat="1" ht="36" customHeight="1" x14ac:dyDescent="0.2">
      <c r="A171" s="121" t="s">
        <v>1774</v>
      </c>
      <c r="B171" s="119" t="s">
        <v>2246</v>
      </c>
      <c r="C171" s="119" t="s">
        <v>3635</v>
      </c>
      <c r="D171" s="74">
        <v>9226</v>
      </c>
      <c r="E171" s="142">
        <v>6405</v>
      </c>
      <c r="F171" s="122">
        <v>41052</v>
      </c>
      <c r="G171" s="119" t="s">
        <v>2342</v>
      </c>
      <c r="H171" s="120" t="s">
        <v>1113</v>
      </c>
      <c r="I171" s="22"/>
      <c r="J171" s="120" t="s">
        <v>1113</v>
      </c>
      <c r="K171" s="22"/>
      <c r="L171" s="22"/>
      <c r="M171" s="120" t="s">
        <v>1113</v>
      </c>
      <c r="N171" s="120"/>
      <c r="O171" s="22"/>
      <c r="P171" s="24"/>
    </row>
    <row r="172" spans="1:16" s="61" customFormat="1" ht="36" customHeight="1" x14ac:dyDescent="0.2">
      <c r="A172" s="121" t="s">
        <v>1775</v>
      </c>
      <c r="B172" s="119" t="s">
        <v>2247</v>
      </c>
      <c r="C172" s="119" t="s">
        <v>3566</v>
      </c>
      <c r="D172" s="74">
        <v>10000</v>
      </c>
      <c r="E172" s="142">
        <v>6476</v>
      </c>
      <c r="F172" s="122">
        <v>41096</v>
      </c>
      <c r="G172" s="119" t="s">
        <v>2361</v>
      </c>
      <c r="H172" s="120" t="s">
        <v>1113</v>
      </c>
      <c r="I172" s="22"/>
      <c r="J172" s="120" t="s">
        <v>1113</v>
      </c>
      <c r="K172" s="22"/>
      <c r="L172" s="22"/>
      <c r="M172" s="120" t="s">
        <v>1113</v>
      </c>
      <c r="N172" s="120"/>
      <c r="O172" s="22"/>
      <c r="P172" s="24"/>
    </row>
    <row r="173" spans="1:16" s="61" customFormat="1" ht="36" customHeight="1" x14ac:dyDescent="0.2">
      <c r="A173" s="525" t="s">
        <v>1776</v>
      </c>
      <c r="B173" s="119" t="s">
        <v>2248</v>
      </c>
      <c r="C173" s="526" t="s">
        <v>3636</v>
      </c>
      <c r="D173" s="74">
        <v>212.5</v>
      </c>
      <c r="E173" s="142">
        <v>6450</v>
      </c>
      <c r="F173" s="535">
        <v>41073</v>
      </c>
      <c r="G173" s="526" t="s">
        <v>2362</v>
      </c>
      <c r="H173" s="120" t="s">
        <v>1113</v>
      </c>
      <c r="I173" s="22"/>
      <c r="J173" s="120" t="s">
        <v>1113</v>
      </c>
      <c r="K173" s="22"/>
      <c r="L173" s="22"/>
      <c r="M173" s="120" t="s">
        <v>1113</v>
      </c>
      <c r="N173" s="120"/>
      <c r="O173" s="22"/>
      <c r="P173" s="24"/>
    </row>
    <row r="174" spans="1:16" s="61" customFormat="1" ht="36" customHeight="1" x14ac:dyDescent="0.2">
      <c r="A174" s="525"/>
      <c r="B174" s="119" t="s">
        <v>2249</v>
      </c>
      <c r="C174" s="526"/>
      <c r="D174" s="74">
        <v>1310</v>
      </c>
      <c r="E174" s="142">
        <v>6449</v>
      </c>
      <c r="F174" s="535"/>
      <c r="G174" s="526"/>
      <c r="H174" s="120" t="s">
        <v>1113</v>
      </c>
      <c r="I174" s="22"/>
      <c r="J174" s="120" t="s">
        <v>1113</v>
      </c>
      <c r="K174" s="22"/>
      <c r="L174" s="22"/>
      <c r="M174" s="120" t="s">
        <v>1113</v>
      </c>
      <c r="N174" s="120"/>
      <c r="O174" s="22"/>
      <c r="P174" s="24"/>
    </row>
    <row r="175" spans="1:16" s="61" customFormat="1" ht="36" customHeight="1" x14ac:dyDescent="0.2">
      <c r="A175" s="525"/>
      <c r="B175" s="119" t="s">
        <v>2250</v>
      </c>
      <c r="C175" s="526"/>
      <c r="D175" s="74">
        <v>1022.5</v>
      </c>
      <c r="E175" s="142">
        <v>6448</v>
      </c>
      <c r="F175" s="535"/>
      <c r="G175" s="526"/>
      <c r="H175" s="120" t="s">
        <v>1113</v>
      </c>
      <c r="I175" s="22"/>
      <c r="J175" s="120" t="s">
        <v>1113</v>
      </c>
      <c r="K175" s="22"/>
      <c r="L175" s="22"/>
      <c r="M175" s="120" t="s">
        <v>1113</v>
      </c>
      <c r="N175" s="120"/>
      <c r="O175" s="22"/>
      <c r="P175" s="24"/>
    </row>
    <row r="176" spans="1:16" s="61" customFormat="1" ht="36" customHeight="1" x14ac:dyDescent="0.2">
      <c r="A176" s="525"/>
      <c r="B176" s="119" t="s">
        <v>846</v>
      </c>
      <c r="C176" s="526"/>
      <c r="D176" s="74">
        <v>1003.7</v>
      </c>
      <c r="E176" s="142">
        <v>6447</v>
      </c>
      <c r="F176" s="535"/>
      <c r="G176" s="526"/>
      <c r="H176" s="120" t="s">
        <v>1113</v>
      </c>
      <c r="I176" s="22"/>
      <c r="J176" s="120" t="s">
        <v>1113</v>
      </c>
      <c r="K176" s="22"/>
      <c r="L176" s="22"/>
      <c r="M176" s="120" t="s">
        <v>1113</v>
      </c>
      <c r="N176" s="120"/>
      <c r="O176" s="22"/>
      <c r="P176" s="24"/>
    </row>
    <row r="177" spans="1:16" s="61" customFormat="1" ht="36" customHeight="1" x14ac:dyDescent="0.2">
      <c r="A177" s="525"/>
      <c r="B177" s="119" t="s">
        <v>223</v>
      </c>
      <c r="C177" s="526"/>
      <c r="D177" s="74">
        <v>7200.9</v>
      </c>
      <c r="E177" s="142">
        <v>6446</v>
      </c>
      <c r="F177" s="535"/>
      <c r="G177" s="526"/>
      <c r="H177" s="120" t="s">
        <v>1113</v>
      </c>
      <c r="I177" s="22"/>
      <c r="J177" s="120" t="s">
        <v>1113</v>
      </c>
      <c r="K177" s="22"/>
      <c r="L177" s="22"/>
      <c r="M177" s="120" t="s">
        <v>1113</v>
      </c>
      <c r="N177" s="120"/>
      <c r="O177" s="22"/>
      <c r="P177" s="24"/>
    </row>
    <row r="178" spans="1:16" s="61" customFormat="1" ht="36" customHeight="1" x14ac:dyDescent="0.2">
      <c r="A178" s="525"/>
      <c r="B178" s="119" t="s">
        <v>2251</v>
      </c>
      <c r="C178" s="526"/>
      <c r="D178" s="74">
        <v>222.1</v>
      </c>
      <c r="E178" s="142">
        <v>6445</v>
      </c>
      <c r="F178" s="535"/>
      <c r="G178" s="526"/>
      <c r="H178" s="120" t="s">
        <v>1113</v>
      </c>
      <c r="I178" s="22"/>
      <c r="J178" s="120" t="s">
        <v>1113</v>
      </c>
      <c r="K178" s="22"/>
      <c r="L178" s="22"/>
      <c r="M178" s="120" t="s">
        <v>1113</v>
      </c>
      <c r="N178" s="120"/>
      <c r="O178" s="22"/>
      <c r="P178" s="24"/>
    </row>
    <row r="179" spans="1:16" s="61" customFormat="1" ht="36" customHeight="1" x14ac:dyDescent="0.2">
      <c r="A179" s="525"/>
      <c r="B179" s="119" t="s">
        <v>1095</v>
      </c>
      <c r="C179" s="526"/>
      <c r="D179" s="74">
        <v>2329.96</v>
      </c>
      <c r="E179" s="142">
        <v>6444</v>
      </c>
      <c r="F179" s="535"/>
      <c r="G179" s="526"/>
      <c r="H179" s="120" t="s">
        <v>1113</v>
      </c>
      <c r="I179" s="22"/>
      <c r="J179" s="120" t="s">
        <v>1113</v>
      </c>
      <c r="K179" s="22"/>
      <c r="L179" s="22"/>
      <c r="M179" s="120" t="s">
        <v>1113</v>
      </c>
      <c r="N179" s="120"/>
      <c r="O179" s="22"/>
      <c r="P179" s="24"/>
    </row>
    <row r="180" spans="1:16" s="61" customFormat="1" ht="36" customHeight="1" x14ac:dyDescent="0.2">
      <c r="A180" s="525" t="s">
        <v>1777</v>
      </c>
      <c r="B180" s="119" t="s">
        <v>2252</v>
      </c>
      <c r="C180" s="526" t="s">
        <v>3637</v>
      </c>
      <c r="D180" s="74">
        <v>420</v>
      </c>
      <c r="E180" s="142">
        <v>6467</v>
      </c>
      <c r="F180" s="122">
        <v>41086</v>
      </c>
      <c r="G180" s="119" t="s">
        <v>2363</v>
      </c>
      <c r="H180" s="120" t="s">
        <v>1113</v>
      </c>
      <c r="I180" s="22"/>
      <c r="J180" s="120" t="s">
        <v>1113</v>
      </c>
      <c r="K180" s="22"/>
      <c r="L180" s="22"/>
      <c r="M180" s="120" t="s">
        <v>1113</v>
      </c>
      <c r="N180" s="120"/>
      <c r="O180" s="22"/>
      <c r="P180" s="24"/>
    </row>
    <row r="181" spans="1:16" s="61" customFormat="1" ht="36" customHeight="1" x14ac:dyDescent="0.2">
      <c r="A181" s="525"/>
      <c r="B181" s="119" t="s">
        <v>2170</v>
      </c>
      <c r="C181" s="526"/>
      <c r="D181" s="74">
        <v>2770</v>
      </c>
      <c r="E181" s="142">
        <v>6466</v>
      </c>
      <c r="F181" s="122">
        <v>41086</v>
      </c>
      <c r="G181" s="119" t="s">
        <v>2363</v>
      </c>
      <c r="H181" s="120" t="s">
        <v>1113</v>
      </c>
      <c r="I181" s="22"/>
      <c r="J181" s="120" t="s">
        <v>1113</v>
      </c>
      <c r="K181" s="22"/>
      <c r="L181" s="22"/>
      <c r="M181" s="120" t="s">
        <v>1113</v>
      </c>
      <c r="N181" s="120"/>
      <c r="O181" s="22"/>
      <c r="P181" s="24"/>
    </row>
    <row r="182" spans="1:16" s="61" customFormat="1" ht="36" customHeight="1" x14ac:dyDescent="0.2">
      <c r="A182" s="525" t="s">
        <v>1778</v>
      </c>
      <c r="B182" s="119" t="s">
        <v>2162</v>
      </c>
      <c r="C182" s="526" t="s">
        <v>2476</v>
      </c>
      <c r="D182" s="74">
        <v>122.04</v>
      </c>
      <c r="E182" s="142">
        <v>6397</v>
      </c>
      <c r="F182" s="535">
        <v>41047</v>
      </c>
      <c r="G182" s="526" t="s">
        <v>2364</v>
      </c>
      <c r="H182" s="120" t="s">
        <v>1113</v>
      </c>
      <c r="I182" s="22"/>
      <c r="J182" s="120" t="s">
        <v>1113</v>
      </c>
      <c r="K182" s="22"/>
      <c r="L182" s="22"/>
      <c r="M182" s="120" t="s">
        <v>1113</v>
      </c>
      <c r="N182" s="120"/>
      <c r="O182" s="22"/>
      <c r="P182" s="24"/>
    </row>
    <row r="183" spans="1:16" s="61" customFormat="1" ht="36" customHeight="1" x14ac:dyDescent="0.2">
      <c r="A183" s="525"/>
      <c r="B183" s="119" t="s">
        <v>1090</v>
      </c>
      <c r="C183" s="526"/>
      <c r="D183" s="74">
        <v>122.04</v>
      </c>
      <c r="E183" s="142">
        <v>6398</v>
      </c>
      <c r="F183" s="535"/>
      <c r="G183" s="526"/>
      <c r="H183" s="120" t="s">
        <v>1113</v>
      </c>
      <c r="I183" s="22"/>
      <c r="J183" s="120" t="s">
        <v>1113</v>
      </c>
      <c r="K183" s="22"/>
      <c r="L183" s="22"/>
      <c r="M183" s="120" t="s">
        <v>1113</v>
      </c>
      <c r="N183" s="120"/>
      <c r="O183" s="22"/>
      <c r="P183" s="24"/>
    </row>
    <row r="184" spans="1:16" s="61" customFormat="1" ht="36" customHeight="1" x14ac:dyDescent="0.2">
      <c r="A184" s="525" t="s">
        <v>1779</v>
      </c>
      <c r="B184" s="119" t="s">
        <v>2253</v>
      </c>
      <c r="C184" s="526" t="s">
        <v>3638</v>
      </c>
      <c r="D184" s="74">
        <v>99.44</v>
      </c>
      <c r="E184" s="142">
        <v>6441</v>
      </c>
      <c r="F184" s="535">
        <v>41072</v>
      </c>
      <c r="G184" s="526" t="s">
        <v>2361</v>
      </c>
      <c r="H184" s="120" t="s">
        <v>1113</v>
      </c>
      <c r="I184" s="22"/>
      <c r="J184" s="120" t="s">
        <v>1113</v>
      </c>
      <c r="K184" s="22"/>
      <c r="L184" s="22"/>
      <c r="M184" s="120" t="s">
        <v>1113</v>
      </c>
      <c r="N184" s="120"/>
      <c r="O184" s="22"/>
      <c r="P184" s="24"/>
    </row>
    <row r="185" spans="1:16" s="61" customFormat="1" ht="36" customHeight="1" x14ac:dyDescent="0.2">
      <c r="A185" s="525"/>
      <c r="B185" s="119" t="s">
        <v>2254</v>
      </c>
      <c r="C185" s="526"/>
      <c r="D185" s="74">
        <v>50</v>
      </c>
      <c r="E185" s="142">
        <v>6440</v>
      </c>
      <c r="F185" s="535"/>
      <c r="G185" s="526"/>
      <c r="H185" s="120" t="s">
        <v>1113</v>
      </c>
      <c r="I185" s="22"/>
      <c r="J185" s="120" t="s">
        <v>1113</v>
      </c>
      <c r="K185" s="22"/>
      <c r="L185" s="22"/>
      <c r="M185" s="120" t="s">
        <v>1113</v>
      </c>
      <c r="N185" s="120"/>
      <c r="O185" s="22"/>
      <c r="P185" s="24"/>
    </row>
    <row r="186" spans="1:16" s="61" customFormat="1" ht="36" customHeight="1" x14ac:dyDescent="0.2">
      <c r="A186" s="525"/>
      <c r="B186" s="119" t="s">
        <v>106</v>
      </c>
      <c r="C186" s="526"/>
      <c r="D186" s="74">
        <v>150</v>
      </c>
      <c r="E186" s="142">
        <v>6439</v>
      </c>
      <c r="F186" s="535"/>
      <c r="G186" s="526"/>
      <c r="H186" s="120" t="s">
        <v>1113</v>
      </c>
      <c r="I186" s="22"/>
      <c r="J186" s="120" t="s">
        <v>1113</v>
      </c>
      <c r="K186" s="22"/>
      <c r="L186" s="22"/>
      <c r="M186" s="120" t="s">
        <v>1113</v>
      </c>
      <c r="N186" s="120"/>
      <c r="O186" s="22"/>
      <c r="P186" s="24"/>
    </row>
    <row r="187" spans="1:16" s="61" customFormat="1" ht="57.75" customHeight="1" x14ac:dyDescent="0.2">
      <c r="A187" s="525" t="s">
        <v>1780</v>
      </c>
      <c r="B187" s="119" t="s">
        <v>3087</v>
      </c>
      <c r="C187" s="526" t="s">
        <v>3639</v>
      </c>
      <c r="D187" s="74">
        <v>136.65</v>
      </c>
      <c r="E187" s="142">
        <v>6492</v>
      </c>
      <c r="F187" s="535">
        <v>41149</v>
      </c>
      <c r="G187" s="526" t="s">
        <v>2365</v>
      </c>
      <c r="H187" s="120"/>
      <c r="I187" s="120" t="s">
        <v>1113</v>
      </c>
      <c r="J187" s="120"/>
      <c r="K187" s="120" t="s">
        <v>1113</v>
      </c>
      <c r="L187" s="22"/>
      <c r="M187" s="120"/>
      <c r="N187" s="120"/>
      <c r="O187" s="120" t="s">
        <v>1113</v>
      </c>
      <c r="P187" s="162" t="s">
        <v>3059</v>
      </c>
    </row>
    <row r="188" spans="1:16" s="61" customFormat="1" ht="57.75" customHeight="1" x14ac:dyDescent="0.2">
      <c r="A188" s="525"/>
      <c r="B188" s="119" t="s">
        <v>2255</v>
      </c>
      <c r="C188" s="526"/>
      <c r="D188" s="74">
        <v>92.8</v>
      </c>
      <c r="E188" s="142">
        <v>6493</v>
      </c>
      <c r="F188" s="535"/>
      <c r="G188" s="526"/>
      <c r="H188" s="120"/>
      <c r="I188" s="120" t="s">
        <v>1113</v>
      </c>
      <c r="J188" s="120"/>
      <c r="K188" s="120" t="s">
        <v>1113</v>
      </c>
      <c r="L188" s="22"/>
      <c r="M188" s="120"/>
      <c r="N188" s="120"/>
      <c r="O188" s="120" t="s">
        <v>1113</v>
      </c>
      <c r="P188" s="162" t="s">
        <v>3059</v>
      </c>
    </row>
    <row r="189" spans="1:16" s="61" customFormat="1" ht="37.5" customHeight="1" x14ac:dyDescent="0.2">
      <c r="A189" s="121" t="s">
        <v>1783</v>
      </c>
      <c r="B189" s="119" t="s">
        <v>129</v>
      </c>
      <c r="C189" s="119" t="s">
        <v>3640</v>
      </c>
      <c r="D189" s="74">
        <v>4567.5</v>
      </c>
      <c r="E189" s="142">
        <v>6464</v>
      </c>
      <c r="F189" s="122">
        <v>41086</v>
      </c>
      <c r="G189" s="119" t="s">
        <v>2361</v>
      </c>
      <c r="H189" s="120" t="s">
        <v>1113</v>
      </c>
      <c r="I189" s="22"/>
      <c r="J189" s="120" t="s">
        <v>1113</v>
      </c>
      <c r="K189" s="22"/>
      <c r="L189" s="22"/>
      <c r="M189" s="120" t="s">
        <v>1113</v>
      </c>
      <c r="N189" s="120"/>
      <c r="O189" s="22"/>
      <c r="P189" s="24"/>
    </row>
    <row r="190" spans="1:16" s="61" customFormat="1" ht="37.5" customHeight="1" x14ac:dyDescent="0.2">
      <c r="A190" s="121" t="s">
        <v>1781</v>
      </c>
      <c r="B190" s="119" t="s">
        <v>113</v>
      </c>
      <c r="C190" s="119" t="s">
        <v>3641</v>
      </c>
      <c r="D190" s="74">
        <v>99.46</v>
      </c>
      <c r="E190" s="142">
        <v>6433</v>
      </c>
      <c r="F190" s="122">
        <v>41060</v>
      </c>
      <c r="G190" s="119" t="s">
        <v>2366</v>
      </c>
      <c r="H190" s="120" t="s">
        <v>1113</v>
      </c>
      <c r="I190" s="22"/>
      <c r="J190" s="120" t="s">
        <v>1113</v>
      </c>
      <c r="K190" s="22"/>
      <c r="L190" s="22"/>
      <c r="M190" s="120" t="s">
        <v>1113</v>
      </c>
      <c r="N190" s="120"/>
      <c r="O190" s="22"/>
      <c r="P190" s="24"/>
    </row>
    <row r="191" spans="1:16" s="61" customFormat="1" ht="37.5" customHeight="1" x14ac:dyDescent="0.2">
      <c r="A191" s="121" t="s">
        <v>1782</v>
      </c>
      <c r="B191" s="119" t="s">
        <v>621</v>
      </c>
      <c r="C191" s="119" t="s">
        <v>3642</v>
      </c>
      <c r="D191" s="74">
        <v>1834.5</v>
      </c>
      <c r="E191" s="142">
        <v>6452</v>
      </c>
      <c r="F191" s="122">
        <v>41075</v>
      </c>
      <c r="G191" s="119" t="s">
        <v>2367</v>
      </c>
      <c r="H191" s="120" t="s">
        <v>1113</v>
      </c>
      <c r="I191" s="22"/>
      <c r="J191" s="120" t="s">
        <v>1113</v>
      </c>
      <c r="K191" s="22"/>
      <c r="L191" s="22"/>
      <c r="M191" s="120" t="s">
        <v>1113</v>
      </c>
      <c r="N191" s="120"/>
      <c r="O191" s="22"/>
      <c r="P191" s="24"/>
    </row>
    <row r="192" spans="1:16" s="61" customFormat="1" ht="37.5" customHeight="1" x14ac:dyDescent="0.2">
      <c r="A192" s="121" t="s">
        <v>1784</v>
      </c>
      <c r="B192" s="119" t="s">
        <v>2168</v>
      </c>
      <c r="C192" s="119" t="s">
        <v>3643</v>
      </c>
      <c r="D192" s="74">
        <v>2200</v>
      </c>
      <c r="E192" s="142">
        <v>6457</v>
      </c>
      <c r="F192" s="122">
        <v>41085</v>
      </c>
      <c r="G192" s="119" t="s">
        <v>2368</v>
      </c>
      <c r="H192" s="120" t="s">
        <v>1113</v>
      </c>
      <c r="I192" s="22"/>
      <c r="J192" s="120" t="s">
        <v>1113</v>
      </c>
      <c r="K192" s="22"/>
      <c r="L192" s="22"/>
      <c r="M192" s="120" t="s">
        <v>1113</v>
      </c>
      <c r="N192" s="120"/>
      <c r="O192" s="22"/>
      <c r="P192" s="24"/>
    </row>
    <row r="193" spans="1:16" s="61" customFormat="1" ht="37.5" customHeight="1" x14ac:dyDescent="0.2">
      <c r="A193" s="525" t="s">
        <v>1785</v>
      </c>
      <c r="B193" s="119" t="s">
        <v>2256</v>
      </c>
      <c r="C193" s="526" t="s">
        <v>3644</v>
      </c>
      <c r="D193" s="74">
        <v>800</v>
      </c>
      <c r="E193" s="142">
        <v>6460</v>
      </c>
      <c r="F193" s="535">
        <v>41085</v>
      </c>
      <c r="G193" s="526" t="s">
        <v>2369</v>
      </c>
      <c r="H193" s="120" t="s">
        <v>1113</v>
      </c>
      <c r="I193" s="22"/>
      <c r="J193" s="120" t="s">
        <v>1113</v>
      </c>
      <c r="K193" s="22"/>
      <c r="L193" s="22"/>
      <c r="M193" s="120" t="s">
        <v>1113</v>
      </c>
      <c r="N193" s="120"/>
      <c r="O193" s="22"/>
      <c r="P193" s="24"/>
    </row>
    <row r="194" spans="1:16" s="61" customFormat="1" ht="37.5" customHeight="1" x14ac:dyDescent="0.2">
      <c r="A194" s="525"/>
      <c r="B194" s="119" t="s">
        <v>2257</v>
      </c>
      <c r="C194" s="526"/>
      <c r="D194" s="74">
        <v>2875</v>
      </c>
      <c r="E194" s="142">
        <v>6458</v>
      </c>
      <c r="F194" s="535"/>
      <c r="G194" s="526"/>
      <c r="H194" s="120" t="s">
        <v>1113</v>
      </c>
      <c r="I194" s="22"/>
      <c r="J194" s="120" t="s">
        <v>1113</v>
      </c>
      <c r="K194" s="22"/>
      <c r="L194" s="22"/>
      <c r="M194" s="120" t="s">
        <v>1113</v>
      </c>
      <c r="N194" s="120"/>
      <c r="O194" s="22"/>
      <c r="P194" s="24"/>
    </row>
    <row r="195" spans="1:16" s="61" customFormat="1" ht="37.5" customHeight="1" x14ac:dyDescent="0.2">
      <c r="A195" s="121" t="s">
        <v>1786</v>
      </c>
      <c r="B195" s="119" t="s">
        <v>226</v>
      </c>
      <c r="C195" s="119" t="s">
        <v>3645</v>
      </c>
      <c r="D195" s="74">
        <v>990</v>
      </c>
      <c r="E195" s="142">
        <v>6463</v>
      </c>
      <c r="F195" s="122">
        <v>41086</v>
      </c>
      <c r="G195" s="119" t="s">
        <v>2370</v>
      </c>
      <c r="H195" s="120" t="s">
        <v>1113</v>
      </c>
      <c r="I195" s="22"/>
      <c r="J195" s="120" t="s">
        <v>1113</v>
      </c>
      <c r="K195" s="22"/>
      <c r="L195" s="22"/>
      <c r="M195" s="120" t="s">
        <v>1113</v>
      </c>
      <c r="N195" s="120"/>
      <c r="O195" s="22"/>
      <c r="P195" s="24"/>
    </row>
    <row r="196" spans="1:16" s="61" customFormat="1" ht="37.5" customHeight="1" x14ac:dyDescent="0.2">
      <c r="A196" s="121" t="s">
        <v>1787</v>
      </c>
      <c r="B196" s="119" t="s">
        <v>442</v>
      </c>
      <c r="C196" s="119" t="s">
        <v>3078</v>
      </c>
      <c r="D196" s="74">
        <v>90</v>
      </c>
      <c r="E196" s="142">
        <v>6455</v>
      </c>
      <c r="F196" s="122">
        <v>41081</v>
      </c>
      <c r="G196" s="119" t="s">
        <v>2371</v>
      </c>
      <c r="H196" s="120" t="s">
        <v>1113</v>
      </c>
      <c r="I196" s="22"/>
      <c r="J196" s="120" t="s">
        <v>1113</v>
      </c>
      <c r="K196" s="22"/>
      <c r="L196" s="22"/>
      <c r="M196" s="120" t="s">
        <v>1113</v>
      </c>
      <c r="N196" s="120"/>
      <c r="O196" s="22"/>
      <c r="P196" s="24"/>
    </row>
    <row r="197" spans="1:16" s="61" customFormat="1" ht="37.5" customHeight="1" x14ac:dyDescent="0.2">
      <c r="A197" s="525" t="s">
        <v>1788</v>
      </c>
      <c r="B197" s="119" t="s">
        <v>1091</v>
      </c>
      <c r="C197" s="526" t="s">
        <v>3646</v>
      </c>
      <c r="D197" s="74">
        <v>18700</v>
      </c>
      <c r="E197" s="142" t="s">
        <v>39</v>
      </c>
      <c r="F197" s="122">
        <v>41206</v>
      </c>
      <c r="G197" s="119" t="s">
        <v>2372</v>
      </c>
      <c r="H197" s="120" t="s">
        <v>1113</v>
      </c>
      <c r="I197" s="22"/>
      <c r="J197" s="120" t="s">
        <v>1113</v>
      </c>
      <c r="K197" s="22"/>
      <c r="L197" s="22"/>
      <c r="M197" s="120" t="s">
        <v>1113</v>
      </c>
      <c r="N197" s="120"/>
      <c r="O197" s="22"/>
      <c r="P197" s="24"/>
    </row>
    <row r="198" spans="1:16" s="61" customFormat="1" ht="37.5" customHeight="1" x14ac:dyDescent="0.2">
      <c r="A198" s="525"/>
      <c r="B198" s="119" t="s">
        <v>2258</v>
      </c>
      <c r="C198" s="526"/>
      <c r="D198" s="74">
        <v>1299.5</v>
      </c>
      <c r="E198" s="142">
        <v>6533</v>
      </c>
      <c r="F198" s="122">
        <v>41199</v>
      </c>
      <c r="G198" s="119" t="s">
        <v>2373</v>
      </c>
      <c r="H198" s="120" t="s">
        <v>1113</v>
      </c>
      <c r="I198" s="22"/>
      <c r="J198" s="120" t="s">
        <v>1113</v>
      </c>
      <c r="K198" s="22"/>
      <c r="L198" s="22"/>
      <c r="M198" s="120" t="s">
        <v>1113</v>
      </c>
      <c r="N198" s="120"/>
      <c r="O198" s="22"/>
      <c r="P198" s="24"/>
    </row>
    <row r="199" spans="1:16" s="61" customFormat="1" ht="37.5" customHeight="1" x14ac:dyDescent="0.2">
      <c r="A199" s="525"/>
      <c r="B199" s="119" t="s">
        <v>2259</v>
      </c>
      <c r="C199" s="526"/>
      <c r="D199" s="74">
        <v>3715.44</v>
      </c>
      <c r="E199" s="142">
        <v>6532</v>
      </c>
      <c r="F199" s="122">
        <v>41199</v>
      </c>
      <c r="G199" s="119" t="s">
        <v>2374</v>
      </c>
      <c r="H199" s="120" t="s">
        <v>1113</v>
      </c>
      <c r="I199" s="22"/>
      <c r="J199" s="120" t="s">
        <v>1113</v>
      </c>
      <c r="K199" s="22"/>
      <c r="L199" s="22"/>
      <c r="M199" s="120" t="s">
        <v>1113</v>
      </c>
      <c r="N199" s="120"/>
      <c r="O199" s="22"/>
      <c r="P199" s="24"/>
    </row>
    <row r="200" spans="1:16" s="61" customFormat="1" ht="37.5" customHeight="1" x14ac:dyDescent="0.2">
      <c r="A200" s="525"/>
      <c r="B200" s="119" t="s">
        <v>54</v>
      </c>
      <c r="C200" s="526"/>
      <c r="D200" s="74">
        <v>16192</v>
      </c>
      <c r="E200" s="142" t="s">
        <v>40</v>
      </c>
      <c r="F200" s="122">
        <v>41206</v>
      </c>
      <c r="G200" s="119" t="s">
        <v>2375</v>
      </c>
      <c r="H200" s="120" t="s">
        <v>1113</v>
      </c>
      <c r="I200" s="22"/>
      <c r="J200" s="120" t="s">
        <v>1113</v>
      </c>
      <c r="K200" s="22"/>
      <c r="L200" s="22"/>
      <c r="M200" s="120" t="s">
        <v>1113</v>
      </c>
      <c r="N200" s="120"/>
      <c r="O200" s="22"/>
      <c r="P200" s="24"/>
    </row>
    <row r="201" spans="1:16" s="61" customFormat="1" ht="35.25" customHeight="1" x14ac:dyDescent="0.2">
      <c r="A201" s="121" t="s">
        <v>1789</v>
      </c>
      <c r="B201" s="119" t="s">
        <v>1093</v>
      </c>
      <c r="C201" s="119" t="s">
        <v>3647</v>
      </c>
      <c r="D201" s="74">
        <v>2505.2800000000002</v>
      </c>
      <c r="E201" s="142">
        <v>6468</v>
      </c>
      <c r="F201" s="122">
        <v>41089</v>
      </c>
      <c r="G201" s="119" t="s">
        <v>2376</v>
      </c>
      <c r="H201" s="120" t="s">
        <v>1113</v>
      </c>
      <c r="I201" s="22"/>
      <c r="J201" s="120" t="s">
        <v>1113</v>
      </c>
      <c r="K201" s="22"/>
      <c r="L201" s="22"/>
      <c r="M201" s="120" t="s">
        <v>1113</v>
      </c>
      <c r="N201" s="120"/>
      <c r="O201" s="22"/>
      <c r="P201" s="24"/>
    </row>
    <row r="202" spans="1:16" s="61" customFormat="1" ht="35.25" customHeight="1" x14ac:dyDescent="0.2">
      <c r="A202" s="525" t="s">
        <v>1790</v>
      </c>
      <c r="B202" s="119" t="s">
        <v>2235</v>
      </c>
      <c r="C202" s="526" t="s">
        <v>3648</v>
      </c>
      <c r="D202" s="74">
        <v>115.72</v>
      </c>
      <c r="E202" s="142">
        <v>6479</v>
      </c>
      <c r="F202" s="535">
        <v>41100</v>
      </c>
      <c r="G202" s="526" t="s">
        <v>2377</v>
      </c>
      <c r="H202" s="120" t="s">
        <v>1113</v>
      </c>
      <c r="I202" s="22"/>
      <c r="J202" s="120" t="s">
        <v>1113</v>
      </c>
      <c r="K202" s="22"/>
      <c r="L202" s="22"/>
      <c r="M202" s="120" t="s">
        <v>1113</v>
      </c>
      <c r="N202" s="120"/>
      <c r="O202" s="22"/>
      <c r="P202" s="24"/>
    </row>
    <row r="203" spans="1:16" s="61" customFormat="1" ht="35.25" customHeight="1" x14ac:dyDescent="0.2">
      <c r="A203" s="525"/>
      <c r="B203" s="119" t="s">
        <v>2235</v>
      </c>
      <c r="C203" s="526"/>
      <c r="D203" s="74">
        <v>718.58</v>
      </c>
      <c r="E203" s="142">
        <v>6478</v>
      </c>
      <c r="F203" s="535"/>
      <c r="G203" s="526"/>
      <c r="H203" s="120" t="s">
        <v>1113</v>
      </c>
      <c r="I203" s="22"/>
      <c r="J203" s="120" t="s">
        <v>1113</v>
      </c>
      <c r="K203" s="22"/>
      <c r="L203" s="22"/>
      <c r="M203" s="120" t="s">
        <v>1113</v>
      </c>
      <c r="N203" s="120"/>
      <c r="O203" s="22"/>
      <c r="P203" s="24"/>
    </row>
    <row r="204" spans="1:16" s="61" customFormat="1" ht="35.25" customHeight="1" x14ac:dyDescent="0.2">
      <c r="A204" s="121" t="s">
        <v>1791</v>
      </c>
      <c r="B204" s="119" t="s">
        <v>677</v>
      </c>
      <c r="C204" s="119" t="s">
        <v>3649</v>
      </c>
      <c r="D204" s="74">
        <v>924.5</v>
      </c>
      <c r="E204" s="142">
        <v>6459</v>
      </c>
      <c r="F204" s="122">
        <v>41085</v>
      </c>
      <c r="G204" s="119" t="s">
        <v>2378</v>
      </c>
      <c r="H204" s="120" t="s">
        <v>1113</v>
      </c>
      <c r="I204" s="22"/>
      <c r="J204" s="120" t="s">
        <v>1113</v>
      </c>
      <c r="K204" s="22"/>
      <c r="L204" s="22"/>
      <c r="M204" s="120" t="s">
        <v>1113</v>
      </c>
      <c r="N204" s="120"/>
      <c r="O204" s="22"/>
      <c r="P204" s="24"/>
    </row>
    <row r="205" spans="1:16" s="61" customFormat="1" ht="35.25" customHeight="1" x14ac:dyDescent="0.2">
      <c r="A205" s="121" t="s">
        <v>1792</v>
      </c>
      <c r="B205" s="119" t="s">
        <v>101</v>
      </c>
      <c r="C205" s="119" t="s">
        <v>3650</v>
      </c>
      <c r="D205" s="74">
        <v>5085</v>
      </c>
      <c r="E205" s="142">
        <v>6483</v>
      </c>
      <c r="F205" s="122">
        <v>41117</v>
      </c>
      <c r="G205" s="119" t="s">
        <v>2379</v>
      </c>
      <c r="H205" s="120" t="s">
        <v>1113</v>
      </c>
      <c r="I205" s="22"/>
      <c r="J205" s="120" t="s">
        <v>1113</v>
      </c>
      <c r="K205" s="22"/>
      <c r="L205" s="22"/>
      <c r="M205" s="120" t="s">
        <v>1113</v>
      </c>
      <c r="N205" s="120"/>
      <c r="O205" s="22"/>
      <c r="P205" s="24"/>
    </row>
    <row r="206" spans="1:16" s="61" customFormat="1" ht="35.25" customHeight="1" x14ac:dyDescent="0.2">
      <c r="A206" s="121" t="s">
        <v>1793</v>
      </c>
      <c r="B206" s="119" t="s">
        <v>1098</v>
      </c>
      <c r="C206" s="119" t="s">
        <v>3651</v>
      </c>
      <c r="D206" s="74">
        <v>965</v>
      </c>
      <c r="E206" s="142">
        <v>6477</v>
      </c>
      <c r="F206" s="122">
        <v>41100</v>
      </c>
      <c r="G206" s="119" t="s">
        <v>2380</v>
      </c>
      <c r="H206" s="120" t="s">
        <v>1113</v>
      </c>
      <c r="I206" s="22"/>
      <c r="J206" s="120" t="s">
        <v>1113</v>
      </c>
      <c r="K206" s="22"/>
      <c r="L206" s="22"/>
      <c r="M206" s="120" t="s">
        <v>1113</v>
      </c>
      <c r="N206" s="120"/>
      <c r="O206" s="22"/>
      <c r="P206" s="24"/>
    </row>
    <row r="207" spans="1:16" s="61" customFormat="1" ht="35.25" customHeight="1" x14ac:dyDescent="0.2">
      <c r="A207" s="525" t="s">
        <v>1794</v>
      </c>
      <c r="B207" s="119" t="s">
        <v>2162</v>
      </c>
      <c r="C207" s="526" t="s">
        <v>3652</v>
      </c>
      <c r="D207" s="74">
        <v>1903.82</v>
      </c>
      <c r="E207" s="142">
        <v>6469</v>
      </c>
      <c r="F207" s="535">
        <v>41089</v>
      </c>
      <c r="G207" s="526" t="s">
        <v>2381</v>
      </c>
      <c r="H207" s="120" t="s">
        <v>1113</v>
      </c>
      <c r="I207" s="22"/>
      <c r="J207" s="120" t="s">
        <v>1113</v>
      </c>
      <c r="K207" s="22"/>
      <c r="L207" s="22"/>
      <c r="M207" s="120" t="s">
        <v>1113</v>
      </c>
      <c r="N207" s="120"/>
      <c r="O207" s="22"/>
      <c r="P207" s="24"/>
    </row>
    <row r="208" spans="1:16" s="61" customFormat="1" ht="35.25" customHeight="1" x14ac:dyDescent="0.2">
      <c r="A208" s="525"/>
      <c r="B208" s="119" t="s">
        <v>1090</v>
      </c>
      <c r="C208" s="526"/>
      <c r="D208" s="74">
        <v>1120.04</v>
      </c>
      <c r="E208" s="142">
        <v>6470</v>
      </c>
      <c r="F208" s="535"/>
      <c r="G208" s="526"/>
      <c r="H208" s="120" t="s">
        <v>1113</v>
      </c>
      <c r="I208" s="22"/>
      <c r="J208" s="120" t="s">
        <v>1113</v>
      </c>
      <c r="K208" s="22"/>
      <c r="L208" s="22"/>
      <c r="M208" s="120" t="s">
        <v>1113</v>
      </c>
      <c r="N208" s="120"/>
      <c r="O208" s="22"/>
      <c r="P208" s="24"/>
    </row>
    <row r="209" spans="1:16" s="61" customFormat="1" ht="35.25" customHeight="1" x14ac:dyDescent="0.2">
      <c r="A209" s="121" t="s">
        <v>1795</v>
      </c>
      <c r="B209" s="119" t="s">
        <v>166</v>
      </c>
      <c r="C209" s="119" t="s">
        <v>3653</v>
      </c>
      <c r="D209" s="74">
        <v>392.11</v>
      </c>
      <c r="E209" s="142">
        <v>6480</v>
      </c>
      <c r="F209" s="122">
        <v>41103</v>
      </c>
      <c r="G209" s="119" t="s">
        <v>2382</v>
      </c>
      <c r="H209" s="120" t="s">
        <v>1113</v>
      </c>
      <c r="I209" s="22"/>
      <c r="J209" s="120" t="s">
        <v>1113</v>
      </c>
      <c r="K209" s="22"/>
      <c r="L209" s="22"/>
      <c r="M209" s="120" t="s">
        <v>1113</v>
      </c>
      <c r="N209" s="120"/>
      <c r="O209" s="22"/>
      <c r="P209" s="24"/>
    </row>
    <row r="210" spans="1:16" s="61" customFormat="1" ht="35.25" customHeight="1" x14ac:dyDescent="0.2">
      <c r="A210" s="525" t="s">
        <v>1796</v>
      </c>
      <c r="B210" s="119" t="s">
        <v>1090</v>
      </c>
      <c r="C210" s="526" t="s">
        <v>3654</v>
      </c>
      <c r="D210" s="74">
        <v>169.5</v>
      </c>
      <c r="E210" s="142">
        <v>6475</v>
      </c>
      <c r="F210" s="535">
        <v>41096</v>
      </c>
      <c r="G210" s="526" t="s">
        <v>2383</v>
      </c>
      <c r="H210" s="120" t="s">
        <v>1113</v>
      </c>
      <c r="I210" s="22"/>
      <c r="J210" s="120" t="s">
        <v>1113</v>
      </c>
      <c r="K210" s="22"/>
      <c r="L210" s="22"/>
      <c r="M210" s="120" t="s">
        <v>1113</v>
      </c>
      <c r="N210" s="120"/>
      <c r="O210" s="22"/>
      <c r="P210" s="24"/>
    </row>
    <row r="211" spans="1:16" s="61" customFormat="1" ht="35.25" customHeight="1" x14ac:dyDescent="0.2">
      <c r="A211" s="525"/>
      <c r="B211" s="119" t="s">
        <v>442</v>
      </c>
      <c r="C211" s="526"/>
      <c r="D211" s="74">
        <v>120</v>
      </c>
      <c r="E211" s="142">
        <v>6474</v>
      </c>
      <c r="F211" s="535"/>
      <c r="G211" s="526"/>
      <c r="H211" s="120" t="s">
        <v>1113</v>
      </c>
      <c r="I211" s="22"/>
      <c r="J211" s="120" t="s">
        <v>1113</v>
      </c>
      <c r="K211" s="22"/>
      <c r="L211" s="22"/>
      <c r="M211" s="120" t="s">
        <v>1113</v>
      </c>
      <c r="N211" s="120"/>
      <c r="O211" s="22"/>
      <c r="P211" s="24"/>
    </row>
    <row r="212" spans="1:16" s="61" customFormat="1" ht="41.25" customHeight="1" x14ac:dyDescent="0.2">
      <c r="A212" s="525" t="s">
        <v>1797</v>
      </c>
      <c r="B212" s="119" t="s">
        <v>2260</v>
      </c>
      <c r="C212" s="526" t="s">
        <v>3655</v>
      </c>
      <c r="D212" s="74">
        <v>2370.96</v>
      </c>
      <c r="E212" s="142">
        <v>6535</v>
      </c>
      <c r="F212" s="122">
        <v>41206</v>
      </c>
      <c r="G212" s="119" t="s">
        <v>2384</v>
      </c>
      <c r="H212" s="120" t="s">
        <v>1113</v>
      </c>
      <c r="I212" s="22"/>
      <c r="J212" s="120" t="s">
        <v>1113</v>
      </c>
      <c r="K212" s="22"/>
      <c r="L212" s="22"/>
      <c r="M212" s="120" t="s">
        <v>1113</v>
      </c>
      <c r="N212" s="120"/>
      <c r="O212" s="22"/>
      <c r="P212" s="24"/>
    </row>
    <row r="213" spans="1:16" s="61" customFormat="1" ht="41.25" customHeight="1" x14ac:dyDescent="0.2">
      <c r="A213" s="525"/>
      <c r="B213" s="119" t="s">
        <v>2261</v>
      </c>
      <c r="C213" s="526"/>
      <c r="D213" s="74">
        <v>4066</v>
      </c>
      <c r="E213" s="142">
        <v>6518</v>
      </c>
      <c r="F213" s="122">
        <v>41178</v>
      </c>
      <c r="G213" s="119" t="s">
        <v>2385</v>
      </c>
      <c r="H213" s="120" t="s">
        <v>1113</v>
      </c>
      <c r="I213" s="22"/>
      <c r="J213" s="120" t="s">
        <v>1113</v>
      </c>
      <c r="K213" s="22"/>
      <c r="L213" s="22"/>
      <c r="M213" s="120" t="s">
        <v>1113</v>
      </c>
      <c r="N213" s="120"/>
      <c r="O213" s="22"/>
      <c r="P213" s="24"/>
    </row>
    <row r="214" spans="1:16" s="61" customFormat="1" ht="41.25" customHeight="1" x14ac:dyDescent="0.2">
      <c r="A214" s="525"/>
      <c r="B214" s="119" t="s">
        <v>168</v>
      </c>
      <c r="C214" s="526"/>
      <c r="D214" s="74">
        <v>3430</v>
      </c>
      <c r="E214" s="142">
        <v>6524</v>
      </c>
      <c r="F214" s="122">
        <v>41180</v>
      </c>
      <c r="G214" s="119" t="s">
        <v>2386</v>
      </c>
      <c r="H214" s="120" t="s">
        <v>1113</v>
      </c>
      <c r="I214" s="22"/>
      <c r="J214" s="120" t="s">
        <v>1113</v>
      </c>
      <c r="K214" s="22"/>
      <c r="L214" s="22"/>
      <c r="M214" s="120" t="s">
        <v>1113</v>
      </c>
      <c r="N214" s="120"/>
      <c r="O214" s="22"/>
      <c r="P214" s="24"/>
    </row>
    <row r="215" spans="1:16" s="61" customFormat="1" ht="41.25" customHeight="1" x14ac:dyDescent="0.2">
      <c r="A215" s="525"/>
      <c r="B215" s="119" t="s">
        <v>2262</v>
      </c>
      <c r="C215" s="526"/>
      <c r="D215" s="74">
        <v>4605</v>
      </c>
      <c r="E215" s="142">
        <v>6522</v>
      </c>
      <c r="F215" s="122">
        <v>41180</v>
      </c>
      <c r="G215" s="119" t="s">
        <v>2387</v>
      </c>
      <c r="H215" s="120" t="s">
        <v>1113</v>
      </c>
      <c r="I215" s="22"/>
      <c r="J215" s="120" t="s">
        <v>1113</v>
      </c>
      <c r="K215" s="22"/>
      <c r="L215" s="22"/>
      <c r="M215" s="120" t="s">
        <v>1113</v>
      </c>
      <c r="N215" s="120"/>
      <c r="O215" s="22"/>
      <c r="P215" s="24"/>
    </row>
    <row r="216" spans="1:16" s="61" customFormat="1" ht="41.25" customHeight="1" x14ac:dyDescent="0.2">
      <c r="A216" s="525"/>
      <c r="B216" s="119" t="s">
        <v>112</v>
      </c>
      <c r="C216" s="526"/>
      <c r="D216" s="74">
        <v>2983</v>
      </c>
      <c r="E216" s="142">
        <v>6528</v>
      </c>
      <c r="F216" s="122">
        <v>41191</v>
      </c>
      <c r="G216" s="119" t="s">
        <v>2388</v>
      </c>
      <c r="H216" s="120" t="s">
        <v>1113</v>
      </c>
      <c r="I216" s="22"/>
      <c r="J216" s="120" t="s">
        <v>1113</v>
      </c>
      <c r="K216" s="22"/>
      <c r="L216" s="22"/>
      <c r="M216" s="120" t="s">
        <v>1113</v>
      </c>
      <c r="N216" s="120"/>
      <c r="O216" s="22"/>
      <c r="P216" s="24"/>
    </row>
    <row r="217" spans="1:16" s="61" customFormat="1" ht="41.25" customHeight="1" x14ac:dyDescent="0.2">
      <c r="A217" s="121" t="s">
        <v>1798</v>
      </c>
      <c r="B217" s="119" t="s">
        <v>18</v>
      </c>
      <c r="C217" s="119" t="s">
        <v>3656</v>
      </c>
      <c r="D217" s="74">
        <v>3672.5</v>
      </c>
      <c r="E217" s="142">
        <v>6486</v>
      </c>
      <c r="F217" s="122">
        <v>41137</v>
      </c>
      <c r="G217" s="119" t="s">
        <v>21</v>
      </c>
      <c r="H217" s="120" t="s">
        <v>1113</v>
      </c>
      <c r="I217" s="22"/>
      <c r="J217" s="120" t="s">
        <v>1113</v>
      </c>
      <c r="K217" s="22"/>
      <c r="L217" s="22"/>
      <c r="M217" s="120" t="s">
        <v>1113</v>
      </c>
      <c r="N217" s="120"/>
      <c r="O217" s="22"/>
      <c r="P217" s="24"/>
    </row>
    <row r="218" spans="1:16" s="61" customFormat="1" ht="41.25" customHeight="1" x14ac:dyDescent="0.2">
      <c r="A218" s="525" t="s">
        <v>1799</v>
      </c>
      <c r="B218" s="119" t="s">
        <v>2263</v>
      </c>
      <c r="C218" s="540" t="s">
        <v>3657</v>
      </c>
      <c r="D218" s="74">
        <v>5261.96</v>
      </c>
      <c r="E218" s="142">
        <v>6512</v>
      </c>
      <c r="F218" s="535">
        <v>41172</v>
      </c>
      <c r="G218" s="119" t="s">
        <v>2389</v>
      </c>
      <c r="H218" s="120" t="s">
        <v>1113</v>
      </c>
      <c r="I218" s="22"/>
      <c r="J218" s="120" t="s">
        <v>1113</v>
      </c>
      <c r="K218" s="22"/>
      <c r="L218" s="22"/>
      <c r="M218" s="120" t="s">
        <v>1113</v>
      </c>
      <c r="N218" s="120"/>
      <c r="O218" s="22"/>
      <c r="P218" s="24"/>
    </row>
    <row r="219" spans="1:16" s="61" customFormat="1" ht="41.25" customHeight="1" x14ac:dyDescent="0.2">
      <c r="A219" s="525"/>
      <c r="B219" s="119" t="s">
        <v>2264</v>
      </c>
      <c r="C219" s="540"/>
      <c r="D219" s="74">
        <v>667.2</v>
      </c>
      <c r="E219" s="142">
        <v>6513</v>
      </c>
      <c r="F219" s="535"/>
      <c r="G219" s="119" t="s">
        <v>2390</v>
      </c>
      <c r="H219" s="120" t="s">
        <v>1113</v>
      </c>
      <c r="I219" s="22"/>
      <c r="J219" s="120" t="s">
        <v>1113</v>
      </c>
      <c r="K219" s="22"/>
      <c r="L219" s="22"/>
      <c r="M219" s="120" t="s">
        <v>1113</v>
      </c>
      <c r="N219" s="120"/>
      <c r="O219" s="22"/>
      <c r="P219" s="24"/>
    </row>
    <row r="220" spans="1:16" s="61" customFormat="1" ht="41.25" customHeight="1" x14ac:dyDescent="0.2">
      <c r="A220" s="525"/>
      <c r="B220" s="119" t="s">
        <v>2265</v>
      </c>
      <c r="C220" s="540"/>
      <c r="D220" s="74">
        <v>1410</v>
      </c>
      <c r="E220" s="142">
        <v>6514</v>
      </c>
      <c r="F220" s="535"/>
      <c r="G220" s="119" t="s">
        <v>2391</v>
      </c>
      <c r="H220" s="120" t="s">
        <v>1113</v>
      </c>
      <c r="I220" s="22"/>
      <c r="J220" s="120" t="s">
        <v>1113</v>
      </c>
      <c r="K220" s="22"/>
      <c r="L220" s="22"/>
      <c r="M220" s="120" t="s">
        <v>1113</v>
      </c>
      <c r="N220" s="120"/>
      <c r="O220" s="22"/>
      <c r="P220" s="24"/>
    </row>
    <row r="221" spans="1:16" s="61" customFormat="1" ht="41.25" customHeight="1" x14ac:dyDescent="0.2">
      <c r="A221" s="525"/>
      <c r="B221" s="119" t="s">
        <v>2266</v>
      </c>
      <c r="C221" s="540"/>
      <c r="D221" s="74">
        <v>4747.1000000000004</v>
      </c>
      <c r="E221" s="142">
        <v>6515</v>
      </c>
      <c r="F221" s="535"/>
      <c r="G221" s="119" t="s">
        <v>2390</v>
      </c>
      <c r="H221" s="120" t="s">
        <v>1113</v>
      </c>
      <c r="I221" s="22"/>
      <c r="J221" s="120" t="s">
        <v>1113</v>
      </c>
      <c r="K221" s="22"/>
      <c r="L221" s="22"/>
      <c r="M221" s="120" t="s">
        <v>1113</v>
      </c>
      <c r="N221" s="120"/>
      <c r="O221" s="22"/>
      <c r="P221" s="24"/>
    </row>
    <row r="222" spans="1:16" s="61" customFormat="1" ht="41.25" customHeight="1" x14ac:dyDescent="0.2">
      <c r="A222" s="121" t="s">
        <v>1800</v>
      </c>
      <c r="B222" s="119" t="s">
        <v>2241</v>
      </c>
      <c r="C222" s="119" t="s">
        <v>3658</v>
      </c>
      <c r="D222" s="74">
        <v>2462.5</v>
      </c>
      <c r="E222" s="142">
        <v>6482</v>
      </c>
      <c r="F222" s="122">
        <v>41115</v>
      </c>
      <c r="G222" s="119" t="s">
        <v>2392</v>
      </c>
      <c r="H222" s="120" t="s">
        <v>1113</v>
      </c>
      <c r="I222" s="22"/>
      <c r="J222" s="120" t="s">
        <v>1113</v>
      </c>
      <c r="K222" s="22"/>
      <c r="L222" s="22"/>
      <c r="M222" s="120" t="s">
        <v>1113</v>
      </c>
      <c r="N222" s="120"/>
      <c r="O222" s="22"/>
      <c r="P222" s="24"/>
    </row>
    <row r="223" spans="1:16" s="61" customFormat="1" ht="41.25" customHeight="1" x14ac:dyDescent="0.2">
      <c r="A223" s="121" t="s">
        <v>1801</v>
      </c>
      <c r="B223" s="119" t="s">
        <v>2190</v>
      </c>
      <c r="C223" s="119" t="s">
        <v>2522</v>
      </c>
      <c r="D223" s="74">
        <v>950</v>
      </c>
      <c r="E223" s="142">
        <v>6484</v>
      </c>
      <c r="F223" s="122">
        <v>41130</v>
      </c>
      <c r="G223" s="119" t="s">
        <v>2393</v>
      </c>
      <c r="H223" s="120" t="s">
        <v>1113</v>
      </c>
      <c r="I223" s="22"/>
      <c r="J223" s="120" t="s">
        <v>1113</v>
      </c>
      <c r="K223" s="22"/>
      <c r="L223" s="22"/>
      <c r="M223" s="120" t="s">
        <v>1113</v>
      </c>
      <c r="N223" s="120"/>
      <c r="O223" s="22"/>
      <c r="P223" s="24"/>
    </row>
    <row r="224" spans="1:16" s="61" customFormat="1" ht="47.25" customHeight="1" x14ac:dyDescent="0.2">
      <c r="A224" s="121" t="s">
        <v>1802</v>
      </c>
      <c r="B224" s="119" t="s">
        <v>2267</v>
      </c>
      <c r="C224" s="119" t="s">
        <v>3659</v>
      </c>
      <c r="D224" s="74">
        <v>2360</v>
      </c>
      <c r="E224" s="142">
        <v>6496</v>
      </c>
      <c r="F224" s="122">
        <v>41151</v>
      </c>
      <c r="G224" s="119" t="s">
        <v>2394</v>
      </c>
      <c r="H224" s="120" t="s">
        <v>1113</v>
      </c>
      <c r="I224" s="22"/>
      <c r="J224" s="120" t="s">
        <v>1113</v>
      </c>
      <c r="K224" s="22"/>
      <c r="L224" s="22"/>
      <c r="M224" s="120" t="s">
        <v>1113</v>
      </c>
      <c r="N224" s="120"/>
      <c r="O224" s="22"/>
      <c r="P224" s="24"/>
    </row>
    <row r="225" spans="1:16" s="61" customFormat="1" ht="47.25" customHeight="1" x14ac:dyDescent="0.2">
      <c r="A225" s="525" t="s">
        <v>1803</v>
      </c>
      <c r="B225" s="119" t="s">
        <v>106</v>
      </c>
      <c r="C225" s="526" t="s">
        <v>3660</v>
      </c>
      <c r="D225" s="74">
        <v>585</v>
      </c>
      <c r="E225" s="142">
        <v>6497</v>
      </c>
      <c r="F225" s="535">
        <v>41151</v>
      </c>
      <c r="G225" s="119" t="s">
        <v>2395</v>
      </c>
      <c r="H225" s="120" t="s">
        <v>1113</v>
      </c>
      <c r="I225" s="22"/>
      <c r="J225" s="120" t="s">
        <v>1113</v>
      </c>
      <c r="K225" s="22"/>
      <c r="L225" s="22"/>
      <c r="M225" s="120" t="s">
        <v>1113</v>
      </c>
      <c r="N225" s="120"/>
      <c r="O225" s="22"/>
      <c r="P225" s="24"/>
    </row>
    <row r="226" spans="1:16" s="61" customFormat="1" ht="47.25" customHeight="1" x14ac:dyDescent="0.2">
      <c r="A226" s="525"/>
      <c r="B226" s="119" t="s">
        <v>885</v>
      </c>
      <c r="C226" s="526"/>
      <c r="D226" s="74">
        <v>380</v>
      </c>
      <c r="E226" s="142">
        <v>6498</v>
      </c>
      <c r="F226" s="535"/>
      <c r="G226" s="119" t="s">
        <v>2396</v>
      </c>
      <c r="H226" s="120" t="s">
        <v>1113</v>
      </c>
      <c r="I226" s="22"/>
      <c r="J226" s="120" t="s">
        <v>1113</v>
      </c>
      <c r="K226" s="22"/>
      <c r="L226" s="22"/>
      <c r="M226" s="120" t="s">
        <v>1113</v>
      </c>
      <c r="N226" s="120"/>
      <c r="O226" s="22"/>
      <c r="P226" s="24"/>
    </row>
    <row r="227" spans="1:16" s="61" customFormat="1" ht="47.25" customHeight="1" x14ac:dyDescent="0.2">
      <c r="A227" s="525"/>
      <c r="B227" s="119" t="s">
        <v>2253</v>
      </c>
      <c r="C227" s="526"/>
      <c r="D227" s="74">
        <v>1110</v>
      </c>
      <c r="E227" s="142">
        <v>6499</v>
      </c>
      <c r="F227" s="535"/>
      <c r="G227" s="119" t="s">
        <v>2395</v>
      </c>
      <c r="H227" s="120" t="s">
        <v>1113</v>
      </c>
      <c r="I227" s="22"/>
      <c r="J227" s="120" t="s">
        <v>1113</v>
      </c>
      <c r="K227" s="22"/>
      <c r="L227" s="22"/>
      <c r="M227" s="120" t="s">
        <v>1113</v>
      </c>
      <c r="N227" s="120"/>
      <c r="O227" s="22"/>
      <c r="P227" s="24"/>
    </row>
    <row r="228" spans="1:16" s="61" customFormat="1" ht="47.25" customHeight="1" x14ac:dyDescent="0.2">
      <c r="A228" s="121" t="s">
        <v>1804</v>
      </c>
      <c r="B228" s="119" t="s">
        <v>1093</v>
      </c>
      <c r="C228" s="119" t="s">
        <v>3661</v>
      </c>
      <c r="D228" s="74">
        <f>446.26+192.73</f>
        <v>638.99</v>
      </c>
      <c r="E228" s="142" t="s">
        <v>41</v>
      </c>
      <c r="F228" s="122">
        <v>41157</v>
      </c>
      <c r="G228" s="119" t="s">
        <v>2397</v>
      </c>
      <c r="H228" s="120" t="s">
        <v>1113</v>
      </c>
      <c r="I228" s="22"/>
      <c r="J228" s="120" t="s">
        <v>1113</v>
      </c>
      <c r="K228" s="22"/>
      <c r="L228" s="22"/>
      <c r="M228" s="120" t="s">
        <v>1113</v>
      </c>
      <c r="N228" s="120"/>
      <c r="O228" s="22"/>
      <c r="P228" s="24"/>
    </row>
    <row r="229" spans="1:16" s="61" customFormat="1" ht="47.25" customHeight="1" x14ac:dyDescent="0.2">
      <c r="A229" s="121" t="s">
        <v>1805</v>
      </c>
      <c r="B229" s="119" t="s">
        <v>2268</v>
      </c>
      <c r="C229" s="119" t="s">
        <v>3662</v>
      </c>
      <c r="D229" s="74">
        <v>830</v>
      </c>
      <c r="E229" s="142">
        <v>6495</v>
      </c>
      <c r="F229" s="122">
        <v>41150</v>
      </c>
      <c r="G229" s="119" t="s">
        <v>2398</v>
      </c>
      <c r="H229" s="120" t="s">
        <v>1113</v>
      </c>
      <c r="I229" s="22"/>
      <c r="J229" s="120" t="s">
        <v>1113</v>
      </c>
      <c r="K229" s="22"/>
      <c r="L229" s="22"/>
      <c r="M229" s="120" t="s">
        <v>1113</v>
      </c>
      <c r="N229" s="120"/>
      <c r="O229" s="22"/>
      <c r="P229" s="24"/>
    </row>
    <row r="230" spans="1:16" s="61" customFormat="1" ht="46.5" customHeight="1" x14ac:dyDescent="0.2">
      <c r="A230" s="121" t="s">
        <v>1806</v>
      </c>
      <c r="B230" s="119" t="s">
        <v>2168</v>
      </c>
      <c r="C230" s="119" t="s">
        <v>3663</v>
      </c>
      <c r="D230" s="74">
        <v>3570</v>
      </c>
      <c r="E230" s="142">
        <v>6500</v>
      </c>
      <c r="F230" s="122">
        <v>41151</v>
      </c>
      <c r="G230" s="119" t="s">
        <v>2399</v>
      </c>
      <c r="H230" s="120" t="s">
        <v>1113</v>
      </c>
      <c r="I230" s="22"/>
      <c r="J230" s="120" t="s">
        <v>1113</v>
      </c>
      <c r="K230" s="22"/>
      <c r="L230" s="22"/>
      <c r="M230" s="120" t="s">
        <v>1113</v>
      </c>
      <c r="N230" s="120"/>
      <c r="O230" s="22"/>
      <c r="P230" s="24"/>
    </row>
    <row r="231" spans="1:16" s="61" customFormat="1" ht="46.5" customHeight="1" x14ac:dyDescent="0.2">
      <c r="A231" s="121" t="s">
        <v>1807</v>
      </c>
      <c r="B231" s="119" t="s">
        <v>2269</v>
      </c>
      <c r="C231" s="119" t="s">
        <v>2477</v>
      </c>
      <c r="D231" s="74">
        <v>700</v>
      </c>
      <c r="E231" s="142">
        <v>6490</v>
      </c>
      <c r="F231" s="122">
        <v>41143</v>
      </c>
      <c r="G231" s="119" t="s">
        <v>2400</v>
      </c>
      <c r="H231" s="120" t="s">
        <v>1113</v>
      </c>
      <c r="I231" s="22"/>
      <c r="J231" s="120" t="s">
        <v>1113</v>
      </c>
      <c r="K231" s="22"/>
      <c r="L231" s="22"/>
      <c r="M231" s="120" t="s">
        <v>1113</v>
      </c>
      <c r="N231" s="120"/>
      <c r="O231" s="22"/>
      <c r="P231" s="24"/>
    </row>
    <row r="232" spans="1:16" s="61" customFormat="1" ht="46.5" customHeight="1" x14ac:dyDescent="0.2">
      <c r="A232" s="121" t="s">
        <v>1808</v>
      </c>
      <c r="B232" s="119" t="s">
        <v>2270</v>
      </c>
      <c r="C232" s="119" t="s">
        <v>3664</v>
      </c>
      <c r="D232" s="74">
        <v>452</v>
      </c>
      <c r="E232" s="142">
        <v>6489</v>
      </c>
      <c r="F232" s="122">
        <v>41141</v>
      </c>
      <c r="G232" s="119" t="s">
        <v>2401</v>
      </c>
      <c r="H232" s="120" t="s">
        <v>1113</v>
      </c>
      <c r="I232" s="22"/>
      <c r="J232" s="120" t="s">
        <v>1113</v>
      </c>
      <c r="K232" s="22"/>
      <c r="L232" s="22"/>
      <c r="M232" s="120" t="s">
        <v>1113</v>
      </c>
      <c r="N232" s="120"/>
      <c r="O232" s="22"/>
      <c r="P232" s="24"/>
    </row>
    <row r="233" spans="1:16" s="61" customFormat="1" ht="46.5" customHeight="1" x14ac:dyDescent="0.2">
      <c r="A233" s="121" t="s">
        <v>1809</v>
      </c>
      <c r="B233" s="119" t="s">
        <v>153</v>
      </c>
      <c r="C233" s="119" t="s">
        <v>3665</v>
      </c>
      <c r="D233" s="74">
        <v>110</v>
      </c>
      <c r="E233" s="142">
        <v>6501</v>
      </c>
      <c r="F233" s="122">
        <v>41152</v>
      </c>
      <c r="G233" s="119" t="s">
        <v>2402</v>
      </c>
      <c r="H233" s="120" t="s">
        <v>1113</v>
      </c>
      <c r="I233" s="22"/>
      <c r="J233" s="120" t="s">
        <v>1113</v>
      </c>
      <c r="K233" s="22"/>
      <c r="L233" s="22"/>
      <c r="M233" s="120" t="s">
        <v>1113</v>
      </c>
      <c r="N233" s="120"/>
      <c r="O233" s="22"/>
      <c r="P233" s="24"/>
    </row>
    <row r="234" spans="1:16" s="61" customFormat="1" ht="64.5" customHeight="1" x14ac:dyDescent="0.2">
      <c r="A234" s="525" t="s">
        <v>1810</v>
      </c>
      <c r="B234" s="119" t="s">
        <v>2271</v>
      </c>
      <c r="C234" s="526" t="s">
        <v>3666</v>
      </c>
      <c r="D234" s="74">
        <v>1500</v>
      </c>
      <c r="E234" s="140" t="s">
        <v>42</v>
      </c>
      <c r="F234" s="535">
        <v>41197</v>
      </c>
      <c r="G234" s="119" t="s">
        <v>2403</v>
      </c>
      <c r="H234" s="120" t="s">
        <v>1113</v>
      </c>
      <c r="I234" s="22"/>
      <c r="J234" s="120" t="s">
        <v>1113</v>
      </c>
      <c r="K234" s="22"/>
      <c r="L234" s="22"/>
      <c r="M234" s="120" t="s">
        <v>1113</v>
      </c>
      <c r="N234" s="120"/>
      <c r="O234" s="22"/>
      <c r="P234" s="24"/>
    </row>
    <row r="235" spans="1:16" s="61" customFormat="1" ht="64.5" customHeight="1" x14ac:dyDescent="0.2">
      <c r="A235" s="525"/>
      <c r="B235" s="119" t="s">
        <v>2272</v>
      </c>
      <c r="C235" s="526"/>
      <c r="D235" s="74">
        <v>1500</v>
      </c>
      <c r="E235" s="140" t="s">
        <v>43</v>
      </c>
      <c r="F235" s="535"/>
      <c r="G235" s="119" t="s">
        <v>2403</v>
      </c>
      <c r="H235" s="120" t="s">
        <v>1113</v>
      </c>
      <c r="I235" s="22"/>
      <c r="J235" s="120" t="s">
        <v>1113</v>
      </c>
      <c r="K235" s="22"/>
      <c r="L235" s="22"/>
      <c r="M235" s="120" t="s">
        <v>1113</v>
      </c>
      <c r="N235" s="120"/>
      <c r="O235" s="22"/>
      <c r="P235" s="24"/>
    </row>
    <row r="236" spans="1:16" s="61" customFormat="1" ht="64.5" customHeight="1" x14ac:dyDescent="0.2">
      <c r="A236" s="525"/>
      <c r="B236" s="119" t="s">
        <v>2273</v>
      </c>
      <c r="C236" s="526"/>
      <c r="D236" s="74">
        <v>1500</v>
      </c>
      <c r="E236" s="140" t="s">
        <v>44</v>
      </c>
      <c r="F236" s="535"/>
      <c r="G236" s="119" t="s">
        <v>2403</v>
      </c>
      <c r="H236" s="120" t="s">
        <v>1113</v>
      </c>
      <c r="I236" s="22"/>
      <c r="J236" s="120" t="s">
        <v>1113</v>
      </c>
      <c r="K236" s="22"/>
      <c r="L236" s="22"/>
      <c r="M236" s="120" t="s">
        <v>1113</v>
      </c>
      <c r="N236" s="120"/>
      <c r="O236" s="22"/>
      <c r="P236" s="24"/>
    </row>
    <row r="237" spans="1:16" s="61" customFormat="1" ht="64.5" customHeight="1" x14ac:dyDescent="0.2">
      <c r="A237" s="525"/>
      <c r="B237" s="119" t="s">
        <v>3088</v>
      </c>
      <c r="C237" s="526"/>
      <c r="D237" s="74">
        <v>1500</v>
      </c>
      <c r="E237" s="140" t="s">
        <v>45</v>
      </c>
      <c r="F237" s="535"/>
      <c r="G237" s="119" t="s">
        <v>2403</v>
      </c>
      <c r="H237" s="120" t="s">
        <v>1113</v>
      </c>
      <c r="I237" s="22"/>
      <c r="J237" s="120" t="s">
        <v>1113</v>
      </c>
      <c r="K237" s="22"/>
      <c r="L237" s="22"/>
      <c r="M237" s="120" t="s">
        <v>1113</v>
      </c>
      <c r="N237" s="120"/>
      <c r="O237" s="22"/>
      <c r="P237" s="24"/>
    </row>
    <row r="238" spans="1:16" s="61" customFormat="1" ht="51.75" customHeight="1" x14ac:dyDescent="0.2">
      <c r="A238" s="121" t="s">
        <v>1811</v>
      </c>
      <c r="B238" s="119" t="s">
        <v>168</v>
      </c>
      <c r="C238" s="119" t="s">
        <v>3667</v>
      </c>
      <c r="D238" s="74">
        <v>290</v>
      </c>
      <c r="E238" s="142">
        <v>6488</v>
      </c>
      <c r="F238" s="122">
        <v>41141</v>
      </c>
      <c r="G238" s="119" t="s">
        <v>2404</v>
      </c>
      <c r="H238" s="120" t="s">
        <v>1113</v>
      </c>
      <c r="I238" s="22"/>
      <c r="J238" s="120" t="s">
        <v>1113</v>
      </c>
      <c r="K238" s="22"/>
      <c r="L238" s="22"/>
      <c r="M238" s="120" t="s">
        <v>1113</v>
      </c>
      <c r="N238" s="120"/>
      <c r="O238" s="22"/>
      <c r="P238" s="24"/>
    </row>
    <row r="239" spans="1:16" s="61" customFormat="1" ht="65.25" customHeight="1" x14ac:dyDescent="0.2">
      <c r="A239" s="525" t="s">
        <v>1812</v>
      </c>
      <c r="B239" s="119" t="s">
        <v>2274</v>
      </c>
      <c r="C239" s="526" t="s">
        <v>3668</v>
      </c>
      <c r="D239" s="74">
        <v>470</v>
      </c>
      <c r="E239" s="142">
        <v>6526</v>
      </c>
      <c r="F239" s="122">
        <v>41180</v>
      </c>
      <c r="G239" s="119" t="s">
        <v>2405</v>
      </c>
      <c r="H239" s="120" t="s">
        <v>1113</v>
      </c>
      <c r="I239" s="22"/>
      <c r="J239" s="120" t="s">
        <v>1113</v>
      </c>
      <c r="K239" s="22"/>
      <c r="L239" s="22"/>
      <c r="M239" s="120" t="s">
        <v>1113</v>
      </c>
      <c r="N239" s="120"/>
      <c r="O239" s="22"/>
      <c r="P239" s="24"/>
    </row>
    <row r="240" spans="1:16" s="61" customFormat="1" ht="65.25" customHeight="1" x14ac:dyDescent="0.2">
      <c r="A240" s="525"/>
      <c r="B240" s="119" t="s">
        <v>1092</v>
      </c>
      <c r="C240" s="526"/>
      <c r="D240" s="74">
        <v>5530</v>
      </c>
      <c r="E240" s="140" t="s">
        <v>46</v>
      </c>
      <c r="F240" s="122">
        <v>41180</v>
      </c>
      <c r="G240" s="119" t="s">
        <v>2406</v>
      </c>
      <c r="H240" s="120" t="s">
        <v>1113</v>
      </c>
      <c r="I240" s="22"/>
      <c r="J240" s="120" t="s">
        <v>1113</v>
      </c>
      <c r="K240" s="22"/>
      <c r="L240" s="22"/>
      <c r="M240" s="120" t="s">
        <v>1113</v>
      </c>
      <c r="N240" s="120"/>
      <c r="O240" s="22"/>
      <c r="P240" s="24"/>
    </row>
    <row r="241" spans="1:16" s="61" customFormat="1" ht="42" customHeight="1" x14ac:dyDescent="0.2">
      <c r="A241" s="121" t="s">
        <v>1813</v>
      </c>
      <c r="B241" s="119" t="s">
        <v>574</v>
      </c>
      <c r="C241" s="119" t="s">
        <v>3669</v>
      </c>
      <c r="D241" s="74">
        <v>136</v>
      </c>
      <c r="E241" s="142">
        <v>6491</v>
      </c>
      <c r="F241" s="122">
        <v>41144</v>
      </c>
      <c r="G241" s="119" t="s">
        <v>2407</v>
      </c>
      <c r="H241" s="120" t="s">
        <v>1113</v>
      </c>
      <c r="I241" s="22"/>
      <c r="J241" s="120" t="s">
        <v>1113</v>
      </c>
      <c r="K241" s="22"/>
      <c r="L241" s="22"/>
      <c r="M241" s="120" t="s">
        <v>1113</v>
      </c>
      <c r="N241" s="120"/>
      <c r="O241" s="22"/>
      <c r="P241" s="24"/>
    </row>
    <row r="242" spans="1:16" s="61" customFormat="1" ht="42" customHeight="1" x14ac:dyDescent="0.2">
      <c r="A242" s="121" t="s">
        <v>1814</v>
      </c>
      <c r="B242" s="119" t="s">
        <v>2232</v>
      </c>
      <c r="C242" s="119" t="s">
        <v>3670</v>
      </c>
      <c r="D242" s="74">
        <v>257.5</v>
      </c>
      <c r="E242" s="142">
        <v>6502</v>
      </c>
      <c r="F242" s="122">
        <v>41152</v>
      </c>
      <c r="G242" s="119" t="s">
        <v>2402</v>
      </c>
      <c r="H242" s="120" t="s">
        <v>1113</v>
      </c>
      <c r="I242" s="22"/>
      <c r="J242" s="120" t="s">
        <v>1113</v>
      </c>
      <c r="K242" s="22"/>
      <c r="L242" s="22"/>
      <c r="M242" s="120" t="s">
        <v>1113</v>
      </c>
      <c r="N242" s="120"/>
      <c r="O242" s="22"/>
      <c r="P242" s="24"/>
    </row>
    <row r="243" spans="1:16" s="61" customFormat="1" ht="63.75" customHeight="1" x14ac:dyDescent="0.2">
      <c r="A243" s="121" t="s">
        <v>1815</v>
      </c>
      <c r="B243" s="119" t="s">
        <v>2245</v>
      </c>
      <c r="C243" s="119" t="s">
        <v>3671</v>
      </c>
      <c r="D243" s="74">
        <v>25494.36</v>
      </c>
      <c r="E243" s="140" t="s">
        <v>47</v>
      </c>
      <c r="F243" s="122">
        <v>41193</v>
      </c>
      <c r="G243" s="119" t="s">
        <v>2408</v>
      </c>
      <c r="H243" s="120" t="s">
        <v>1113</v>
      </c>
      <c r="I243" s="22"/>
      <c r="J243" s="120" t="s">
        <v>1113</v>
      </c>
      <c r="K243" s="22"/>
      <c r="L243" s="22"/>
      <c r="M243" s="120" t="s">
        <v>1113</v>
      </c>
      <c r="N243" s="120"/>
      <c r="O243" s="22"/>
      <c r="P243" s="24"/>
    </row>
    <row r="244" spans="1:16" s="61" customFormat="1" ht="60" customHeight="1" x14ac:dyDescent="0.2">
      <c r="A244" s="121" t="s">
        <v>1816</v>
      </c>
      <c r="B244" s="119" t="s">
        <v>228</v>
      </c>
      <c r="C244" s="119" t="s">
        <v>3672</v>
      </c>
      <c r="D244" s="74">
        <v>11865</v>
      </c>
      <c r="E244" s="142">
        <v>6509</v>
      </c>
      <c r="F244" s="122">
        <v>41170</v>
      </c>
      <c r="G244" s="119" t="s">
        <v>2409</v>
      </c>
      <c r="H244" s="120" t="s">
        <v>1113</v>
      </c>
      <c r="I244" s="22"/>
      <c r="J244" s="120" t="s">
        <v>1113</v>
      </c>
      <c r="K244" s="22"/>
      <c r="L244" s="22"/>
      <c r="M244" s="120" t="s">
        <v>1113</v>
      </c>
      <c r="N244" s="120"/>
      <c r="O244" s="22"/>
      <c r="P244" s="24"/>
    </row>
    <row r="245" spans="1:16" s="61" customFormat="1" ht="42" customHeight="1" x14ac:dyDescent="0.2">
      <c r="A245" s="525" t="s">
        <v>1817</v>
      </c>
      <c r="B245" s="119" t="s">
        <v>101</v>
      </c>
      <c r="C245" s="526" t="s">
        <v>3673</v>
      </c>
      <c r="D245" s="74">
        <v>791</v>
      </c>
      <c r="E245" s="142">
        <v>6507</v>
      </c>
      <c r="F245" s="122">
        <v>41158</v>
      </c>
      <c r="G245" s="119" t="s">
        <v>2410</v>
      </c>
      <c r="H245" s="120" t="s">
        <v>1113</v>
      </c>
      <c r="I245" s="22"/>
      <c r="J245" s="120" t="s">
        <v>1113</v>
      </c>
      <c r="K245" s="22"/>
      <c r="L245" s="22"/>
      <c r="M245" s="120" t="s">
        <v>1113</v>
      </c>
      <c r="N245" s="120"/>
      <c r="O245" s="22"/>
      <c r="P245" s="24"/>
    </row>
    <row r="246" spans="1:16" s="61" customFormat="1" ht="42" customHeight="1" x14ac:dyDescent="0.2">
      <c r="A246" s="525"/>
      <c r="B246" s="119" t="s">
        <v>2243</v>
      </c>
      <c r="C246" s="526"/>
      <c r="D246" s="74">
        <v>118.75</v>
      </c>
      <c r="E246" s="142">
        <v>6508</v>
      </c>
      <c r="F246" s="122">
        <v>41158</v>
      </c>
      <c r="G246" s="119" t="s">
        <v>2411</v>
      </c>
      <c r="H246" s="120" t="s">
        <v>1113</v>
      </c>
      <c r="I246" s="22"/>
      <c r="J246" s="120" t="s">
        <v>1113</v>
      </c>
      <c r="K246" s="22"/>
      <c r="L246" s="22"/>
      <c r="M246" s="120" t="s">
        <v>1113</v>
      </c>
      <c r="N246" s="120"/>
      <c r="O246" s="22"/>
      <c r="P246" s="24"/>
    </row>
    <row r="247" spans="1:16" s="61" customFormat="1" ht="42" customHeight="1" x14ac:dyDescent="0.2">
      <c r="A247" s="121" t="s">
        <v>1818</v>
      </c>
      <c r="B247" s="119" t="s">
        <v>2162</v>
      </c>
      <c r="C247" s="119" t="s">
        <v>3674</v>
      </c>
      <c r="D247" s="74">
        <v>216.96</v>
      </c>
      <c r="E247" s="142">
        <v>6494</v>
      </c>
      <c r="F247" s="122">
        <v>41149</v>
      </c>
      <c r="G247" s="119" t="s">
        <v>2412</v>
      </c>
      <c r="H247" s="120" t="s">
        <v>1113</v>
      </c>
      <c r="I247" s="22"/>
      <c r="J247" s="120" t="s">
        <v>1113</v>
      </c>
      <c r="K247" s="22"/>
      <c r="L247" s="22"/>
      <c r="M247" s="120" t="s">
        <v>1113</v>
      </c>
      <c r="N247" s="120"/>
      <c r="O247" s="22"/>
      <c r="P247" s="24"/>
    </row>
    <row r="248" spans="1:16" s="61" customFormat="1" ht="63.75" customHeight="1" x14ac:dyDescent="0.2">
      <c r="A248" s="525" t="s">
        <v>1819</v>
      </c>
      <c r="B248" s="119" t="s">
        <v>2189</v>
      </c>
      <c r="C248" s="526" t="s">
        <v>2517</v>
      </c>
      <c r="D248" s="74">
        <v>775</v>
      </c>
      <c r="E248" s="142">
        <v>6520</v>
      </c>
      <c r="F248" s="535">
        <v>41179</v>
      </c>
      <c r="G248" s="119" t="s">
        <v>2413</v>
      </c>
      <c r="H248" s="120" t="s">
        <v>1113</v>
      </c>
      <c r="I248" s="22"/>
      <c r="J248" s="120" t="s">
        <v>1113</v>
      </c>
      <c r="K248" s="22"/>
      <c r="L248" s="22"/>
      <c r="M248" s="120" t="s">
        <v>1113</v>
      </c>
      <c r="N248" s="120"/>
      <c r="O248" s="22"/>
      <c r="P248" s="24"/>
    </row>
    <row r="249" spans="1:16" s="61" customFormat="1" ht="63.75" customHeight="1" x14ac:dyDescent="0.2">
      <c r="A249" s="525"/>
      <c r="B249" s="119" t="s">
        <v>784</v>
      </c>
      <c r="C249" s="526"/>
      <c r="D249" s="74">
        <v>5550</v>
      </c>
      <c r="E249" s="142">
        <v>6519</v>
      </c>
      <c r="F249" s="535"/>
      <c r="G249" s="119" t="s">
        <v>2414</v>
      </c>
      <c r="H249" s="120" t="s">
        <v>1113</v>
      </c>
      <c r="I249" s="22"/>
      <c r="J249" s="120" t="s">
        <v>1113</v>
      </c>
      <c r="K249" s="22"/>
      <c r="L249" s="22"/>
      <c r="M249" s="120" t="s">
        <v>1113</v>
      </c>
      <c r="N249" s="120"/>
      <c r="O249" s="22"/>
      <c r="P249" s="24"/>
    </row>
    <row r="250" spans="1:16" s="61" customFormat="1" ht="42" customHeight="1" x14ac:dyDescent="0.2">
      <c r="A250" s="121" t="s">
        <v>1820</v>
      </c>
      <c r="B250" s="119" t="s">
        <v>2275</v>
      </c>
      <c r="C250" s="119" t="s">
        <v>3675</v>
      </c>
      <c r="D250" s="74">
        <v>3315.12</v>
      </c>
      <c r="E250" s="142">
        <v>6511</v>
      </c>
      <c r="F250" s="122">
        <v>41171</v>
      </c>
      <c r="G250" s="119" t="s">
        <v>2406</v>
      </c>
      <c r="H250" s="120" t="s">
        <v>1113</v>
      </c>
      <c r="I250" s="22"/>
      <c r="J250" s="120" t="s">
        <v>1113</v>
      </c>
      <c r="K250" s="22"/>
      <c r="L250" s="22"/>
      <c r="M250" s="120" t="s">
        <v>1113</v>
      </c>
      <c r="N250" s="120"/>
      <c r="O250" s="22"/>
      <c r="P250" s="24"/>
    </row>
    <row r="251" spans="1:16" s="61" customFormat="1" ht="42" customHeight="1" x14ac:dyDescent="0.2">
      <c r="A251" s="121" t="s">
        <v>1821</v>
      </c>
      <c r="B251" s="119" t="s">
        <v>2276</v>
      </c>
      <c r="C251" s="119" t="s">
        <v>3676</v>
      </c>
      <c r="D251" s="74">
        <v>1900</v>
      </c>
      <c r="E251" s="142">
        <v>6531</v>
      </c>
      <c r="F251" s="122">
        <v>41199</v>
      </c>
      <c r="G251" s="119" t="s">
        <v>2415</v>
      </c>
      <c r="H251" s="120" t="s">
        <v>1113</v>
      </c>
      <c r="I251" s="22"/>
      <c r="J251" s="120" t="s">
        <v>1113</v>
      </c>
      <c r="K251" s="22"/>
      <c r="L251" s="22"/>
      <c r="M251" s="120" t="s">
        <v>1113</v>
      </c>
      <c r="N251" s="120"/>
      <c r="O251" s="22"/>
      <c r="P251" s="24"/>
    </row>
    <row r="252" spans="1:16" s="61" customFormat="1" ht="42" customHeight="1" x14ac:dyDescent="0.2">
      <c r="A252" s="121" t="s">
        <v>1822</v>
      </c>
      <c r="B252" s="119" t="s">
        <v>2194</v>
      </c>
      <c r="C252" s="119" t="s">
        <v>3677</v>
      </c>
      <c r="D252" s="74">
        <v>600</v>
      </c>
      <c r="E252" s="142">
        <v>6527</v>
      </c>
      <c r="F252" s="122">
        <v>41186</v>
      </c>
      <c r="G252" s="119" t="s">
        <v>2416</v>
      </c>
      <c r="H252" s="120" t="s">
        <v>1113</v>
      </c>
      <c r="I252" s="22"/>
      <c r="J252" s="120" t="s">
        <v>1113</v>
      </c>
      <c r="K252" s="22"/>
      <c r="L252" s="22"/>
      <c r="M252" s="120" t="s">
        <v>1113</v>
      </c>
      <c r="N252" s="120"/>
      <c r="O252" s="22"/>
      <c r="P252" s="24"/>
    </row>
    <row r="253" spans="1:16" s="61" customFormat="1" ht="63.75" customHeight="1" x14ac:dyDescent="0.2">
      <c r="A253" s="121" t="s">
        <v>1823</v>
      </c>
      <c r="B253" s="119" t="s">
        <v>2277</v>
      </c>
      <c r="C253" s="119" t="s">
        <v>3678</v>
      </c>
      <c r="D253" s="74">
        <v>3390</v>
      </c>
      <c r="E253" s="140" t="s">
        <v>48</v>
      </c>
      <c r="F253" s="122">
        <v>41194</v>
      </c>
      <c r="G253" s="119" t="s">
        <v>2417</v>
      </c>
      <c r="H253" s="120" t="s">
        <v>1113</v>
      </c>
      <c r="I253" s="22"/>
      <c r="J253" s="120" t="s">
        <v>1113</v>
      </c>
      <c r="K253" s="22"/>
      <c r="L253" s="22"/>
      <c r="M253" s="120" t="s">
        <v>1113</v>
      </c>
      <c r="N253" s="120"/>
      <c r="O253" s="22"/>
      <c r="P253" s="24"/>
    </row>
    <row r="254" spans="1:16" s="61" customFormat="1" ht="49.5" customHeight="1" x14ac:dyDescent="0.2">
      <c r="A254" s="121" t="s">
        <v>1824</v>
      </c>
      <c r="B254" s="119" t="s">
        <v>1097</v>
      </c>
      <c r="C254" s="119" t="s">
        <v>3679</v>
      </c>
      <c r="D254" s="74">
        <v>361.6</v>
      </c>
      <c r="E254" s="142">
        <v>6521</v>
      </c>
      <c r="F254" s="122">
        <v>41179</v>
      </c>
      <c r="G254" s="119" t="s">
        <v>2418</v>
      </c>
      <c r="H254" s="120" t="s">
        <v>1113</v>
      </c>
      <c r="I254" s="22"/>
      <c r="J254" s="120" t="s">
        <v>1113</v>
      </c>
      <c r="K254" s="22"/>
      <c r="L254" s="22"/>
      <c r="M254" s="120" t="s">
        <v>1113</v>
      </c>
      <c r="N254" s="120"/>
      <c r="O254" s="22"/>
      <c r="P254" s="24"/>
    </row>
    <row r="255" spans="1:16" s="61" customFormat="1" ht="49.5" customHeight="1" x14ac:dyDescent="0.2">
      <c r="A255" s="121" t="s">
        <v>1825</v>
      </c>
      <c r="B255" s="119" t="s">
        <v>442</v>
      </c>
      <c r="C255" s="119" t="s">
        <v>3680</v>
      </c>
      <c r="D255" s="74">
        <v>90</v>
      </c>
      <c r="E255" s="142">
        <v>6516</v>
      </c>
      <c r="F255" s="122">
        <v>41172</v>
      </c>
      <c r="G255" s="119" t="s">
        <v>2419</v>
      </c>
      <c r="H255" s="120" t="s">
        <v>1113</v>
      </c>
      <c r="I255" s="22"/>
      <c r="J255" s="120" t="s">
        <v>1113</v>
      </c>
      <c r="K255" s="22"/>
      <c r="L255" s="22"/>
      <c r="M255" s="120" t="s">
        <v>1113</v>
      </c>
      <c r="N255" s="120"/>
      <c r="O255" s="22"/>
      <c r="P255" s="24"/>
    </row>
    <row r="256" spans="1:16" s="61" customFormat="1" ht="49.5" customHeight="1" x14ac:dyDescent="0.2">
      <c r="A256" s="121" t="s">
        <v>1826</v>
      </c>
      <c r="B256" s="119" t="s">
        <v>2162</v>
      </c>
      <c r="C256" s="119" t="s">
        <v>3681</v>
      </c>
      <c r="D256" s="74">
        <v>122.04</v>
      </c>
      <c r="E256" s="142">
        <v>6517</v>
      </c>
      <c r="F256" s="122">
        <v>41173</v>
      </c>
      <c r="G256" s="119" t="s">
        <v>2420</v>
      </c>
      <c r="H256" s="120" t="s">
        <v>1113</v>
      </c>
      <c r="I256" s="22"/>
      <c r="J256" s="120" t="s">
        <v>1113</v>
      </c>
      <c r="K256" s="22"/>
      <c r="L256" s="22"/>
      <c r="M256" s="120" t="s">
        <v>1113</v>
      </c>
      <c r="N256" s="120"/>
      <c r="O256" s="22"/>
      <c r="P256" s="24"/>
    </row>
    <row r="257" spans="1:16" s="61" customFormat="1" ht="49.5" customHeight="1" x14ac:dyDescent="0.2">
      <c r="A257" s="121" t="s">
        <v>1827</v>
      </c>
      <c r="B257" s="119" t="s">
        <v>2162</v>
      </c>
      <c r="C257" s="119" t="s">
        <v>3682</v>
      </c>
      <c r="D257" s="74">
        <v>216.96</v>
      </c>
      <c r="E257" s="142">
        <v>6523</v>
      </c>
      <c r="F257" s="122">
        <v>41180</v>
      </c>
      <c r="G257" s="119" t="s">
        <v>2412</v>
      </c>
      <c r="H257" s="120" t="s">
        <v>1113</v>
      </c>
      <c r="I257" s="22"/>
      <c r="J257" s="120" t="s">
        <v>1113</v>
      </c>
      <c r="K257" s="22"/>
      <c r="L257" s="22"/>
      <c r="M257" s="120" t="s">
        <v>1113</v>
      </c>
      <c r="N257" s="120"/>
      <c r="O257" s="22"/>
      <c r="P257" s="24"/>
    </row>
    <row r="258" spans="1:16" s="61" customFormat="1" ht="35.25" customHeight="1" x14ac:dyDescent="0.2">
      <c r="A258" s="525" t="s">
        <v>1828</v>
      </c>
      <c r="B258" s="119" t="s">
        <v>78</v>
      </c>
      <c r="C258" s="540" t="s">
        <v>3683</v>
      </c>
      <c r="D258" s="74">
        <v>3955</v>
      </c>
      <c r="E258" s="142">
        <v>6537</v>
      </c>
      <c r="F258" s="122">
        <v>41211</v>
      </c>
      <c r="G258" s="119" t="s">
        <v>2421</v>
      </c>
      <c r="H258" s="120" t="s">
        <v>1113</v>
      </c>
      <c r="I258" s="22"/>
      <c r="J258" s="120" t="s">
        <v>1113</v>
      </c>
      <c r="K258" s="22"/>
      <c r="L258" s="22"/>
      <c r="M258" s="120" t="s">
        <v>1113</v>
      </c>
      <c r="N258" s="120"/>
      <c r="O258" s="22"/>
      <c r="P258" s="24"/>
    </row>
    <row r="259" spans="1:16" s="61" customFormat="1" ht="35.25" customHeight="1" x14ac:dyDescent="0.2">
      <c r="A259" s="525"/>
      <c r="B259" s="119" t="s">
        <v>2278</v>
      </c>
      <c r="C259" s="540"/>
      <c r="D259" s="74">
        <v>89.9</v>
      </c>
      <c r="E259" s="142">
        <v>6538</v>
      </c>
      <c r="F259" s="122">
        <v>41211</v>
      </c>
      <c r="G259" s="119" t="s">
        <v>2421</v>
      </c>
      <c r="H259" s="120" t="s">
        <v>1113</v>
      </c>
      <c r="I259" s="22"/>
      <c r="J259" s="120" t="s">
        <v>1113</v>
      </c>
      <c r="K259" s="22"/>
      <c r="L259" s="22"/>
      <c r="M259" s="120" t="s">
        <v>1113</v>
      </c>
      <c r="N259" s="120"/>
      <c r="O259" s="22"/>
      <c r="P259" s="24"/>
    </row>
    <row r="260" spans="1:16" s="61" customFormat="1" ht="64.5" customHeight="1" x14ac:dyDescent="0.2">
      <c r="A260" s="121" t="s">
        <v>1829</v>
      </c>
      <c r="B260" s="119" t="s">
        <v>2279</v>
      </c>
      <c r="C260" s="119" t="s">
        <v>3684</v>
      </c>
      <c r="D260" s="74">
        <v>6200</v>
      </c>
      <c r="E260" s="142" t="s">
        <v>49</v>
      </c>
      <c r="F260" s="122">
        <v>41254</v>
      </c>
      <c r="G260" s="119" t="s">
        <v>2422</v>
      </c>
      <c r="H260" s="120" t="s">
        <v>1113</v>
      </c>
      <c r="I260" s="22"/>
      <c r="J260" s="120" t="s">
        <v>1113</v>
      </c>
      <c r="K260" s="22"/>
      <c r="L260" s="22"/>
      <c r="M260" s="120" t="s">
        <v>1113</v>
      </c>
      <c r="N260" s="120"/>
      <c r="O260" s="22"/>
      <c r="P260" s="24"/>
    </row>
    <row r="261" spans="1:16" s="61" customFormat="1" ht="42" customHeight="1" x14ac:dyDescent="0.2">
      <c r="A261" s="121" t="s">
        <v>1830</v>
      </c>
      <c r="B261" s="119" t="s">
        <v>2280</v>
      </c>
      <c r="C261" s="119" t="s">
        <v>3685</v>
      </c>
      <c r="D261" s="74">
        <v>1400</v>
      </c>
      <c r="E261" s="142">
        <v>6543</v>
      </c>
      <c r="F261" s="122">
        <v>41228</v>
      </c>
      <c r="G261" s="119" t="s">
        <v>2423</v>
      </c>
      <c r="H261" s="120" t="s">
        <v>1113</v>
      </c>
      <c r="I261" s="22"/>
      <c r="J261" s="120" t="s">
        <v>1113</v>
      </c>
      <c r="K261" s="22"/>
      <c r="L261" s="22"/>
      <c r="M261" s="120" t="s">
        <v>1113</v>
      </c>
      <c r="N261" s="120"/>
      <c r="O261" s="22"/>
      <c r="P261" s="24"/>
    </row>
    <row r="262" spans="1:16" s="61" customFormat="1" ht="42" customHeight="1" x14ac:dyDescent="0.2">
      <c r="A262" s="121" t="s">
        <v>1831</v>
      </c>
      <c r="B262" s="119" t="s">
        <v>2281</v>
      </c>
      <c r="C262" s="119" t="s">
        <v>3686</v>
      </c>
      <c r="D262" s="74">
        <v>317.05</v>
      </c>
      <c r="E262" s="142">
        <v>6529</v>
      </c>
      <c r="F262" s="122">
        <v>41194</v>
      </c>
      <c r="G262" s="119" t="s">
        <v>2424</v>
      </c>
      <c r="H262" s="120" t="s">
        <v>1113</v>
      </c>
      <c r="I262" s="22"/>
      <c r="J262" s="120" t="s">
        <v>1113</v>
      </c>
      <c r="K262" s="22"/>
      <c r="L262" s="22"/>
      <c r="M262" s="120" t="s">
        <v>1113</v>
      </c>
      <c r="N262" s="120"/>
      <c r="O262" s="22"/>
      <c r="P262" s="24"/>
    </row>
    <row r="263" spans="1:16" s="61" customFormat="1" ht="42" customHeight="1" x14ac:dyDescent="0.2">
      <c r="A263" s="121" t="s">
        <v>1832</v>
      </c>
      <c r="B263" s="119" t="s">
        <v>2190</v>
      </c>
      <c r="C263" s="119" t="s">
        <v>3687</v>
      </c>
      <c r="D263" s="74">
        <v>1660</v>
      </c>
      <c r="E263" s="142">
        <v>6534</v>
      </c>
      <c r="F263" s="122">
        <v>41205</v>
      </c>
      <c r="G263" s="119" t="s">
        <v>2425</v>
      </c>
      <c r="H263" s="120" t="s">
        <v>1113</v>
      </c>
      <c r="I263" s="22"/>
      <c r="J263" s="120" t="s">
        <v>1113</v>
      </c>
      <c r="K263" s="22"/>
      <c r="L263" s="22"/>
      <c r="M263" s="120" t="s">
        <v>1113</v>
      </c>
      <c r="N263" s="120"/>
      <c r="O263" s="22"/>
      <c r="P263" s="24"/>
    </row>
    <row r="264" spans="1:16" s="61" customFormat="1" ht="42" customHeight="1" x14ac:dyDescent="0.2">
      <c r="A264" s="121" t="s">
        <v>1833</v>
      </c>
      <c r="B264" s="119" t="s">
        <v>1090</v>
      </c>
      <c r="C264" s="119" t="s">
        <v>2478</v>
      </c>
      <c r="D264" s="74">
        <v>169.5</v>
      </c>
      <c r="E264" s="142">
        <v>6530</v>
      </c>
      <c r="F264" s="122">
        <v>41194</v>
      </c>
      <c r="G264" s="119" t="s">
        <v>2426</v>
      </c>
      <c r="H264" s="120" t="s">
        <v>1113</v>
      </c>
      <c r="I264" s="22"/>
      <c r="J264" s="120" t="s">
        <v>1113</v>
      </c>
      <c r="K264" s="22"/>
      <c r="L264" s="22"/>
      <c r="M264" s="120" t="s">
        <v>1113</v>
      </c>
      <c r="N264" s="120"/>
      <c r="O264" s="22"/>
      <c r="P264" s="24"/>
    </row>
    <row r="265" spans="1:16" s="61" customFormat="1" ht="42" customHeight="1" x14ac:dyDescent="0.2">
      <c r="A265" s="121" t="s">
        <v>1834</v>
      </c>
      <c r="B265" s="119" t="s">
        <v>2168</v>
      </c>
      <c r="C265" s="119" t="s">
        <v>3688</v>
      </c>
      <c r="D265" s="74">
        <v>5610</v>
      </c>
      <c r="E265" s="142">
        <v>6536</v>
      </c>
      <c r="F265" s="122">
        <v>41208</v>
      </c>
      <c r="G265" s="119" t="s">
        <v>2427</v>
      </c>
      <c r="H265" s="120" t="s">
        <v>1113</v>
      </c>
      <c r="I265" s="22"/>
      <c r="J265" s="120" t="s">
        <v>1113</v>
      </c>
      <c r="K265" s="22"/>
      <c r="L265" s="22"/>
      <c r="M265" s="120" t="s">
        <v>1113</v>
      </c>
      <c r="N265" s="120"/>
      <c r="O265" s="22"/>
      <c r="P265" s="24"/>
    </row>
    <row r="266" spans="1:16" s="61" customFormat="1" ht="110.25" customHeight="1" x14ac:dyDescent="0.2">
      <c r="A266" s="121" t="s">
        <v>1835</v>
      </c>
      <c r="B266" s="119" t="s">
        <v>2282</v>
      </c>
      <c r="C266" s="119" t="s">
        <v>3689</v>
      </c>
      <c r="D266" s="74">
        <v>10917.86</v>
      </c>
      <c r="E266" s="142" t="s">
        <v>50</v>
      </c>
      <c r="F266" s="122">
        <v>41257</v>
      </c>
      <c r="G266" s="119" t="s">
        <v>2428</v>
      </c>
      <c r="H266" s="120" t="s">
        <v>1113</v>
      </c>
      <c r="I266" s="22"/>
      <c r="J266" s="120" t="s">
        <v>1113</v>
      </c>
      <c r="K266" s="22"/>
      <c r="L266" s="22"/>
      <c r="M266" s="120" t="s">
        <v>1113</v>
      </c>
      <c r="N266" s="120"/>
      <c r="O266" s="22"/>
      <c r="P266" s="24" t="s">
        <v>3061</v>
      </c>
    </row>
    <row r="267" spans="1:16" s="61" customFormat="1" ht="87" customHeight="1" x14ac:dyDescent="0.2">
      <c r="A267" s="121" t="s">
        <v>1836</v>
      </c>
      <c r="B267" s="119" t="s">
        <v>2283</v>
      </c>
      <c r="C267" s="119" t="s">
        <v>3690</v>
      </c>
      <c r="D267" s="74">
        <v>36803.65</v>
      </c>
      <c r="E267" s="142" t="s">
        <v>51</v>
      </c>
      <c r="F267" s="122">
        <v>41264</v>
      </c>
      <c r="G267" s="119" t="s">
        <v>2429</v>
      </c>
      <c r="H267" s="120" t="s">
        <v>1113</v>
      </c>
      <c r="I267" s="22"/>
      <c r="J267" s="120" t="s">
        <v>1113</v>
      </c>
      <c r="K267" s="22"/>
      <c r="L267" s="22"/>
      <c r="M267" s="120" t="s">
        <v>1113</v>
      </c>
      <c r="N267" s="120"/>
      <c r="O267" s="22"/>
      <c r="P267" s="24"/>
    </row>
    <row r="268" spans="1:16" s="61" customFormat="1" ht="36" customHeight="1" x14ac:dyDescent="0.2">
      <c r="A268" s="525" t="s">
        <v>1837</v>
      </c>
      <c r="B268" s="119" t="s">
        <v>3</v>
      </c>
      <c r="C268" s="540" t="s">
        <v>3691</v>
      </c>
      <c r="D268" s="74">
        <f>880.2+1479.12+583.5</f>
        <v>2942.8199999999997</v>
      </c>
      <c r="E268" s="142">
        <v>6539</v>
      </c>
      <c r="F268" s="122">
        <v>41214</v>
      </c>
      <c r="G268" s="119" t="s">
        <v>2430</v>
      </c>
      <c r="H268" s="120" t="s">
        <v>1113</v>
      </c>
      <c r="I268" s="22"/>
      <c r="J268" s="120" t="s">
        <v>1113</v>
      </c>
      <c r="K268" s="22"/>
      <c r="L268" s="22"/>
      <c r="M268" s="120" t="s">
        <v>1113</v>
      </c>
      <c r="N268" s="120"/>
      <c r="O268" s="22"/>
      <c r="P268" s="24"/>
    </row>
    <row r="269" spans="1:16" s="61" customFormat="1" ht="36" customHeight="1" x14ac:dyDescent="0.2">
      <c r="A269" s="525"/>
      <c r="B269" s="119" t="s">
        <v>75</v>
      </c>
      <c r="C269" s="540"/>
      <c r="D269" s="74">
        <f>255.16+569.52+283.6</f>
        <v>1108.28</v>
      </c>
      <c r="E269" s="142">
        <v>6540</v>
      </c>
      <c r="F269" s="122">
        <v>41214</v>
      </c>
      <c r="G269" s="119" t="s">
        <v>2431</v>
      </c>
      <c r="H269" s="120" t="s">
        <v>1113</v>
      </c>
      <c r="I269" s="22"/>
      <c r="J269" s="120" t="s">
        <v>1113</v>
      </c>
      <c r="K269" s="22"/>
      <c r="L269" s="22"/>
      <c r="M269" s="120" t="s">
        <v>1113</v>
      </c>
      <c r="N269" s="120"/>
      <c r="O269" s="22"/>
      <c r="P269" s="24"/>
    </row>
    <row r="270" spans="1:16" s="61" customFormat="1" ht="42" customHeight="1" x14ac:dyDescent="0.2">
      <c r="A270" s="121" t="s">
        <v>1838</v>
      </c>
      <c r="B270" s="119" t="s">
        <v>19</v>
      </c>
      <c r="C270" s="119" t="s">
        <v>3692</v>
      </c>
      <c r="D270" s="74">
        <v>5735.97</v>
      </c>
      <c r="E270" s="142">
        <v>6553</v>
      </c>
      <c r="F270" s="122">
        <v>41239</v>
      </c>
      <c r="G270" s="119" t="s">
        <v>2432</v>
      </c>
      <c r="H270" s="120" t="s">
        <v>1113</v>
      </c>
      <c r="I270" s="22"/>
      <c r="J270" s="120" t="s">
        <v>1113</v>
      </c>
      <c r="K270" s="22"/>
      <c r="L270" s="22"/>
      <c r="M270" s="120" t="s">
        <v>1113</v>
      </c>
      <c r="N270" s="120"/>
      <c r="O270" s="22"/>
      <c r="P270" s="24"/>
    </row>
    <row r="271" spans="1:16" s="61" customFormat="1" ht="42" customHeight="1" x14ac:dyDescent="0.2">
      <c r="A271" s="121" t="s">
        <v>1839</v>
      </c>
      <c r="B271" s="119" t="s">
        <v>2284</v>
      </c>
      <c r="C271" s="119" t="s">
        <v>2479</v>
      </c>
      <c r="D271" s="74">
        <v>400</v>
      </c>
      <c r="E271" s="142">
        <v>6541</v>
      </c>
      <c r="F271" s="122">
        <v>41219</v>
      </c>
      <c r="G271" s="119" t="s">
        <v>2433</v>
      </c>
      <c r="H271" s="120" t="s">
        <v>1113</v>
      </c>
      <c r="I271" s="22"/>
      <c r="J271" s="120" t="s">
        <v>1113</v>
      </c>
      <c r="K271" s="22"/>
      <c r="L271" s="22"/>
      <c r="M271" s="120" t="s">
        <v>1113</v>
      </c>
      <c r="N271" s="120"/>
      <c r="O271" s="22"/>
      <c r="P271" s="24"/>
    </row>
    <row r="272" spans="1:16" s="61" customFormat="1" ht="42" customHeight="1" x14ac:dyDescent="0.2">
      <c r="A272" s="121" t="s">
        <v>1840</v>
      </c>
      <c r="B272" s="119" t="s">
        <v>2285</v>
      </c>
      <c r="C272" s="119" t="s">
        <v>3693</v>
      </c>
      <c r="D272" s="74">
        <v>4485</v>
      </c>
      <c r="E272" s="142">
        <v>6554</v>
      </c>
      <c r="F272" s="122">
        <v>41242</v>
      </c>
      <c r="G272" s="119" t="s">
        <v>2434</v>
      </c>
      <c r="H272" s="120" t="s">
        <v>1113</v>
      </c>
      <c r="I272" s="22"/>
      <c r="J272" s="120" t="s">
        <v>1113</v>
      </c>
      <c r="K272" s="22"/>
      <c r="L272" s="22"/>
      <c r="M272" s="120" t="s">
        <v>1113</v>
      </c>
      <c r="N272" s="120"/>
      <c r="O272" s="22"/>
      <c r="P272" s="24"/>
    </row>
    <row r="273" spans="1:16" s="61" customFormat="1" ht="42" customHeight="1" x14ac:dyDescent="0.2">
      <c r="A273" s="121" t="s">
        <v>1841</v>
      </c>
      <c r="B273" s="119" t="s">
        <v>2237</v>
      </c>
      <c r="C273" s="119" t="s">
        <v>2480</v>
      </c>
      <c r="D273" s="74">
        <v>74</v>
      </c>
      <c r="E273" s="142">
        <v>6542</v>
      </c>
      <c r="F273" s="122">
        <v>41225</v>
      </c>
      <c r="G273" s="119" t="s">
        <v>2435</v>
      </c>
      <c r="H273" s="120" t="s">
        <v>1113</v>
      </c>
      <c r="I273" s="22"/>
      <c r="J273" s="120" t="s">
        <v>1113</v>
      </c>
      <c r="K273" s="22"/>
      <c r="L273" s="22"/>
      <c r="M273" s="120" t="s">
        <v>1113</v>
      </c>
      <c r="N273" s="120"/>
      <c r="O273" s="22"/>
      <c r="P273" s="24"/>
    </row>
    <row r="274" spans="1:16" s="61" customFormat="1" ht="50.25" customHeight="1" x14ac:dyDescent="0.2">
      <c r="A274" s="525" t="s">
        <v>1842</v>
      </c>
      <c r="B274" s="119" t="s">
        <v>192</v>
      </c>
      <c r="C274" s="540" t="s">
        <v>3694</v>
      </c>
      <c r="D274" s="74">
        <v>4995</v>
      </c>
      <c r="E274" s="142">
        <v>6548</v>
      </c>
      <c r="F274" s="122">
        <v>41236</v>
      </c>
      <c r="G274" s="119" t="s">
        <v>2436</v>
      </c>
      <c r="H274" s="120" t="s">
        <v>1113</v>
      </c>
      <c r="I274" s="22"/>
      <c r="J274" s="120" t="s">
        <v>1113</v>
      </c>
      <c r="K274" s="22"/>
      <c r="L274" s="22"/>
      <c r="M274" s="120" t="s">
        <v>1113</v>
      </c>
      <c r="N274" s="120"/>
      <c r="O274" s="22"/>
      <c r="P274" s="24"/>
    </row>
    <row r="275" spans="1:16" s="61" customFormat="1" ht="50.25" customHeight="1" x14ac:dyDescent="0.2">
      <c r="A275" s="525"/>
      <c r="B275" s="119" t="s">
        <v>2246</v>
      </c>
      <c r="C275" s="540"/>
      <c r="D275" s="74">
        <v>2845</v>
      </c>
      <c r="E275" s="142">
        <v>6547</v>
      </c>
      <c r="F275" s="122">
        <v>41236</v>
      </c>
      <c r="G275" s="119" t="s">
        <v>2436</v>
      </c>
      <c r="H275" s="120" t="s">
        <v>1113</v>
      </c>
      <c r="I275" s="22"/>
      <c r="J275" s="120" t="s">
        <v>1113</v>
      </c>
      <c r="K275" s="22"/>
      <c r="L275" s="22"/>
      <c r="M275" s="120" t="s">
        <v>1113</v>
      </c>
      <c r="N275" s="120"/>
      <c r="O275" s="22"/>
      <c r="P275" s="24"/>
    </row>
    <row r="276" spans="1:16" s="61" customFormat="1" ht="50.25" customHeight="1" x14ac:dyDescent="0.2">
      <c r="A276" s="525" t="s">
        <v>1843</v>
      </c>
      <c r="B276" s="119" t="s">
        <v>101</v>
      </c>
      <c r="C276" s="540" t="s">
        <v>3695</v>
      </c>
      <c r="D276" s="74">
        <v>33.9</v>
      </c>
      <c r="E276" s="142">
        <v>6549</v>
      </c>
      <c r="F276" s="535">
        <v>41239</v>
      </c>
      <c r="G276" s="119" t="s">
        <v>2437</v>
      </c>
      <c r="H276" s="120" t="s">
        <v>1113</v>
      </c>
      <c r="I276" s="22"/>
      <c r="J276" s="120" t="s">
        <v>1113</v>
      </c>
      <c r="K276" s="22"/>
      <c r="L276" s="22"/>
      <c r="M276" s="120" t="s">
        <v>1113</v>
      </c>
      <c r="N276" s="120"/>
      <c r="O276" s="22"/>
      <c r="P276" s="24"/>
    </row>
    <row r="277" spans="1:16" s="61" customFormat="1" ht="50.25" customHeight="1" x14ac:dyDescent="0.2">
      <c r="A277" s="525"/>
      <c r="B277" s="119" t="s">
        <v>192</v>
      </c>
      <c r="C277" s="540"/>
      <c r="D277" s="74">
        <v>43</v>
      </c>
      <c r="E277" s="142">
        <v>6550</v>
      </c>
      <c r="F277" s="535"/>
      <c r="G277" s="119" t="s">
        <v>2438</v>
      </c>
      <c r="H277" s="120" t="s">
        <v>1113</v>
      </c>
      <c r="I277" s="22"/>
      <c r="J277" s="120" t="s">
        <v>1113</v>
      </c>
      <c r="K277" s="22"/>
      <c r="L277" s="22"/>
      <c r="M277" s="120" t="s">
        <v>1113</v>
      </c>
      <c r="N277" s="120"/>
      <c r="O277" s="22"/>
      <c r="P277" s="24"/>
    </row>
    <row r="278" spans="1:16" s="61" customFormat="1" ht="50.25" customHeight="1" x14ac:dyDescent="0.2">
      <c r="A278" s="525"/>
      <c r="B278" s="119" t="s">
        <v>2244</v>
      </c>
      <c r="C278" s="540"/>
      <c r="D278" s="74">
        <v>450</v>
      </c>
      <c r="E278" s="142">
        <v>6551</v>
      </c>
      <c r="F278" s="535"/>
      <c r="G278" s="119" t="s">
        <v>2439</v>
      </c>
      <c r="H278" s="120" t="s">
        <v>1113</v>
      </c>
      <c r="I278" s="22"/>
      <c r="J278" s="120" t="s">
        <v>1113</v>
      </c>
      <c r="K278" s="22"/>
      <c r="L278" s="22"/>
      <c r="M278" s="120" t="s">
        <v>1113</v>
      </c>
      <c r="N278" s="120"/>
      <c r="O278" s="22"/>
      <c r="P278" s="24"/>
    </row>
    <row r="279" spans="1:16" s="61" customFormat="1" ht="50.25" customHeight="1" x14ac:dyDescent="0.2">
      <c r="A279" s="525"/>
      <c r="B279" s="119" t="s">
        <v>226</v>
      </c>
      <c r="C279" s="540"/>
      <c r="D279" s="74">
        <v>790</v>
      </c>
      <c r="E279" s="142">
        <v>6552</v>
      </c>
      <c r="F279" s="535"/>
      <c r="G279" s="119" t="s">
        <v>2440</v>
      </c>
      <c r="H279" s="120" t="s">
        <v>1113</v>
      </c>
      <c r="I279" s="22"/>
      <c r="J279" s="120" t="s">
        <v>1113</v>
      </c>
      <c r="K279" s="22"/>
      <c r="L279" s="22"/>
      <c r="M279" s="120" t="s">
        <v>1113</v>
      </c>
      <c r="N279" s="120"/>
      <c r="O279" s="22"/>
      <c r="P279" s="24"/>
    </row>
    <row r="280" spans="1:16" s="61" customFormat="1" ht="50.25" customHeight="1" x14ac:dyDescent="0.2">
      <c r="A280" s="121" t="s">
        <v>1844</v>
      </c>
      <c r="B280" s="119" t="s">
        <v>2245</v>
      </c>
      <c r="C280" s="119" t="s">
        <v>3643</v>
      </c>
      <c r="D280" s="74">
        <v>535.12</v>
      </c>
      <c r="E280" s="142">
        <v>6545</v>
      </c>
      <c r="F280" s="122">
        <v>41235</v>
      </c>
      <c r="G280" s="119" t="s">
        <v>2441</v>
      </c>
      <c r="H280" s="120" t="s">
        <v>1113</v>
      </c>
      <c r="I280" s="22"/>
      <c r="J280" s="120" t="s">
        <v>1113</v>
      </c>
      <c r="K280" s="22"/>
      <c r="L280" s="22"/>
      <c r="M280" s="120" t="s">
        <v>1113</v>
      </c>
      <c r="N280" s="120"/>
      <c r="O280" s="22"/>
      <c r="P280" s="24"/>
    </row>
    <row r="281" spans="1:16" s="61" customFormat="1" ht="64.5" customHeight="1" x14ac:dyDescent="0.2">
      <c r="A281" s="525" t="s">
        <v>1845</v>
      </c>
      <c r="B281" s="119" t="s">
        <v>54</v>
      </c>
      <c r="C281" s="540" t="s">
        <v>3696</v>
      </c>
      <c r="D281" s="74">
        <v>3809.23</v>
      </c>
      <c r="E281" s="142">
        <v>6566</v>
      </c>
      <c r="F281" s="535">
        <v>41248</v>
      </c>
      <c r="G281" s="119" t="s">
        <v>2442</v>
      </c>
      <c r="H281" s="120" t="s">
        <v>1113</v>
      </c>
      <c r="I281" s="22"/>
      <c r="J281" s="120" t="s">
        <v>1113</v>
      </c>
      <c r="K281" s="22"/>
      <c r="L281" s="22"/>
      <c r="M281" s="120" t="s">
        <v>1113</v>
      </c>
      <c r="N281" s="120"/>
      <c r="O281" s="22"/>
      <c r="P281" s="24"/>
    </row>
    <row r="282" spans="1:16" s="61" customFormat="1" ht="64.5" customHeight="1" x14ac:dyDescent="0.2">
      <c r="A282" s="525"/>
      <c r="B282" s="119" t="s">
        <v>1091</v>
      </c>
      <c r="C282" s="540"/>
      <c r="D282" s="74">
        <v>792.32</v>
      </c>
      <c r="E282" s="142">
        <v>6565</v>
      </c>
      <c r="F282" s="535"/>
      <c r="G282" s="119" t="s">
        <v>2443</v>
      </c>
      <c r="H282" s="120" t="s">
        <v>1113</v>
      </c>
      <c r="I282" s="22"/>
      <c r="J282" s="120" t="s">
        <v>1113</v>
      </c>
      <c r="K282" s="22"/>
      <c r="L282" s="22"/>
      <c r="M282" s="120" t="s">
        <v>1113</v>
      </c>
      <c r="N282" s="120"/>
      <c r="O282" s="22"/>
      <c r="P282" s="24"/>
    </row>
    <row r="283" spans="1:16" s="61" customFormat="1" ht="64.5" customHeight="1" x14ac:dyDescent="0.2">
      <c r="A283" s="121" t="s">
        <v>1846</v>
      </c>
      <c r="B283" s="119" t="s">
        <v>2286</v>
      </c>
      <c r="C283" s="119" t="s">
        <v>2481</v>
      </c>
      <c r="D283" s="74">
        <v>1579</v>
      </c>
      <c r="E283" s="142">
        <v>6597</v>
      </c>
      <c r="F283" s="122">
        <v>41262</v>
      </c>
      <c r="G283" s="119" t="s">
        <v>2444</v>
      </c>
      <c r="H283" s="120" t="s">
        <v>1113</v>
      </c>
      <c r="I283" s="22"/>
      <c r="J283" s="120" t="s">
        <v>1113</v>
      </c>
      <c r="K283" s="22"/>
      <c r="L283" s="22"/>
      <c r="M283" s="120" t="s">
        <v>1113</v>
      </c>
      <c r="N283" s="120"/>
      <c r="O283" s="22"/>
      <c r="P283" s="24"/>
    </row>
    <row r="284" spans="1:16" s="61" customFormat="1" ht="64.5" customHeight="1" x14ac:dyDescent="0.2">
      <c r="A284" s="121" t="s">
        <v>1847</v>
      </c>
      <c r="B284" s="119" t="s">
        <v>1092</v>
      </c>
      <c r="C284" s="119" t="s">
        <v>3697</v>
      </c>
      <c r="D284" s="74">
        <v>1100</v>
      </c>
      <c r="E284" s="142">
        <v>6558</v>
      </c>
      <c r="F284" s="122">
        <v>41246</v>
      </c>
      <c r="G284" s="119" t="s">
        <v>2445</v>
      </c>
      <c r="H284" s="120" t="s">
        <v>1113</v>
      </c>
      <c r="I284" s="22"/>
      <c r="J284" s="120" t="s">
        <v>1113</v>
      </c>
      <c r="K284" s="22"/>
      <c r="L284" s="22"/>
      <c r="M284" s="120" t="s">
        <v>1113</v>
      </c>
      <c r="N284" s="120"/>
      <c r="O284" s="22"/>
      <c r="P284" s="24"/>
    </row>
    <row r="285" spans="1:16" s="61" customFormat="1" ht="64.5" customHeight="1" x14ac:dyDescent="0.2">
      <c r="A285" s="525" t="s">
        <v>1848</v>
      </c>
      <c r="B285" s="119" t="s">
        <v>617</v>
      </c>
      <c r="C285" s="540" t="s">
        <v>3698</v>
      </c>
      <c r="D285" s="74">
        <f>135+275.8</f>
        <v>410.8</v>
      </c>
      <c r="E285" s="142">
        <v>6561</v>
      </c>
      <c r="F285" s="535">
        <v>41248</v>
      </c>
      <c r="G285" s="119" t="s">
        <v>2446</v>
      </c>
      <c r="H285" s="120" t="s">
        <v>1113</v>
      </c>
      <c r="I285" s="22"/>
      <c r="J285" s="120" t="s">
        <v>1113</v>
      </c>
      <c r="K285" s="22"/>
      <c r="L285" s="22"/>
      <c r="M285" s="120" t="s">
        <v>1113</v>
      </c>
      <c r="N285" s="120"/>
      <c r="O285" s="22"/>
      <c r="P285" s="24"/>
    </row>
    <row r="286" spans="1:16" s="61" customFormat="1" ht="64.5" customHeight="1" x14ac:dyDescent="0.2">
      <c r="A286" s="525"/>
      <c r="B286" s="119" t="s">
        <v>168</v>
      </c>
      <c r="C286" s="540"/>
      <c r="D286" s="74">
        <v>675</v>
      </c>
      <c r="E286" s="142">
        <v>6562</v>
      </c>
      <c r="F286" s="535"/>
      <c r="G286" s="119" t="s">
        <v>2447</v>
      </c>
      <c r="H286" s="120" t="s">
        <v>1113</v>
      </c>
      <c r="I286" s="22"/>
      <c r="J286" s="120" t="s">
        <v>1113</v>
      </c>
      <c r="K286" s="22"/>
      <c r="L286" s="22"/>
      <c r="M286" s="120" t="s">
        <v>1113</v>
      </c>
      <c r="N286" s="120"/>
      <c r="O286" s="22"/>
      <c r="P286" s="24"/>
    </row>
    <row r="287" spans="1:16" s="61" customFormat="1" ht="64.5" customHeight="1" x14ac:dyDescent="0.2">
      <c r="A287" s="525"/>
      <c r="B287" s="119" t="s">
        <v>2287</v>
      </c>
      <c r="C287" s="540"/>
      <c r="D287" s="74">
        <v>95</v>
      </c>
      <c r="E287" s="142">
        <v>6563</v>
      </c>
      <c r="F287" s="535"/>
      <c r="G287" s="119" t="s">
        <v>2447</v>
      </c>
      <c r="H287" s="120" t="s">
        <v>1113</v>
      </c>
      <c r="I287" s="22"/>
      <c r="J287" s="120" t="s">
        <v>1113</v>
      </c>
      <c r="K287" s="22"/>
      <c r="L287" s="22"/>
      <c r="M287" s="120" t="s">
        <v>1113</v>
      </c>
      <c r="N287" s="120"/>
      <c r="O287" s="22"/>
      <c r="P287" s="24"/>
    </row>
    <row r="288" spans="1:16" s="61" customFormat="1" ht="64.5" customHeight="1" x14ac:dyDescent="0.2">
      <c r="A288" s="121" t="s">
        <v>1849</v>
      </c>
      <c r="B288" s="119" t="s">
        <v>2288</v>
      </c>
      <c r="C288" s="119" t="s">
        <v>3699</v>
      </c>
      <c r="D288" s="74">
        <v>300</v>
      </c>
      <c r="E288" s="142">
        <v>6560</v>
      </c>
      <c r="F288" s="122">
        <v>41246</v>
      </c>
      <c r="G288" s="119" t="s">
        <v>2448</v>
      </c>
      <c r="H288" s="120" t="s">
        <v>1113</v>
      </c>
      <c r="I288" s="22"/>
      <c r="J288" s="120" t="s">
        <v>1113</v>
      </c>
      <c r="K288" s="22"/>
      <c r="L288" s="22"/>
      <c r="M288" s="120" t="s">
        <v>1113</v>
      </c>
      <c r="N288" s="120"/>
      <c r="O288" s="22"/>
      <c r="P288" s="24"/>
    </row>
    <row r="289" spans="1:16" s="61" customFormat="1" ht="64.5" customHeight="1" x14ac:dyDescent="0.2">
      <c r="A289" s="121" t="s">
        <v>1850</v>
      </c>
      <c r="B289" s="119" t="s">
        <v>2289</v>
      </c>
      <c r="C289" s="119" t="s">
        <v>3700</v>
      </c>
      <c r="D289" s="74">
        <v>1130.08</v>
      </c>
      <c r="E289" s="142">
        <v>6556</v>
      </c>
      <c r="F289" s="122">
        <v>41243</v>
      </c>
      <c r="G289" s="119" t="s">
        <v>2449</v>
      </c>
      <c r="H289" s="120" t="s">
        <v>1113</v>
      </c>
      <c r="I289" s="22"/>
      <c r="J289" s="120" t="s">
        <v>1113</v>
      </c>
      <c r="K289" s="22"/>
      <c r="L289" s="22"/>
      <c r="M289" s="120" t="s">
        <v>1113</v>
      </c>
      <c r="N289" s="120"/>
      <c r="O289" s="22"/>
      <c r="P289" s="24"/>
    </row>
    <row r="290" spans="1:16" s="61" customFormat="1" ht="49.5" customHeight="1" x14ac:dyDescent="0.2">
      <c r="A290" s="121" t="s">
        <v>1851</v>
      </c>
      <c r="B290" s="119" t="s">
        <v>2290</v>
      </c>
      <c r="C290" s="119" t="s">
        <v>3701</v>
      </c>
      <c r="D290" s="74">
        <v>518.66999999999996</v>
      </c>
      <c r="E290" s="142">
        <v>6559</v>
      </c>
      <c r="F290" s="122">
        <v>41246</v>
      </c>
      <c r="G290" s="119" t="s">
        <v>2445</v>
      </c>
      <c r="H290" s="120" t="s">
        <v>1113</v>
      </c>
      <c r="I290" s="22"/>
      <c r="J290" s="120" t="s">
        <v>1113</v>
      </c>
      <c r="K290" s="22"/>
      <c r="L290" s="22"/>
      <c r="M290" s="120" t="s">
        <v>1113</v>
      </c>
      <c r="N290" s="120"/>
      <c r="O290" s="22"/>
      <c r="P290" s="24"/>
    </row>
    <row r="291" spans="1:16" s="61" customFormat="1" ht="49.5" customHeight="1" x14ac:dyDescent="0.2">
      <c r="A291" s="525" t="s">
        <v>1852</v>
      </c>
      <c r="B291" s="119" t="s">
        <v>1093</v>
      </c>
      <c r="C291" s="526" t="s">
        <v>3702</v>
      </c>
      <c r="D291" s="74">
        <f>1502.19+731.26</f>
        <v>2233.4499999999998</v>
      </c>
      <c r="E291" s="142" t="s">
        <v>6248</v>
      </c>
      <c r="F291" s="122">
        <v>41262</v>
      </c>
      <c r="G291" s="119" t="s">
        <v>2450</v>
      </c>
      <c r="H291" s="120" t="s">
        <v>1113</v>
      </c>
      <c r="I291" s="22"/>
      <c r="J291" s="120" t="s">
        <v>1113</v>
      </c>
      <c r="K291" s="22"/>
      <c r="L291" s="22"/>
      <c r="M291" s="120" t="s">
        <v>1113</v>
      </c>
      <c r="N291" s="120"/>
      <c r="O291" s="22"/>
      <c r="P291" s="24"/>
    </row>
    <row r="292" spans="1:16" s="61" customFormat="1" ht="49.5" customHeight="1" x14ac:dyDescent="0.2">
      <c r="A292" s="525"/>
      <c r="B292" s="119" t="s">
        <v>99</v>
      </c>
      <c r="C292" s="526"/>
      <c r="D292" s="74">
        <v>263.72000000000003</v>
      </c>
      <c r="E292" s="142">
        <v>6592</v>
      </c>
      <c r="F292" s="122">
        <v>41262</v>
      </c>
      <c r="G292" s="119" t="s">
        <v>2450</v>
      </c>
      <c r="H292" s="120" t="s">
        <v>1113</v>
      </c>
      <c r="I292" s="22"/>
      <c r="J292" s="120" t="s">
        <v>1113</v>
      </c>
      <c r="K292" s="22"/>
      <c r="L292" s="22"/>
      <c r="M292" s="120" t="s">
        <v>1113</v>
      </c>
      <c r="N292" s="120"/>
      <c r="O292" s="22"/>
      <c r="P292" s="24"/>
    </row>
    <row r="293" spans="1:16" s="61" customFormat="1" ht="49.5" customHeight="1" x14ac:dyDescent="0.2">
      <c r="A293" s="525"/>
      <c r="B293" s="119" t="s">
        <v>157</v>
      </c>
      <c r="C293" s="526"/>
      <c r="D293" s="74">
        <v>383.08</v>
      </c>
      <c r="E293" s="142">
        <v>6593</v>
      </c>
      <c r="F293" s="122">
        <v>41262</v>
      </c>
      <c r="G293" s="119" t="s">
        <v>2451</v>
      </c>
      <c r="H293" s="120" t="s">
        <v>1113</v>
      </c>
      <c r="I293" s="22"/>
      <c r="J293" s="120" t="s">
        <v>1113</v>
      </c>
      <c r="K293" s="22"/>
      <c r="L293" s="22"/>
      <c r="M293" s="120" t="s">
        <v>1113</v>
      </c>
      <c r="N293" s="120"/>
      <c r="O293" s="22"/>
      <c r="P293" s="24"/>
    </row>
    <row r="294" spans="1:16" s="61" customFormat="1" ht="49.5" customHeight="1" x14ac:dyDescent="0.2">
      <c r="A294" s="525"/>
      <c r="B294" s="119" t="s">
        <v>2291</v>
      </c>
      <c r="C294" s="526"/>
      <c r="D294" s="74">
        <v>299</v>
      </c>
      <c r="E294" s="142">
        <v>6594</v>
      </c>
      <c r="F294" s="122">
        <v>41262</v>
      </c>
      <c r="G294" s="119" t="s">
        <v>2450</v>
      </c>
      <c r="H294" s="120" t="s">
        <v>1113</v>
      </c>
      <c r="I294" s="22"/>
      <c r="J294" s="120" t="s">
        <v>1113</v>
      </c>
      <c r="K294" s="22"/>
      <c r="L294" s="22"/>
      <c r="M294" s="120" t="s">
        <v>1113</v>
      </c>
      <c r="N294" s="120"/>
      <c r="O294" s="22"/>
      <c r="P294" s="24"/>
    </row>
    <row r="295" spans="1:16" s="61" customFormat="1" ht="49.5" customHeight="1" x14ac:dyDescent="0.2">
      <c r="A295" s="525"/>
      <c r="B295" s="119" t="s">
        <v>793</v>
      </c>
      <c r="C295" s="526"/>
      <c r="D295" s="74">
        <v>226</v>
      </c>
      <c r="E295" s="142">
        <v>6595</v>
      </c>
      <c r="F295" s="122">
        <v>41262</v>
      </c>
      <c r="G295" s="119" t="s">
        <v>2450</v>
      </c>
      <c r="H295" s="120" t="s">
        <v>1113</v>
      </c>
      <c r="I295" s="22"/>
      <c r="J295" s="120" t="s">
        <v>1113</v>
      </c>
      <c r="K295" s="22"/>
      <c r="L295" s="22"/>
      <c r="M295" s="120" t="s">
        <v>1113</v>
      </c>
      <c r="N295" s="120"/>
      <c r="O295" s="22"/>
      <c r="P295" s="24"/>
    </row>
    <row r="296" spans="1:16" s="61" customFormat="1" ht="49.5" customHeight="1" x14ac:dyDescent="0.2">
      <c r="A296" s="121" t="s">
        <v>1853</v>
      </c>
      <c r="B296" s="119" t="s">
        <v>2292</v>
      </c>
      <c r="C296" s="119" t="s">
        <v>3703</v>
      </c>
      <c r="D296" s="74">
        <v>800</v>
      </c>
      <c r="E296" s="142">
        <v>6564</v>
      </c>
      <c r="F296" s="122">
        <v>41248</v>
      </c>
      <c r="G296" s="119" t="s">
        <v>2452</v>
      </c>
      <c r="H296" s="120" t="s">
        <v>1113</v>
      </c>
      <c r="I296" s="22"/>
      <c r="J296" s="120" t="s">
        <v>1113</v>
      </c>
      <c r="K296" s="22"/>
      <c r="L296" s="22"/>
      <c r="M296" s="120" t="s">
        <v>1113</v>
      </c>
      <c r="N296" s="120"/>
      <c r="O296" s="22"/>
      <c r="P296" s="24"/>
    </row>
    <row r="297" spans="1:16" s="61" customFormat="1" ht="49.5" customHeight="1" x14ac:dyDescent="0.2">
      <c r="A297" s="525" t="s">
        <v>1854</v>
      </c>
      <c r="B297" s="119" t="s">
        <v>2171</v>
      </c>
      <c r="C297" s="526" t="s">
        <v>3704</v>
      </c>
      <c r="D297" s="74">
        <v>1691.6</v>
      </c>
      <c r="E297" s="142">
        <v>6568</v>
      </c>
      <c r="F297" s="122">
        <v>41254</v>
      </c>
      <c r="G297" s="119" t="s">
        <v>2453</v>
      </c>
      <c r="H297" s="120" t="s">
        <v>1113</v>
      </c>
      <c r="I297" s="22"/>
      <c r="J297" s="120" t="s">
        <v>1113</v>
      </c>
      <c r="K297" s="22"/>
      <c r="L297" s="22"/>
      <c r="M297" s="120" t="s">
        <v>1113</v>
      </c>
      <c r="N297" s="120"/>
      <c r="O297" s="22"/>
      <c r="P297" s="24"/>
    </row>
    <row r="298" spans="1:16" s="61" customFormat="1" ht="49.5" customHeight="1" x14ac:dyDescent="0.2">
      <c r="A298" s="525"/>
      <c r="B298" s="119" t="s">
        <v>2169</v>
      </c>
      <c r="C298" s="526"/>
      <c r="D298" s="74">
        <v>344</v>
      </c>
      <c r="E298" s="142">
        <v>6567</v>
      </c>
      <c r="F298" s="122">
        <v>41254</v>
      </c>
      <c r="G298" s="119" t="s">
        <v>2454</v>
      </c>
      <c r="H298" s="120" t="s">
        <v>1113</v>
      </c>
      <c r="I298" s="22"/>
      <c r="J298" s="120" t="s">
        <v>1113</v>
      </c>
      <c r="K298" s="22"/>
      <c r="L298" s="22"/>
      <c r="M298" s="120" t="s">
        <v>1113</v>
      </c>
      <c r="N298" s="120"/>
      <c r="O298" s="22"/>
      <c r="P298" s="24"/>
    </row>
    <row r="299" spans="1:16" s="61" customFormat="1" ht="49.5" customHeight="1" x14ac:dyDescent="0.2">
      <c r="A299" s="525" t="s">
        <v>1855</v>
      </c>
      <c r="B299" s="119" t="s">
        <v>2169</v>
      </c>
      <c r="C299" s="526" t="s">
        <v>3705</v>
      </c>
      <c r="D299" s="74">
        <v>1509.7</v>
      </c>
      <c r="E299" s="142">
        <v>6570</v>
      </c>
      <c r="F299" s="122">
        <v>41256</v>
      </c>
      <c r="G299" s="119" t="s">
        <v>2455</v>
      </c>
      <c r="H299" s="120" t="s">
        <v>1113</v>
      </c>
      <c r="I299" s="22"/>
      <c r="J299" s="120" t="s">
        <v>1113</v>
      </c>
      <c r="K299" s="22"/>
      <c r="L299" s="22"/>
      <c r="M299" s="120" t="s">
        <v>1113</v>
      </c>
      <c r="N299" s="120"/>
      <c r="O299" s="22"/>
      <c r="P299" s="24"/>
    </row>
    <row r="300" spans="1:16" s="61" customFormat="1" ht="49.5" customHeight="1" x14ac:dyDescent="0.2">
      <c r="A300" s="525"/>
      <c r="B300" s="119" t="s">
        <v>2171</v>
      </c>
      <c r="C300" s="526"/>
      <c r="D300" s="74">
        <v>1291.55</v>
      </c>
      <c r="E300" s="142">
        <v>6573</v>
      </c>
      <c r="F300" s="122">
        <v>41256</v>
      </c>
      <c r="G300" s="119" t="s">
        <v>2456</v>
      </c>
      <c r="H300" s="120" t="s">
        <v>1113</v>
      </c>
      <c r="I300" s="22"/>
      <c r="J300" s="120" t="s">
        <v>1113</v>
      </c>
      <c r="K300" s="22"/>
      <c r="L300" s="22"/>
      <c r="M300" s="120" t="s">
        <v>1113</v>
      </c>
      <c r="N300" s="120"/>
      <c r="O300" s="22"/>
      <c r="P300" s="24"/>
    </row>
    <row r="301" spans="1:16" s="61" customFormat="1" ht="42" customHeight="1" x14ac:dyDescent="0.2">
      <c r="A301" s="525" t="s">
        <v>1856</v>
      </c>
      <c r="B301" s="119" t="s">
        <v>1095</v>
      </c>
      <c r="C301" s="526" t="s">
        <v>3636</v>
      </c>
      <c r="D301" s="74">
        <v>337.76</v>
      </c>
      <c r="E301" s="142">
        <v>6575</v>
      </c>
      <c r="F301" s="122">
        <v>41257</v>
      </c>
      <c r="G301" s="119" t="s">
        <v>2457</v>
      </c>
      <c r="H301" s="120" t="s">
        <v>1113</v>
      </c>
      <c r="I301" s="22"/>
      <c r="J301" s="120" t="s">
        <v>1113</v>
      </c>
      <c r="K301" s="22"/>
      <c r="L301" s="22"/>
      <c r="M301" s="120" t="s">
        <v>1113</v>
      </c>
      <c r="N301" s="120"/>
      <c r="O301" s="22"/>
      <c r="P301" s="24"/>
    </row>
    <row r="302" spans="1:16" s="61" customFormat="1" ht="42" customHeight="1" x14ac:dyDescent="0.2">
      <c r="A302" s="525"/>
      <c r="B302" s="119" t="s">
        <v>615</v>
      </c>
      <c r="C302" s="526"/>
      <c r="D302" s="74">
        <v>240</v>
      </c>
      <c r="E302" s="142">
        <v>6576</v>
      </c>
      <c r="F302" s="122">
        <v>41257</v>
      </c>
      <c r="G302" s="119" t="s">
        <v>2458</v>
      </c>
      <c r="H302" s="120" t="s">
        <v>1113</v>
      </c>
      <c r="I302" s="22"/>
      <c r="J302" s="120" t="s">
        <v>1113</v>
      </c>
      <c r="K302" s="22"/>
      <c r="L302" s="22"/>
      <c r="M302" s="120" t="s">
        <v>1113</v>
      </c>
      <c r="N302" s="120"/>
      <c r="O302" s="22"/>
      <c r="P302" s="24"/>
    </row>
    <row r="303" spans="1:16" s="61" customFormat="1" ht="42" customHeight="1" x14ac:dyDescent="0.2">
      <c r="A303" s="525"/>
      <c r="B303" s="119" t="s">
        <v>2251</v>
      </c>
      <c r="C303" s="526"/>
      <c r="D303" s="74">
        <v>98.4</v>
      </c>
      <c r="E303" s="142">
        <v>6577</v>
      </c>
      <c r="F303" s="122">
        <v>41257</v>
      </c>
      <c r="G303" s="119" t="s">
        <v>2458</v>
      </c>
      <c r="H303" s="120" t="s">
        <v>1113</v>
      </c>
      <c r="I303" s="22"/>
      <c r="J303" s="120" t="s">
        <v>1113</v>
      </c>
      <c r="K303" s="22"/>
      <c r="L303" s="22"/>
      <c r="M303" s="120" t="s">
        <v>1113</v>
      </c>
      <c r="N303" s="120"/>
      <c r="O303" s="22"/>
      <c r="P303" s="24"/>
    </row>
    <row r="304" spans="1:16" s="61" customFormat="1" ht="42" customHeight="1" x14ac:dyDescent="0.2">
      <c r="A304" s="525"/>
      <c r="B304" s="119" t="s">
        <v>223</v>
      </c>
      <c r="C304" s="526"/>
      <c r="D304" s="74">
        <v>1408.39</v>
      </c>
      <c r="E304" s="142">
        <v>6578</v>
      </c>
      <c r="F304" s="122">
        <v>41257</v>
      </c>
      <c r="G304" s="119" t="s">
        <v>2459</v>
      </c>
      <c r="H304" s="120" t="s">
        <v>1113</v>
      </c>
      <c r="I304" s="22"/>
      <c r="J304" s="120" t="s">
        <v>1113</v>
      </c>
      <c r="K304" s="22"/>
      <c r="L304" s="22"/>
      <c r="M304" s="120" t="s">
        <v>1113</v>
      </c>
      <c r="N304" s="120"/>
      <c r="O304" s="22"/>
      <c r="P304" s="24"/>
    </row>
    <row r="305" spans="1:25" s="61" customFormat="1" ht="42" customHeight="1" x14ac:dyDescent="0.2">
      <c r="A305" s="525"/>
      <c r="B305" s="119" t="s">
        <v>846</v>
      </c>
      <c r="C305" s="526"/>
      <c r="D305" s="74">
        <v>269.62</v>
      </c>
      <c r="E305" s="142">
        <v>6579</v>
      </c>
      <c r="F305" s="122">
        <v>41257</v>
      </c>
      <c r="G305" s="119" t="s">
        <v>2460</v>
      </c>
      <c r="H305" s="120" t="s">
        <v>1113</v>
      </c>
      <c r="I305" s="22"/>
      <c r="J305" s="120" t="s">
        <v>1113</v>
      </c>
      <c r="K305" s="22"/>
      <c r="L305" s="22"/>
      <c r="M305" s="120" t="s">
        <v>1113</v>
      </c>
      <c r="N305" s="120"/>
      <c r="O305" s="22"/>
      <c r="P305" s="24"/>
    </row>
    <row r="306" spans="1:25" s="61" customFormat="1" ht="42" customHeight="1" x14ac:dyDescent="0.2">
      <c r="A306" s="121" t="s">
        <v>1857</v>
      </c>
      <c r="B306" s="119" t="s">
        <v>19</v>
      </c>
      <c r="C306" s="119" t="s">
        <v>3706</v>
      </c>
      <c r="D306" s="74">
        <v>2159.91</v>
      </c>
      <c r="E306" s="142">
        <v>6574</v>
      </c>
      <c r="F306" s="122">
        <v>41257</v>
      </c>
      <c r="G306" s="119" t="s">
        <v>2461</v>
      </c>
      <c r="H306" s="120" t="s">
        <v>1113</v>
      </c>
      <c r="I306" s="22"/>
      <c r="J306" s="120" t="s">
        <v>1113</v>
      </c>
      <c r="K306" s="22"/>
      <c r="L306" s="22"/>
      <c r="M306" s="120" t="s">
        <v>1113</v>
      </c>
      <c r="N306" s="120"/>
      <c r="O306" s="22"/>
      <c r="P306" s="24"/>
    </row>
    <row r="307" spans="1:25" s="61" customFormat="1" ht="42" customHeight="1" x14ac:dyDescent="0.2">
      <c r="A307" s="121" t="s">
        <v>1858</v>
      </c>
      <c r="B307" s="119" t="s">
        <v>2293</v>
      </c>
      <c r="C307" s="119" t="s">
        <v>3707</v>
      </c>
      <c r="D307" s="74">
        <v>304.08</v>
      </c>
      <c r="E307" s="142">
        <v>6580</v>
      </c>
      <c r="F307" s="122">
        <v>41257</v>
      </c>
      <c r="G307" s="119" t="s">
        <v>2459</v>
      </c>
      <c r="H307" s="120" t="s">
        <v>1113</v>
      </c>
      <c r="I307" s="22"/>
      <c r="J307" s="120" t="s">
        <v>1113</v>
      </c>
      <c r="K307" s="22"/>
      <c r="L307" s="22"/>
      <c r="M307" s="120" t="s">
        <v>1113</v>
      </c>
      <c r="N307" s="120"/>
      <c r="O307" s="22"/>
      <c r="P307" s="24"/>
    </row>
    <row r="308" spans="1:25" s="61" customFormat="1" ht="42" customHeight="1" x14ac:dyDescent="0.2">
      <c r="A308" s="121" t="s">
        <v>1859</v>
      </c>
      <c r="B308" s="119" t="s">
        <v>2294</v>
      </c>
      <c r="C308" s="119" t="s">
        <v>3708</v>
      </c>
      <c r="D308" s="74">
        <v>2346</v>
      </c>
      <c r="E308" s="142">
        <v>6581</v>
      </c>
      <c r="F308" s="122">
        <v>41260</v>
      </c>
      <c r="G308" s="119" t="s">
        <v>2462</v>
      </c>
      <c r="H308" s="120" t="s">
        <v>1113</v>
      </c>
      <c r="I308" s="22"/>
      <c r="J308" s="120" t="s">
        <v>1113</v>
      </c>
      <c r="K308" s="22"/>
      <c r="L308" s="22"/>
      <c r="M308" s="120" t="s">
        <v>1113</v>
      </c>
      <c r="N308" s="120"/>
      <c r="O308" s="22"/>
      <c r="P308" s="24"/>
    </row>
    <row r="309" spans="1:25" s="61" customFormat="1" ht="42" customHeight="1" x14ac:dyDescent="0.2">
      <c r="A309" s="121" t="s">
        <v>1860</v>
      </c>
      <c r="B309" s="119" t="s">
        <v>113</v>
      </c>
      <c r="C309" s="119" t="s">
        <v>2482</v>
      </c>
      <c r="D309" s="74">
        <v>99.46</v>
      </c>
      <c r="E309" s="142">
        <v>6569</v>
      </c>
      <c r="F309" s="122">
        <v>41254</v>
      </c>
      <c r="G309" s="119" t="s">
        <v>2463</v>
      </c>
      <c r="H309" s="120" t="s">
        <v>1113</v>
      </c>
      <c r="I309" s="22"/>
      <c r="J309" s="120" t="s">
        <v>1113</v>
      </c>
      <c r="K309" s="22"/>
      <c r="L309" s="22"/>
      <c r="M309" s="120" t="s">
        <v>1113</v>
      </c>
      <c r="N309" s="120"/>
      <c r="O309" s="22"/>
      <c r="P309" s="24"/>
    </row>
    <row r="310" spans="1:25" s="61" customFormat="1" ht="42.75" customHeight="1" x14ac:dyDescent="0.2">
      <c r="A310" s="525" t="s">
        <v>1861</v>
      </c>
      <c r="B310" s="119" t="s">
        <v>20</v>
      </c>
      <c r="C310" s="526" t="s">
        <v>3709</v>
      </c>
      <c r="D310" s="74">
        <v>24</v>
      </c>
      <c r="E310" s="142">
        <v>6589</v>
      </c>
      <c r="F310" s="122">
        <v>41262</v>
      </c>
      <c r="G310" s="119" t="s">
        <v>2464</v>
      </c>
      <c r="H310" s="120" t="s">
        <v>1113</v>
      </c>
      <c r="I310" s="22"/>
      <c r="J310" s="120" t="s">
        <v>1113</v>
      </c>
      <c r="K310" s="22"/>
      <c r="L310" s="22"/>
      <c r="M310" s="120" t="s">
        <v>1113</v>
      </c>
      <c r="N310" s="120"/>
      <c r="O310" s="22"/>
      <c r="P310" s="24"/>
    </row>
    <row r="311" spans="1:25" s="61" customFormat="1" ht="42.75" customHeight="1" x14ac:dyDescent="0.2">
      <c r="A311" s="525"/>
      <c r="B311" s="119" t="s">
        <v>2295</v>
      </c>
      <c r="C311" s="526"/>
      <c r="D311" s="74">
        <v>157.11000000000001</v>
      </c>
      <c r="E311" s="142">
        <v>6588</v>
      </c>
      <c r="F311" s="122">
        <v>41262</v>
      </c>
      <c r="G311" s="119" t="s">
        <v>2465</v>
      </c>
      <c r="H311" s="120" t="s">
        <v>1113</v>
      </c>
      <c r="I311" s="22"/>
      <c r="J311" s="120" t="s">
        <v>1113</v>
      </c>
      <c r="K311" s="22"/>
      <c r="L311" s="22"/>
      <c r="M311" s="120" t="s">
        <v>1113</v>
      </c>
      <c r="N311" s="120"/>
      <c r="O311" s="22"/>
      <c r="P311" s="24"/>
    </row>
    <row r="312" spans="1:25" s="61" customFormat="1" ht="42.75" customHeight="1" x14ac:dyDescent="0.2">
      <c r="A312" s="525"/>
      <c r="B312" s="119" t="s">
        <v>2244</v>
      </c>
      <c r="C312" s="526"/>
      <c r="D312" s="74">
        <v>69.099999999999994</v>
      </c>
      <c r="E312" s="142">
        <v>6587</v>
      </c>
      <c r="F312" s="122">
        <v>41262</v>
      </c>
      <c r="G312" s="119" t="s">
        <v>2465</v>
      </c>
      <c r="H312" s="120" t="s">
        <v>1113</v>
      </c>
      <c r="I312" s="22"/>
      <c r="J312" s="120" t="s">
        <v>1113</v>
      </c>
      <c r="K312" s="22"/>
      <c r="L312" s="22"/>
      <c r="M312" s="120" t="s">
        <v>1113</v>
      </c>
      <c r="N312" s="120"/>
      <c r="O312" s="22"/>
      <c r="P312" s="24"/>
    </row>
    <row r="313" spans="1:25" s="61" customFormat="1" ht="42.75" customHeight="1" x14ac:dyDescent="0.2">
      <c r="A313" s="525"/>
      <c r="B313" s="119" t="s">
        <v>219</v>
      </c>
      <c r="C313" s="526"/>
      <c r="D313" s="74">
        <v>332.98</v>
      </c>
      <c r="E313" s="142">
        <v>6586</v>
      </c>
      <c r="F313" s="122">
        <v>41262</v>
      </c>
      <c r="G313" s="119" t="s">
        <v>2450</v>
      </c>
      <c r="H313" s="120" t="s">
        <v>1113</v>
      </c>
      <c r="I313" s="22"/>
      <c r="J313" s="120" t="s">
        <v>1113</v>
      </c>
      <c r="K313" s="22"/>
      <c r="L313" s="22"/>
      <c r="M313" s="120" t="s">
        <v>1113</v>
      </c>
      <c r="N313" s="120"/>
      <c r="O313" s="22"/>
      <c r="P313" s="24"/>
    </row>
    <row r="314" spans="1:25" s="61" customFormat="1" ht="42.75" customHeight="1" thickBot="1" x14ac:dyDescent="0.25">
      <c r="A314" s="126" t="s">
        <v>1862</v>
      </c>
      <c r="B314" s="127" t="s">
        <v>2244</v>
      </c>
      <c r="C314" s="127" t="s">
        <v>3710</v>
      </c>
      <c r="D314" s="49">
        <v>1022</v>
      </c>
      <c r="E314" s="143">
        <v>6585</v>
      </c>
      <c r="F314" s="128">
        <v>41262</v>
      </c>
      <c r="G314" s="127" t="s">
        <v>2450</v>
      </c>
      <c r="H314" s="129" t="s">
        <v>1113</v>
      </c>
      <c r="I314" s="26"/>
      <c r="J314" s="129" t="s">
        <v>1113</v>
      </c>
      <c r="K314" s="26"/>
      <c r="L314" s="26"/>
      <c r="M314" s="129" t="s">
        <v>1113</v>
      </c>
      <c r="N314" s="129"/>
      <c r="O314" s="26"/>
      <c r="P314" s="28"/>
    </row>
    <row r="315" spans="1:25" s="61" customFormat="1" ht="42.75" customHeight="1" thickTop="1" x14ac:dyDescent="0.2">
      <c r="A315" s="132"/>
      <c r="B315" s="133"/>
      <c r="C315" s="133"/>
      <c r="D315" s="134"/>
      <c r="E315" s="144"/>
      <c r="F315" s="135"/>
      <c r="G315" s="133"/>
      <c r="H315" s="136"/>
      <c r="J315" s="136"/>
      <c r="M315" s="136"/>
      <c r="N315" s="136"/>
    </row>
    <row r="316" spans="1:25" s="64" customFormat="1" x14ac:dyDescent="0.2">
      <c r="A316" s="1"/>
      <c r="D316" s="6"/>
      <c r="E316" s="7"/>
      <c r="F316" s="1"/>
      <c r="H316" s="1"/>
    </row>
    <row r="317" spans="1:25" s="1" customFormat="1" ht="33.75" customHeight="1" thickBot="1" x14ac:dyDescent="0.25">
      <c r="A317" s="486" t="s">
        <v>16</v>
      </c>
      <c r="B317" s="486"/>
      <c r="C317" s="486"/>
      <c r="D317" s="486"/>
      <c r="E317" s="486"/>
      <c r="F317" s="486"/>
      <c r="G317" s="486"/>
      <c r="H317" s="486"/>
      <c r="I317" s="486"/>
      <c r="J317" s="486"/>
      <c r="K317" s="486"/>
      <c r="L317" s="486"/>
      <c r="M317" s="486"/>
      <c r="N317" s="486"/>
      <c r="O317" s="486"/>
      <c r="P317" s="486"/>
    </row>
    <row r="318" spans="1:25" s="47" customFormat="1" ht="48" customHeight="1" thickTop="1" x14ac:dyDescent="0.2">
      <c r="A318" s="527" t="s">
        <v>2102</v>
      </c>
      <c r="B318" s="529" t="s">
        <v>2103</v>
      </c>
      <c r="C318" s="529" t="s">
        <v>2104</v>
      </c>
      <c r="D318" s="480" t="s">
        <v>1107</v>
      </c>
      <c r="E318" s="482" t="s">
        <v>1108</v>
      </c>
      <c r="F318" s="543" t="s">
        <v>2159</v>
      </c>
      <c r="G318" s="477" t="s">
        <v>2105</v>
      </c>
      <c r="H318" s="477" t="s">
        <v>2106</v>
      </c>
      <c r="I318" s="477"/>
      <c r="J318" s="477" t="s">
        <v>2107</v>
      </c>
      <c r="K318" s="477"/>
      <c r="L318" s="477" t="s">
        <v>2108</v>
      </c>
      <c r="M318" s="477"/>
      <c r="N318" s="477"/>
      <c r="O318" s="477"/>
      <c r="P318" s="488" t="s">
        <v>2109</v>
      </c>
      <c r="Q318" s="46"/>
      <c r="R318" s="46"/>
      <c r="S318" s="46"/>
      <c r="T318" s="46"/>
      <c r="U318" s="46"/>
      <c r="V318" s="46"/>
      <c r="W318" s="46"/>
      <c r="X318" s="46"/>
      <c r="Y318" s="46"/>
    </row>
    <row r="319" spans="1:25" s="47" customFormat="1" ht="33" customHeight="1" thickBot="1" x14ac:dyDescent="0.25">
      <c r="A319" s="528"/>
      <c r="B319" s="530"/>
      <c r="C319" s="530"/>
      <c r="D319" s="531"/>
      <c r="E319" s="483"/>
      <c r="F319" s="544"/>
      <c r="G319" s="532"/>
      <c r="H319" s="161" t="s">
        <v>2110</v>
      </c>
      <c r="I319" s="161" t="s">
        <v>2111</v>
      </c>
      <c r="J319" s="161" t="s">
        <v>2112</v>
      </c>
      <c r="K319" s="161" t="s">
        <v>2111</v>
      </c>
      <c r="L319" s="161" t="s">
        <v>1109</v>
      </c>
      <c r="M319" s="161" t="s">
        <v>1110</v>
      </c>
      <c r="N319" s="161" t="s">
        <v>1111</v>
      </c>
      <c r="O319" s="161" t="s">
        <v>1112</v>
      </c>
      <c r="P319" s="541"/>
      <c r="Q319" s="46"/>
      <c r="R319" s="46"/>
      <c r="S319" s="46"/>
      <c r="T319" s="46"/>
      <c r="U319" s="46"/>
      <c r="V319" s="46"/>
      <c r="W319" s="46"/>
      <c r="X319" s="46"/>
      <c r="Y319" s="46"/>
    </row>
    <row r="320" spans="1:25" s="61" customFormat="1" ht="73.5" customHeight="1" x14ac:dyDescent="0.2">
      <c r="A320" s="495" t="s">
        <v>1863</v>
      </c>
      <c r="B320" s="66" t="s">
        <v>1101</v>
      </c>
      <c r="C320" s="479" t="s">
        <v>3711</v>
      </c>
      <c r="D320" s="130">
        <v>43428.02</v>
      </c>
      <c r="E320" s="145" t="s">
        <v>2485</v>
      </c>
      <c r="F320" s="509">
        <v>40927</v>
      </c>
      <c r="G320" s="63" t="s">
        <v>2494</v>
      </c>
      <c r="H320" s="23" t="s">
        <v>1113</v>
      </c>
      <c r="I320" s="22"/>
      <c r="J320" s="23" t="s">
        <v>1113</v>
      </c>
      <c r="K320" s="22"/>
      <c r="L320" s="22"/>
      <c r="M320" s="23" t="s">
        <v>1113</v>
      </c>
      <c r="N320" s="22"/>
      <c r="O320" s="22"/>
      <c r="P320" s="24"/>
    </row>
    <row r="321" spans="1:25" s="61" customFormat="1" ht="78.75" x14ac:dyDescent="0.2">
      <c r="A321" s="495"/>
      <c r="B321" s="66" t="s">
        <v>1105</v>
      </c>
      <c r="C321" s="479"/>
      <c r="D321" s="130">
        <v>3279.8</v>
      </c>
      <c r="E321" s="145" t="s">
        <v>2486</v>
      </c>
      <c r="F321" s="509"/>
      <c r="G321" s="63" t="s">
        <v>2494</v>
      </c>
      <c r="H321" s="23" t="s">
        <v>1113</v>
      </c>
      <c r="I321" s="22"/>
      <c r="J321" s="23" t="s">
        <v>1113</v>
      </c>
      <c r="K321" s="22"/>
      <c r="L321" s="22"/>
      <c r="M321" s="23" t="s">
        <v>1113</v>
      </c>
      <c r="N321" s="22"/>
      <c r="O321" s="22"/>
      <c r="P321" s="24"/>
    </row>
    <row r="322" spans="1:25" s="61" customFormat="1" ht="94.5" x14ac:dyDescent="0.2">
      <c r="A322" s="84" t="s">
        <v>1864</v>
      </c>
      <c r="B322" s="66" t="s">
        <v>52</v>
      </c>
      <c r="C322" s="66" t="s">
        <v>3712</v>
      </c>
      <c r="D322" s="130">
        <v>84800</v>
      </c>
      <c r="E322" s="145" t="s">
        <v>2487</v>
      </c>
      <c r="F322" s="104">
        <v>40969</v>
      </c>
      <c r="G322" s="63" t="s">
        <v>2495</v>
      </c>
      <c r="H322" s="23" t="s">
        <v>1113</v>
      </c>
      <c r="I322" s="22"/>
      <c r="J322" s="23" t="s">
        <v>1113</v>
      </c>
      <c r="K322" s="22"/>
      <c r="L322" s="22"/>
      <c r="M322" s="23" t="s">
        <v>1113</v>
      </c>
      <c r="N322" s="22"/>
      <c r="O322" s="22"/>
      <c r="P322" s="24"/>
    </row>
    <row r="323" spans="1:25" s="61" customFormat="1" ht="31.5" x14ac:dyDescent="0.2">
      <c r="A323" s="84" t="s">
        <v>1865</v>
      </c>
      <c r="B323" s="66" t="s">
        <v>2483</v>
      </c>
      <c r="C323" s="66" t="s">
        <v>3713</v>
      </c>
      <c r="D323" s="130">
        <f>81833.28+29120.36</f>
        <v>110953.64</v>
      </c>
      <c r="E323" s="145" t="s">
        <v>2488</v>
      </c>
      <c r="F323" s="104">
        <v>41046</v>
      </c>
      <c r="G323" s="37" t="s">
        <v>2496</v>
      </c>
      <c r="H323" s="23" t="s">
        <v>1113</v>
      </c>
      <c r="I323" s="22"/>
      <c r="J323" s="23" t="s">
        <v>1113</v>
      </c>
      <c r="K323" s="22"/>
      <c r="L323" s="22"/>
      <c r="M323" s="23" t="s">
        <v>1113</v>
      </c>
      <c r="N323" s="22"/>
      <c r="O323" s="22"/>
      <c r="P323" s="24"/>
    </row>
    <row r="324" spans="1:25" s="61" customFormat="1" ht="63" x14ac:dyDescent="0.2">
      <c r="A324" s="495" t="s">
        <v>1866</v>
      </c>
      <c r="B324" s="66" t="s">
        <v>680</v>
      </c>
      <c r="C324" s="479" t="s">
        <v>3714</v>
      </c>
      <c r="D324" s="130">
        <v>36631.800000000003</v>
      </c>
      <c r="E324" s="145" t="s">
        <v>2489</v>
      </c>
      <c r="F324" s="509" t="s">
        <v>55</v>
      </c>
      <c r="G324" s="63" t="s">
        <v>2497</v>
      </c>
      <c r="H324" s="23" t="s">
        <v>1113</v>
      </c>
      <c r="I324" s="22"/>
      <c r="J324" s="23" t="s">
        <v>1113</v>
      </c>
      <c r="K324" s="22"/>
      <c r="L324" s="22"/>
      <c r="M324" s="23" t="s">
        <v>1113</v>
      </c>
      <c r="N324" s="22"/>
      <c r="O324" s="22"/>
      <c r="P324" s="24"/>
    </row>
    <row r="325" spans="1:25" s="61" customFormat="1" ht="47.25" x14ac:dyDescent="0.2">
      <c r="A325" s="495"/>
      <c r="B325" s="66" t="s">
        <v>53</v>
      </c>
      <c r="C325" s="479"/>
      <c r="D325" s="130">
        <v>14196.52</v>
      </c>
      <c r="E325" s="145" t="s">
        <v>2490</v>
      </c>
      <c r="F325" s="509"/>
      <c r="G325" s="63" t="s">
        <v>2498</v>
      </c>
      <c r="H325" s="23" t="s">
        <v>1113</v>
      </c>
      <c r="I325" s="22"/>
      <c r="J325" s="23" t="s">
        <v>1113</v>
      </c>
      <c r="K325" s="22"/>
      <c r="L325" s="22"/>
      <c r="M325" s="23" t="s">
        <v>1113</v>
      </c>
      <c r="N325" s="22"/>
      <c r="O325" s="22"/>
      <c r="P325" s="24"/>
    </row>
    <row r="326" spans="1:25" s="61" customFormat="1" ht="63" x14ac:dyDescent="0.2">
      <c r="A326" s="495"/>
      <c r="B326" s="66" t="s">
        <v>2</v>
      </c>
      <c r="C326" s="479"/>
      <c r="D326" s="130">
        <v>1609.49</v>
      </c>
      <c r="E326" s="145" t="s">
        <v>2491</v>
      </c>
      <c r="F326" s="509"/>
      <c r="G326" s="63" t="s">
        <v>2499</v>
      </c>
      <c r="H326" s="23" t="s">
        <v>1113</v>
      </c>
      <c r="I326" s="22"/>
      <c r="J326" s="23" t="s">
        <v>1113</v>
      </c>
      <c r="K326" s="22"/>
      <c r="L326" s="22"/>
      <c r="M326" s="23" t="s">
        <v>1113</v>
      </c>
      <c r="N326" s="22"/>
      <c r="O326" s="22"/>
      <c r="P326" s="24"/>
    </row>
    <row r="327" spans="1:25" s="61" customFormat="1" ht="47.25" x14ac:dyDescent="0.2">
      <c r="A327" s="495"/>
      <c r="B327" s="66" t="s">
        <v>54</v>
      </c>
      <c r="C327" s="479"/>
      <c r="D327" s="130">
        <v>14139.69</v>
      </c>
      <c r="E327" s="145" t="s">
        <v>2492</v>
      </c>
      <c r="F327" s="509"/>
      <c r="G327" s="63" t="s">
        <v>2500</v>
      </c>
      <c r="H327" s="23" t="s">
        <v>1113</v>
      </c>
      <c r="I327" s="22"/>
      <c r="J327" s="23" t="s">
        <v>1113</v>
      </c>
      <c r="K327" s="22"/>
      <c r="L327" s="22"/>
      <c r="M327" s="23" t="s">
        <v>1113</v>
      </c>
      <c r="N327" s="22"/>
      <c r="O327" s="22"/>
      <c r="P327" s="24"/>
    </row>
    <row r="328" spans="1:25" s="61" customFormat="1" ht="83.25" customHeight="1" thickBot="1" x14ac:dyDescent="0.25">
      <c r="A328" s="85" t="s">
        <v>1867</v>
      </c>
      <c r="B328" s="83" t="s">
        <v>2484</v>
      </c>
      <c r="C328" s="83" t="s">
        <v>3912</v>
      </c>
      <c r="D328" s="131">
        <v>125318.3</v>
      </c>
      <c r="E328" s="146" t="s">
        <v>2493</v>
      </c>
      <c r="F328" s="109">
        <v>41242</v>
      </c>
      <c r="G328" s="39" t="s">
        <v>2501</v>
      </c>
      <c r="H328" s="27" t="s">
        <v>1113</v>
      </c>
      <c r="I328" s="26"/>
      <c r="J328" s="27" t="s">
        <v>1113</v>
      </c>
      <c r="K328" s="26"/>
      <c r="L328" s="26"/>
      <c r="M328" s="27" t="s">
        <v>1113</v>
      </c>
      <c r="N328" s="26"/>
      <c r="O328" s="26"/>
      <c r="P328" s="28"/>
    </row>
    <row r="329" spans="1:25" s="64" customFormat="1" ht="12" thickTop="1" x14ac:dyDescent="0.2">
      <c r="A329" s="1"/>
      <c r="D329" s="6"/>
      <c r="E329" s="7"/>
      <c r="F329" s="1"/>
      <c r="H329" s="1"/>
    </row>
    <row r="330" spans="1:25" s="64" customFormat="1" x14ac:dyDescent="0.2">
      <c r="A330" s="1"/>
      <c r="D330" s="6"/>
      <c r="E330" s="7"/>
      <c r="F330" s="1"/>
      <c r="H330" s="1"/>
    </row>
    <row r="331" spans="1:25" s="21" customFormat="1" ht="31.5" customHeight="1" thickBot="1" x14ac:dyDescent="0.25">
      <c r="A331" s="486" t="s">
        <v>56</v>
      </c>
      <c r="B331" s="486"/>
      <c r="C331" s="486"/>
      <c r="D331" s="486"/>
      <c r="E331" s="486"/>
      <c r="F331" s="486"/>
      <c r="G331" s="486"/>
      <c r="H331" s="486"/>
      <c r="I331" s="486"/>
      <c r="J331" s="486"/>
      <c r="K331" s="486"/>
      <c r="L331" s="486"/>
      <c r="M331" s="486"/>
      <c r="N331" s="486"/>
      <c r="O331" s="486"/>
      <c r="P331" s="486"/>
    </row>
    <row r="332" spans="1:25" s="47" customFormat="1" ht="48" customHeight="1" thickTop="1" x14ac:dyDescent="0.2">
      <c r="A332" s="527" t="s">
        <v>2102</v>
      </c>
      <c r="B332" s="529" t="s">
        <v>2103</v>
      </c>
      <c r="C332" s="529" t="s">
        <v>2104</v>
      </c>
      <c r="D332" s="480" t="s">
        <v>1107</v>
      </c>
      <c r="E332" s="482" t="s">
        <v>1108</v>
      </c>
      <c r="F332" s="543" t="s">
        <v>2159</v>
      </c>
      <c r="G332" s="477" t="s">
        <v>2105</v>
      </c>
      <c r="H332" s="477" t="s">
        <v>2106</v>
      </c>
      <c r="I332" s="477"/>
      <c r="J332" s="477" t="s">
        <v>2107</v>
      </c>
      <c r="K332" s="477"/>
      <c r="L332" s="477" t="s">
        <v>2108</v>
      </c>
      <c r="M332" s="477"/>
      <c r="N332" s="477"/>
      <c r="O332" s="477"/>
      <c r="P332" s="488" t="s">
        <v>2109</v>
      </c>
      <c r="Q332" s="46"/>
      <c r="R332" s="46"/>
      <c r="S332" s="46"/>
      <c r="T332" s="46"/>
      <c r="U332" s="46"/>
      <c r="V332" s="46"/>
      <c r="W332" s="46"/>
      <c r="X332" s="46"/>
      <c r="Y332" s="46"/>
    </row>
    <row r="333" spans="1:25" s="47" customFormat="1" ht="33" customHeight="1" x14ac:dyDescent="0.2">
      <c r="A333" s="528"/>
      <c r="B333" s="530"/>
      <c r="C333" s="530"/>
      <c r="D333" s="531"/>
      <c r="E333" s="545"/>
      <c r="F333" s="544"/>
      <c r="G333" s="532"/>
      <c r="H333" s="161" t="s">
        <v>2110</v>
      </c>
      <c r="I333" s="161" t="s">
        <v>2111</v>
      </c>
      <c r="J333" s="161" t="s">
        <v>2112</v>
      </c>
      <c r="K333" s="161" t="s">
        <v>2111</v>
      </c>
      <c r="L333" s="161" t="s">
        <v>1109</v>
      </c>
      <c r="M333" s="161" t="s">
        <v>1110</v>
      </c>
      <c r="N333" s="161" t="s">
        <v>1111</v>
      </c>
      <c r="O333" s="161" t="s">
        <v>1112</v>
      </c>
      <c r="P333" s="541"/>
      <c r="Q333" s="46"/>
      <c r="R333" s="46"/>
      <c r="S333" s="46"/>
      <c r="T333" s="46"/>
      <c r="U333" s="46"/>
      <c r="V333" s="46"/>
      <c r="W333" s="46"/>
      <c r="X333" s="46"/>
      <c r="Y333" s="46"/>
    </row>
    <row r="334" spans="1:25" s="61" customFormat="1" ht="96.75" customHeight="1" x14ac:dyDescent="0.2">
      <c r="A334" s="495" t="s">
        <v>1868</v>
      </c>
      <c r="B334" s="66" t="s">
        <v>2502</v>
      </c>
      <c r="C334" s="479" t="s">
        <v>3715</v>
      </c>
      <c r="D334" s="137">
        <v>32000</v>
      </c>
      <c r="E334" s="145" t="s">
        <v>2518</v>
      </c>
      <c r="F334" s="62" t="s">
        <v>2507</v>
      </c>
      <c r="G334" s="66" t="s">
        <v>2508</v>
      </c>
      <c r="H334" s="23" t="s">
        <v>1113</v>
      </c>
      <c r="I334" s="22"/>
      <c r="J334" s="23" t="s">
        <v>1113</v>
      </c>
      <c r="K334" s="22"/>
      <c r="L334" s="22"/>
      <c r="M334" s="23" t="s">
        <v>1113</v>
      </c>
      <c r="N334" s="22"/>
      <c r="O334" s="22"/>
      <c r="P334" s="24"/>
    </row>
    <row r="335" spans="1:25" s="61" customFormat="1" ht="92.25" customHeight="1" x14ac:dyDescent="0.2">
      <c r="A335" s="495"/>
      <c r="B335" s="63" t="s">
        <v>4</v>
      </c>
      <c r="C335" s="479"/>
      <c r="D335" s="138">
        <v>100000</v>
      </c>
      <c r="E335" s="145" t="s">
        <v>2519</v>
      </c>
      <c r="F335" s="36" t="s">
        <v>2509</v>
      </c>
      <c r="G335" s="63" t="s">
        <v>2510</v>
      </c>
      <c r="H335" s="23" t="s">
        <v>1113</v>
      </c>
      <c r="I335" s="22"/>
      <c r="J335" s="23" t="s">
        <v>1113</v>
      </c>
      <c r="K335" s="22"/>
      <c r="L335" s="22"/>
      <c r="M335" s="23" t="s">
        <v>1113</v>
      </c>
      <c r="N335" s="22"/>
      <c r="O335" s="22"/>
      <c r="P335" s="24"/>
    </row>
    <row r="336" spans="1:25" s="61" customFormat="1" ht="75" customHeight="1" x14ac:dyDescent="0.2">
      <c r="A336" s="537" t="s">
        <v>1869</v>
      </c>
      <c r="B336" s="63" t="s">
        <v>2503</v>
      </c>
      <c r="C336" s="487" t="s">
        <v>3716</v>
      </c>
      <c r="D336" s="138">
        <v>144386.63</v>
      </c>
      <c r="E336" s="145" t="s">
        <v>57</v>
      </c>
      <c r="F336" s="533" t="s">
        <v>2511</v>
      </c>
      <c r="G336" s="63" t="s">
        <v>2512</v>
      </c>
      <c r="H336" s="23" t="s">
        <v>1113</v>
      </c>
      <c r="I336" s="22"/>
      <c r="J336" s="23" t="s">
        <v>1113</v>
      </c>
      <c r="K336" s="22"/>
      <c r="L336" s="22"/>
      <c r="M336" s="23" t="s">
        <v>1113</v>
      </c>
      <c r="N336" s="22"/>
      <c r="O336" s="22"/>
      <c r="P336" s="24"/>
    </row>
    <row r="337" spans="1:16" s="61" customFormat="1" ht="103.5" customHeight="1" x14ac:dyDescent="0.2">
      <c r="A337" s="537"/>
      <c r="B337" s="63" t="s">
        <v>226</v>
      </c>
      <c r="C337" s="487"/>
      <c r="D337" s="138">
        <v>7008.49</v>
      </c>
      <c r="E337" s="145" t="s">
        <v>2520</v>
      </c>
      <c r="F337" s="533"/>
      <c r="G337" s="63" t="s">
        <v>2513</v>
      </c>
      <c r="H337" s="23" t="s">
        <v>1113</v>
      </c>
      <c r="I337" s="22"/>
      <c r="J337" s="23" t="s">
        <v>1113</v>
      </c>
      <c r="K337" s="22"/>
      <c r="L337" s="22"/>
      <c r="M337" s="23" t="s">
        <v>1113</v>
      </c>
      <c r="N337" s="22"/>
      <c r="O337" s="22"/>
      <c r="P337" s="24"/>
    </row>
    <row r="338" spans="1:16" s="61" customFormat="1" ht="90.75" customHeight="1" x14ac:dyDescent="0.2">
      <c r="A338" s="537"/>
      <c r="B338" s="63" t="s">
        <v>153</v>
      </c>
      <c r="C338" s="487"/>
      <c r="D338" s="138">
        <v>2632.15</v>
      </c>
      <c r="E338" s="145" t="s">
        <v>2521</v>
      </c>
      <c r="F338" s="533"/>
      <c r="G338" s="63" t="s">
        <v>2514</v>
      </c>
      <c r="H338" s="23" t="s">
        <v>1113</v>
      </c>
      <c r="I338" s="22"/>
      <c r="J338" s="23" t="s">
        <v>1113</v>
      </c>
      <c r="K338" s="22"/>
      <c r="L338" s="22"/>
      <c r="M338" s="23" t="s">
        <v>1113</v>
      </c>
      <c r="N338" s="22"/>
      <c r="O338" s="22"/>
      <c r="P338" s="24"/>
    </row>
    <row r="339" spans="1:16" s="61" customFormat="1" ht="77.25" customHeight="1" x14ac:dyDescent="0.2">
      <c r="A339" s="537"/>
      <c r="B339" s="63" t="s">
        <v>2504</v>
      </c>
      <c r="C339" s="487"/>
      <c r="D339" s="138">
        <v>21484.799999999999</v>
      </c>
      <c r="E339" s="145" t="s">
        <v>2505</v>
      </c>
      <c r="F339" s="533"/>
      <c r="G339" s="63" t="s">
        <v>2515</v>
      </c>
      <c r="H339" s="23" t="s">
        <v>1113</v>
      </c>
      <c r="I339" s="22"/>
      <c r="J339" s="23" t="s">
        <v>1113</v>
      </c>
      <c r="K339" s="22"/>
      <c r="L339" s="22"/>
      <c r="M339" s="23" t="s">
        <v>1113</v>
      </c>
      <c r="N339" s="22"/>
      <c r="O339" s="22"/>
      <c r="P339" s="24"/>
    </row>
    <row r="340" spans="1:16" s="61" customFormat="1" ht="75" customHeight="1" thickBot="1" x14ac:dyDescent="0.25">
      <c r="A340" s="538"/>
      <c r="B340" s="39" t="s">
        <v>2168</v>
      </c>
      <c r="C340" s="536"/>
      <c r="D340" s="139">
        <v>37834.019999999997</v>
      </c>
      <c r="E340" s="146" t="s">
        <v>2506</v>
      </c>
      <c r="F340" s="534"/>
      <c r="G340" s="39" t="s">
        <v>2516</v>
      </c>
      <c r="H340" s="27" t="s">
        <v>1113</v>
      </c>
      <c r="I340" s="26"/>
      <c r="J340" s="27" t="s">
        <v>1113</v>
      </c>
      <c r="K340" s="26"/>
      <c r="L340" s="26"/>
      <c r="M340" s="27" t="s">
        <v>1113</v>
      </c>
      <c r="N340" s="26"/>
      <c r="O340" s="26"/>
      <c r="P340" s="28"/>
    </row>
    <row r="341" spans="1:16" s="61" customFormat="1" ht="16.5" thickTop="1" x14ac:dyDescent="0.2">
      <c r="A341" s="12"/>
      <c r="D341" s="82"/>
      <c r="E341" s="13"/>
      <c r="F341" s="12"/>
      <c r="H341" s="12"/>
    </row>
    <row r="342" spans="1:16" s="61" customFormat="1" ht="15.75" x14ac:dyDescent="0.2">
      <c r="A342" s="12"/>
      <c r="D342" s="82"/>
      <c r="E342" s="13"/>
      <c r="F342" s="12"/>
      <c r="H342" s="12"/>
    </row>
    <row r="343" spans="1:16" s="61" customFormat="1" ht="15.75" x14ac:dyDescent="0.2">
      <c r="A343" s="12"/>
      <c r="D343" s="82"/>
      <c r="E343" s="13"/>
      <c r="F343" s="12"/>
      <c r="H343" s="12"/>
    </row>
    <row r="344" spans="1:16" s="61" customFormat="1" ht="15.75" x14ac:dyDescent="0.2">
      <c r="A344" s="12"/>
      <c r="D344" s="82"/>
      <c r="E344" s="13"/>
      <c r="F344" s="12"/>
      <c r="H344" s="12"/>
    </row>
    <row r="345" spans="1:16" s="61" customFormat="1" ht="15.75" x14ac:dyDescent="0.2">
      <c r="A345" s="12"/>
      <c r="D345" s="82"/>
      <c r="E345" s="13"/>
      <c r="F345" s="12"/>
      <c r="H345" s="12"/>
    </row>
    <row r="346" spans="1:16" s="61" customFormat="1" ht="15.75" x14ac:dyDescent="0.2">
      <c r="A346" s="12"/>
      <c r="D346" s="82"/>
      <c r="E346" s="13"/>
      <c r="F346" s="12"/>
      <c r="H346" s="12"/>
    </row>
    <row r="347" spans="1:16" s="61" customFormat="1" ht="15.75" x14ac:dyDescent="0.2">
      <c r="A347" s="12"/>
      <c r="D347" s="82"/>
      <c r="E347" s="13"/>
      <c r="F347" s="12"/>
      <c r="H347" s="12"/>
    </row>
    <row r="348" spans="1:16" s="61" customFormat="1" ht="15.75" x14ac:dyDescent="0.2">
      <c r="A348" s="12"/>
      <c r="D348" s="82"/>
      <c r="E348" s="13"/>
      <c r="F348" s="12"/>
      <c r="H348" s="12"/>
    </row>
    <row r="349" spans="1:16" s="61" customFormat="1" ht="15.75" x14ac:dyDescent="0.2">
      <c r="A349" s="12"/>
      <c r="D349" s="82"/>
      <c r="E349" s="13"/>
      <c r="F349" s="12"/>
      <c r="H349" s="12"/>
    </row>
    <row r="350" spans="1:16" s="61" customFormat="1" ht="15.75" x14ac:dyDescent="0.2">
      <c r="A350" s="12"/>
      <c r="D350" s="82"/>
      <c r="E350" s="13"/>
      <c r="F350" s="12"/>
      <c r="H350" s="12"/>
    </row>
    <row r="351" spans="1:16" s="61" customFormat="1" ht="15.75" x14ac:dyDescent="0.2">
      <c r="A351" s="12"/>
      <c r="D351" s="82"/>
      <c r="E351" s="13"/>
      <c r="F351" s="12"/>
      <c r="H351" s="12"/>
    </row>
    <row r="352" spans="1:16" s="61" customFormat="1" ht="15.75" x14ac:dyDescent="0.2">
      <c r="A352" s="12"/>
      <c r="D352" s="82"/>
      <c r="E352" s="13"/>
      <c r="F352" s="12"/>
      <c r="H352" s="12"/>
    </row>
    <row r="353" spans="1:8" s="61" customFormat="1" ht="15.75" x14ac:dyDescent="0.2">
      <c r="A353" s="12"/>
      <c r="D353" s="82"/>
      <c r="E353" s="13"/>
      <c r="F353" s="12"/>
      <c r="H353" s="12"/>
    </row>
    <row r="354" spans="1:8" s="61" customFormat="1" ht="15.75" x14ac:dyDescent="0.2">
      <c r="A354" s="12"/>
      <c r="D354" s="82"/>
      <c r="E354" s="13"/>
      <c r="F354" s="12"/>
      <c r="H354" s="12"/>
    </row>
    <row r="355" spans="1:8" s="61" customFormat="1" ht="15.75" x14ac:dyDescent="0.2">
      <c r="A355" s="12"/>
      <c r="D355" s="82"/>
      <c r="E355" s="13"/>
      <c r="F355" s="12"/>
      <c r="H355" s="12"/>
    </row>
    <row r="356" spans="1:8" s="61" customFormat="1" ht="15.75" x14ac:dyDescent="0.2">
      <c r="A356" s="12"/>
      <c r="D356" s="82"/>
      <c r="E356" s="13"/>
      <c r="F356" s="12"/>
      <c r="H356" s="12"/>
    </row>
    <row r="357" spans="1:8" s="61" customFormat="1" ht="15.75" x14ac:dyDescent="0.2">
      <c r="A357" s="12"/>
      <c r="D357" s="82"/>
      <c r="E357" s="13"/>
      <c r="F357" s="12"/>
      <c r="H357" s="12"/>
    </row>
    <row r="358" spans="1:8" s="61" customFormat="1" ht="15.75" x14ac:dyDescent="0.2">
      <c r="A358" s="12"/>
      <c r="D358" s="82"/>
      <c r="E358" s="13"/>
      <c r="F358" s="12"/>
      <c r="H358" s="12"/>
    </row>
    <row r="359" spans="1:8" s="61" customFormat="1" ht="15.75" x14ac:dyDescent="0.2">
      <c r="A359" s="12"/>
      <c r="D359" s="82"/>
      <c r="E359" s="13"/>
      <c r="F359" s="12"/>
      <c r="H359" s="12"/>
    </row>
    <row r="360" spans="1:8" s="61" customFormat="1" ht="15.75" x14ac:dyDescent="0.2">
      <c r="A360" s="12"/>
      <c r="D360" s="82"/>
      <c r="E360" s="13"/>
      <c r="F360" s="12"/>
      <c r="H360" s="12"/>
    </row>
    <row r="361" spans="1:8" s="61" customFormat="1" ht="15.75" x14ac:dyDescent="0.2">
      <c r="A361" s="12"/>
      <c r="D361" s="82"/>
      <c r="E361" s="13"/>
      <c r="F361" s="12"/>
      <c r="H361" s="12"/>
    </row>
    <row r="362" spans="1:8" s="61" customFormat="1" ht="15.75" x14ac:dyDescent="0.2">
      <c r="A362" s="12"/>
      <c r="D362" s="82"/>
      <c r="E362" s="13"/>
      <c r="F362" s="12"/>
      <c r="H362" s="12"/>
    </row>
    <row r="363" spans="1:8" s="64" customFormat="1" x14ac:dyDescent="0.2">
      <c r="A363" s="1"/>
      <c r="D363" s="6"/>
      <c r="E363" s="7"/>
      <c r="F363" s="1"/>
      <c r="H363" s="1"/>
    </row>
    <row r="364" spans="1:8" s="64" customFormat="1" x14ac:dyDescent="0.2">
      <c r="A364" s="1"/>
      <c r="D364" s="6"/>
      <c r="E364" s="7"/>
      <c r="F364" s="1"/>
      <c r="H364" s="1"/>
    </row>
    <row r="365" spans="1:8" s="64" customFormat="1" x14ac:dyDescent="0.2">
      <c r="A365" s="1"/>
      <c r="D365" s="6"/>
      <c r="E365" s="7"/>
      <c r="F365" s="1"/>
      <c r="H365" s="1"/>
    </row>
    <row r="366" spans="1:8" s="64" customFormat="1" x14ac:dyDescent="0.2">
      <c r="A366" s="1"/>
      <c r="D366" s="6"/>
      <c r="E366" s="7"/>
      <c r="F366" s="1"/>
      <c r="H366" s="1"/>
    </row>
    <row r="367" spans="1:8" s="64" customFormat="1" x14ac:dyDescent="0.2">
      <c r="A367" s="1"/>
      <c r="D367" s="6"/>
      <c r="E367" s="7"/>
      <c r="F367" s="1"/>
      <c r="H367" s="1"/>
    </row>
    <row r="368" spans="1:8" s="64" customFormat="1" x14ac:dyDescent="0.2">
      <c r="A368" s="1"/>
      <c r="D368" s="6"/>
      <c r="E368" s="7"/>
      <c r="F368" s="1"/>
      <c r="H368" s="1"/>
    </row>
    <row r="369" spans="1:8" s="64" customFormat="1" x14ac:dyDescent="0.2">
      <c r="A369" s="1"/>
      <c r="D369" s="6"/>
      <c r="E369" s="7"/>
      <c r="F369" s="1"/>
      <c r="H369" s="1"/>
    </row>
    <row r="370" spans="1:8" s="64" customFormat="1" x14ac:dyDescent="0.2">
      <c r="A370" s="1"/>
      <c r="D370" s="6"/>
      <c r="E370" s="7"/>
      <c r="F370" s="1"/>
      <c r="H370" s="1"/>
    </row>
    <row r="371" spans="1:8" s="64" customFormat="1" x14ac:dyDescent="0.2">
      <c r="A371" s="1"/>
      <c r="D371" s="6"/>
      <c r="E371" s="7"/>
      <c r="F371" s="1"/>
      <c r="H371" s="1"/>
    </row>
    <row r="372" spans="1:8" s="64" customFormat="1" x14ac:dyDescent="0.2">
      <c r="A372" s="1"/>
      <c r="D372" s="6"/>
      <c r="E372" s="7"/>
      <c r="F372" s="1"/>
      <c r="H372" s="1"/>
    </row>
    <row r="373" spans="1:8" s="64" customFormat="1" x14ac:dyDescent="0.2">
      <c r="A373" s="1"/>
      <c r="D373" s="6"/>
      <c r="E373" s="7"/>
      <c r="F373" s="1"/>
      <c r="H373" s="1"/>
    </row>
    <row r="374" spans="1:8" s="64" customFormat="1" x14ac:dyDescent="0.2">
      <c r="A374" s="1"/>
      <c r="D374" s="6"/>
      <c r="E374" s="7"/>
      <c r="F374" s="1"/>
      <c r="H374" s="1"/>
    </row>
    <row r="375" spans="1:8" s="64" customFormat="1" x14ac:dyDescent="0.2">
      <c r="A375" s="1"/>
      <c r="D375" s="6"/>
      <c r="E375" s="7"/>
      <c r="F375" s="1"/>
      <c r="H375" s="1"/>
    </row>
    <row r="376" spans="1:8" s="64" customFormat="1" x14ac:dyDescent="0.2">
      <c r="A376" s="1"/>
      <c r="D376" s="6"/>
      <c r="E376" s="7"/>
      <c r="F376" s="1"/>
      <c r="H376" s="1"/>
    </row>
    <row r="377" spans="1:8" s="64" customFormat="1" x14ac:dyDescent="0.2">
      <c r="A377" s="1"/>
      <c r="D377" s="6"/>
      <c r="E377" s="7"/>
      <c r="F377" s="1"/>
      <c r="H377" s="1"/>
    </row>
    <row r="378" spans="1:8" s="64" customFormat="1" x14ac:dyDescent="0.2">
      <c r="A378" s="1"/>
      <c r="D378" s="6"/>
      <c r="E378" s="7"/>
      <c r="F378" s="1"/>
      <c r="H378" s="1"/>
    </row>
    <row r="379" spans="1:8" s="64" customFormat="1" x14ac:dyDescent="0.2">
      <c r="A379" s="1"/>
      <c r="D379" s="6"/>
      <c r="E379" s="7"/>
      <c r="F379" s="1"/>
      <c r="H379" s="1"/>
    </row>
    <row r="380" spans="1:8" s="64" customFormat="1" x14ac:dyDescent="0.2">
      <c r="A380" s="1"/>
      <c r="D380" s="6"/>
      <c r="E380" s="7"/>
      <c r="F380" s="1"/>
      <c r="H380" s="1"/>
    </row>
    <row r="381" spans="1:8" s="64" customFormat="1" x14ac:dyDescent="0.2">
      <c r="A381" s="1"/>
      <c r="D381" s="6"/>
      <c r="E381" s="7"/>
      <c r="F381" s="1"/>
      <c r="H381" s="1"/>
    </row>
    <row r="382" spans="1:8" s="64" customFormat="1" x14ac:dyDescent="0.2">
      <c r="A382" s="1"/>
      <c r="D382" s="6"/>
      <c r="E382" s="7"/>
      <c r="F382" s="1"/>
      <c r="H382" s="1"/>
    </row>
    <row r="383" spans="1:8" s="64" customFormat="1" x14ac:dyDescent="0.2">
      <c r="A383" s="1"/>
      <c r="D383" s="6"/>
      <c r="E383" s="7"/>
      <c r="F383" s="1"/>
      <c r="H383" s="1"/>
    </row>
    <row r="384" spans="1:8" s="64" customFormat="1" x14ac:dyDescent="0.2">
      <c r="A384" s="1"/>
      <c r="D384" s="6"/>
      <c r="E384" s="7"/>
      <c r="F384" s="1"/>
      <c r="H384" s="1"/>
    </row>
    <row r="385" spans="1:8" s="64" customFormat="1" x14ac:dyDescent="0.2">
      <c r="A385" s="1"/>
      <c r="D385" s="6"/>
      <c r="E385" s="7"/>
      <c r="F385" s="1"/>
      <c r="H385" s="1"/>
    </row>
    <row r="386" spans="1:8" s="64" customFormat="1" x14ac:dyDescent="0.2">
      <c r="A386" s="1"/>
      <c r="D386" s="6"/>
      <c r="E386" s="7"/>
      <c r="F386" s="1"/>
      <c r="H386" s="1"/>
    </row>
    <row r="387" spans="1:8" s="64" customFormat="1" x14ac:dyDescent="0.2">
      <c r="A387" s="1"/>
      <c r="D387" s="6"/>
      <c r="E387" s="7"/>
      <c r="F387" s="1"/>
      <c r="H387" s="1"/>
    </row>
    <row r="388" spans="1:8" s="64" customFormat="1" x14ac:dyDescent="0.2">
      <c r="A388" s="1"/>
      <c r="D388" s="6"/>
      <c r="E388" s="7"/>
      <c r="F388" s="1"/>
      <c r="H388" s="1"/>
    </row>
    <row r="389" spans="1:8" s="64" customFormat="1" x14ac:dyDescent="0.2">
      <c r="A389" s="1"/>
      <c r="D389" s="6"/>
      <c r="E389" s="7"/>
      <c r="F389" s="1"/>
      <c r="H389" s="1"/>
    </row>
    <row r="390" spans="1:8" s="64" customFormat="1" x14ac:dyDescent="0.2">
      <c r="A390" s="1"/>
      <c r="D390" s="6"/>
      <c r="E390" s="7"/>
      <c r="F390" s="1"/>
      <c r="H390" s="1"/>
    </row>
    <row r="391" spans="1:8" s="64" customFormat="1" x14ac:dyDescent="0.2">
      <c r="A391" s="1"/>
      <c r="D391" s="6"/>
      <c r="E391" s="7"/>
      <c r="F391" s="1"/>
      <c r="H391" s="1"/>
    </row>
    <row r="392" spans="1:8" s="64" customFormat="1" x14ac:dyDescent="0.2">
      <c r="A392" s="1"/>
      <c r="D392" s="6"/>
      <c r="E392" s="7"/>
      <c r="F392" s="1"/>
      <c r="H392" s="1"/>
    </row>
    <row r="393" spans="1:8" s="64" customFormat="1" x14ac:dyDescent="0.2">
      <c r="A393" s="1"/>
      <c r="D393" s="6"/>
      <c r="E393" s="7"/>
      <c r="F393" s="1"/>
      <c r="H393" s="1"/>
    </row>
    <row r="394" spans="1:8" s="64" customFormat="1" x14ac:dyDescent="0.2">
      <c r="A394" s="1"/>
      <c r="D394" s="6"/>
      <c r="E394" s="7"/>
      <c r="F394" s="1"/>
      <c r="H394" s="1"/>
    </row>
    <row r="395" spans="1:8" s="64" customFormat="1" x14ac:dyDescent="0.2">
      <c r="A395" s="1"/>
      <c r="D395" s="6"/>
      <c r="E395" s="7"/>
      <c r="F395" s="1"/>
      <c r="H395" s="1"/>
    </row>
    <row r="396" spans="1:8" s="64" customFormat="1" x14ac:dyDescent="0.2">
      <c r="A396" s="1"/>
      <c r="D396" s="6"/>
      <c r="E396" s="7"/>
      <c r="F396" s="1"/>
      <c r="H396" s="1"/>
    </row>
    <row r="397" spans="1:8" s="64" customFormat="1" x14ac:dyDescent="0.2">
      <c r="A397" s="1"/>
      <c r="D397" s="6"/>
      <c r="E397" s="7"/>
      <c r="F397" s="1"/>
      <c r="H397" s="1"/>
    </row>
    <row r="398" spans="1:8" s="64" customFormat="1" x14ac:dyDescent="0.2">
      <c r="A398" s="1"/>
      <c r="D398" s="6"/>
      <c r="E398" s="7"/>
      <c r="F398" s="1"/>
      <c r="H398" s="1"/>
    </row>
    <row r="399" spans="1:8" s="64" customFormat="1" x14ac:dyDescent="0.2">
      <c r="A399" s="1"/>
      <c r="D399" s="6"/>
      <c r="E399" s="7"/>
      <c r="F399" s="1"/>
      <c r="H399" s="1"/>
    </row>
    <row r="400" spans="1:8" s="64" customFormat="1" x14ac:dyDescent="0.2">
      <c r="A400" s="1"/>
      <c r="D400" s="6"/>
      <c r="E400" s="7"/>
      <c r="F400" s="1"/>
      <c r="H400" s="1"/>
    </row>
    <row r="401" spans="1:8" s="64" customFormat="1" x14ac:dyDescent="0.2">
      <c r="A401" s="1"/>
      <c r="D401" s="6"/>
      <c r="E401" s="7"/>
      <c r="F401" s="1"/>
      <c r="H401" s="1"/>
    </row>
    <row r="402" spans="1:8" s="64" customFormat="1" x14ac:dyDescent="0.2">
      <c r="A402" s="1"/>
      <c r="D402" s="6"/>
      <c r="E402" s="7"/>
      <c r="F402" s="1"/>
      <c r="H402" s="1"/>
    </row>
    <row r="403" spans="1:8" s="64" customFormat="1" x14ac:dyDescent="0.2">
      <c r="A403" s="1"/>
      <c r="D403" s="6"/>
      <c r="E403" s="7"/>
      <c r="F403" s="1"/>
      <c r="H403" s="1"/>
    </row>
    <row r="404" spans="1:8" s="64" customFormat="1" x14ac:dyDescent="0.2">
      <c r="A404" s="1"/>
      <c r="D404" s="6"/>
      <c r="E404" s="7"/>
      <c r="F404" s="1"/>
      <c r="H404" s="1"/>
    </row>
    <row r="405" spans="1:8" s="64" customFormat="1" x14ac:dyDescent="0.2">
      <c r="A405" s="1"/>
      <c r="D405" s="6"/>
      <c r="E405" s="7"/>
      <c r="F405" s="1"/>
      <c r="H405" s="1"/>
    </row>
    <row r="406" spans="1:8" s="64" customFormat="1" x14ac:dyDescent="0.2">
      <c r="A406" s="1"/>
      <c r="D406" s="6"/>
      <c r="E406" s="7"/>
      <c r="F406" s="1"/>
      <c r="H406" s="1"/>
    </row>
    <row r="407" spans="1:8" s="64" customFormat="1" x14ac:dyDescent="0.2">
      <c r="A407" s="1"/>
      <c r="D407" s="6"/>
      <c r="E407" s="7"/>
      <c r="F407" s="1"/>
      <c r="H407" s="1"/>
    </row>
    <row r="408" spans="1:8" s="64" customFormat="1" x14ac:dyDescent="0.2">
      <c r="A408" s="1"/>
      <c r="D408" s="6"/>
      <c r="E408" s="7"/>
      <c r="F408" s="1"/>
      <c r="H408" s="1"/>
    </row>
    <row r="409" spans="1:8" s="64" customFormat="1" x14ac:dyDescent="0.2">
      <c r="A409" s="1"/>
      <c r="D409" s="6"/>
      <c r="E409" s="7"/>
      <c r="F409" s="1"/>
      <c r="H409" s="1"/>
    </row>
    <row r="410" spans="1:8" s="64" customFormat="1" x14ac:dyDescent="0.2">
      <c r="A410" s="1"/>
      <c r="D410" s="6"/>
      <c r="E410" s="7"/>
      <c r="F410" s="1"/>
      <c r="H410" s="1"/>
    </row>
    <row r="411" spans="1:8" s="64" customFormat="1" x14ac:dyDescent="0.2">
      <c r="A411" s="1"/>
      <c r="D411" s="6"/>
      <c r="E411" s="7"/>
      <c r="F411" s="1"/>
      <c r="H411" s="1"/>
    </row>
    <row r="412" spans="1:8" s="64" customFormat="1" x14ac:dyDescent="0.2">
      <c r="A412" s="1"/>
      <c r="D412" s="6"/>
      <c r="E412" s="7"/>
      <c r="F412" s="1"/>
      <c r="H412" s="1"/>
    </row>
    <row r="413" spans="1:8" s="64" customFormat="1" x14ac:dyDescent="0.2">
      <c r="A413" s="1"/>
      <c r="D413" s="6"/>
      <c r="E413" s="7"/>
      <c r="F413" s="1"/>
      <c r="H413" s="1"/>
    </row>
    <row r="414" spans="1:8" s="64" customFormat="1" x14ac:dyDescent="0.2">
      <c r="A414" s="1"/>
      <c r="D414" s="6"/>
      <c r="E414" s="7"/>
      <c r="F414" s="1"/>
      <c r="H414" s="1"/>
    </row>
    <row r="415" spans="1:8" s="64" customFormat="1" x14ac:dyDescent="0.2">
      <c r="A415" s="1"/>
      <c r="D415" s="6"/>
      <c r="E415" s="7"/>
      <c r="F415" s="1"/>
      <c r="H415" s="1"/>
    </row>
    <row r="416" spans="1:8" s="64" customFormat="1" x14ac:dyDescent="0.2">
      <c r="A416" s="1"/>
      <c r="D416" s="6"/>
      <c r="E416" s="7"/>
      <c r="F416" s="1"/>
      <c r="H416" s="1"/>
    </row>
    <row r="417" spans="1:8" s="64" customFormat="1" x14ac:dyDescent="0.2">
      <c r="A417" s="1"/>
      <c r="D417" s="6"/>
      <c r="E417" s="7"/>
      <c r="F417" s="1"/>
      <c r="H417" s="1"/>
    </row>
    <row r="418" spans="1:8" s="64" customFormat="1" x14ac:dyDescent="0.2">
      <c r="A418" s="1"/>
      <c r="D418" s="6"/>
      <c r="E418" s="7"/>
      <c r="F418" s="1"/>
      <c r="H418" s="1"/>
    </row>
    <row r="419" spans="1:8" s="64" customFormat="1" x14ac:dyDescent="0.2">
      <c r="A419" s="1"/>
      <c r="D419" s="6"/>
      <c r="E419" s="7"/>
      <c r="F419" s="1"/>
      <c r="H419" s="1"/>
    </row>
    <row r="420" spans="1:8" s="64" customFormat="1" x14ac:dyDescent="0.2">
      <c r="A420" s="1"/>
      <c r="D420" s="6"/>
      <c r="E420" s="7"/>
      <c r="F420" s="1"/>
      <c r="H420" s="1"/>
    </row>
    <row r="421" spans="1:8" s="64" customFormat="1" x14ac:dyDescent="0.2">
      <c r="A421" s="1"/>
      <c r="D421" s="6"/>
      <c r="E421" s="7"/>
      <c r="F421" s="1"/>
      <c r="H421" s="1"/>
    </row>
    <row r="422" spans="1:8" s="64" customFormat="1" x14ac:dyDescent="0.2">
      <c r="A422" s="1"/>
      <c r="D422" s="6"/>
      <c r="E422" s="7"/>
      <c r="F422" s="1"/>
      <c r="H422" s="1"/>
    </row>
    <row r="423" spans="1:8" s="64" customFormat="1" x14ac:dyDescent="0.2">
      <c r="A423" s="1"/>
      <c r="D423" s="6"/>
      <c r="E423" s="7"/>
      <c r="F423" s="1"/>
      <c r="H423" s="1"/>
    </row>
    <row r="424" spans="1:8" s="64" customFormat="1" x14ac:dyDescent="0.2">
      <c r="A424" s="1"/>
      <c r="D424" s="6"/>
      <c r="E424" s="7"/>
      <c r="F424" s="1"/>
      <c r="H424" s="1"/>
    </row>
    <row r="425" spans="1:8" s="64" customFormat="1" x14ac:dyDescent="0.2">
      <c r="A425" s="1"/>
      <c r="D425" s="6"/>
      <c r="E425" s="7"/>
      <c r="F425" s="1"/>
      <c r="H425" s="1"/>
    </row>
    <row r="426" spans="1:8" s="64" customFormat="1" x14ac:dyDescent="0.2">
      <c r="A426" s="1"/>
      <c r="D426" s="6"/>
      <c r="E426" s="7"/>
      <c r="F426" s="1"/>
      <c r="H426" s="1"/>
    </row>
    <row r="427" spans="1:8" s="64" customFormat="1" x14ac:dyDescent="0.2">
      <c r="A427" s="1"/>
      <c r="D427" s="6"/>
      <c r="E427" s="7"/>
      <c r="F427" s="1"/>
      <c r="H427" s="1"/>
    </row>
    <row r="428" spans="1:8" s="64" customFormat="1" x14ac:dyDescent="0.2">
      <c r="A428" s="1"/>
      <c r="D428" s="6"/>
      <c r="E428" s="7"/>
      <c r="F428" s="1"/>
      <c r="H428" s="1"/>
    </row>
    <row r="429" spans="1:8" s="64" customFormat="1" x14ac:dyDescent="0.2">
      <c r="A429" s="1"/>
      <c r="D429" s="6"/>
      <c r="E429" s="7"/>
      <c r="F429" s="1"/>
      <c r="H429" s="1"/>
    </row>
    <row r="430" spans="1:8" s="64" customFormat="1" x14ac:dyDescent="0.2">
      <c r="A430" s="1"/>
      <c r="D430" s="6"/>
      <c r="E430" s="7"/>
      <c r="F430" s="1"/>
      <c r="H430" s="1"/>
    </row>
    <row r="431" spans="1:8" s="64" customFormat="1" x14ac:dyDescent="0.2">
      <c r="A431" s="1"/>
      <c r="D431" s="6"/>
      <c r="E431" s="7"/>
      <c r="F431" s="1"/>
      <c r="H431" s="1"/>
    </row>
    <row r="432" spans="1:8" s="64" customFormat="1" x14ac:dyDescent="0.2">
      <c r="A432" s="1"/>
      <c r="D432" s="6"/>
      <c r="E432" s="7"/>
      <c r="F432" s="1"/>
      <c r="H432" s="1"/>
    </row>
    <row r="433" spans="1:8" s="64" customFormat="1" x14ac:dyDescent="0.2">
      <c r="A433" s="1"/>
      <c r="D433" s="6"/>
      <c r="E433" s="7"/>
      <c r="F433" s="1"/>
      <c r="H433" s="1"/>
    </row>
    <row r="434" spans="1:8" s="64" customFormat="1" x14ac:dyDescent="0.2">
      <c r="A434" s="1"/>
      <c r="D434" s="6"/>
      <c r="E434" s="7"/>
      <c r="F434" s="1"/>
      <c r="H434" s="1"/>
    </row>
    <row r="435" spans="1:8" s="64" customFormat="1" x14ac:dyDescent="0.2">
      <c r="A435" s="1"/>
      <c r="D435" s="6"/>
      <c r="E435" s="7"/>
      <c r="F435" s="1"/>
      <c r="H435" s="1"/>
    </row>
    <row r="436" spans="1:8" s="64" customFormat="1" x14ac:dyDescent="0.2">
      <c r="A436" s="1"/>
      <c r="D436" s="6"/>
      <c r="E436" s="7"/>
      <c r="F436" s="1"/>
      <c r="H436" s="1"/>
    </row>
    <row r="437" spans="1:8" s="64" customFormat="1" x14ac:dyDescent="0.2">
      <c r="A437" s="1"/>
      <c r="D437" s="6"/>
      <c r="E437" s="7"/>
      <c r="F437" s="1"/>
      <c r="H437" s="1"/>
    </row>
    <row r="438" spans="1:8" s="64" customFormat="1" x14ac:dyDescent="0.2">
      <c r="A438" s="1"/>
      <c r="D438" s="6"/>
      <c r="E438" s="7"/>
      <c r="F438" s="1"/>
      <c r="H438" s="1"/>
    </row>
    <row r="439" spans="1:8" s="64" customFormat="1" x14ac:dyDescent="0.2">
      <c r="A439" s="1"/>
      <c r="D439" s="6"/>
      <c r="E439" s="7"/>
      <c r="F439" s="1"/>
      <c r="H439" s="1"/>
    </row>
    <row r="440" spans="1:8" s="64" customFormat="1" x14ac:dyDescent="0.2">
      <c r="A440" s="1"/>
      <c r="D440" s="6"/>
      <c r="E440" s="7"/>
      <c r="F440" s="1"/>
      <c r="H440" s="1"/>
    </row>
    <row r="441" spans="1:8" s="64" customFormat="1" x14ac:dyDescent="0.2">
      <c r="A441" s="1"/>
      <c r="D441" s="6"/>
      <c r="E441" s="7"/>
      <c r="F441" s="1"/>
      <c r="H441" s="1"/>
    </row>
    <row r="442" spans="1:8" s="64" customFormat="1" x14ac:dyDescent="0.2">
      <c r="A442" s="1"/>
      <c r="D442" s="6"/>
      <c r="E442" s="7"/>
      <c r="F442" s="1"/>
      <c r="H442" s="1"/>
    </row>
    <row r="443" spans="1:8" s="64" customFormat="1" x14ac:dyDescent="0.2">
      <c r="A443" s="1"/>
      <c r="D443" s="6"/>
      <c r="E443" s="7"/>
      <c r="F443" s="1"/>
      <c r="H443" s="1"/>
    </row>
  </sheetData>
  <protectedRanges>
    <protectedRange sqref="I17:I41 I317:IV317 I331:IV331 K17:L41 O17:IV41 A323:A328 I320:I328 N320:IV328 C320:G322 A334:A340 I334:I340 K334:L340 N334:IV340 P13:IV13 A341:IV65535 A14:IV14 A1:IV12 A329:IV330 A316:IV316 C334:G340 C323:G328 O43:IV88 Q42:IV42 Q89:IV89 Q158:IV158 O159:IV186 I43:I88 I159:I186 K43:L88 L42 L89 K159:L186 L158 L187:L188 P187:IV188 K320:L328 A320:A322 I189:I315 K189:L315 O189:IV315 K90:L157 I90:I157 O90:IV157" name="Rango1"/>
    <protectedRange sqref="A250:B315 D250:D315 D195:D249 A195:B249 A157:B194 D157:D194 D156 A156:B156 A150:B155 D150:D155 D17:D149 A17:B149" name="Rango1_2_1"/>
    <protectedRange sqref="G250:G315 G195:G249 G157:G194 G156 G150:G155 G17:G149" name="Rango1_2_2"/>
    <protectedRange sqref="M250:N315 H250:H315 J250:J315 E250:E315 I42 I89 I158 I187:I188 K42 K89 K158 K187:K188 O42 O89 O158 O187:O188 E195:E249 J195:J249 H195:H249 M195:N249 M157:N194 H157:H194 J157:J194 E157:E194 E156 J156 H156 M156:N156 M150:N155 H150:H155 J150:J155 E150:E155 E17:E149 J17:J149 H17:H149 M17:N149" name="Rango1_2_9"/>
    <protectedRange sqref="A317:H317 A331:H331" name="Rango1_1"/>
    <protectedRange sqref="C250:C315 C195:C249 C157:C194 C156 C150:C155 C17:C149" name="Rango1_2_1_1"/>
    <protectedRange sqref="F250:F315 F195:F249 F157:F194 F156 F150:F155 F17:F149" name="Rango1_2_2_2"/>
    <protectedRange sqref="B320:B328" name="Rango1_4"/>
    <protectedRange sqref="B334:B340" name="Rango1_5"/>
    <protectedRange sqref="A13:O13" name="Rango1_5_1_1"/>
    <protectedRange sqref="Q15:IV16 Q318:IV319 Q332:IV333" name="Rango1_1_2_2_1"/>
    <protectedRange sqref="D15:D16 D318:D319 D332:D333" name="Rango1_1_2_1_2_2"/>
    <protectedRange sqref="A15:B16 A318:B319 A332:B333" name="Rango1_7_1_1_2"/>
    <protectedRange sqref="C15:C16 C318:C319 C332:C333" name="Rango1_8_1_1_2"/>
    <protectedRange sqref="E15:E16 E318:E319 E332:E333" name="Rango1_7"/>
    <protectedRange sqref="P42 P89 P158" name="Rango1_2"/>
  </protectedRanges>
  <autoFilter ref="A16:Y314"/>
  <mergeCells count="238">
    <mergeCell ref="G127:G129"/>
    <mergeCell ref="G130:G136"/>
    <mergeCell ref="G165:G167"/>
    <mergeCell ref="H318:I318"/>
    <mergeCell ref="F80:F81"/>
    <mergeCell ref="F225:F227"/>
    <mergeCell ref="F234:F237"/>
    <mergeCell ref="F248:F249"/>
    <mergeCell ref="F276:F279"/>
    <mergeCell ref="F139:F140"/>
    <mergeCell ref="F145:F149"/>
    <mergeCell ref="F151:F152"/>
    <mergeCell ref="F153:F155"/>
    <mergeCell ref="F91:F94"/>
    <mergeCell ref="F193:F194"/>
    <mergeCell ref="F165:F167"/>
    <mergeCell ref="F98:F123"/>
    <mergeCell ref="F125:F126"/>
    <mergeCell ref="F127:F129"/>
    <mergeCell ref="F130:F136"/>
    <mergeCell ref="F218:F221"/>
    <mergeCell ref="G193:G194"/>
    <mergeCell ref="G202:G203"/>
    <mergeCell ref="G207:G208"/>
    <mergeCell ref="G153:G155"/>
    <mergeCell ref="G161:G162"/>
    <mergeCell ref="F161:F162"/>
    <mergeCell ref="G139:G140"/>
    <mergeCell ref="G210:G211"/>
    <mergeCell ref="A207:A208"/>
    <mergeCell ref="A310:A313"/>
    <mergeCell ref="A291:A295"/>
    <mergeCell ref="A268:A269"/>
    <mergeCell ref="A274:A275"/>
    <mergeCell ref="A285:A287"/>
    <mergeCell ref="C258:C259"/>
    <mergeCell ref="C268:C269"/>
    <mergeCell ref="C274:C275"/>
    <mergeCell ref="C276:C279"/>
    <mergeCell ref="C281:C282"/>
    <mergeCell ref="C285:C287"/>
    <mergeCell ref="C291:C295"/>
    <mergeCell ref="F281:F282"/>
    <mergeCell ref="A248:A249"/>
    <mergeCell ref="A276:A279"/>
    <mergeCell ref="A281:A282"/>
    <mergeCell ref="A210:A211"/>
    <mergeCell ref="A212:A216"/>
    <mergeCell ref="A297:A298"/>
    <mergeCell ref="C320:C321"/>
    <mergeCell ref="C324:C327"/>
    <mergeCell ref="C310:C313"/>
    <mergeCell ref="C297:C298"/>
    <mergeCell ref="C299:C300"/>
    <mergeCell ref="A318:A319"/>
    <mergeCell ref="B318:B319"/>
    <mergeCell ref="C318:C319"/>
    <mergeCell ref="A317:P317"/>
    <mergeCell ref="G332:G333"/>
    <mergeCell ref="H332:I332"/>
    <mergeCell ref="P318:P319"/>
    <mergeCell ref="A299:A300"/>
    <mergeCell ref="A301:A305"/>
    <mergeCell ref="F332:F333"/>
    <mergeCell ref="F318:F319"/>
    <mergeCell ref="J318:K318"/>
    <mergeCell ref="L318:O318"/>
    <mergeCell ref="G318:G319"/>
    <mergeCell ref="J332:K332"/>
    <mergeCell ref="L332:O332"/>
    <mergeCell ref="A331:P331"/>
    <mergeCell ref="P332:P333"/>
    <mergeCell ref="C301:C305"/>
    <mergeCell ref="A324:A327"/>
    <mergeCell ref="D318:D319"/>
    <mergeCell ref="A332:A333"/>
    <mergeCell ref="B332:B333"/>
    <mergeCell ref="C332:C333"/>
    <mergeCell ref="D332:D333"/>
    <mergeCell ref="E332:E333"/>
    <mergeCell ref="E318:E319"/>
    <mergeCell ref="C80:C81"/>
    <mergeCell ref="C27:C28"/>
    <mergeCell ref="C31:C33"/>
    <mergeCell ref="C37:C38"/>
    <mergeCell ref="C39:C40"/>
    <mergeCell ref="C163:C164"/>
    <mergeCell ref="C43:C44"/>
    <mergeCell ref="C46:C49"/>
    <mergeCell ref="C137:C138"/>
    <mergeCell ref="C139:C140"/>
    <mergeCell ref="C145:C149"/>
    <mergeCell ref="C151:C152"/>
    <mergeCell ref="C153:C155"/>
    <mergeCell ref="C161:C162"/>
    <mergeCell ref="C84:C85"/>
    <mergeCell ref="C91:C94"/>
    <mergeCell ref="C96:C97"/>
    <mergeCell ref="C98:C123"/>
    <mergeCell ref="C125:C126"/>
    <mergeCell ref="C127:C129"/>
    <mergeCell ref="C130:C136"/>
    <mergeCell ref="F27:F28"/>
    <mergeCell ref="F31:F33"/>
    <mergeCell ref="F37:F38"/>
    <mergeCell ref="F56:F58"/>
    <mergeCell ref="C59:C70"/>
    <mergeCell ref="C72:C73"/>
    <mergeCell ref="C75:C77"/>
    <mergeCell ref="F59:F70"/>
    <mergeCell ref="F72:F73"/>
    <mergeCell ref="F75:F76"/>
    <mergeCell ref="A258:A259"/>
    <mergeCell ref="A239:A240"/>
    <mergeCell ref="A245:A246"/>
    <mergeCell ref="A151:A152"/>
    <mergeCell ref="A153:A155"/>
    <mergeCell ref="A137:A138"/>
    <mergeCell ref="C165:C167"/>
    <mergeCell ref="C173:C179"/>
    <mergeCell ref="C180:C181"/>
    <mergeCell ref="C239:C240"/>
    <mergeCell ref="C245:C246"/>
    <mergeCell ref="C248:C249"/>
    <mergeCell ref="C193:C194"/>
    <mergeCell ref="C197:C200"/>
    <mergeCell ref="A14:P14"/>
    <mergeCell ref="G91:G94"/>
    <mergeCell ref="G96:G97"/>
    <mergeCell ref="G98:G123"/>
    <mergeCell ref="G125:G126"/>
    <mergeCell ref="A125:A126"/>
    <mergeCell ref="A130:A136"/>
    <mergeCell ref="A127:A129"/>
    <mergeCell ref="A161:A162"/>
    <mergeCell ref="P15:P16"/>
    <mergeCell ref="C17:C18"/>
    <mergeCell ref="C22:C25"/>
    <mergeCell ref="E17:E18"/>
    <mergeCell ref="G17:G18"/>
    <mergeCell ref="G22:G25"/>
    <mergeCell ref="F17:F18"/>
    <mergeCell ref="C50:C53"/>
    <mergeCell ref="C56:C58"/>
    <mergeCell ref="G137:G138"/>
    <mergeCell ref="G145:G149"/>
    <mergeCell ref="G151:G152"/>
    <mergeCell ref="A84:A85"/>
    <mergeCell ref="F15:F16"/>
    <mergeCell ref="F22:F25"/>
    <mergeCell ref="G187:G188"/>
    <mergeCell ref="C182:C183"/>
    <mergeCell ref="C184:C186"/>
    <mergeCell ref="C218:C221"/>
    <mergeCell ref="C225:C227"/>
    <mergeCell ref="C234:C237"/>
    <mergeCell ref="C202:C203"/>
    <mergeCell ref="C207:C208"/>
    <mergeCell ref="C210:C211"/>
    <mergeCell ref="C212:C216"/>
    <mergeCell ref="F182:F183"/>
    <mergeCell ref="F184:F186"/>
    <mergeCell ref="F187:F188"/>
    <mergeCell ref="F202:F203"/>
    <mergeCell ref="F207:F208"/>
    <mergeCell ref="F210:F211"/>
    <mergeCell ref="A13:P13"/>
    <mergeCell ref="G72:G73"/>
    <mergeCell ref="G75:G77"/>
    <mergeCell ref="G80:G81"/>
    <mergeCell ref="G46:G49"/>
    <mergeCell ref="G56:G58"/>
    <mergeCell ref="G59:G70"/>
    <mergeCell ref="F46:F49"/>
    <mergeCell ref="F50:F53"/>
    <mergeCell ref="G31:G33"/>
    <mergeCell ref="G37:G38"/>
    <mergeCell ref="G39:G40"/>
    <mergeCell ref="G43:G44"/>
    <mergeCell ref="F43:F44"/>
    <mergeCell ref="G27:G28"/>
    <mergeCell ref="A72:A73"/>
    <mergeCell ref="A22:A25"/>
    <mergeCell ref="A31:A33"/>
    <mergeCell ref="A43:A44"/>
    <mergeCell ref="A56:A58"/>
    <mergeCell ref="A59:A70"/>
    <mergeCell ref="H15:I15"/>
    <mergeCell ref="J15:K15"/>
    <mergeCell ref="L15:O15"/>
    <mergeCell ref="F336:F340"/>
    <mergeCell ref="F324:F327"/>
    <mergeCell ref="F320:F321"/>
    <mergeCell ref="F285:F287"/>
    <mergeCell ref="F173:F179"/>
    <mergeCell ref="C334:C335"/>
    <mergeCell ref="A320:A321"/>
    <mergeCell ref="C336:C340"/>
    <mergeCell ref="F137:F138"/>
    <mergeCell ref="A163:A164"/>
    <mergeCell ref="A165:A167"/>
    <mergeCell ref="A139:A140"/>
    <mergeCell ref="A145:A149"/>
    <mergeCell ref="C187:C188"/>
    <mergeCell ref="A197:A200"/>
    <mergeCell ref="A202:A203"/>
    <mergeCell ref="A193:A194"/>
    <mergeCell ref="A225:A227"/>
    <mergeCell ref="A234:A237"/>
    <mergeCell ref="A184:A186"/>
    <mergeCell ref="A187:A188"/>
    <mergeCell ref="A334:A335"/>
    <mergeCell ref="A336:A340"/>
    <mergeCell ref="A218:A221"/>
    <mergeCell ref="A1:H1"/>
    <mergeCell ref="A37:A38"/>
    <mergeCell ref="A39:A40"/>
    <mergeCell ref="A27:A28"/>
    <mergeCell ref="A17:A18"/>
    <mergeCell ref="A46:A49"/>
    <mergeCell ref="A50:A53"/>
    <mergeCell ref="G184:G186"/>
    <mergeCell ref="A182:A183"/>
    <mergeCell ref="G182:G183"/>
    <mergeCell ref="A173:A179"/>
    <mergeCell ref="A180:A181"/>
    <mergeCell ref="G173:G179"/>
    <mergeCell ref="A15:A16"/>
    <mergeCell ref="B15:B16"/>
    <mergeCell ref="C15:C16"/>
    <mergeCell ref="D15:D16"/>
    <mergeCell ref="E15:E16"/>
    <mergeCell ref="G15:G16"/>
    <mergeCell ref="A75:A77"/>
    <mergeCell ref="A96:A97"/>
    <mergeCell ref="A98:A123"/>
    <mergeCell ref="A91:A94"/>
    <mergeCell ref="A80:A81"/>
  </mergeCells>
  <hyperlinks>
    <hyperlink ref="E27:E28" r:id="rId1" display="../AppData/Local/AppData/Local/GENERALIDADES2012W/CONTRATOS 2012/ORDEN 06307 - 06308.PDF"/>
    <hyperlink ref="E195" r:id="rId2" display="\\Elizabethpc\generalidades2012w\ORDENES DE BIENES Y SERVCIOS\06463 OXIGENO Y GASES.PDF"/>
    <hyperlink ref="E204" r:id="rId3" display="\\Elizabethpc\generalidades2012w\ORDENES DE BIENES Y SERVCIOS\06459 DELIBANQUETES.PDF"/>
    <hyperlink ref="E192" r:id="rId4" display="\\Elizabethpc\generalidades2012w\ORDENES DE BIENES Y SERVCIOS\06457 CARLOS ERNESTO ELIAS AVALOS.PDF"/>
    <hyperlink ref="E189" r:id="rId5" display="\\Elizabethpc\generalidades2012w\ORDENES DE BIENES Y SERVCIOS\06464 NOELIA TEJADA DE REYES.PDF"/>
    <hyperlink ref="E180" r:id="rId6" display="\\Elizabethpc\generalidades2012w\ORDENES DE BIENES Y SERVCIOS\06467 TORREFACTORA DE CAFE SAN JOSE DE LA MAJADA.PDF"/>
    <hyperlink ref="E181" r:id="rId7" display="\\Elizabethpc\generalidades2012w\ORDENES DE BIENES Y SERVCIOS\06466 DISTRIBUIDORA ZABLAH.PDF"/>
    <hyperlink ref="E191" r:id="rId8" display="\\Elizabethpc\generalidades2012w\ORDENES DE BIENES Y SERVCIOS\06452 HOTELES Y DESARROLLOS.PDF"/>
    <hyperlink ref="E196" r:id="rId9" display="\\Elizabethpc\generalidades2012w\ORDENES DE BIENES Y SERVCIOS\06455 COLATINO DE RL.PDF"/>
    <hyperlink ref="E186" r:id="rId10" display="\\Elizabethpc\generalidades2012w\ORDENES DE BIENES Y SERVCIOS\06439 ROXANA MINERVINI MELARA.PDF"/>
    <hyperlink ref="E185" r:id="rId11" display="\\Elizabethpc\generalidades2012w\ORDENES DE BIENES Y SERVCIOS\06440 LUIS EDUARDO VAQUERO ANDRADE.PDF"/>
    <hyperlink ref="E184" r:id="rId12" display="\\Elizabethpc\generalidades2012w\ORDENES DE BIENES Y SERVCIOS\06441 CONSUEL COTO DE CORDERO.PDF"/>
    <hyperlink ref="E173" r:id="rId13" display="\\Elizabethpc\generalidades2012w\ORDENES DE BIENES Y SERVCIOS\06450 BUSINESS CENTER.PDF"/>
    <hyperlink ref="E174" r:id="rId14" display="\\Elizabethpc\generalidades2012w\ORDENES DE BIENES Y SERVCIOS\06449 INDUSTRIAS FACELA.PDF"/>
    <hyperlink ref="E175" r:id="rId15" display="\\Elizabethpc\generalidades2012w\ORDENES DE BIENES Y SERVCIOS\06448 DISTRIBUIDORA AGELSA.PDF"/>
    <hyperlink ref="E176" r:id="rId16" display="\\Elizabethpc\generalidades2012w\ORDENES DE BIENES Y SERVCIOS\06447 NOE ALBERTO GUILLEN.PDF"/>
    <hyperlink ref="E177" r:id="rId17" display="\\Elizabethpc\generalidades2012w\ORDENES DE BIENES Y SERVCIOS\06446 LIBRERIA CERVANTES.PDF"/>
    <hyperlink ref="E178" r:id="rId18" display="\\Elizabethpc\generalidades2012w\ORDENES DE BIENES Y SERVCIOS\06445 MULTIPLES NEGOCIOS, S.A. DE C.V..PDF"/>
    <hyperlink ref="E179" r:id="rId19" display="\\Elizabethpc\generalidades2012w\ORDENES DE BIENES Y SERVCIOS\06444 LIBRERIA Y PAPELERIA EL NUEVO SIGLO, S.A. DE C.V..PDF"/>
    <hyperlink ref="E159" r:id="rId20" display="\\Elizabethpc\generalidades2012w\ORDENES DE BIENES Y SERVCIOS\06376 EDITORIAL EL MUNDO, S.A..PDF"/>
    <hyperlink ref="E161" r:id="rId21" display="\\Elizabethpc\generalidades2012w\ORDENES DE BIENES Y SERVCIOS\06383 DUTRIZ HERMANOS.PDF"/>
    <hyperlink ref="E162" r:id="rId22" display="\\Elizabethpc\generalidades2012w\ORDENES DE BIENES Y SERVCIOS\06384 EDITORIAL ALTAMIRANO MADRIZ.PDF"/>
    <hyperlink ref="E158" r:id="rId23" display="\\Elizabethpc\generalidades2012w\ORDENES DE BIENES Y SERVCIOS\06385 ORTESIS Y PROTESIS DE EL SALVADOR, S.A. DE C.V..PDF"/>
    <hyperlink ref="E157" r:id="rId24" display="\\Elizabethpc\generalidades2012w\ORDENES DE BIENES Y SERVCIOS\06393 INNOVACION DIGITAL, S.A. DE C.V..PDF"/>
    <hyperlink ref="E160" r:id="rId25" display="\\Elizabethpc\generalidades2012w\ORDENES DE BIENES Y SERVCIOS\06395 STB COMPUTER, S.A. DE C.V..PDF"/>
    <hyperlink ref="E182" r:id="rId26" display="\\Elizabethpc\generalidades2012w\ORDENES DE BIENES Y SERVCIOS\06397 DUTRIZ HERMANOS.PDF"/>
    <hyperlink ref="E183" r:id="rId27" display="\\Elizabethpc\generalidades2012w\ORDENES DE BIENES Y SERVCIOS\06398 EDITORIAL ALTAMIRANO MADRIZ.PDF"/>
    <hyperlink ref="E190" r:id="rId28" display="\\Elizabethpc\generalidades2012w\ORDENES DE BIENES Y SERVCIOS\06433 EDITORA EL MUNDO.PDF"/>
    <hyperlink ref="E163" r:id="rId29" display="\\Elizabethpc\generalidades2012w\ORDENES DE BIENES Y SERVCIOS\06456 HOSPIMEDIC, S.A. DE C.V..PDF"/>
    <hyperlink ref="E164" r:id="rId30" display="\\Elizabethpc\generalidades2012w\ORDENES DE BIENES Y SERVCIOS\06454 LIDIA MARTINEZ DE MARROQUIN.PDF"/>
    <hyperlink ref="E168" r:id="rId31" display="\\Elizabethpc\generalidades2012w\ORDENES DE BIENES Y SERVCIOS\06434 OXIGENO Y GASES DE EL SALVADOR.PDF"/>
    <hyperlink ref="E169" r:id="rId32" display="\\Elizabethpc\generalidades2012w\ORDENES DE BIENES Y SERVCIOS\06435 PODES.PDF"/>
    <hyperlink ref="E170" r:id="rId33" display="\\Elizabethpc\generalidades2012w\ORDENES DE BIENES Y SERVCIOS\06442 LIDIA MARTINEZ DE MARROQUIN.PDF"/>
    <hyperlink ref="E171" r:id="rId34" display="\\Elizabethpc\generalidades2012w\ORDENES DE BIENES Y SERVCIOS\06405 DISTRIBUIDORA DE INSUMOS PARA LA SALUD.PDF"/>
    <hyperlink ref="E156" r:id="rId35" display="\\Elizabethpc\generalidades2012w\ORDENES DE BIENES Y SERVCIOS\06451 VARIEDADES GENESIS.PDF"/>
    <hyperlink ref="E152" r:id="rId36" display="\\Elizabethpc\generalidades2012w\ORDENES DE BIENES Y SERVCIOS\06387 JOSE ALBERTO GUERRERO RENGOA.PDF"/>
    <hyperlink ref="E151" r:id="rId37" display="\\Elizabethpc\generalidades2012w\ORDENES DE BIENES Y SERVCIOS\06388 JOSE ERNESTO LOZANO RIVERA.PDF"/>
    <hyperlink ref="E150" r:id="rId38" display="\\Elizabethpc\generalidades2012w\ORDENES DE BIENES Y SERVCIOS\06389 SINERGIA HUMANA, S.A. DE C.V..PDF"/>
    <hyperlink ref="E149" r:id="rId39" display="\\Elizabethpc\generalidades2012w\ORDENES DE BIENES Y SERVCIOS\06404 INFRA DE EL SALVADOR, S.A. DE C.V..PDF"/>
    <hyperlink ref="E148" r:id="rId40" display="\\Elizabethpc\generalidades2012w\ORDENES DE BIENES Y SERVCIOS\06403 INFRA DE EL SALVADOR, S.A. DE C.V..PDF"/>
    <hyperlink ref="E147" r:id="rId41" display="\\Elizabethpc\generalidades2012w\ORDENES DE BIENES Y SERVCIOS\06402 MARIO FRANCISCO SOSA AMBRAGI.PDF"/>
    <hyperlink ref="E146" r:id="rId42" display="\\Elizabethpc\generalidades2012w\ORDENES DE BIENES Y SERVCIOS\06401 VIDUC, S.A. DE C.V..PDF"/>
    <hyperlink ref="E145" r:id="rId43" display="\\Elizabethpc\generalidades2012w\ORDENES DE BIENES Y SERVCIOS\06399 ANCORA, S.A. DE C.V..PDF"/>
    <hyperlink ref="E193" r:id="rId44" display="\\Elizabethpc\generalidades2012w\ORDENES DE BIENES Y SERVCIOS\06460 JESUS ENRIQUE SANCHEZ MORENO.PDF"/>
    <hyperlink ref="E194" r:id="rId45" display="\\Elizabethpc\generalidades2012w\ORDENES DE BIENES Y SERVCIOS\06458 INMUEBLES Y VALORES REYES, S.A. DE C.V..PDF"/>
    <hyperlink ref="E201" r:id="rId46" display="\\Elizabethpc\generalidades2012w\ORDENES DE BIENES Y SERVCIOS\06468 ALMACENES VIDRI, S.A. DE C.V..PDF"/>
    <hyperlink ref="E22" r:id="rId47" display="\\Elizabethpc\generalidades2012w\ORDENES DE BIENES Y SERVCIOS\06304 EDITORIAL ALTAMIRANO MADRIZ, S.A. DE C.V..PDF"/>
    <hyperlink ref="E23" r:id="rId48" display="\\Elizabethpc\generalidades2012w\ORDENES DE BIENES Y SERVCIOS\06306 EDITORA EL MUNDO, S.A. DE C.V..PDF"/>
    <hyperlink ref="E24" r:id="rId49" display="\\Elizabethpc\generalidades2012w\ORDENES DE BIENES Y SERVCIOS\06305 COLATINO DE R.L..PDF"/>
    <hyperlink ref="E28" r:id="rId50" display="\\Elizabethpc\generalidades2012w\ORDENES DE BIENES Y SERVCIOS\06307 EDITORIAL ALTAMIRANO MADRIZ, S.A. DE C.V..PDF"/>
    <hyperlink ref="E31" r:id="rId51" display="\\Elizabethpc\generalidades2012w\ORDENES DE BIENES Y SERVCIOS\06311 EDITORIAL ALTAMIRANO MADRIZ, S.A. DE C.V..PDF"/>
    <hyperlink ref="E32" r:id="rId52" display="\\Elizabethpc\generalidades2012w\ORDENES DE BIENES Y SERVCIOS\06310 COLATINO DE R.L..PDF"/>
    <hyperlink ref="E33" r:id="rId53" display="\\Elizabethpc\generalidades2012w\ORDENES DE BIENES Y SERVCIOS\06309 DUTRIZ HERMANOS, S.A. DE C.V..PDF"/>
    <hyperlink ref="E153" r:id="rId54" display="\\Elizabethpc\generalidades2012w\ORDENES DE BIENES Y SERVCIOS\06436 MARINA INDUSTRIAL, S.A. DE C.V..PDF"/>
    <hyperlink ref="E154" r:id="rId55" display="\\Elizabethpc\generalidades2012w\ORDENES DE BIENES Y SERVCIOS\06437 GLOBAL MOTORS, S.A. DE C.V..PDF"/>
    <hyperlink ref="E155" r:id="rId56" display="\\Elizabethpc\generalidades2012w\ORDENES DE BIENES Y SERVCIOS\06438 TECNICO MERCANTIL, S.A. DE C.V..PDF"/>
    <hyperlink ref="E25" r:id="rId57" display="\\Elizabethpc\generalidades2012w\ORDENES DE BIENES Y SERVCIOS\06303 DUTRIZ HERMANOS, S.A. DE C.V..PDF"/>
    <hyperlink ref="E34" r:id="rId58" display="\\Elizabethpc\generalidades2012w\ORDENES DE BIENES Y SERVCIOS\06313 DERIVADOS DE PAPEL Y CARTON DE CENTROAMERIC, S.A. DE C.V..PDF"/>
    <hyperlink ref="E35" r:id="rId59" display="\\Elizabethpc\generalidades2012w\ORDENES DE BIENES Y SERVCIOS\06314 NEUROLAB, S.A. DE C.V..PDF"/>
    <hyperlink ref="E36" r:id="rId60" display="\\Elizabethpc\generalidades2012w\ORDENES DE BIENES Y SERVCIOS\06334 FUNDACION PADRE ARRUPE DE EL SALVADOR.PDF"/>
    <hyperlink ref="E37" r:id="rId61" display="\\Elizabethpc\generalidades2012w\ORDENES DE BIENES Y SERVCIOS\06324 IVAN DIMITRY MENA.PDF"/>
    <hyperlink ref="E38" r:id="rId62" display="\\Elizabethpc\generalidades2012w\ORDENES DE BIENES Y SERVCIOS\06323 PASTRANA, S.A. DE C.V..PDF"/>
    <hyperlink ref="E39" r:id="rId63" display="\\Elizabethpc\generalidades2012w\ORDENES DE BIENES Y SERVCIOS\06317  WALTER LEONARDO SALINAS FIGUEROA.PDF"/>
    <hyperlink ref="E40" r:id="rId64" display="\\Elizabethpc\generalidades2012w\ORDENES DE BIENES Y SERVCIOS\06318 EDGAR ARTURO PERDOMO FLORES.PDF"/>
    <hyperlink ref="E43" r:id="rId65" display="\\Elizabethpc\generalidades2012w\ORDENES DE BIENES Y SERVCIOS\06352 UNIVERSIDAD DON BOSCO.PDF"/>
    <hyperlink ref="E44" r:id="rId66" display="\\Elizabethpc\generalidades2012w\ORDENES DE BIENES Y SERVCIOS\06353 CARLOS ERNESTO ELIAS AVALOS.PDF"/>
    <hyperlink ref="E45" r:id="rId67" display="\\Elizabethpc\generalidades2012w\ORDENES DE BIENES Y SERVCIOS\06325 MARIA GUILLERMINA AGUILAR JOVEL.PDF"/>
    <hyperlink ref="E46" r:id="rId68" display="\\Elizabethpc\generalidades2012w\ORDENES DE BIENES Y SERVCIOS\06328 MARIA GUILLERMINA AGUILAR JOVEL.PDF"/>
    <hyperlink ref="E48" r:id="rId69" display="\\Elizabethpc\generalidades2012w\ORDENES DE BIENES Y SERVCIOS\06330 DISTRIBUIDORA AXBEN, S.A. DE C.V..PDF"/>
    <hyperlink ref="E49" r:id="rId70" display="\\Elizabethpc\generalidades2012w\ORDENES DE BIENES Y SERVCIOS\06331 VICTOR MANUEL CAMPOS RAMIREZ.PDF"/>
    <hyperlink ref="E50" r:id="rId71" display="\\Elizabethpc\generalidades2012w\ORDENES DE BIENES Y SERVCIOS\06319 DPG, S.A. DE C.V..PDF"/>
    <hyperlink ref="E51" r:id="rId72" display="\\Elizabethpc\generalidades2012w\ORDENES DE BIENES Y SERVCIOS\06320 CLAUDIA ARELY MEJIA PEREZ.PDF"/>
    <hyperlink ref="E52" r:id="rId73" display="\\Elizabethpc\generalidades2012w\ORDENES DE BIENES Y SERVCIOS\06321 DATAPRINT DE EL SALVADOR, S.A. DE C.V..PDF"/>
    <hyperlink ref="E53" r:id="rId74" display="\\Elizabethpc\generalidades2012w\ORDENES DE BIENES Y SERVCIOS\06322 SCREENCHECK EL SALVADOR, S.A. DE C.V..PDF"/>
    <hyperlink ref="E55" r:id="rId75" display="\\Elizabethpc\generalidades2012w\ORDENES DE BIENES Y SERVCIOS\06312 EDITORA EL MUNDO, S.A. DE C.V..PDF"/>
    <hyperlink ref="E208" r:id="rId76" display="\\Elizabethpc\generalidades2012w\ORDENES DE BIENES Y SERVCIOS\06470 EDITORIAL ALTAMIRANO MADRIZ, S.A. DE C.V..PDF"/>
    <hyperlink ref="E207" r:id="rId77" display="\\Elizabethpc\generalidades2012w\ORDENES DE BIENES Y SERVCIOS\06469 DUTRIZ HERMANOS, S.A. DE C.V..PDF"/>
    <hyperlink ref="E47" r:id="rId78" display="\\Elizabethpc\generalidades2012w\ORDENES DE BIENES Y SERVCIOS\06329 DISTRIBUIDORA ZABLAH, S.A. DE C.V..PDF"/>
    <hyperlink ref="E59" r:id="rId79" display="\\Elizabethpc\generalidades2012w\ORDENES DE BIENES Y SERVCIOS\06343 JOSE DIMAS SANDOVAL.PDF"/>
    <hyperlink ref="E61" r:id="rId80" display="\\Elizabethpc\generalidades2012w\ORDENES DE BIENES Y SERVCIOS\06344 GERMAN EMILIO NIETO.PDF"/>
    <hyperlink ref="E62" r:id="rId81" display="\\Elizabethpc\generalidades2012w\ORDENES DE BIENES Y SERVCIOS\06350 VICENTE RAFAEL.PDF"/>
    <hyperlink ref="E63" r:id="rId82" display="\\Elizabethpc\generalidades2012w\ORDENES DE BIENES Y SERVCIOS\06349 FRANCISCO MAURICIO HENRIQUEZ MIRA.PDF"/>
    <hyperlink ref="E64" r:id="rId83" display="\\Elizabethpc\generalidades2012w\ORDENES DE BIENES Y SERVCIOS\06347 CARLOS JIMENEZ CARRANZA.PDF"/>
    <hyperlink ref="E65" r:id="rId84" display="\\Elizabethpc\generalidades2012w\ORDENES DE BIENES Y SERVCIOS\06346 CARLOS HUMBERTO GARCIA FRANCO.PDF"/>
    <hyperlink ref="E66" r:id="rId85" display="\\Elizabethpc\generalidades2012w\ORDENES DE BIENES Y SERVCIOS\06351 VICTOR MANUEL RIVAS CASTILLO.PDF"/>
    <hyperlink ref="E67" r:id="rId86" display="\\Elizabethpc\generalidades2012w\ORDENES DE BIENES Y SERVCIOS\06348 NOE HERNANDEZ RIVERA.PDF"/>
    <hyperlink ref="E68" r:id="rId87" display="\\Elizabethpc\generalidades2012w\ORDENES DE BIENES Y SERVCIOS\06342 MARTO ABELIO VASQUEZ ARGUETA.PDF"/>
    <hyperlink ref="E69" r:id="rId88" display="\\Elizabethpc\generalidades2012w\ORDENES DE BIENES Y SERVCIOS\06340 SANTOS BALERIO RAMIREZ SANTOS.PDF"/>
    <hyperlink ref="E70" r:id="rId89" display="\\Elizabethpc\generalidades2012w\ORDENES DE BIENES Y SERVCIOS\06341 ISAIAS ARANDA GOMEZ.PDF"/>
    <hyperlink ref="E71" r:id="rId90" display="\\Elizabethpc\generalidades2012w\ORDENES DE BIENES Y SERVCIOS\06354 MULTILINE, S.A. DE C.V..PDF"/>
    <hyperlink ref="E72" r:id="rId91" display="\\Elizabethpc\generalidades2012w\ORDENES DE BIENES Y SERVCIOS\06326 EDITORIAL ALTAMIRANO MADRIZ, S.A. DE C.V..PDF"/>
    <hyperlink ref="E73" r:id="rId92" display="\\Elizabethpc\generalidades2012w\ORDENES DE BIENES Y SERVCIOS\06327 EDITORIAL EL MUNDO, S.A. DE C.V..PDF"/>
    <hyperlink ref="E74" r:id="rId93" display="\\Elizabethpc\generalidades2012w\ORDENES DE BIENES Y SERVCIOS\06336 GRUPO RENDEROS, S.A. DE C.V..PDF"/>
    <hyperlink ref="E75" r:id="rId94" display="\\Elizabethpc\generalidades2012w\ORDENES DE BIENES Y SERVCIOS\06374 MARIA EUGENIA MURGA DE MORALES.PDF"/>
    <hyperlink ref="E76" r:id="rId95" display="\\Elizabethpc\generalidades2012w\ORDENES DE BIENES Y SERVCIOS\06373 ROXANA MINERVINI MELARA.PDF"/>
    <hyperlink ref="E77" r:id="rId96" display="\\Elizabethpc\generalidades2012w\ORDENES DE BIENES Y SERVCIOS\06443 MARIA EUGENIA MURGA DE MORALES.PDF"/>
    <hyperlink ref="E60" r:id="rId97" display="\\Elizabethpc\generalidades2012w\ORDENES DE BIENES Y SERVCIOS\06345 JULIAN PINEDA.PDF"/>
    <hyperlink ref="E78" r:id="rId98" display="\\Elizabethpc\generalidades2012w\ORDENES DE BIENES Y SERVCIOS\06355 NEUROLAB, S.A. DE C.V..PDF"/>
    <hyperlink ref="E79" r:id="rId99" display="\\Elizabethpc\generalidades2012w\ORDENES DE BIENES Y SERVCIOS\06335 INNOVACIONES MEDICAS, S.A. DE C.V..PDF"/>
    <hyperlink ref="E80" r:id="rId100" display="\\Elizabethpc\generalidades2012w\ORDENES DE BIENES Y SERVCIOS\06332 DUTRIZ HERMANOS, S.A. DE C.V..PDF"/>
    <hyperlink ref="E81" r:id="rId101" display="\\Elizabethpc\generalidades2012w\ORDENES DE BIENES Y SERVCIOS\06333 COLATINO DE R.L..PDF"/>
    <hyperlink ref="E83" r:id="rId102" display="\\Elizabethpc\generalidades2012w\ORDENES DE BIENES Y SERVCIOS\06386 COMERCIALIZADORA INTERAMERICANA, S.A. DE C.V..PDF"/>
    <hyperlink ref="E84" r:id="rId103" display="\\Elizabethpc\generalidades2012w\ORDENES DE BIENES Y SERVCIOS\06356 HECTOR RAFAEL RAMIREZ CORDOVA.PDF"/>
    <hyperlink ref="E85" r:id="rId104" display="\\Elizabethpc\generalidades2012w\ORDENES DE BIENES Y SERVCIOS\06382 HECTOR RAFAEL RAMIREZ CORDOVA.PDF"/>
    <hyperlink ref="E86" r:id="rId105" display="\\Elizabethpc\generalidades2012w\ORDENES DE BIENES Y SERVCIOS\06337 DUTRIZ HERMANOS, S.A. DE C.V..PDF"/>
    <hyperlink ref="E87" r:id="rId106" display="\\Elizabethpc\generalidades2012w\ORDENES DE BIENES Y SERVCIOS\06390 TARGET SPORTS, S.A. DE C.V..PDF"/>
    <hyperlink ref="E88" r:id="rId107" display="\\Elizabethpc\generalidades2012w\ORDENES DE BIENES Y SERVCIOS\06337 DUTRIZ HERMANOS, S.A. DE C.V..PDF"/>
    <hyperlink ref="E91" r:id="rId108" display="\\Elizabethpc\generalidades2012w\ORDENES DE BIENES Y SERVCIOS\06377 REPUESTOS DIDEA, S.A. DE C.V..PDF"/>
    <hyperlink ref="E92" r:id="rId109" display="\\Elizabethpc\generalidades2012w\ORDENES DE BIENES Y SERVCIOS\06378  R.NUÑEZ. S.A. DE C.V..PDF"/>
    <hyperlink ref="E93" r:id="rId110" display="\\Elizabethpc\generalidades2012w\ORDENES DE BIENES Y SERVCIOS\06379 CENTRO DE SERVICIO DOÑO, S.A. DE C.V..PDF"/>
    <hyperlink ref="E94" r:id="rId111" display="../AppData/Local/AppData/Local/GENERALIDADES2012W/ORDENES DE BIENES Y SERVCIOS/06380 GRUPO ENTU-SIASMO, S.A. DE C.V..PDF"/>
    <hyperlink ref="E96" r:id="rId112" display="\\Elizabethpc\generalidades2012w\ORDENES DE BIENES Y SERVCIOS\06392 PAN EDUVIGES, S.A. DE C.V..PDF"/>
    <hyperlink ref="E97" r:id="rId113" display="\\Elizabethpc\generalidades2012w\ORDENES DE BIENES Y SERVCIOS\06394 VILLALOBOS, S.A. DE C.V..PDF"/>
    <hyperlink ref="E98" r:id="rId114" display="\\Elizabethpc\generalidades2012w\ORDENES DE BIENES Y SERVCIOS\06407 MARIO JOSE FONSECA CASTILLO.PDF"/>
    <hyperlink ref="E99" r:id="rId115" display="\\Elizabethpc\generalidades2012w\ORDENES DE BIENES Y SERVCIOS\06408 LUIS ERNESTO QUIÑONEZ MAGAÑA.PDF"/>
    <hyperlink ref="E100" r:id="rId116" display="\\Elizabethpc\generalidades2012w\ORDENES DE BIENES Y SERVCIOS\06409 RAFAEL ANTONIO OLIVARES ACOSTA.PDF"/>
    <hyperlink ref="E101" r:id="rId117" display="\\Elizabethpc\generalidades2012w\ORDENES DE BIENES Y SERVCIOS\06410 VICTOR OMAR RIVERA GUERRERO.PDF"/>
    <hyperlink ref="E102" r:id="rId118" display="../AppData/Local/AppData/Local/GENERALIDADES2012W/O/Elizabethpc/generalidades2012w/ORDENES DE BIENES Y SERVCIOS/06411 LAURA ELIZABETH CANALES PEÑA.PDF"/>
    <hyperlink ref="E103" r:id="rId119" display="\\Elizabethpc\generalidades2012w\ORDENES DE BIENES Y SERVCIOS\06412 VICTOR JACINTO COLOCHO PALACIOS.PDF"/>
    <hyperlink ref="E104" r:id="rId120" display="\\Elizabethpc\generalidades2012w\ORDENES DE BIENES Y SERVCIOS\06413 MARITZA GUADALUPE MELGAR DE GUARDADO.PDF"/>
    <hyperlink ref="E105" r:id="rId121" display="\\Elizabethpc\generalidades2012w\ORDENES DE BIENES Y SERVCIOS\06414 CONSUELO DE JESUS OSORIO DE MORA.PDF"/>
    <hyperlink ref="E106" r:id="rId122" display="\\Elizabethpc\generalidades2012w\ORDENES DE BIENES Y SERVCIOS\06415 MAURICIO FRANCISCO ALONZO MELENDEZ.PDF"/>
    <hyperlink ref="E107" r:id="rId123" display="\\Elizabethpc\generalidades2012w\ORDENES DE BIENES Y SERVCIOS\06416 MARIO ALEXANDER BERMUDEZ RODRIGUEZ.PDF"/>
    <hyperlink ref="E108" r:id="rId124" display="\\Elizabethpc\generalidades2012w\ORDENES DE BIENES Y SERVCIOS\06417 JESUS OSWALDO GUTIERREZ HENRIQUEZ.PDF"/>
    <hyperlink ref="E109" r:id="rId125" display="\\Elizabethpc\generalidades2012w\ORDENES DE BIENES Y SERVCIOS\06418 OTTO JAIME MONTOYA TOBAR.PDF"/>
    <hyperlink ref="E110" r:id="rId126" display="\\Elizabethpc\generalidades2012w\ORDENES DE BIENES Y SERVCIOS\06419 MARTA EVELYN MENA MARQUEZ.PDF"/>
    <hyperlink ref="E111" r:id="rId127" display="\\Elizabethpc\generalidades2012w\ORDENES DE BIENES Y SERVCIOS\06420 ANA BELLY GUERRA DEL CID.PDF"/>
    <hyperlink ref="E112" r:id="rId128" display="\\Elizabethpc\generalidades2012w\ORDENES DE BIENES Y SERVCIOS\06421 ANDRES ALBERTO ZIMMERMANN MEJIA.PDF"/>
    <hyperlink ref="E113" r:id="rId129" display="\\Elizabethpc\generalidades2012w\ORDENES DE BIENES Y SERVCIOS\06422 MIGUEL BENJAMIN TENZE TRABANINO.PDF"/>
    <hyperlink ref="E114" r:id="rId130" display="\\Elizabethpc\generalidades2012w\ORDENES DE BIENES Y SERVCIOS\06423 JULIO CESAR HERNANDEZ MAGAÑA.PDF"/>
    <hyperlink ref="E115" r:id="rId131" display="\\Elizabethpc\generalidades2012w\ORDENES DE BIENES Y SERVCIOS\06424 OSCAR MANUEL PALACIOS MURILLO.PDF"/>
    <hyperlink ref="E116" r:id="rId132" display="\\Elizabethpc\generalidades2012w\ORDENES DE BIENES Y SERVCIOS\06425 DUNCAN BENJAMIN CUNZA ALFARO.PDF"/>
    <hyperlink ref="E117" r:id="rId133" display="\\Elizabethpc\generalidades2012w\ORDENES DE BIENES Y SERVCIOS\06426 OSCAR ANIBAL IBAÑEZ ANGULO.PDF"/>
    <hyperlink ref="E118" r:id="rId134" display="\\Elizabethpc\generalidades2012w\ORDENES DE BIENES Y SERVCIOS\06427 ROBERTO LOPEZ AGUILAR.PDF"/>
    <hyperlink ref="E119" r:id="rId135" display="\\Elizabethpc\generalidades2012w\ORDENES DE BIENES Y SERVCIOS\06428 REINA GUADALUPE ERICKA LOPEZ TORRES.PDF"/>
    <hyperlink ref="E120" r:id="rId136" display="\\Elizabethpc\generalidades2012w\ORDENES DE BIENES Y SERVCIOS\06429 HECTOR ARISTIDES  ORREGO CASTELLANOS.PDF"/>
    <hyperlink ref="E121" r:id="rId137" display="\\Elizabethpc\generalidades2012w\ORDENES DE BIENES Y SERVCIOS\06430 JOSE NEMESIA PORTILLO.PDF"/>
    <hyperlink ref="E122" r:id="rId138" display="\\Elizabethpc\generalidades2012w\ORDENES DE BIENES Y SERVCIOS\06431 PABLO DAVID MIRALDA MARTINEZ.PDF"/>
    <hyperlink ref="E123" r:id="rId139" display="\\Elizabethpc\generalidades2012w\ORDENES DE BIENES Y SERVCIOS\06432 AMILCAR ANTONIO BARILLAS TORRES.PDF"/>
    <hyperlink ref="E124" r:id="rId140" display="\\Elizabethpc\generalidades2012w\ORDENES DE BIENES Y SERVCIOS\06339 PATRICIA DEL CARMEN GARCIA DE CORNEJO.PDF"/>
    <hyperlink ref="E125" r:id="rId141" display="\\Elizabethpc\generalidades2012w\ORDENES DE BIENES Y SERVCIOS\06362 SERGIO ARNULFO VENTURA.PDF"/>
    <hyperlink ref="E126" r:id="rId142" display="\\Elizabethpc\generalidades2012w\ORDENES DE BIENES Y SERVCIOS\06361 JOSE OMAR ALVARENGA GUEVARA.PDF"/>
    <hyperlink ref="E127" r:id="rId143" display="\\Elizabethpc\generalidades2012w\ORDENES DE BIENES Y SERVCIOS\06372 FONDO DE ACTIVIDADES ESP. DE LA RADIO CADENA CUSCATLAN.PDF"/>
    <hyperlink ref="E128" r:id="rId144" display="\\Elizabethpc\generalidades2012w\ORDENES DE BIENES Y SERVCIOS\06371 CHAMAGUA MORATAYA, S.A. DE C.V..PDF"/>
    <hyperlink ref="E129" r:id="rId145" display="\\Elizabethpc\generalidades2012w\ORDENES DE BIENES Y SERVCIOS\06370 ASOC. DE RADIOS Y PROGRAMAS PARTICIPATIVOS DE EL SALVADOR.PDF"/>
    <hyperlink ref="E130" r:id="rId146" display="\\Elizabethpc\generalidades2012w\ORDENES DE BIENES Y SERVCIOS\06363 ASOCIACION AGAPE DE EL SALVADOR.PDF"/>
    <hyperlink ref="E131" r:id="rId147" display="\\Elizabethpc\generalidades2012w\ORDENES DE BIENES Y SERVCIOS\06364 PROMOTORA DE COMUNICACIONES, S.A. DE C.V..PDF"/>
    <hyperlink ref="E132" r:id="rId148" display="\\Elizabethpc\generalidades2012w\ORDENES DE BIENES Y SERVCIOS\06365 RADIO CADENA YSKL, S.A. DE C.V..PDF"/>
    <hyperlink ref="E133" r:id="rId149" display="\\Elizabethpc\generalidades2012w\ORDENES DE BIENES Y SERVCIOS\06368 Y.S.L.N. LA MONUMENTAL, S.A. DE C.V..PDF"/>
    <hyperlink ref="E134" r:id="rId150" display="\\Elizabethpc\generalidades2012w\ORDENES DE BIENES Y SERVCIOS\06366 EMISORA UNIDAS, S.A. DE C.V..PDF"/>
    <hyperlink ref="E135" r:id="rId151" display="\\Elizabethpc\generalidades2012w\ORDENES DE BIENES Y SERVCIOS\06367 RADIO INDUSTRIA M Y M, S.A. DE C.V..PDF"/>
    <hyperlink ref="E136" r:id="rId152" display="\\Elizabethpc\generalidades2012w\ORDENES DE BIENES Y SERVCIOS\06369 RADIO CHALATENANGO, S.A. DE C.V..PDF"/>
    <hyperlink ref="E137" r:id="rId153" display="\\Elizabethpc\generalidades2012w\ORDENES DE BIENES Y SERVCIOS\06359 DUTRIZ HERMANOS, S.A. DE C.V..PDF"/>
    <hyperlink ref="E138" r:id="rId154" display="\\Elizabethpc\generalidades2012w\ORDENES DE BIENES Y SERVCIOS\06360 EDITORIAL ALTAMIRANO MADRIZ, S.A. DE C.V..PDF"/>
    <hyperlink ref="E139" r:id="rId155" display="\\Elizabethpc\generalidades2012w\ORDENES DE BIENES Y SERVCIOS\06358 COLATINO DE R.L..PDF"/>
    <hyperlink ref="E140" r:id="rId156" display="\\Elizabethpc\generalidades2012w\ORDENES DE BIENES Y SERVCIOS\06357 DUTRIZ HERMANOS, S.A. DE C.V..PDF"/>
    <hyperlink ref="E141" r:id="rId157" display="\\Elizabethpc\generalidades2012w\ORDENES DE BIENES Y SERVCIOS\06391 LA CASA DEL ACCESORIO, S.A. DE C.V..PDF"/>
    <hyperlink ref="E142" r:id="rId158" display="\\Elizabethpc\generalidades2012w\ORDENES DE BIENES Y SERVCIOS\06375 ROSALES-CASTANEDA INGENIEROS, S.A. DE C.V..PDF"/>
    <hyperlink ref="E143" r:id="rId159" display="\\Elizabethpc\generalidades2012w\ORDENES DE BIENES Y SERVCIOS\06381 R.R. DONNELLEY DE EL SALVADOR, S.A. DE C.V..PDF"/>
    <hyperlink ref="E144" r:id="rId160" display="\\Elizabethpc\generalidades2012w\ORDENES DE BIENES Y SERVCIOS\06406 OMNISPORT, S.A. DE C.V..PDF"/>
    <hyperlink ref="E172" r:id="rId161" display="\\Elizabethpc\generalidades2012w\ORDENES DE BIENES Y SERVCIOS\06476 VALESOLO, S.A. DE C.V..PDF"/>
    <hyperlink ref="E165" r:id="rId162" display="\\Elizabethpc\generalidades2012w\ORDENES DE BIENES Y SERVCIOS\06471 LIDIA MARTINEZ DE MARROQUIN.PDF"/>
    <hyperlink ref="E166" r:id="rId163" display="\\Elizabethpc\generalidades2012w\ORDENES DE BIENES Y SERVCIOS\06472 OXIGENO Y GASES DE EL SALVADOR, S.A. DE C.V..PDF"/>
    <hyperlink ref="E167" r:id="rId164" display="\\Elizabethpc\generalidades2012w\ORDENES DE BIENES Y SERVCIOS\06473 SERVICIOS TECNICOS MEDICOS, S.A. DE C.V..PDF"/>
    <hyperlink ref="E210" r:id="rId165" display="\\Elizabethpc\generalidades2012w\ORDENES DE BIENES Y SERVCIOS\06475 EDITORIAL ALTAMIRANO MADRIZ, S.A. DE C.V..PDF"/>
    <hyperlink ref="E206" r:id="rId166" display="\\Elizabethpc\generalidades2012w\ORDENES DE BIENES Y SERVCIOS\06477 SISTEMAS BIOMEDICOS, S.A. DE C.V..PDF"/>
    <hyperlink ref="E211" r:id="rId167" display="\\Elizabethpc\generalidades2012w\ORDENES DE BIENES Y SERVCIOS\06474 COLATINO DE RL.PDF"/>
    <hyperlink ref="E27" r:id="rId168" display="\\Elizabethpc\generalidades2012w\ORDENES DE BIENES Y SERVCIOS\06308 DUTRIZ HERMANOS, S.A. DE C.V..PDF"/>
    <hyperlink ref="E202" r:id="rId169" display="../AppData/Local/AppData/Local/GENERALIDADES2012W/ORDENES DE BIENES Y SERVCIOS/06479 INFRA DE EL SALVADOR, S.A. DE C.V..PDF"/>
    <hyperlink ref="E203" r:id="rId170" display="\\Elizabethpc\generalidades2012w\ORDENES DE BIENES Y SERVCIOS\06478 INFRA DE EL SALVADOR, S.A. DE C.V..PDF"/>
    <hyperlink ref="E209" r:id="rId171" display="\\Elizabethpc\generalidades2012w\ORDENES DE BIENES Y SERVCIOS\06480 EXPO EL SALVADOR, S.A. DE C.V..PDF"/>
    <hyperlink ref="E205" r:id="rId172" display="\\Elizabethpc\generalidades2012w\ORDENES DE BIENES Y SERVCIOS\06483 ELECTROLAB MEDIC, S.A. DE C.V..PDF"/>
    <hyperlink ref="E222" r:id="rId173" display="\\Elizabethpc\generalidades2012w\ORDENES DE BIENES Y SERVCIOS\06482 INNOVACION DIGITAL, S.A. DE C.V..PDF"/>
    <hyperlink ref="E223" r:id="rId174" display="\\Elizabethpc\generalidades2012w\ORDENES DE BIENES Y SERVCIOS\06484 GRUPO RENDEROS, S.A. DE C.V..PDF"/>
    <hyperlink ref="E217" r:id="rId175" display="\\Elizabethpc\generalidades2012w\ORDENES DE BIENES Y SERVCIOS\06486 EL AVE FENIX, S.A. DE C.V..PDF"/>
    <hyperlink ref="E232" r:id="rId176" display="\\Elizabethpc\generalidades2012w\ORDENES DE BIENES Y SERVCIOS\06489 PRODUCTOS INDUSTRIALES, S.A. DE C.V..PDF"/>
    <hyperlink ref="E241" r:id="rId177" display="\\Elizabethpc\generalidades2012w\ORDENES DE BIENES Y SERVCIOS\06491 TOROGOZ, S.A. DE C.V..PDF"/>
    <hyperlink ref="E238" r:id="rId178" display="\\Elizabethpc\generalidades2012w\ORDENES DE BIENES Y SERVCIOS\06488 LIZ JENNY REYES VARGAS.PDF"/>
    <hyperlink ref="E231" r:id="rId179" display="\\Elizabethpc\generalidades2012w\ORDENES DE BIENES Y SERVCIOS\06490 CARLOS EDUARDO SANDOVAL CHAVEZ.PDF"/>
    <hyperlink ref="E187" r:id="rId180" display="\\Elizabethpc\generalidades2012w\ORDENES DE BIENES Y SERVCIOS\06492 RICARDO ARMANDO MORAN MARTINEZ.PDF"/>
    <hyperlink ref="E188" r:id="rId181" display="\\Elizabethpc\generalidades2012w\ORDENES DE BIENES Y SERVCIOS\06493 BUENA VISTA TECNOLOGIAS, S.A. DE C.V..PDF"/>
    <hyperlink ref="E224" r:id="rId182" display="\\Elizabethpc\generalidades2012w\ORDENES DE BIENES Y SERVCIOS\06496 ASAL, S.A. DE C.V..PDF"/>
    <hyperlink ref="E242" r:id="rId183" display="\\Elizabethpc\generalidades2012w\ORDENES DE BIENES Y SERVCIOS\06502 LA CASA DEL ACCESORIO, S.A. DE C.V..PDF"/>
    <hyperlink ref="E229" r:id="rId184" display="\\Elizabethpc\generalidades2012w\ORDENES DE BIENES Y SERVCIOS\06495 FUMIGADORA Y FORMULADORA CAMPOS, S.A. DE C.V..PDF"/>
    <hyperlink ref="E230" r:id="rId185" display="\\Elizabethpc\generalidades2012w\ORDENES DE BIENES Y SERVCIOS\06500 CARLOS ERNESTO ELIAS AVALOS.PDF"/>
    <hyperlink ref="E247" r:id="rId186" display="\\Elizabethpc\generalidades2012w\ORDENES DE BIENES Y SERVCIOS\06494 DUTRIZ HERMANOS, S.A. DE C.V..PDF"/>
    <hyperlink ref="E225" r:id="rId187" display="\\Elizabethpc\generalidades2012w\ORDENES DE BIENES Y SERVCIOS\06497 ROXANA MINERVINI MELARA.PDF"/>
    <hyperlink ref="E226" r:id="rId188" display="\\Elizabethpc\generalidades2012w\ORDENES DE BIENES Y SERVCIOS\06498 MARIA EUGENIA MURGA DE MORALES.PDF"/>
    <hyperlink ref="E227" r:id="rId189" display="\\Elizabethpc\generalidades2012w\ORDENES DE BIENES Y SERVCIOS06499 CONSUELO COTO DE CORDERO.PDF"/>
    <hyperlink ref="E228" r:id="rId190"/>
    <hyperlink ref="E233" r:id="rId191" display="\\Elizabethpc\generalidades2012w\ORDENES DE BIENES Y SERVCIOS\06501 VIDUC, S.A. DE C.V..PDF"/>
    <hyperlink ref="E245" r:id="rId192" display="\\Elizabethpc\generalidades2012w\ORDENES DE BIENES Y SERVCIOS\06507 ELECTROLAB MEDIC, S.A. DE C.V..PDF"/>
    <hyperlink ref="E246" r:id="rId193" display="\\Elizabethpc\generalidades2012w\ORDENES DE BIENES Y SERVCIOS\06508 HOSPIMEDIC, S.A. DE C.V..PDF"/>
    <hyperlink ref="E244" r:id="rId194" display="\\Elizabethpc\generalidades2012w\ORDENES DE BIENES Y SERVCIOS\06509 SERVICIOS DIVERSOS CANDRAY, S.A. DE C.V..PDF"/>
    <hyperlink ref="E250" r:id="rId195" display="\\Elizabethpc\generalidades2012w\ORDENES DE BIENES Y SERVCIOS\06511 ENMANUEL, S.A. DE C.V..PDF"/>
    <hyperlink ref="E218" r:id="rId196" display="\\Elizabethpc\generalidades2012w\ORDENES DE BIENES Y SERVCIOS\06512 JOSE AMADEO ALFARO.PDF"/>
    <hyperlink ref="E219" r:id="rId197" display="\\Elizabethpc\generalidades2012w\ORDENES DE BIENES Y SERVCIOS\06513 MAQUIBORDARBBA, S.A. DE C.V..PDF"/>
    <hyperlink ref="E220" r:id="rId198" display="\\Elizabethpc\generalidades2012w\ORDENES DE BIENES Y SERVCIOS\06514 UNIFORMES DE EL SALVADOR, S.A. DE C.V..PDF"/>
    <hyperlink ref="E221" r:id="rId199" display="\\Elizabethpc\generalidades2012w\ORDENES DE BIENES Y SERVCIOS\06515 HERMELINDA DEL CARMEN VALDIVIESO OCHOA.PDF"/>
    <hyperlink ref="E255" r:id="rId200" display="\\Elizabethpc\generalidades2012w\ORDENES DE BIENES Y SERVCIOS\06516 COLATINO DE R.L.PDF"/>
    <hyperlink ref="E254" r:id="rId201" display="\\Elizabethpc\generalidades2012w\ORDENES DE BIENES Y SERVCIOS\06521 TELESIS, S.A. DE C.V..PDF"/>
    <hyperlink ref="E215" r:id="rId202" display="\\Elizabethpc\generalidades2012w\ORDENES DE BIENES Y SERVCIOS\06522 COMERCIAL INDUSTRIAL OLINS, S.A. DE C.V..PDF"/>
    <hyperlink ref="E213" r:id="rId203" display="\\Elizabethpc\generalidades2012w\ORDENES DE BIENES Y SERVCIOS\06518 SUPER MUEBLES, S.A. DE C.V..PDF"/>
    <hyperlink ref="E248" r:id="rId204" display="\\Elizabethpc\generalidades2012w\ORDENES DE BIENES Y SERVCIOS\06520 MULTILINE, S.A. DE C.V..PDF"/>
    <hyperlink ref="E249" r:id="rId205" display="\\Elizabethpc\generalidades2012w\ORDENES DE BIENES Y SERVCIOS\06519 JOSE ERNESTO LOZANO RIVERA.PDF"/>
    <hyperlink ref="E214" r:id="rId206" display="\\Elizabethpc\generalidades2012w\ORDENES DE BIENES Y SERVCIOS\06524  LIZ JENNY REYES VARGAS.PDF"/>
    <hyperlink ref="E256" r:id="rId207" display="\\Elizabethpc\generalidades2012w\ORDENES DE BIENES Y SERVCIOS\06517 DUTRIZ HERMANOS, S.A. DE C.V..PDF"/>
    <hyperlink ref="E257" r:id="rId208" display="\\Elizabethpc\generalidades2012w\ORDENES DE BIENES Y SERVCIOS\06523 DUTRIZ HERMANOS, S.A. DE C.V..PDF"/>
    <hyperlink ref="E252" r:id="rId209" display="\\Elizabethpc\generalidades2012w\ORDENES DE BIENES Y SERVCIOS\06527 GLOBAL MOTORS, S.A. DE C.V..PDF"/>
    <hyperlink ref="E239" r:id="rId210" display="\\Elizabethpc\generalidades2012w\ORDENES DE BIENES Y SERVCIOS\06526 DIVERSIFICACION DE SERVICIOS, S.A. DE C.V..PDF"/>
    <hyperlink ref="E216" r:id="rId211" display="\\Elizabethpc\generalidades2012w\ORDENES DE BIENES Y SERVCIOS\06528 CONSTRUMARKET, S.A. DE C.V..PDF"/>
    <hyperlink ref="E262" r:id="rId212" display="\\Elizabethpc\generalidades2012w\ORDENES DE BIENES Y SERVCIOS\06529 JULIO NEFTALI CAÑAS ZELAYA.PDF"/>
    <hyperlink ref="E264" r:id="rId213" display="\\Elizabethpc\generalidades2012w\ORDENES DE BIENES Y SERVCIOS\06530 EDITORIAL ALTAMIRANO MADRIZ, S.A. DE C.V..PDF"/>
    <hyperlink ref="E251" r:id="rId214" display="\\Elizabethpc\generalidades2012w\ORDENES DE BIENES Y SERVCIOS\06531 AYALA QUINTANILLA, S.A. DE C.V..PDF"/>
    <hyperlink ref="E212" r:id="rId215" display="\\Elizabethpc\generalidades2012w\ORDENES DE BIENES Y SERVCIOS\06535 CLAUDIA MIRNA POSADA SOTO.PDF"/>
    <hyperlink ref="E263" r:id="rId216" display="\\Elizabethpc\generalidades2012w\ORDENES DE BIENES Y SERVCIOS\06534 GRUPO RENDEROS, S.A. DE C.V..PDF"/>
    <hyperlink ref="E265" r:id="rId217" display="\\Elizabethpc\generalidades2012w\ORDENES DE BIENES Y SERVCIOS\06536 CARLOS ERNESTO ELIAS AVALOS.PDF"/>
    <hyperlink ref="E258" r:id="rId218" display="\\Elizabethpc\generalidades2012w\ORDENES DE BIENES Y SERVCIOS\06537 SCRRENCHECK EL SALVADOR, S.A. DE C.V..PDF"/>
    <hyperlink ref="E259" r:id="rId219" display="\\Elizabethpc\generalidades2012w\ORDENES DE BIENES Y SERVCIOS\06538 OD EL SALVADOR LIMITADA DE CAPITAL VARIABLE,.PDF"/>
    <hyperlink ref="E199" r:id="rId220" display="\\Elizabethpc\generalidades2012w\ORDENES DE BIENES Y SERVCIOS\06532 RAF, S.A. DE C.V..pdf"/>
    <hyperlink ref="E198" r:id="rId221" display="\\Elizabethpc\generalidades2012w\ORDENES DE BIENES Y SERVCIOS\06533 SISTEMA C&amp;c, S.A. DE C.V..PDF"/>
    <hyperlink ref="E268" r:id="rId222" display="\\Elizabethpc\generalidades2012w\ORDENES DE BIENES Y SERVCIOS\06539 PBS, S.A. DE C.V..PDF"/>
    <hyperlink ref="E269" r:id="rId223" display="\\Elizabethpc\generalidades2012w\ORDENES DE BIENES Y SERVCIOS\06540 DPG, S.A. DE C.V..PDF"/>
    <hyperlink ref="E19" r:id="rId224"/>
    <hyperlink ref="E21" r:id="rId225"/>
    <hyperlink ref="E20" r:id="rId226"/>
    <hyperlink ref="E17:E18" r:id="rId227" display="PRORROGA DEL CONTRATO DE ARRENDAMIENTO N° 02/2011"/>
    <hyperlink ref="E26" r:id="rId228"/>
    <hyperlink ref="E29" r:id="rId229"/>
    <hyperlink ref="E30" r:id="rId230"/>
    <hyperlink ref="E41" r:id="rId231"/>
    <hyperlink ref="E42" r:id="rId232" display="CONTRATO DE SERVICIOS N° 06/2012"/>
    <hyperlink ref="E54" r:id="rId233"/>
    <hyperlink ref="E56:E58" r:id="rId234" display="CONTRATO DE SUMINISTRO N° 07/2012"/>
    <hyperlink ref="E82" r:id="rId235"/>
    <hyperlink ref="E89" r:id="rId236"/>
    <hyperlink ref="E90" r:id="rId237"/>
    <hyperlink ref="E95" r:id="rId238"/>
    <hyperlink ref="E236" r:id="rId239"/>
    <hyperlink ref="E237" r:id="rId240"/>
    <hyperlink ref="E235" r:id="rId241"/>
    <hyperlink ref="E234" r:id="rId242"/>
    <hyperlink ref="E240" r:id="rId243"/>
    <hyperlink ref="E243" r:id="rId244" display="CONTRATO DE SERVICIOS N° 20/2012"/>
    <hyperlink ref="E253" r:id="rId245"/>
    <hyperlink ref="E197" r:id="rId246"/>
    <hyperlink ref="E271" r:id="rId247" display="\\Elizabethpc\generalidades2012w\ORDENES DE BIENES Y SERVCIOS\06541 UNIVERSIDAD CENTROAMERICANA JOSE SIMEON CAÑAS.PDF"/>
    <hyperlink ref="E200" r:id="rId248"/>
    <hyperlink ref="E273" r:id="rId249" display="\\Elizabethpc\generalidades2012w\ORDENES DE BIENES Y SERVCIOS\06542 SINERGIA HUMANA, S.A. DE C.V..PDF"/>
    <hyperlink ref="E261" r:id="rId250" display="\\Elizabethpc\generalidades2012w\ORDENES DE BIENES Y SERVCIOS\06543 MERCEDES VARELA CHAVARIA.PDF"/>
    <hyperlink ref="E280" r:id="rId251" display="\\Elizabethpc\generalidades2012w\ORDENES DE BIENES Y SERVCIOS\06545 PODES..PDF"/>
    <hyperlink ref="E274" r:id="rId252" display="\\Elizabethpc\generalidades2012w\ORDENES DE BIENES Y SERVCIOS\06548 INNOVACIONES MEDICAS, S.A. DE C.V..PDF"/>
    <hyperlink ref="E275" r:id="rId253" display="\\Elizabethpc\generalidades2012w\ORDENES DE BIENES Y SERVCIOS\06547 DISTRIBUIDORA DE INSUMOS PARA LA SALUD, S.A. DE C.V..PDF"/>
    <hyperlink ref="E276" r:id="rId254" display="\\Elizabethpc\generalidades2012w\ORDENES DE BIENES Y SERVCIOS\06549 ELECTROLAB MEDIC, S.A. DE C.V..PDF"/>
    <hyperlink ref="E277" r:id="rId255" display="\\Elizabethpc\generalidades2012w\ORDENES DE BIENES Y SERVCIOS\06550 INNOVACIONES MEDICAS, S.A. DE C.V..PDF"/>
    <hyperlink ref="E278" r:id="rId256" display="\\Elizabethpc\generalidades2012w\ORDENES DE BIENES Y SERVCIOS\06551 LIDIA MARTINEZ DE MARROQUIN.PDF"/>
    <hyperlink ref="E279" r:id="rId257" display="\\Elizabethpc\generalidades2012w\ORDENES DE BIENES Y SERVCIOS\06552 OXGASA..PDF"/>
    <hyperlink ref="E270" r:id="rId258" display="\\Elizabethpc\generalidades2012w\ORDENES DE BIENES Y SERVCIOS\06553 SISECOR, S.A. DE C.V..PDF"/>
    <hyperlink ref="E289" r:id="rId259" display="\\Elizabethpc\generalidades2012w\ORDENES DE BIENES Y SERVCIOS\06556 CENTRO DE CAPACITACION Y ASISTENCIA PSICOLOGICA, S.A. DE C.V..PDF"/>
    <hyperlink ref="E272" r:id="rId260" display="\\Elizabethpc\generalidades2012w\ORDENES DE BIENES Y SERVCIOS\06554 INVERSIONES MENDEZ FLORES, S.A. DE C.V..PDF"/>
    <hyperlink ref="E290" r:id="rId261" display="\\Elizabethpc\generalidades2012w\ORDENES DE BIENES Y SERVCIOS\06559 PROVEEDORES DE INSUMOS DIVERSOS, S.A. DE C.V..PDF"/>
    <hyperlink ref="E284" r:id="rId262" display="\\Elizabethpc\generalidades2012w\ORDENES DE BIENES Y SERVCIOS\06558  SERVICIOS TECNOLOGICOS MULTIPLES, S.A. DE C.V..PDF"/>
    <hyperlink ref="E288" r:id="rId263" display="\\Elizabethpc\generalidades2012w\ORDENES DE BIENES Y SERVCIOS\06560 JO0SE GIL MAJANO.PDF"/>
    <hyperlink ref="E296" r:id="rId264" display="\\Elizabethpc\generalidades2012w\ORDENES DE BIENES Y SERVCIOS\06564 SOCIEDAD DE EMPRESARIOS DEL TRANSPORTE.PDF"/>
    <hyperlink ref="E285" r:id="rId265" display="\\Elizabethpc\generalidades2012w\ORDENES DE BIENES Y SERVCIOS\06561 CALCULADORAS Y TECLADOS, S.A .DE C.V..PDF"/>
    <hyperlink ref="E286" r:id="rId266" display="\\Elizabethpc\generalidades2012w\ORDENES DE BIENES Y SERVCIOS\06562 LIZ REYES VARGAS.PDF"/>
    <hyperlink ref="E287" r:id="rId267" display="\\Elizabethpc\generalidades2012w\ORDENES DE BIENES Y SERVCIOS\06563 KUA HUA, S.A. DE C.V..PDF"/>
    <hyperlink ref="E281" r:id="rId268" display="\\Elizabethpc\generalidades2012w\ORDENES DE BIENES Y SERVCIOS\06566 RICOH EL SALVADOR, S.A. DE C.V..PDF"/>
    <hyperlink ref="E282" r:id="rId269" display="\\Elizabethpc\generalidades2012w\ORDENES DE BIENES Y SERVCIOS\06565 DATA &amp; GRAPHICS, S.A. DE C.V..PDF"/>
    <hyperlink ref="E297" r:id="rId270" display="\\Elizabethpc\generalidades2012w\ORDENES DE BIENES Y SERVCIOS\06568 MARIA GUILERMINA AGUILAR JOVEL.PDF"/>
    <hyperlink ref="E298" r:id="rId271" display="\\Elizabethpc\generalidades2012w\ORDENES DE BIENES Y SERVCIOS\06567 DISTRIBUIDORA AXBEN, S.A. DE C.V..PDF"/>
    <hyperlink ref="E260" r:id="rId272"/>
    <hyperlink ref="E299" r:id="rId273" display="\\Elizabethpc\generalidades2012w\ORDENES DE BIENES Y SERVCIOS\06570 MARIA GUILERMINA AGUILAR JOVEL.PDF"/>
    <hyperlink ref="E309" r:id="rId274" display="\\Elizabethpc\generalidades2012w\ORDENES DE BIENES Y SERVCIOS\06569  EDITORA EL MUNDO, S.A..PDF"/>
    <hyperlink ref="E307" r:id="rId275" display="\\Elizabethpc\generalidades2012w\ORDENES DE BIENES Y SERVCIOS\06580 JOSE JULIO ESCOBAR MANCIA.PDF"/>
    <hyperlink ref="E305" r:id="rId276" display="\\Elizabethpc\generalidades2012w\ORDENES DE BIENES Y SERVCIOS\06579 NOE ALBERTO GUILLEN.PDF"/>
    <hyperlink ref="E304" r:id="rId277" display="\\Elizabethpc\generalidades2012w\ORDENES DE BIENES Y SERVCIOS\06578 LIBRERIA CERVANTES, S.A. DE C.V..PDF"/>
    <hyperlink ref="E303" r:id="rId278" display="\\Elizabethpc\generalidades2012w\ORDENES DE BIENES Y SERVCIOS\06577 MULTIPLES NEGOCIOS, S.A. DE C.V..PDF"/>
    <hyperlink ref="E302" r:id="rId279" display="\\Elizabethpc\generalidades2012w\ORDENES DE BIENES Y SERVCIOS\06576 PAPELCO, S.A. DE C.V..PDF"/>
    <hyperlink ref="E300" r:id="rId280" display="\\Elizabethpc\generalidades2012w\ORDENES DE BIENES Y SERVCIOS\06573 DISTRIBUIDORA AXBEN, S.A. DE C.V..PDF"/>
    <hyperlink ref="E308" r:id="rId281" display="\\Elizabethpc\generalidades2012w\ORDENES DE BIENES Y SERVCIOS\06581 MJ REMODELACIONES, S.A. DE C.V..PDF"/>
    <hyperlink ref="E266" r:id="rId282"/>
    <hyperlink ref="E306" r:id="rId283" display="../AppData/Local/AppData/Local/GENERALIDADES2012W/ORDENES DE BIENES Y SERVCIOS/06574 SISECOR, S.A. DE C.V..PDF"/>
    <hyperlink ref="E314" r:id="rId284" display="\\Elizabethpc\generalidades2012w\ORDENES DE BIENES Y SERVCIOS\06585 LIDIA MARTINEZ DE MARROQUIN.PDF"/>
    <hyperlink ref="E310" r:id="rId285" display="\\Elizabethpc\generalidades2012w\ORDENES DE BIENES Y SERVCIOS\06589 FALMAR, S.A. DE C.V..PDF"/>
    <hyperlink ref="E313" r:id="rId286" display="\\Elizabethpc\generalidades2012w\ORDENES DE BIENES Y SERVCIOS\06586 FARMACIA SAN NICOLAS, S.A. DE C.V..PDF"/>
    <hyperlink ref="E312" r:id="rId287" display="\\Elizabethpc\generalidades2012w\ORDENES DE BIENES Y SERVCIOS\06587 LIDIA MARTINEZ DE MARROQUIN.PDF"/>
    <hyperlink ref="E311" r:id="rId288" display="\\Elizabethpc\generalidades2012w\ORDENES DE BIENES Y SERVCIOS\06588 CENTRO FARMACEUTICO DE LA FUERZA ARMADA.PDF"/>
    <hyperlink ref="E283" r:id="rId289" display="\\Elizabethpc\generalidades2012w\ORDENES DE BIENES Y SERVCIOS\06597 HECTOR MAURICIO HERNANDEZ CHACON.PDF"/>
    <hyperlink ref="E267" r:id="rId290"/>
    <hyperlink ref="E291" r:id="rId291" display="../AppData/Local/AppData/Local/GENERALIDADES2012W/ORDENES DE BIENES Y SERVCIOS/06596 ALMACENES VIDRI, S.A. DE C.V..PDF"/>
    <hyperlink ref="E292" r:id="rId292" display="../AppData/Local/AppData/Local/GENERALIDADES2012W/ORDENES DE BIENES Y SERVCIOS/06592 CASTELLA SAGARRA, S.A. DE C.V..PDF"/>
    <hyperlink ref="E293" r:id="rId293" display="../AppData/Local/AppData/Local/GENERALIDADES2012W/ORDENES DE BIENES Y SERVCIOS/06593 ANCORA, S.A. DE C.V..PDF"/>
    <hyperlink ref="E294" r:id="rId294" display="../AppData/Local/AppData/Local/GENERALIDADES2012W/ORDENES DE BIENES Y SERVCIOS/06594 HOME CENTER, S.A. DE C.V..PDF"/>
    <hyperlink ref="E295" r:id="rId295" display="../AppData/Local/AppData/Local/GENERALIDADES2012W/ORDENES DE BIENES Y SERVCIOS/06595 MARIO FRANCISCO SOSA AMBROGI.PDF"/>
    <hyperlink ref="E320" r:id="rId296" display="\\Elizabethpc\generalidades2012w\CONTRATOS 2012\CONTRATO DE SERVICIO N° 01-2012.PDF"/>
    <hyperlink ref="E321" r:id="rId297" display="\\Elizabethpc\generalidades2012w\CONTRATOS 2012\CONTRATO DE SERVICIO N° 02-2012.PDF"/>
    <hyperlink ref="E322" r:id="rId298" display="\\Elizabethpc\generalidades2012w\CONTRATOS 2012\CONTRATO DE SERVICIO N° 03-2012.PDF"/>
    <hyperlink ref="E323" r:id="rId299" display="\\Elizabethpc\generalidades2012w\CONTRATOS 2012\CONTRATO DE SUMINISTRO N° 14-2012.PDF"/>
    <hyperlink ref="E324" r:id="rId300" display="\\Elizabethpc\generalidades2012w\CONTRATOS 2012\CONTRATO DE SUMINISTRO N° 15-2012 GBM DE EL SALVADOR, S.A. DE C.V..PDF"/>
    <hyperlink ref="E325" r:id="rId301" display="\\Elizabethpc\generalidades2012w\CONTRATOS 2012\CONTRATO DE SUMINISTRO N° 16-2012  SISTEMAS C&amp;C, S.A. DE C.V..PDF"/>
    <hyperlink ref="E326" r:id="rId302" display="\\Elizabethpc\generalidades2012w\CONTRATOS 2012\CONTRATO DE SUMINISTRO N° 17-2012  D´QUISA, S.A. DE C.V..PDF"/>
    <hyperlink ref="E327" r:id="rId303" display="\\Elizabethpc\generalidades2012w\CONTRATOS 2012\CONTRATO DE SUMINISTRO N° 18-2012 RICOH EL SALVADOR, S.A. DE C.V..PDF"/>
    <hyperlink ref="E328" r:id="rId304" display="\\Elizabethpc\generalidades2012w\CONTRATOS 2012\CONTRATO DE OBRA N° 28-2012 NELSON EDUARDO MELGAR CARCAMO.PDF"/>
    <hyperlink ref="E334" r:id="rId305" display="\\Elizabethpc\generalidades2012w\ORDENES DE BIENES Y SERVCIOS\06396 HIDRO OIL, S.A. DE C.V..PDF"/>
    <hyperlink ref="E335" r:id="rId306" display="\\Elizabethpc\generalidades2012w\ORDENES DE BIENES Y SERVCIOS\06481 COPRODEPO, S.A. DE C.V..PDF"/>
    <hyperlink ref="E336" r:id="rId307" display="\\Elizabethpc\generalidades2012w\CONTRATOS 2013\CONTRATO DE SUMINISTRO E INSTALACIÓN N° 05-2013 PROTEOR.PDF"/>
    <hyperlink ref="E337" r:id="rId308" display="\\Elizabethpc\generalidades2012w\ORDENES DE BIENES Y SERVCIOS\06583 - 06584 OXIGENOS Y GASES DE EL SALVADOR, S.A. DE C.V..PDF"/>
    <hyperlink ref="E338" r:id="rId309" display="\\Elizabethpc\generalidades2012w\ORDENES DE BIENES Y SERVCIOS\06582 VIDUC, S.A. DE C.V..PDF"/>
    <hyperlink ref="E339" r:id="rId310" display="\\Elizabethpc\2013\generalidades2013w\CONTRATOS 2013\CONTRATO DE SUMINISTRO E INSTALACIÓN N° 03-2013 MARIO EUGENIO GUEVARA MARTINEZ..PDF"/>
    <hyperlink ref="E340" r:id="rId311" display="\\Elizabethpc\2013\generalidades2013w\CONTRATOS 2013\CONTRATO DE SUMINISTRO E INSTALACIÓN N° 04-2013 CARLOS ERNESTO ELIAS AVALOS..PDF"/>
  </hyperlinks>
  <printOptions horizontalCentered="1"/>
  <pageMargins left="0" right="0" top="0.35433070866141736" bottom="0" header="0" footer="0"/>
  <pageSetup scale="33" orientation="landscape" r:id="rId312"/>
  <headerFooter alignWithMargins="0"/>
  <rowBreaks count="3" manualBreakCount="3">
    <brk id="44" max="15" man="1"/>
    <brk id="179" max="15" man="1"/>
    <brk id="315" max="15" man="1"/>
  </rowBreaks>
  <drawing r:id="rId3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39"/>
  </sheetPr>
  <dimension ref="A1:P478"/>
  <sheetViews>
    <sheetView view="pageBreakPreview" topLeftCell="A168" zoomScale="73" zoomScaleNormal="70" zoomScaleSheetLayoutView="73" workbookViewId="0">
      <selection activeCell="B173" sqref="B173"/>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5.140625" style="5" bestFit="1" customWidth="1"/>
    <col min="5" max="5" width="20.85546875" style="157" customWidth="1"/>
    <col min="6" max="6" width="14.28515625" style="3" customWidth="1"/>
    <col min="7" max="7" width="55.28515625" style="4" customWidth="1"/>
    <col min="8" max="15" width="11.7109375" style="4"/>
    <col min="16" max="16" width="24.42578125" style="4" customWidth="1"/>
    <col min="17" max="16384" width="11.7109375" style="4"/>
  </cols>
  <sheetData>
    <row r="1" spans="1:16" s="64" customFormat="1" x14ac:dyDescent="0.2">
      <c r="A1" s="502"/>
      <c r="B1" s="502"/>
      <c r="C1" s="502"/>
      <c r="D1" s="502"/>
      <c r="E1" s="502"/>
      <c r="F1" s="502"/>
      <c r="G1" s="502"/>
    </row>
    <row r="2" spans="1:16" s="64" customFormat="1" x14ac:dyDescent="0.2"/>
    <row r="3" spans="1:16" s="64" customFormat="1" x14ac:dyDescent="0.2"/>
    <row r="4" spans="1:16" s="64" customFormat="1" x14ac:dyDescent="0.2"/>
    <row r="5" spans="1:16" s="64" customFormat="1" x14ac:dyDescent="0.2"/>
    <row r="6" spans="1:16" s="64" customFormat="1" x14ac:dyDescent="0.2"/>
    <row r="7" spans="1:16" s="64" customFormat="1" x14ac:dyDescent="0.2"/>
    <row r="8" spans="1:16" s="64" customFormat="1" x14ac:dyDescent="0.2">
      <c r="A8" s="1"/>
      <c r="E8" s="9"/>
      <c r="F8" s="1"/>
    </row>
    <row r="9" spans="1:16" s="64" customFormat="1" x14ac:dyDescent="0.2">
      <c r="A9" s="1"/>
      <c r="E9" s="9"/>
      <c r="F9" s="1"/>
    </row>
    <row r="10" spans="1:16" s="64" customFormat="1" x14ac:dyDescent="0.2">
      <c r="A10" s="1"/>
      <c r="E10" s="9"/>
      <c r="F10" s="1"/>
    </row>
    <row r="11" spans="1:16" s="64" customFormat="1" x14ac:dyDescent="0.2">
      <c r="A11" s="1"/>
      <c r="E11" s="9"/>
      <c r="F11" s="1"/>
    </row>
    <row r="12" spans="1:16" s="64" customFormat="1" x14ac:dyDescent="0.2">
      <c r="A12" s="1"/>
      <c r="E12" s="9"/>
      <c r="F12" s="1"/>
    </row>
    <row r="13" spans="1:16" s="64" customFormat="1" x14ac:dyDescent="0.2">
      <c r="A13" s="1"/>
      <c r="E13" s="9"/>
      <c r="F13" s="1"/>
    </row>
    <row r="14" spans="1:16" s="21" customFormat="1" ht="18.75" customHeight="1" x14ac:dyDescent="0.2">
      <c r="A14" s="499" t="s">
        <v>3053</v>
      </c>
      <c r="B14" s="499"/>
      <c r="C14" s="499"/>
      <c r="D14" s="499"/>
      <c r="E14" s="499"/>
      <c r="F14" s="499"/>
      <c r="G14" s="499"/>
      <c r="H14" s="499"/>
      <c r="I14" s="499"/>
      <c r="J14" s="499"/>
      <c r="K14" s="499"/>
      <c r="L14" s="499"/>
      <c r="M14" s="499"/>
      <c r="N14" s="499"/>
      <c r="O14" s="499"/>
      <c r="P14" s="499"/>
    </row>
    <row r="15" spans="1:16" s="21" customFormat="1" ht="42.75" customHeight="1" thickBot="1" x14ac:dyDescent="0.25">
      <c r="A15" s="486" t="s">
        <v>0</v>
      </c>
      <c r="B15" s="486"/>
      <c r="C15" s="486"/>
      <c r="D15" s="486"/>
      <c r="E15" s="486"/>
      <c r="F15" s="486"/>
      <c r="G15" s="486"/>
      <c r="H15" s="486"/>
      <c r="I15" s="486"/>
      <c r="J15" s="486"/>
      <c r="K15" s="486"/>
      <c r="L15" s="486"/>
      <c r="M15" s="486"/>
      <c r="N15" s="486"/>
      <c r="O15" s="486"/>
      <c r="P15" s="486"/>
    </row>
    <row r="16" spans="1:16" s="47" customFormat="1" ht="69" customHeight="1" thickTop="1" x14ac:dyDescent="0.2">
      <c r="A16" s="527" t="s">
        <v>2102</v>
      </c>
      <c r="B16" s="529" t="s">
        <v>2103</v>
      </c>
      <c r="C16" s="529" t="s">
        <v>2104</v>
      </c>
      <c r="D16" s="529" t="s">
        <v>1107</v>
      </c>
      <c r="E16" s="477" t="s">
        <v>1108</v>
      </c>
      <c r="F16" s="477" t="s">
        <v>2159</v>
      </c>
      <c r="G16" s="477" t="s">
        <v>2105</v>
      </c>
      <c r="H16" s="477" t="s">
        <v>2106</v>
      </c>
      <c r="I16" s="477"/>
      <c r="J16" s="477" t="s">
        <v>2107</v>
      </c>
      <c r="K16" s="477"/>
      <c r="L16" s="477" t="s">
        <v>2108</v>
      </c>
      <c r="M16" s="477"/>
      <c r="N16" s="477"/>
      <c r="O16" s="477"/>
      <c r="P16" s="488" t="s">
        <v>2109</v>
      </c>
    </row>
    <row r="17" spans="1:16" s="47" customFormat="1" ht="45" customHeight="1" x14ac:dyDescent="0.2">
      <c r="A17" s="528"/>
      <c r="B17" s="530"/>
      <c r="C17" s="530"/>
      <c r="D17" s="530"/>
      <c r="E17" s="532"/>
      <c r="F17" s="532"/>
      <c r="G17" s="532"/>
      <c r="H17" s="161" t="s">
        <v>2110</v>
      </c>
      <c r="I17" s="161" t="s">
        <v>2111</v>
      </c>
      <c r="J17" s="161" t="s">
        <v>2112</v>
      </c>
      <c r="K17" s="161" t="s">
        <v>2111</v>
      </c>
      <c r="L17" s="161" t="s">
        <v>1109</v>
      </c>
      <c r="M17" s="161" t="s">
        <v>1110</v>
      </c>
      <c r="N17" s="161" t="s">
        <v>1111</v>
      </c>
      <c r="O17" s="161" t="s">
        <v>1112</v>
      </c>
      <c r="P17" s="541"/>
    </row>
    <row r="18" spans="1:16" s="64" customFormat="1" ht="63" x14ac:dyDescent="0.2">
      <c r="A18" s="59" t="s">
        <v>1872</v>
      </c>
      <c r="B18" s="65" t="s">
        <v>2523</v>
      </c>
      <c r="C18" s="65" t="s">
        <v>3717</v>
      </c>
      <c r="D18" s="103">
        <v>11400</v>
      </c>
      <c r="E18" s="145" t="s">
        <v>2620</v>
      </c>
      <c r="F18" s="147">
        <v>41264</v>
      </c>
      <c r="G18" s="119" t="s">
        <v>2621</v>
      </c>
      <c r="H18" s="23" t="s">
        <v>1113</v>
      </c>
      <c r="I18" s="22"/>
      <c r="J18" s="23" t="s">
        <v>1113</v>
      </c>
      <c r="K18" s="22"/>
      <c r="L18" s="22"/>
      <c r="M18" s="23" t="s">
        <v>1113</v>
      </c>
      <c r="N18" s="23"/>
      <c r="O18" s="22"/>
      <c r="P18" s="24"/>
    </row>
    <row r="19" spans="1:16" s="64" customFormat="1" ht="63" x14ac:dyDescent="0.2">
      <c r="A19" s="59" t="s">
        <v>1873</v>
      </c>
      <c r="B19" s="65" t="s">
        <v>3086</v>
      </c>
      <c r="C19" s="65" t="s">
        <v>3718</v>
      </c>
      <c r="D19" s="103">
        <v>15120</v>
      </c>
      <c r="E19" s="145" t="s">
        <v>2622</v>
      </c>
      <c r="F19" s="147">
        <v>41264</v>
      </c>
      <c r="G19" s="119" t="s">
        <v>2621</v>
      </c>
      <c r="H19" s="23" t="s">
        <v>1113</v>
      </c>
      <c r="I19" s="22"/>
      <c r="J19" s="23" t="s">
        <v>1113</v>
      </c>
      <c r="K19" s="22"/>
      <c r="L19" s="22"/>
      <c r="M19" s="23" t="s">
        <v>1113</v>
      </c>
      <c r="N19" s="23"/>
      <c r="O19" s="22"/>
      <c r="P19" s="24"/>
    </row>
    <row r="20" spans="1:16" s="64" customFormat="1" ht="63" x14ac:dyDescent="0.2">
      <c r="A20" s="59" t="s">
        <v>1874</v>
      </c>
      <c r="B20" s="65" t="s">
        <v>2524</v>
      </c>
      <c r="C20" s="65" t="s">
        <v>3719</v>
      </c>
      <c r="D20" s="103">
        <v>45600</v>
      </c>
      <c r="E20" s="145" t="s">
        <v>2623</v>
      </c>
      <c r="F20" s="147">
        <v>41264</v>
      </c>
      <c r="G20" s="119" t="s">
        <v>2621</v>
      </c>
      <c r="H20" s="23" t="s">
        <v>1113</v>
      </c>
      <c r="I20" s="22"/>
      <c r="J20" s="23" t="s">
        <v>1113</v>
      </c>
      <c r="K20" s="22"/>
      <c r="L20" s="22"/>
      <c r="M20" s="23" t="s">
        <v>1113</v>
      </c>
      <c r="N20" s="23"/>
      <c r="O20" s="22"/>
      <c r="P20" s="24"/>
    </row>
    <row r="21" spans="1:16" s="64" customFormat="1" ht="48.75" customHeight="1" x14ac:dyDescent="0.2">
      <c r="A21" s="550" t="s">
        <v>1871</v>
      </c>
      <c r="B21" s="553" t="s">
        <v>2525</v>
      </c>
      <c r="C21" s="553" t="s">
        <v>3720</v>
      </c>
      <c r="D21" s="103">
        <f>5995.96+19225.03</f>
        <v>25220.989999999998</v>
      </c>
      <c r="E21" s="554" t="s">
        <v>2624</v>
      </c>
      <c r="F21" s="549">
        <v>41261</v>
      </c>
      <c r="G21" s="526" t="s">
        <v>2625</v>
      </c>
      <c r="H21" s="23" t="s">
        <v>1113</v>
      </c>
      <c r="I21" s="22"/>
      <c r="J21" s="23" t="s">
        <v>1113</v>
      </c>
      <c r="K21" s="22"/>
      <c r="L21" s="22"/>
      <c r="M21" s="23" t="s">
        <v>1113</v>
      </c>
      <c r="N21" s="23"/>
      <c r="O21" s="22"/>
      <c r="P21" s="24"/>
    </row>
    <row r="22" spans="1:16" s="64" customFormat="1" ht="48.75" customHeight="1" x14ac:dyDescent="0.2">
      <c r="A22" s="550"/>
      <c r="B22" s="553"/>
      <c r="C22" s="553"/>
      <c r="D22" s="103">
        <v>5500</v>
      </c>
      <c r="E22" s="554"/>
      <c r="F22" s="549"/>
      <c r="G22" s="526"/>
      <c r="H22" s="23" t="s">
        <v>1113</v>
      </c>
      <c r="I22" s="22"/>
      <c r="J22" s="23" t="s">
        <v>1113</v>
      </c>
      <c r="K22" s="22"/>
      <c r="L22" s="22"/>
      <c r="M22" s="23" t="s">
        <v>1113</v>
      </c>
      <c r="N22" s="23"/>
      <c r="O22" s="22"/>
      <c r="P22" s="24"/>
    </row>
    <row r="23" spans="1:16" s="64" customFormat="1" ht="78.75" x14ac:dyDescent="0.2">
      <c r="A23" s="550"/>
      <c r="B23" s="65" t="s">
        <v>1105</v>
      </c>
      <c r="C23" s="553"/>
      <c r="D23" s="103">
        <v>2706.82</v>
      </c>
      <c r="E23" s="145" t="s">
        <v>2626</v>
      </c>
      <c r="F23" s="549"/>
      <c r="G23" s="119" t="s">
        <v>2625</v>
      </c>
      <c r="H23" s="23" t="s">
        <v>1113</v>
      </c>
      <c r="I23" s="22"/>
      <c r="J23" s="23" t="s">
        <v>1113</v>
      </c>
      <c r="K23" s="22"/>
      <c r="L23" s="22"/>
      <c r="M23" s="23" t="s">
        <v>1113</v>
      </c>
      <c r="N23" s="23"/>
      <c r="O23" s="22"/>
      <c r="P23" s="24"/>
    </row>
    <row r="24" spans="1:16" s="64" customFormat="1" ht="30" customHeight="1" x14ac:dyDescent="0.2">
      <c r="A24" s="550" t="s">
        <v>1875</v>
      </c>
      <c r="B24" s="553" t="s">
        <v>2525</v>
      </c>
      <c r="C24" s="551" t="s">
        <v>3721</v>
      </c>
      <c r="D24" s="103">
        <f>13891.43+1326.1</f>
        <v>15217.53</v>
      </c>
      <c r="E24" s="554" t="s">
        <v>2627</v>
      </c>
      <c r="F24" s="549">
        <v>41316</v>
      </c>
      <c r="G24" s="526" t="s">
        <v>2625</v>
      </c>
      <c r="H24" s="23" t="s">
        <v>1113</v>
      </c>
      <c r="I24" s="22"/>
      <c r="J24" s="23" t="s">
        <v>1113</v>
      </c>
      <c r="K24" s="22"/>
      <c r="L24" s="22"/>
      <c r="M24" s="23" t="s">
        <v>1113</v>
      </c>
      <c r="N24" s="23"/>
      <c r="O24" s="22"/>
      <c r="P24" s="24"/>
    </row>
    <row r="25" spans="1:16" s="64" customFormat="1" ht="30" customHeight="1" x14ac:dyDescent="0.2">
      <c r="A25" s="550"/>
      <c r="B25" s="553"/>
      <c r="C25" s="552"/>
      <c r="D25" s="103">
        <v>1354.66</v>
      </c>
      <c r="E25" s="554"/>
      <c r="F25" s="549"/>
      <c r="G25" s="526"/>
      <c r="H25" s="23" t="s">
        <v>1113</v>
      </c>
      <c r="I25" s="22"/>
      <c r="J25" s="23" t="s">
        <v>1113</v>
      </c>
      <c r="K25" s="22"/>
      <c r="L25" s="22"/>
      <c r="M25" s="23" t="s">
        <v>1113</v>
      </c>
      <c r="N25" s="23"/>
      <c r="O25" s="22"/>
      <c r="P25" s="24"/>
    </row>
    <row r="26" spans="1:16" s="64" customFormat="1" ht="63" customHeight="1" x14ac:dyDescent="0.2">
      <c r="A26" s="550" t="s">
        <v>1876</v>
      </c>
      <c r="B26" s="65" t="s">
        <v>219</v>
      </c>
      <c r="C26" s="553" t="s">
        <v>3722</v>
      </c>
      <c r="D26" s="103">
        <v>37500</v>
      </c>
      <c r="E26" s="145" t="s">
        <v>2628</v>
      </c>
      <c r="F26" s="147">
        <v>41348</v>
      </c>
      <c r="G26" s="119" t="s">
        <v>2629</v>
      </c>
      <c r="H26" s="23" t="s">
        <v>1113</v>
      </c>
      <c r="I26" s="22"/>
      <c r="J26" s="23" t="s">
        <v>1113</v>
      </c>
      <c r="K26" s="22"/>
      <c r="L26" s="22"/>
      <c r="M26" s="23" t="s">
        <v>1113</v>
      </c>
      <c r="N26" s="23"/>
      <c r="O26" s="22"/>
      <c r="P26" s="24"/>
    </row>
    <row r="27" spans="1:16" s="64" customFormat="1" ht="63" customHeight="1" x14ac:dyDescent="0.2">
      <c r="A27" s="550"/>
      <c r="B27" s="65" t="s">
        <v>1102</v>
      </c>
      <c r="C27" s="553"/>
      <c r="D27" s="103">
        <v>12500</v>
      </c>
      <c r="E27" s="62" t="s">
        <v>2630</v>
      </c>
      <c r="F27" s="147">
        <v>41348</v>
      </c>
      <c r="G27" s="119" t="s">
        <v>2631</v>
      </c>
      <c r="H27" s="23" t="s">
        <v>1113</v>
      </c>
      <c r="I27" s="22"/>
      <c r="J27" s="23" t="s">
        <v>1113</v>
      </c>
      <c r="K27" s="22"/>
      <c r="L27" s="22"/>
      <c r="M27" s="23" t="s">
        <v>1113</v>
      </c>
      <c r="N27" s="23"/>
      <c r="O27" s="22"/>
      <c r="P27" s="24"/>
    </row>
    <row r="28" spans="1:16" s="64" customFormat="1" ht="47.25" customHeight="1" x14ac:dyDescent="0.2">
      <c r="A28" s="550" t="s">
        <v>1877</v>
      </c>
      <c r="B28" s="65" t="s">
        <v>2526</v>
      </c>
      <c r="C28" s="553" t="s">
        <v>3723</v>
      </c>
      <c r="D28" s="103">
        <v>3900</v>
      </c>
      <c r="E28" s="145">
        <v>6632</v>
      </c>
      <c r="F28" s="147">
        <v>41319</v>
      </c>
      <c r="G28" s="119" t="s">
        <v>2632</v>
      </c>
      <c r="H28" s="23" t="s">
        <v>1113</v>
      </c>
      <c r="I28" s="22"/>
      <c r="J28" s="23" t="s">
        <v>1113</v>
      </c>
      <c r="K28" s="22"/>
      <c r="L28" s="22"/>
      <c r="M28" s="23" t="s">
        <v>1113</v>
      </c>
      <c r="N28" s="23"/>
      <c r="O28" s="22"/>
      <c r="P28" s="24"/>
    </row>
    <row r="29" spans="1:16" s="64" customFormat="1" ht="47.25" customHeight="1" x14ac:dyDescent="0.2">
      <c r="A29" s="550"/>
      <c r="B29" s="65" t="s">
        <v>2527</v>
      </c>
      <c r="C29" s="553"/>
      <c r="D29" s="103">
        <v>5600</v>
      </c>
      <c r="E29" s="145">
        <v>6630</v>
      </c>
      <c r="F29" s="147">
        <v>41319</v>
      </c>
      <c r="G29" s="119" t="s">
        <v>2633</v>
      </c>
      <c r="H29" s="23" t="s">
        <v>1113</v>
      </c>
      <c r="I29" s="22"/>
      <c r="J29" s="23" t="s">
        <v>1113</v>
      </c>
      <c r="K29" s="22"/>
      <c r="L29" s="22"/>
      <c r="M29" s="23" t="s">
        <v>1113</v>
      </c>
      <c r="N29" s="23"/>
      <c r="O29" s="22"/>
      <c r="P29" s="24"/>
    </row>
    <row r="30" spans="1:16" s="64" customFormat="1" ht="75" customHeight="1" x14ac:dyDescent="0.2">
      <c r="A30" s="550" t="s">
        <v>1878</v>
      </c>
      <c r="B30" s="65" t="s">
        <v>2528</v>
      </c>
      <c r="C30" s="553" t="s">
        <v>3724</v>
      </c>
      <c r="D30" s="103">
        <v>222</v>
      </c>
      <c r="E30" s="145">
        <v>6635</v>
      </c>
      <c r="F30" s="147">
        <v>41327</v>
      </c>
      <c r="G30" s="119" t="s">
        <v>2634</v>
      </c>
      <c r="H30" s="23" t="s">
        <v>1113</v>
      </c>
      <c r="I30" s="23"/>
      <c r="J30" s="23" t="s">
        <v>1113</v>
      </c>
      <c r="K30" s="22"/>
      <c r="L30" s="22"/>
      <c r="M30" s="23" t="s">
        <v>1113</v>
      </c>
      <c r="N30" s="23"/>
      <c r="O30" s="22"/>
      <c r="P30" s="163"/>
    </row>
    <row r="31" spans="1:16" s="64" customFormat="1" ht="75" customHeight="1" x14ac:dyDescent="0.2">
      <c r="A31" s="550"/>
      <c r="B31" s="65" t="s">
        <v>2526</v>
      </c>
      <c r="C31" s="553"/>
      <c r="D31" s="103">
        <v>14931</v>
      </c>
      <c r="E31" s="145" t="s">
        <v>2635</v>
      </c>
      <c r="F31" s="147">
        <v>41333</v>
      </c>
      <c r="G31" s="119" t="s">
        <v>2636</v>
      </c>
      <c r="H31" s="23"/>
      <c r="I31" s="23" t="s">
        <v>1113</v>
      </c>
      <c r="J31" s="23" t="s">
        <v>1113</v>
      </c>
      <c r="K31" s="22"/>
      <c r="L31" s="22"/>
      <c r="M31" s="23"/>
      <c r="N31" s="23" t="s">
        <v>1113</v>
      </c>
      <c r="O31" s="22"/>
      <c r="P31" s="24" t="s">
        <v>3074</v>
      </c>
    </row>
    <row r="32" spans="1:16" s="64" customFormat="1" ht="47.25" x14ac:dyDescent="0.2">
      <c r="A32" s="550" t="s">
        <v>1879</v>
      </c>
      <c r="B32" s="65" t="s">
        <v>2168</v>
      </c>
      <c r="C32" s="553" t="s">
        <v>3725</v>
      </c>
      <c r="D32" s="103">
        <v>14375</v>
      </c>
      <c r="E32" s="145" t="s">
        <v>2637</v>
      </c>
      <c r="F32" s="147">
        <v>41316</v>
      </c>
      <c r="G32" s="119" t="s">
        <v>2638</v>
      </c>
      <c r="H32" s="23" t="s">
        <v>1113</v>
      </c>
      <c r="I32" s="22"/>
      <c r="J32" s="23" t="s">
        <v>1113</v>
      </c>
      <c r="K32" s="22"/>
      <c r="L32" s="22"/>
      <c r="M32" s="23" t="s">
        <v>1113</v>
      </c>
      <c r="N32" s="23"/>
      <c r="O32" s="22"/>
      <c r="P32" s="24"/>
    </row>
    <row r="33" spans="1:16" s="64" customFormat="1" ht="47.25" x14ac:dyDescent="0.2">
      <c r="A33" s="550"/>
      <c r="B33" s="65" t="s">
        <v>2529</v>
      </c>
      <c r="C33" s="553"/>
      <c r="D33" s="103">
        <v>25875</v>
      </c>
      <c r="E33" s="145" t="s">
        <v>2639</v>
      </c>
      <c r="F33" s="147">
        <v>41316</v>
      </c>
      <c r="G33" s="119" t="s">
        <v>2638</v>
      </c>
      <c r="H33" s="23" t="s">
        <v>1113</v>
      </c>
      <c r="I33" s="22"/>
      <c r="J33" s="23" t="s">
        <v>1113</v>
      </c>
      <c r="K33" s="22"/>
      <c r="L33" s="22"/>
      <c r="M33" s="23" t="s">
        <v>1113</v>
      </c>
      <c r="N33" s="23"/>
      <c r="O33" s="22"/>
      <c r="P33" s="24"/>
    </row>
    <row r="34" spans="1:16" s="64" customFormat="1" ht="50.25" customHeight="1" x14ac:dyDescent="0.2">
      <c r="A34" s="59" t="s">
        <v>1880</v>
      </c>
      <c r="B34" s="65" t="s">
        <v>852</v>
      </c>
      <c r="C34" s="65" t="s">
        <v>3726</v>
      </c>
      <c r="D34" s="103">
        <v>3998.5</v>
      </c>
      <c r="E34" s="145">
        <v>6608</v>
      </c>
      <c r="F34" s="147">
        <v>41297</v>
      </c>
      <c r="G34" s="119" t="s">
        <v>2640</v>
      </c>
      <c r="H34" s="23" t="s">
        <v>1113</v>
      </c>
      <c r="I34" s="22"/>
      <c r="J34" s="23" t="s">
        <v>1113</v>
      </c>
      <c r="K34" s="22"/>
      <c r="L34" s="22"/>
      <c r="M34" s="23" t="s">
        <v>1113</v>
      </c>
      <c r="N34" s="23"/>
      <c r="O34" s="22"/>
      <c r="P34" s="24"/>
    </row>
    <row r="35" spans="1:16" s="64" customFormat="1" ht="47.25" x14ac:dyDescent="0.2">
      <c r="A35" s="59" t="s">
        <v>1881</v>
      </c>
      <c r="B35" s="65" t="s">
        <v>2245</v>
      </c>
      <c r="C35" s="65" t="s">
        <v>3727</v>
      </c>
      <c r="D35" s="103">
        <v>25943</v>
      </c>
      <c r="E35" s="145" t="s">
        <v>2641</v>
      </c>
      <c r="F35" s="147">
        <v>41331</v>
      </c>
      <c r="G35" s="119" t="s">
        <v>2642</v>
      </c>
      <c r="H35" s="23" t="s">
        <v>1113</v>
      </c>
      <c r="I35" s="22"/>
      <c r="J35" s="23" t="s">
        <v>1113</v>
      </c>
      <c r="K35" s="22"/>
      <c r="L35" s="22"/>
      <c r="M35" s="23" t="s">
        <v>1113</v>
      </c>
      <c r="N35" s="23"/>
      <c r="O35" s="22"/>
      <c r="P35" s="24"/>
    </row>
    <row r="36" spans="1:16" s="64" customFormat="1" ht="47.25" x14ac:dyDescent="0.2">
      <c r="A36" s="550" t="s">
        <v>1882</v>
      </c>
      <c r="B36" s="65" t="s">
        <v>302</v>
      </c>
      <c r="C36" s="553" t="s">
        <v>3728</v>
      </c>
      <c r="D36" s="103">
        <v>37685.730000000003</v>
      </c>
      <c r="E36" s="145" t="s">
        <v>2643</v>
      </c>
      <c r="F36" s="147">
        <v>41316</v>
      </c>
      <c r="G36" s="119" t="s">
        <v>2638</v>
      </c>
      <c r="H36" s="23" t="s">
        <v>1113</v>
      </c>
      <c r="I36" s="22"/>
      <c r="J36" s="23" t="s">
        <v>1113</v>
      </c>
      <c r="K36" s="22"/>
      <c r="L36" s="22"/>
      <c r="M36" s="23" t="s">
        <v>1113</v>
      </c>
      <c r="N36" s="23"/>
      <c r="O36" s="22"/>
      <c r="P36" s="24"/>
    </row>
    <row r="37" spans="1:16" s="64" customFormat="1" ht="47.25" x14ac:dyDescent="0.2">
      <c r="A37" s="550"/>
      <c r="B37" s="65" t="s">
        <v>2245</v>
      </c>
      <c r="C37" s="553"/>
      <c r="D37" s="103">
        <v>12300</v>
      </c>
      <c r="E37" s="145" t="s">
        <v>2644</v>
      </c>
      <c r="F37" s="147">
        <v>41316</v>
      </c>
      <c r="G37" s="119" t="s">
        <v>2638</v>
      </c>
      <c r="H37" s="23" t="s">
        <v>1113</v>
      </c>
      <c r="I37" s="22"/>
      <c r="J37" s="23" t="s">
        <v>1113</v>
      </c>
      <c r="K37" s="22"/>
      <c r="L37" s="22"/>
      <c r="M37" s="23" t="s">
        <v>1113</v>
      </c>
      <c r="N37" s="23"/>
      <c r="O37" s="22"/>
      <c r="P37" s="24"/>
    </row>
    <row r="38" spans="1:16" s="64" customFormat="1" ht="49.5" customHeight="1" x14ac:dyDescent="0.2">
      <c r="A38" s="59" t="s">
        <v>1883</v>
      </c>
      <c r="B38" s="65" t="s">
        <v>2530</v>
      </c>
      <c r="C38" s="65" t="s">
        <v>3729</v>
      </c>
      <c r="D38" s="103">
        <v>3000</v>
      </c>
      <c r="E38" s="145">
        <v>6617</v>
      </c>
      <c r="F38" s="147">
        <v>41310</v>
      </c>
      <c r="G38" s="119" t="s">
        <v>2645</v>
      </c>
      <c r="H38" s="23" t="s">
        <v>1113</v>
      </c>
      <c r="I38" s="22"/>
      <c r="J38" s="23" t="s">
        <v>1113</v>
      </c>
      <c r="K38" s="22"/>
      <c r="L38" s="22"/>
      <c r="M38" s="23" t="s">
        <v>1113</v>
      </c>
      <c r="N38" s="23"/>
      <c r="O38" s="22"/>
      <c r="P38" s="24"/>
    </row>
    <row r="39" spans="1:16" s="64" customFormat="1" ht="49.5" customHeight="1" x14ac:dyDescent="0.2">
      <c r="A39" s="550" t="s">
        <v>1884</v>
      </c>
      <c r="B39" s="65" t="s">
        <v>67</v>
      </c>
      <c r="C39" s="553" t="s">
        <v>3730</v>
      </c>
      <c r="D39" s="103">
        <v>180</v>
      </c>
      <c r="E39" s="145">
        <v>6601</v>
      </c>
      <c r="F39" s="549">
        <v>41292</v>
      </c>
      <c r="G39" s="526" t="s">
        <v>2646</v>
      </c>
      <c r="H39" s="23" t="s">
        <v>1113</v>
      </c>
      <c r="I39" s="22"/>
      <c r="J39" s="23" t="s">
        <v>1113</v>
      </c>
      <c r="K39" s="22"/>
      <c r="L39" s="22"/>
      <c r="M39" s="23" t="s">
        <v>1113</v>
      </c>
      <c r="N39" s="23"/>
      <c r="O39" s="22"/>
      <c r="P39" s="24"/>
    </row>
    <row r="40" spans="1:16" s="64" customFormat="1" ht="49.5" customHeight="1" x14ac:dyDescent="0.2">
      <c r="A40" s="550"/>
      <c r="B40" s="65" t="s">
        <v>1090</v>
      </c>
      <c r="C40" s="553"/>
      <c r="D40" s="103">
        <v>90</v>
      </c>
      <c r="E40" s="145">
        <v>6602</v>
      </c>
      <c r="F40" s="549"/>
      <c r="G40" s="526"/>
      <c r="H40" s="23" t="s">
        <v>1113</v>
      </c>
      <c r="I40" s="22"/>
      <c r="J40" s="23" t="s">
        <v>1113</v>
      </c>
      <c r="K40" s="22"/>
      <c r="L40" s="22"/>
      <c r="M40" s="23" t="s">
        <v>1113</v>
      </c>
      <c r="N40" s="23"/>
      <c r="O40" s="22"/>
      <c r="P40" s="24"/>
    </row>
    <row r="41" spans="1:16" s="64" customFormat="1" ht="49.5" customHeight="1" x14ac:dyDescent="0.2">
      <c r="A41" s="550"/>
      <c r="B41" s="65" t="s">
        <v>764</v>
      </c>
      <c r="C41" s="553"/>
      <c r="D41" s="103">
        <v>140</v>
      </c>
      <c r="E41" s="145">
        <v>6603</v>
      </c>
      <c r="F41" s="549"/>
      <c r="G41" s="526"/>
      <c r="H41" s="23" t="s">
        <v>1113</v>
      </c>
      <c r="I41" s="22"/>
      <c r="J41" s="23" t="s">
        <v>1113</v>
      </c>
      <c r="K41" s="22"/>
      <c r="L41" s="22"/>
      <c r="M41" s="23" t="s">
        <v>1113</v>
      </c>
      <c r="N41" s="23"/>
      <c r="O41" s="22"/>
      <c r="P41" s="24"/>
    </row>
    <row r="42" spans="1:16" s="64" customFormat="1" ht="49.5" customHeight="1" x14ac:dyDescent="0.2">
      <c r="A42" s="550"/>
      <c r="B42" s="65" t="s">
        <v>442</v>
      </c>
      <c r="C42" s="553"/>
      <c r="D42" s="103">
        <v>90</v>
      </c>
      <c r="E42" s="145">
        <v>6604</v>
      </c>
      <c r="F42" s="549"/>
      <c r="G42" s="526"/>
      <c r="H42" s="23" t="s">
        <v>1113</v>
      </c>
      <c r="I42" s="22"/>
      <c r="J42" s="23" t="s">
        <v>1113</v>
      </c>
      <c r="K42" s="22"/>
      <c r="L42" s="22"/>
      <c r="M42" s="23" t="s">
        <v>1113</v>
      </c>
      <c r="N42" s="23"/>
      <c r="O42" s="22"/>
      <c r="P42" s="24"/>
    </row>
    <row r="43" spans="1:16" s="64" customFormat="1" ht="49.5" customHeight="1" x14ac:dyDescent="0.2">
      <c r="A43" s="550" t="s">
        <v>1885</v>
      </c>
      <c r="B43" s="65" t="s">
        <v>228</v>
      </c>
      <c r="C43" s="553" t="s">
        <v>3731</v>
      </c>
      <c r="D43" s="103">
        <f>565*82</f>
        <v>46330</v>
      </c>
      <c r="E43" s="145" t="s">
        <v>2647</v>
      </c>
      <c r="F43" s="147">
        <v>41323</v>
      </c>
      <c r="G43" s="119" t="s">
        <v>2648</v>
      </c>
      <c r="H43" s="23" t="s">
        <v>1113</v>
      </c>
      <c r="I43" s="22"/>
      <c r="J43" s="23" t="s">
        <v>1113</v>
      </c>
      <c r="K43" s="22"/>
      <c r="L43" s="22"/>
      <c r="M43" s="23" t="s">
        <v>1113</v>
      </c>
      <c r="N43" s="23"/>
      <c r="O43" s="22"/>
      <c r="P43" s="24"/>
    </row>
    <row r="44" spans="1:16" s="64" customFormat="1" ht="47.25" x14ac:dyDescent="0.2">
      <c r="A44" s="550"/>
      <c r="B44" s="65" t="s">
        <v>614</v>
      </c>
      <c r="C44" s="553"/>
      <c r="D44" s="103">
        <v>1800</v>
      </c>
      <c r="E44" s="145" t="s">
        <v>2649</v>
      </c>
      <c r="F44" s="147">
        <v>41323</v>
      </c>
      <c r="G44" s="119" t="s">
        <v>2648</v>
      </c>
      <c r="H44" s="23" t="s">
        <v>1113</v>
      </c>
      <c r="I44" s="22"/>
      <c r="J44" s="23" t="s">
        <v>1113</v>
      </c>
      <c r="K44" s="22"/>
      <c r="L44" s="22"/>
      <c r="M44" s="23" t="s">
        <v>1113</v>
      </c>
      <c r="N44" s="23"/>
      <c r="O44" s="22"/>
      <c r="P44" s="24"/>
    </row>
    <row r="45" spans="1:16" s="64" customFormat="1" ht="52.5" customHeight="1" x14ac:dyDescent="0.2">
      <c r="A45" s="59" t="s">
        <v>1886</v>
      </c>
      <c r="B45" s="65" t="s">
        <v>614</v>
      </c>
      <c r="C45" s="65" t="s">
        <v>3732</v>
      </c>
      <c r="D45" s="103">
        <v>35340</v>
      </c>
      <c r="E45" s="145" t="s">
        <v>2650</v>
      </c>
      <c r="F45" s="147">
        <v>41333</v>
      </c>
      <c r="G45" s="119" t="s">
        <v>2651</v>
      </c>
      <c r="H45" s="23" t="s">
        <v>1113</v>
      </c>
      <c r="I45" s="22"/>
      <c r="J45" s="23" t="s">
        <v>1113</v>
      </c>
      <c r="K45" s="22"/>
      <c r="L45" s="22"/>
      <c r="M45" s="23" t="s">
        <v>1113</v>
      </c>
      <c r="N45" s="23"/>
      <c r="O45" s="22"/>
      <c r="P45" s="24"/>
    </row>
    <row r="46" spans="1:16" s="64" customFormat="1" ht="52.5" customHeight="1" x14ac:dyDescent="0.2">
      <c r="A46" s="59" t="s">
        <v>1887</v>
      </c>
      <c r="B46" s="65" t="s">
        <v>2531</v>
      </c>
      <c r="C46" s="65" t="s">
        <v>3733</v>
      </c>
      <c r="D46" s="103">
        <v>3000</v>
      </c>
      <c r="E46" s="145" t="s">
        <v>2652</v>
      </c>
      <c r="F46" s="147">
        <v>41345</v>
      </c>
      <c r="G46" s="119" t="s">
        <v>2653</v>
      </c>
      <c r="H46" s="23" t="s">
        <v>1113</v>
      </c>
      <c r="I46" s="22"/>
      <c r="J46" s="23" t="s">
        <v>1113</v>
      </c>
      <c r="K46" s="22"/>
      <c r="L46" s="22"/>
      <c r="M46" s="23" t="s">
        <v>1113</v>
      </c>
      <c r="N46" s="23"/>
      <c r="O46" s="22"/>
      <c r="P46" s="24"/>
    </row>
    <row r="47" spans="1:16" s="64" customFormat="1" ht="52.5" customHeight="1" x14ac:dyDescent="0.2">
      <c r="A47" s="59" t="s">
        <v>1888</v>
      </c>
      <c r="B47" s="65" t="s">
        <v>2267</v>
      </c>
      <c r="C47" s="65" t="s">
        <v>3734</v>
      </c>
      <c r="D47" s="103">
        <v>2400</v>
      </c>
      <c r="E47" s="145">
        <v>6611</v>
      </c>
      <c r="F47" s="147">
        <v>41302</v>
      </c>
      <c r="G47" s="119" t="s">
        <v>2654</v>
      </c>
      <c r="H47" s="23" t="s">
        <v>1113</v>
      </c>
      <c r="I47" s="22"/>
      <c r="J47" s="23" t="s">
        <v>1113</v>
      </c>
      <c r="K47" s="22"/>
      <c r="L47" s="22"/>
      <c r="M47" s="23" t="s">
        <v>1113</v>
      </c>
      <c r="N47" s="23"/>
      <c r="O47" s="22"/>
      <c r="P47" s="24"/>
    </row>
    <row r="48" spans="1:16" s="64" customFormat="1" ht="52.5" customHeight="1" x14ac:dyDescent="0.2">
      <c r="A48" s="59" t="s">
        <v>1889</v>
      </c>
      <c r="B48" s="65" t="s">
        <v>2277</v>
      </c>
      <c r="C48" s="65" t="s">
        <v>3735</v>
      </c>
      <c r="D48" s="103">
        <v>7593.6</v>
      </c>
      <c r="E48" s="145" t="s">
        <v>2655</v>
      </c>
      <c r="F48" s="147">
        <v>41310</v>
      </c>
      <c r="G48" s="119" t="s">
        <v>2656</v>
      </c>
      <c r="H48" s="23" t="s">
        <v>1113</v>
      </c>
      <c r="I48" s="22"/>
      <c r="J48" s="23" t="s">
        <v>1113</v>
      </c>
      <c r="K48" s="22"/>
      <c r="L48" s="22"/>
      <c r="M48" s="23" t="s">
        <v>1113</v>
      </c>
      <c r="N48" s="23"/>
      <c r="O48" s="22"/>
      <c r="P48" s="24"/>
    </row>
    <row r="49" spans="1:16" s="64" customFormat="1" ht="50.25" customHeight="1" x14ac:dyDescent="0.2">
      <c r="A49" s="550" t="s">
        <v>1890</v>
      </c>
      <c r="B49" s="65" t="s">
        <v>67</v>
      </c>
      <c r="C49" s="553" t="s">
        <v>3097</v>
      </c>
      <c r="D49" s="103">
        <v>169.5</v>
      </c>
      <c r="E49" s="145">
        <v>6605</v>
      </c>
      <c r="F49" s="549">
        <v>41292</v>
      </c>
      <c r="G49" s="526" t="s">
        <v>2657</v>
      </c>
      <c r="H49" s="23" t="s">
        <v>1113</v>
      </c>
      <c r="I49" s="22"/>
      <c r="J49" s="23" t="s">
        <v>1113</v>
      </c>
      <c r="K49" s="22"/>
      <c r="L49" s="22"/>
      <c r="M49" s="23" t="s">
        <v>1113</v>
      </c>
      <c r="N49" s="23"/>
      <c r="O49" s="22"/>
      <c r="P49" s="24"/>
    </row>
    <row r="50" spans="1:16" s="64" customFormat="1" ht="50.25" customHeight="1" x14ac:dyDescent="0.2">
      <c r="A50" s="550"/>
      <c r="B50" s="65" t="s">
        <v>442</v>
      </c>
      <c r="C50" s="553"/>
      <c r="D50" s="103">
        <v>120</v>
      </c>
      <c r="E50" s="145">
        <v>6606</v>
      </c>
      <c r="F50" s="549"/>
      <c r="G50" s="526"/>
      <c r="H50" s="23" t="s">
        <v>1113</v>
      </c>
      <c r="I50" s="22"/>
      <c r="J50" s="23" t="s">
        <v>1113</v>
      </c>
      <c r="K50" s="22"/>
      <c r="L50" s="22"/>
      <c r="M50" s="23" t="s">
        <v>1113</v>
      </c>
      <c r="N50" s="23"/>
      <c r="O50" s="22"/>
      <c r="P50" s="24"/>
    </row>
    <row r="51" spans="1:16" s="64" customFormat="1" ht="50.25" customHeight="1" x14ac:dyDescent="0.2">
      <c r="A51" s="59" t="s">
        <v>1891</v>
      </c>
      <c r="B51" s="65" t="s">
        <v>2532</v>
      </c>
      <c r="C51" s="65" t="s">
        <v>3736</v>
      </c>
      <c r="D51" s="103">
        <v>880</v>
      </c>
      <c r="E51" s="145">
        <v>6619</v>
      </c>
      <c r="F51" s="147">
        <v>41310</v>
      </c>
      <c r="G51" s="119" t="s">
        <v>2658</v>
      </c>
      <c r="H51" s="23" t="s">
        <v>1113</v>
      </c>
      <c r="I51" s="22"/>
      <c r="J51" s="23" t="s">
        <v>1113</v>
      </c>
      <c r="K51" s="22"/>
      <c r="L51" s="22"/>
      <c r="M51" s="23" t="s">
        <v>1113</v>
      </c>
      <c r="N51" s="23"/>
      <c r="O51" s="22"/>
      <c r="P51" s="24"/>
    </row>
    <row r="52" spans="1:16" s="64" customFormat="1" ht="50.25" customHeight="1" x14ac:dyDescent="0.2">
      <c r="A52" s="550" t="s">
        <v>1892</v>
      </c>
      <c r="B52" s="65" t="s">
        <v>2199</v>
      </c>
      <c r="C52" s="553" t="s">
        <v>3737</v>
      </c>
      <c r="D52" s="103">
        <v>3500</v>
      </c>
      <c r="E52" s="145" t="s">
        <v>2659</v>
      </c>
      <c r="F52" s="147">
        <v>41374</v>
      </c>
      <c r="G52" s="119" t="s">
        <v>2660</v>
      </c>
      <c r="H52" s="23" t="s">
        <v>1113</v>
      </c>
      <c r="I52" s="22"/>
      <c r="J52" s="23" t="s">
        <v>1113</v>
      </c>
      <c r="K52" s="22"/>
      <c r="L52" s="22"/>
      <c r="M52" s="23" t="s">
        <v>1113</v>
      </c>
      <c r="N52" s="23"/>
      <c r="O52" s="22"/>
      <c r="P52" s="24"/>
    </row>
    <row r="53" spans="1:16" s="64" customFormat="1" ht="50.25" customHeight="1" x14ac:dyDescent="0.2">
      <c r="A53" s="550"/>
      <c r="B53" s="65" t="s">
        <v>303</v>
      </c>
      <c r="C53" s="553"/>
      <c r="D53" s="103">
        <v>19300</v>
      </c>
      <c r="E53" s="145" t="s">
        <v>2661</v>
      </c>
      <c r="F53" s="147">
        <v>41374</v>
      </c>
      <c r="G53" s="119" t="s">
        <v>2660</v>
      </c>
      <c r="H53" s="23" t="s">
        <v>1113</v>
      </c>
      <c r="I53" s="22"/>
      <c r="J53" s="23" t="s">
        <v>1113</v>
      </c>
      <c r="K53" s="22"/>
      <c r="L53" s="22"/>
      <c r="M53" s="23" t="s">
        <v>1113</v>
      </c>
      <c r="N53" s="23"/>
      <c r="O53" s="22"/>
      <c r="P53" s="24"/>
    </row>
    <row r="54" spans="1:16" s="64" customFormat="1" ht="50.25" customHeight="1" x14ac:dyDescent="0.2">
      <c r="A54" s="59" t="s">
        <v>1893</v>
      </c>
      <c r="B54" s="65" t="s">
        <v>2533</v>
      </c>
      <c r="C54" s="65" t="s">
        <v>3738</v>
      </c>
      <c r="D54" s="103">
        <v>10000</v>
      </c>
      <c r="E54" s="145" t="s">
        <v>2662</v>
      </c>
      <c r="F54" s="147">
        <v>41333</v>
      </c>
      <c r="G54" s="119" t="s">
        <v>2651</v>
      </c>
      <c r="H54" s="23" t="s">
        <v>1113</v>
      </c>
      <c r="I54" s="22"/>
      <c r="J54" s="23" t="s">
        <v>1113</v>
      </c>
      <c r="K54" s="22"/>
      <c r="L54" s="22"/>
      <c r="M54" s="23" t="s">
        <v>1113</v>
      </c>
      <c r="N54" s="23"/>
      <c r="O54" s="22"/>
      <c r="P54" s="24"/>
    </row>
    <row r="55" spans="1:16" s="64" customFormat="1" ht="50.25" customHeight="1" x14ac:dyDescent="0.2">
      <c r="A55" s="59" t="s">
        <v>1894</v>
      </c>
      <c r="B55" s="65" t="s">
        <v>2534</v>
      </c>
      <c r="C55" s="65" t="s">
        <v>3739</v>
      </c>
      <c r="D55" s="103">
        <v>11000</v>
      </c>
      <c r="E55" s="145" t="s">
        <v>2663</v>
      </c>
      <c r="F55" s="147">
        <v>41324</v>
      </c>
      <c r="G55" s="119" t="s">
        <v>2664</v>
      </c>
      <c r="H55" s="23" t="s">
        <v>1113</v>
      </c>
      <c r="I55" s="22"/>
      <c r="J55" s="23" t="s">
        <v>1113</v>
      </c>
      <c r="K55" s="22"/>
      <c r="L55" s="22"/>
      <c r="M55" s="23" t="s">
        <v>1113</v>
      </c>
      <c r="N55" s="23"/>
      <c r="O55" s="22"/>
      <c r="P55" s="24"/>
    </row>
    <row r="56" spans="1:16" s="64" customFormat="1" ht="36" customHeight="1" x14ac:dyDescent="0.2">
      <c r="A56" s="550" t="s">
        <v>1895</v>
      </c>
      <c r="B56" s="65" t="s">
        <v>1090</v>
      </c>
      <c r="C56" s="553" t="s">
        <v>3740</v>
      </c>
      <c r="D56" s="103">
        <v>169.5</v>
      </c>
      <c r="E56" s="145">
        <v>6609</v>
      </c>
      <c r="F56" s="147">
        <v>41299</v>
      </c>
      <c r="G56" s="119" t="s">
        <v>2665</v>
      </c>
      <c r="H56" s="23" t="s">
        <v>1113</v>
      </c>
      <c r="I56" s="22"/>
      <c r="J56" s="23" t="s">
        <v>1113</v>
      </c>
      <c r="K56" s="22"/>
      <c r="L56" s="22"/>
      <c r="M56" s="23" t="s">
        <v>1113</v>
      </c>
      <c r="N56" s="23"/>
      <c r="O56" s="22"/>
      <c r="P56" s="24"/>
    </row>
    <row r="57" spans="1:16" s="64" customFormat="1" ht="36" customHeight="1" x14ac:dyDescent="0.2">
      <c r="A57" s="550"/>
      <c r="B57" s="65" t="s">
        <v>442</v>
      </c>
      <c r="C57" s="553"/>
      <c r="D57" s="103">
        <v>120</v>
      </c>
      <c r="E57" s="145">
        <v>6610</v>
      </c>
      <c r="F57" s="147">
        <v>41299</v>
      </c>
      <c r="G57" s="119" t="s">
        <v>2665</v>
      </c>
      <c r="H57" s="23" t="s">
        <v>1113</v>
      </c>
      <c r="I57" s="22"/>
      <c r="J57" s="23" t="s">
        <v>1113</v>
      </c>
      <c r="K57" s="22"/>
      <c r="L57" s="22"/>
      <c r="M57" s="23" t="s">
        <v>1113</v>
      </c>
      <c r="N57" s="23"/>
      <c r="O57" s="22"/>
      <c r="P57" s="24"/>
    </row>
    <row r="58" spans="1:16" s="64" customFormat="1" ht="36" customHeight="1" x14ac:dyDescent="0.2">
      <c r="A58" s="550" t="s">
        <v>1896</v>
      </c>
      <c r="B58" s="65" t="s">
        <v>846</v>
      </c>
      <c r="C58" s="553" t="s">
        <v>3741</v>
      </c>
      <c r="D58" s="103">
        <v>960.21</v>
      </c>
      <c r="E58" s="145">
        <v>6621</v>
      </c>
      <c r="F58" s="549">
        <v>41313</v>
      </c>
      <c r="G58" s="119" t="s">
        <v>2666</v>
      </c>
      <c r="H58" s="23" t="s">
        <v>1113</v>
      </c>
      <c r="I58" s="22"/>
      <c r="J58" s="23" t="s">
        <v>1113</v>
      </c>
      <c r="K58" s="22"/>
      <c r="L58" s="22"/>
      <c r="M58" s="23" t="s">
        <v>1113</v>
      </c>
      <c r="N58" s="23"/>
      <c r="O58" s="22"/>
      <c r="P58" s="24"/>
    </row>
    <row r="59" spans="1:16" s="64" customFormat="1" ht="36" customHeight="1" x14ac:dyDescent="0.2">
      <c r="A59" s="550"/>
      <c r="B59" s="65" t="s">
        <v>1095</v>
      </c>
      <c r="C59" s="553"/>
      <c r="D59" s="103">
        <v>309.70999999999998</v>
      </c>
      <c r="E59" s="145">
        <v>6622</v>
      </c>
      <c r="F59" s="549"/>
      <c r="G59" s="119" t="s">
        <v>2667</v>
      </c>
      <c r="H59" s="23" t="s">
        <v>1113</v>
      </c>
      <c r="I59" s="22"/>
      <c r="J59" s="23" t="s">
        <v>1113</v>
      </c>
      <c r="K59" s="22"/>
      <c r="L59" s="22"/>
      <c r="M59" s="23" t="s">
        <v>1113</v>
      </c>
      <c r="N59" s="23"/>
      <c r="O59" s="22"/>
      <c r="P59" s="24"/>
    </row>
    <row r="60" spans="1:16" s="64" customFormat="1" ht="36" customHeight="1" x14ac:dyDescent="0.2">
      <c r="A60" s="550"/>
      <c r="B60" s="65" t="s">
        <v>2535</v>
      </c>
      <c r="C60" s="553"/>
      <c r="D60" s="103">
        <v>828.31</v>
      </c>
      <c r="E60" s="145">
        <v>6623</v>
      </c>
      <c r="F60" s="549"/>
      <c r="G60" s="119" t="s">
        <v>2668</v>
      </c>
      <c r="H60" s="23" t="s">
        <v>1113</v>
      </c>
      <c r="I60" s="22"/>
      <c r="J60" s="23" t="s">
        <v>1113</v>
      </c>
      <c r="K60" s="22"/>
      <c r="L60" s="22"/>
      <c r="M60" s="23" t="s">
        <v>1113</v>
      </c>
      <c r="N60" s="23"/>
      <c r="O60" s="22"/>
      <c r="P60" s="24"/>
    </row>
    <row r="61" spans="1:16" s="64" customFormat="1" ht="36" customHeight="1" x14ac:dyDescent="0.2">
      <c r="A61" s="550"/>
      <c r="B61" s="65" t="s">
        <v>1093</v>
      </c>
      <c r="C61" s="553"/>
      <c r="D61" s="103">
        <v>87.27</v>
      </c>
      <c r="E61" s="145">
        <v>6624</v>
      </c>
      <c r="F61" s="549"/>
      <c r="G61" s="119" t="s">
        <v>2669</v>
      </c>
      <c r="H61" s="23" t="s">
        <v>1113</v>
      </c>
      <c r="I61" s="22"/>
      <c r="J61" s="23" t="s">
        <v>1113</v>
      </c>
      <c r="K61" s="22"/>
      <c r="L61" s="22"/>
      <c r="M61" s="23" t="s">
        <v>1113</v>
      </c>
      <c r="N61" s="23"/>
      <c r="O61" s="22"/>
      <c r="P61" s="24"/>
    </row>
    <row r="62" spans="1:16" s="64" customFormat="1" ht="36" customHeight="1" x14ac:dyDescent="0.2">
      <c r="A62" s="550"/>
      <c r="B62" s="65" t="s">
        <v>2526</v>
      </c>
      <c r="C62" s="553"/>
      <c r="D62" s="103">
        <v>614</v>
      </c>
      <c r="E62" s="145">
        <v>6625</v>
      </c>
      <c r="F62" s="549"/>
      <c r="G62" s="119" t="s">
        <v>2670</v>
      </c>
      <c r="H62" s="23" t="s">
        <v>1113</v>
      </c>
      <c r="I62" s="22"/>
      <c r="J62" s="23" t="s">
        <v>1113</v>
      </c>
      <c r="K62" s="22"/>
      <c r="L62" s="22"/>
      <c r="M62" s="23" t="s">
        <v>1113</v>
      </c>
      <c r="N62" s="23"/>
      <c r="O62" s="22"/>
      <c r="P62" s="24"/>
    </row>
    <row r="63" spans="1:16" s="64" customFormat="1" ht="36" customHeight="1" x14ac:dyDescent="0.2">
      <c r="A63" s="550"/>
      <c r="B63" s="65" t="s">
        <v>2527</v>
      </c>
      <c r="C63" s="553"/>
      <c r="D63" s="103">
        <v>540</v>
      </c>
      <c r="E63" s="145">
        <v>6626</v>
      </c>
      <c r="F63" s="549"/>
      <c r="G63" s="119" t="s">
        <v>2671</v>
      </c>
      <c r="H63" s="23" t="s">
        <v>1113</v>
      </c>
      <c r="I63" s="22"/>
      <c r="J63" s="23" t="s">
        <v>1113</v>
      </c>
      <c r="K63" s="22"/>
      <c r="L63" s="22"/>
      <c r="M63" s="23" t="s">
        <v>1113</v>
      </c>
      <c r="N63" s="23"/>
      <c r="O63" s="22"/>
      <c r="P63" s="24"/>
    </row>
    <row r="64" spans="1:16" s="64" customFormat="1" ht="36" customHeight="1" x14ac:dyDescent="0.2">
      <c r="A64" s="59" t="s">
        <v>1897</v>
      </c>
      <c r="B64" s="65" t="s">
        <v>2536</v>
      </c>
      <c r="C64" s="65" t="s">
        <v>3742</v>
      </c>
      <c r="D64" s="103">
        <v>1314.65</v>
      </c>
      <c r="E64" s="145">
        <v>6614</v>
      </c>
      <c r="F64" s="147">
        <v>41310</v>
      </c>
      <c r="G64" s="119" t="s">
        <v>2672</v>
      </c>
      <c r="H64" s="23" t="s">
        <v>1113</v>
      </c>
      <c r="I64" s="22"/>
      <c r="J64" s="23" t="s">
        <v>1113</v>
      </c>
      <c r="K64" s="22"/>
      <c r="L64" s="22"/>
      <c r="M64" s="23" t="s">
        <v>1113</v>
      </c>
      <c r="N64" s="23"/>
      <c r="O64" s="22"/>
      <c r="P64" s="24"/>
    </row>
    <row r="65" spans="1:16" s="64" customFormat="1" ht="57" customHeight="1" x14ac:dyDescent="0.2">
      <c r="A65" s="59" t="s">
        <v>1898</v>
      </c>
      <c r="B65" s="65" t="s">
        <v>2537</v>
      </c>
      <c r="C65" s="65" t="s">
        <v>3743</v>
      </c>
      <c r="D65" s="103">
        <v>12000</v>
      </c>
      <c r="E65" s="145" t="s">
        <v>2673</v>
      </c>
      <c r="F65" s="147">
        <v>41355</v>
      </c>
      <c r="G65" s="119" t="s">
        <v>2674</v>
      </c>
      <c r="H65" s="23" t="s">
        <v>1113</v>
      </c>
      <c r="I65" s="22"/>
      <c r="J65" s="23" t="s">
        <v>1113</v>
      </c>
      <c r="K65" s="22"/>
      <c r="L65" s="22"/>
      <c r="M65" s="23" t="s">
        <v>1113</v>
      </c>
      <c r="N65" s="23"/>
      <c r="O65" s="22"/>
      <c r="P65" s="24"/>
    </row>
    <row r="66" spans="1:16" s="64" customFormat="1" ht="45.75" customHeight="1" x14ac:dyDescent="0.2">
      <c r="A66" s="550" t="s">
        <v>1899</v>
      </c>
      <c r="B66" s="65" t="s">
        <v>2225</v>
      </c>
      <c r="C66" s="553" t="s">
        <v>3744</v>
      </c>
      <c r="D66" s="103">
        <v>6600</v>
      </c>
      <c r="E66" s="145">
        <v>6627</v>
      </c>
      <c r="F66" s="549">
        <v>41316</v>
      </c>
      <c r="G66" s="526" t="s">
        <v>2675</v>
      </c>
      <c r="H66" s="23" t="s">
        <v>1113</v>
      </c>
      <c r="I66" s="22"/>
      <c r="J66" s="23" t="s">
        <v>1113</v>
      </c>
      <c r="K66" s="22"/>
      <c r="L66" s="22"/>
      <c r="M66" s="23" t="s">
        <v>1113</v>
      </c>
      <c r="N66" s="23"/>
      <c r="O66" s="22"/>
      <c r="P66" s="24"/>
    </row>
    <row r="67" spans="1:16" s="64" customFormat="1" ht="45.75" customHeight="1" x14ac:dyDescent="0.2">
      <c r="A67" s="550"/>
      <c r="B67" s="65" t="s">
        <v>2538</v>
      </c>
      <c r="C67" s="553"/>
      <c r="D67" s="103">
        <v>9900</v>
      </c>
      <c r="E67" s="145">
        <v>6628</v>
      </c>
      <c r="F67" s="549"/>
      <c r="G67" s="526"/>
      <c r="H67" s="23" t="s">
        <v>1113</v>
      </c>
      <c r="I67" s="22"/>
      <c r="J67" s="23" t="s">
        <v>1113</v>
      </c>
      <c r="K67" s="22"/>
      <c r="L67" s="22"/>
      <c r="M67" s="23" t="s">
        <v>1113</v>
      </c>
      <c r="N67" s="23"/>
      <c r="O67" s="22"/>
      <c r="P67" s="24"/>
    </row>
    <row r="68" spans="1:16" s="64" customFormat="1" ht="45.75" customHeight="1" x14ac:dyDescent="0.2">
      <c r="A68" s="550"/>
      <c r="B68" s="65" t="s">
        <v>2539</v>
      </c>
      <c r="C68" s="553"/>
      <c r="D68" s="103">
        <v>13673</v>
      </c>
      <c r="E68" s="145">
        <v>6629</v>
      </c>
      <c r="F68" s="549"/>
      <c r="G68" s="526"/>
      <c r="H68" s="23" t="s">
        <v>1113</v>
      </c>
      <c r="I68" s="22"/>
      <c r="J68" s="23" t="s">
        <v>1113</v>
      </c>
      <c r="K68" s="22"/>
      <c r="L68" s="22"/>
      <c r="M68" s="23" t="s">
        <v>1113</v>
      </c>
      <c r="N68" s="23"/>
      <c r="O68" s="22"/>
      <c r="P68" s="24"/>
    </row>
    <row r="69" spans="1:16" s="64" customFormat="1" ht="45.75" customHeight="1" x14ac:dyDescent="0.2">
      <c r="A69" s="59" t="s">
        <v>1900</v>
      </c>
      <c r="B69" s="65" t="s">
        <v>2526</v>
      </c>
      <c r="C69" s="65" t="s">
        <v>3745</v>
      </c>
      <c r="D69" s="103">
        <v>68</v>
      </c>
      <c r="E69" s="145">
        <v>6616</v>
      </c>
      <c r="F69" s="147">
        <v>41310</v>
      </c>
      <c r="G69" s="119" t="s">
        <v>2645</v>
      </c>
      <c r="H69" s="23" t="s">
        <v>1113</v>
      </c>
      <c r="I69" s="22"/>
      <c r="J69" s="23" t="s">
        <v>1113</v>
      </c>
      <c r="K69" s="22"/>
      <c r="L69" s="22"/>
      <c r="M69" s="23" t="s">
        <v>1113</v>
      </c>
      <c r="N69" s="23"/>
      <c r="O69" s="22"/>
      <c r="P69" s="24"/>
    </row>
    <row r="70" spans="1:16" s="64" customFormat="1" ht="45.75" customHeight="1" x14ac:dyDescent="0.2">
      <c r="A70" s="550" t="s">
        <v>1901</v>
      </c>
      <c r="B70" s="65" t="s">
        <v>67</v>
      </c>
      <c r="C70" s="553" t="s">
        <v>3740</v>
      </c>
      <c r="D70" s="103">
        <v>169.5</v>
      </c>
      <c r="E70" s="145">
        <v>6612</v>
      </c>
      <c r="F70" s="549">
        <v>41306</v>
      </c>
      <c r="G70" s="526" t="s">
        <v>2676</v>
      </c>
      <c r="H70" s="23" t="s">
        <v>1113</v>
      </c>
      <c r="I70" s="22"/>
      <c r="J70" s="23" t="s">
        <v>1113</v>
      </c>
      <c r="K70" s="22"/>
      <c r="L70" s="22"/>
      <c r="M70" s="23" t="s">
        <v>1113</v>
      </c>
      <c r="N70" s="23"/>
      <c r="O70" s="22"/>
      <c r="P70" s="24"/>
    </row>
    <row r="71" spans="1:16" s="64" customFormat="1" ht="45.75" customHeight="1" x14ac:dyDescent="0.2">
      <c r="A71" s="550"/>
      <c r="B71" s="65" t="s">
        <v>442</v>
      </c>
      <c r="C71" s="553"/>
      <c r="D71" s="103">
        <v>120</v>
      </c>
      <c r="E71" s="145">
        <v>6613</v>
      </c>
      <c r="F71" s="549"/>
      <c r="G71" s="526"/>
      <c r="H71" s="23" t="s">
        <v>1113</v>
      </c>
      <c r="I71" s="22"/>
      <c r="J71" s="23" t="s">
        <v>1113</v>
      </c>
      <c r="K71" s="22"/>
      <c r="L71" s="22"/>
      <c r="M71" s="23" t="s">
        <v>1113</v>
      </c>
      <c r="N71" s="23"/>
      <c r="O71" s="22"/>
      <c r="P71" s="24"/>
    </row>
    <row r="72" spans="1:16" s="64" customFormat="1" ht="45.75" customHeight="1" x14ac:dyDescent="0.2">
      <c r="A72" s="59" t="s">
        <v>1902</v>
      </c>
      <c r="B72" s="65" t="s">
        <v>2540</v>
      </c>
      <c r="C72" s="65" t="s">
        <v>3746</v>
      </c>
      <c r="D72" s="103">
        <v>117</v>
      </c>
      <c r="E72" s="145">
        <v>6634</v>
      </c>
      <c r="F72" s="147">
        <v>41325</v>
      </c>
      <c r="G72" s="119" t="s">
        <v>2677</v>
      </c>
      <c r="H72" s="23" t="s">
        <v>1113</v>
      </c>
      <c r="I72" s="22"/>
      <c r="J72" s="23" t="s">
        <v>1113</v>
      </c>
      <c r="K72" s="22"/>
      <c r="L72" s="22"/>
      <c r="M72" s="23" t="s">
        <v>1113</v>
      </c>
      <c r="N72" s="23"/>
      <c r="O72" s="22"/>
      <c r="P72" s="24"/>
    </row>
    <row r="73" spans="1:16" s="64" customFormat="1" ht="45.75" customHeight="1" x14ac:dyDescent="0.2">
      <c r="A73" s="59" t="s">
        <v>1903</v>
      </c>
      <c r="B73" s="65" t="s">
        <v>129</v>
      </c>
      <c r="C73" s="65" t="s">
        <v>3747</v>
      </c>
      <c r="D73" s="103">
        <v>10150</v>
      </c>
      <c r="E73" s="145">
        <v>6638</v>
      </c>
      <c r="F73" s="147">
        <v>41339</v>
      </c>
      <c r="G73" s="119" t="s">
        <v>2678</v>
      </c>
      <c r="H73" s="23" t="s">
        <v>1113</v>
      </c>
      <c r="I73" s="22"/>
      <c r="J73" s="23" t="s">
        <v>1113</v>
      </c>
      <c r="K73" s="22"/>
      <c r="L73" s="22"/>
      <c r="M73" s="23" t="s">
        <v>1113</v>
      </c>
      <c r="N73" s="23"/>
      <c r="O73" s="22"/>
      <c r="P73" s="24"/>
    </row>
    <row r="74" spans="1:16" s="64" customFormat="1" ht="45.75" customHeight="1" x14ac:dyDescent="0.2">
      <c r="A74" s="59" t="s">
        <v>1904</v>
      </c>
      <c r="B74" s="65" t="s">
        <v>574</v>
      </c>
      <c r="C74" s="65" t="s">
        <v>3748</v>
      </c>
      <c r="D74" s="103">
        <v>118</v>
      </c>
      <c r="E74" s="145">
        <v>6633</v>
      </c>
      <c r="F74" s="147">
        <v>41323</v>
      </c>
      <c r="G74" s="119" t="s">
        <v>2679</v>
      </c>
      <c r="H74" s="23" t="s">
        <v>1113</v>
      </c>
      <c r="I74" s="22"/>
      <c r="J74" s="23" t="s">
        <v>1113</v>
      </c>
      <c r="K74" s="22"/>
      <c r="L74" s="22"/>
      <c r="M74" s="23" t="s">
        <v>1113</v>
      </c>
      <c r="N74" s="23"/>
      <c r="O74" s="22"/>
      <c r="P74" s="24"/>
    </row>
    <row r="75" spans="1:16" s="64" customFormat="1" ht="45.75" customHeight="1" x14ac:dyDescent="0.2">
      <c r="A75" s="550" t="s">
        <v>1905</v>
      </c>
      <c r="B75" s="65" t="s">
        <v>733</v>
      </c>
      <c r="C75" s="553" t="s">
        <v>3749</v>
      </c>
      <c r="D75" s="103">
        <v>8974.7999999999993</v>
      </c>
      <c r="E75" s="145">
        <v>6640</v>
      </c>
      <c r="F75" s="147">
        <v>41340</v>
      </c>
      <c r="G75" s="119" t="s">
        <v>2680</v>
      </c>
      <c r="H75" s="23" t="s">
        <v>1113</v>
      </c>
      <c r="I75" s="22"/>
      <c r="J75" s="23" t="s">
        <v>1113</v>
      </c>
      <c r="K75" s="22"/>
      <c r="L75" s="22"/>
      <c r="M75" s="23" t="s">
        <v>1113</v>
      </c>
      <c r="N75" s="23"/>
      <c r="O75" s="22"/>
      <c r="P75" s="24"/>
    </row>
    <row r="76" spans="1:16" s="64" customFormat="1" ht="45.75" customHeight="1" x14ac:dyDescent="0.2">
      <c r="A76" s="550"/>
      <c r="B76" s="65" t="s">
        <v>2541</v>
      </c>
      <c r="C76" s="553"/>
      <c r="D76" s="103">
        <v>159.36000000000001</v>
      </c>
      <c r="E76" s="145">
        <v>6641</v>
      </c>
      <c r="F76" s="147">
        <v>41340</v>
      </c>
      <c r="G76" s="119" t="s">
        <v>2680</v>
      </c>
      <c r="H76" s="23" t="s">
        <v>1113</v>
      </c>
      <c r="I76" s="22"/>
      <c r="J76" s="23" t="s">
        <v>1113</v>
      </c>
      <c r="K76" s="22"/>
      <c r="L76" s="22"/>
      <c r="M76" s="23" t="s">
        <v>1113</v>
      </c>
      <c r="N76" s="23"/>
      <c r="O76" s="22"/>
      <c r="P76" s="24"/>
    </row>
    <row r="77" spans="1:16" s="64" customFormat="1" ht="45.75" customHeight="1" x14ac:dyDescent="0.2">
      <c r="A77" s="550"/>
      <c r="B77" s="65" t="s">
        <v>2542</v>
      </c>
      <c r="C77" s="553"/>
      <c r="D77" s="103">
        <v>81.599999999999994</v>
      </c>
      <c r="E77" s="145">
        <v>6642</v>
      </c>
      <c r="F77" s="147">
        <v>41340</v>
      </c>
      <c r="G77" s="119" t="s">
        <v>2681</v>
      </c>
      <c r="H77" s="23" t="s">
        <v>1113</v>
      </c>
      <c r="I77" s="22"/>
      <c r="J77" s="23" t="s">
        <v>1113</v>
      </c>
      <c r="K77" s="22"/>
      <c r="L77" s="22"/>
      <c r="M77" s="23" t="s">
        <v>1113</v>
      </c>
      <c r="N77" s="23"/>
      <c r="O77" s="22"/>
      <c r="P77" s="24"/>
    </row>
    <row r="78" spans="1:16" s="64" customFormat="1" ht="37.5" customHeight="1" x14ac:dyDescent="0.2">
      <c r="A78" s="550" t="s">
        <v>1906</v>
      </c>
      <c r="B78" s="65" t="s">
        <v>2171</v>
      </c>
      <c r="C78" s="553" t="s">
        <v>3750</v>
      </c>
      <c r="D78" s="103">
        <v>1156.2</v>
      </c>
      <c r="E78" s="145">
        <v>6681</v>
      </c>
      <c r="F78" s="549">
        <v>41348</v>
      </c>
      <c r="G78" s="119" t="s">
        <v>2682</v>
      </c>
      <c r="H78" s="23" t="s">
        <v>1113</v>
      </c>
      <c r="I78" s="22"/>
      <c r="J78" s="23" t="s">
        <v>1113</v>
      </c>
      <c r="K78" s="22"/>
      <c r="L78" s="22"/>
      <c r="M78" s="23" t="s">
        <v>1113</v>
      </c>
      <c r="N78" s="23"/>
      <c r="O78" s="22"/>
      <c r="P78" s="24"/>
    </row>
    <row r="79" spans="1:16" s="64" customFormat="1" ht="37.5" customHeight="1" x14ac:dyDescent="0.2">
      <c r="A79" s="550"/>
      <c r="B79" s="65" t="s">
        <v>2542</v>
      </c>
      <c r="C79" s="553"/>
      <c r="D79" s="103">
        <v>1173</v>
      </c>
      <c r="E79" s="145">
        <v>6682</v>
      </c>
      <c r="F79" s="549"/>
      <c r="G79" s="119" t="s">
        <v>2683</v>
      </c>
      <c r="H79" s="23" t="s">
        <v>1113</v>
      </c>
      <c r="I79" s="22"/>
      <c r="J79" s="23" t="s">
        <v>1113</v>
      </c>
      <c r="K79" s="22"/>
      <c r="L79" s="22"/>
      <c r="M79" s="23" t="s">
        <v>1113</v>
      </c>
      <c r="N79" s="23"/>
      <c r="O79" s="22"/>
      <c r="P79" s="24"/>
    </row>
    <row r="80" spans="1:16" s="64" customFormat="1" ht="37.5" customHeight="1" x14ac:dyDescent="0.2">
      <c r="A80" s="550"/>
      <c r="B80" s="65" t="s">
        <v>733</v>
      </c>
      <c r="C80" s="553"/>
      <c r="D80" s="103">
        <v>2066.13</v>
      </c>
      <c r="E80" s="145">
        <v>6683</v>
      </c>
      <c r="F80" s="549"/>
      <c r="G80" s="119" t="s">
        <v>2684</v>
      </c>
      <c r="H80" s="23" t="s">
        <v>1113</v>
      </c>
      <c r="I80" s="22"/>
      <c r="J80" s="23" t="s">
        <v>1113</v>
      </c>
      <c r="K80" s="22"/>
      <c r="L80" s="22"/>
      <c r="M80" s="23" t="s">
        <v>1113</v>
      </c>
      <c r="N80" s="23"/>
      <c r="O80" s="22"/>
      <c r="P80" s="24"/>
    </row>
    <row r="81" spans="1:16" s="64" customFormat="1" ht="37.5" customHeight="1" x14ac:dyDescent="0.2">
      <c r="A81" s="550" t="s">
        <v>1907</v>
      </c>
      <c r="B81" s="65" t="s">
        <v>1099</v>
      </c>
      <c r="C81" s="553" t="s">
        <v>3751</v>
      </c>
      <c r="D81" s="103">
        <v>615</v>
      </c>
      <c r="E81" s="145">
        <v>6709</v>
      </c>
      <c r="F81" s="549">
        <v>41354</v>
      </c>
      <c r="G81" s="119" t="s">
        <v>2685</v>
      </c>
      <c r="H81" s="23" t="s">
        <v>1113</v>
      </c>
      <c r="I81" s="22"/>
      <c r="J81" s="23" t="s">
        <v>1113</v>
      </c>
      <c r="K81" s="22"/>
      <c r="L81" s="22"/>
      <c r="M81" s="23" t="s">
        <v>1113</v>
      </c>
      <c r="N81" s="23"/>
      <c r="O81" s="22"/>
      <c r="P81" s="24"/>
    </row>
    <row r="82" spans="1:16" s="64" customFormat="1" ht="37.5" customHeight="1" x14ac:dyDescent="0.2">
      <c r="A82" s="550"/>
      <c r="B82" s="65" t="s">
        <v>2543</v>
      </c>
      <c r="C82" s="553"/>
      <c r="D82" s="103">
        <v>4410</v>
      </c>
      <c r="E82" s="145">
        <v>6710</v>
      </c>
      <c r="F82" s="549"/>
      <c r="G82" s="119" t="s">
        <v>2685</v>
      </c>
      <c r="H82" s="23" t="s">
        <v>1113</v>
      </c>
      <c r="I82" s="22"/>
      <c r="J82" s="23" t="s">
        <v>1113</v>
      </c>
      <c r="K82" s="22"/>
      <c r="L82" s="22"/>
      <c r="M82" s="23" t="s">
        <v>1113</v>
      </c>
      <c r="N82" s="23"/>
      <c r="O82" s="22"/>
      <c r="P82" s="24"/>
    </row>
    <row r="83" spans="1:16" s="64" customFormat="1" ht="37.5" customHeight="1" x14ac:dyDescent="0.2">
      <c r="A83" s="550" t="s">
        <v>1908</v>
      </c>
      <c r="B83" s="65" t="s">
        <v>78</v>
      </c>
      <c r="C83" s="553" t="s">
        <v>3752</v>
      </c>
      <c r="D83" s="103">
        <v>2149.4</v>
      </c>
      <c r="E83" s="145">
        <v>6685</v>
      </c>
      <c r="F83" s="549">
        <v>41351</v>
      </c>
      <c r="G83" s="119" t="s">
        <v>2686</v>
      </c>
      <c r="H83" s="23" t="s">
        <v>1113</v>
      </c>
      <c r="I83" s="22"/>
      <c r="J83" s="23" t="s">
        <v>1113</v>
      </c>
      <c r="K83" s="22"/>
      <c r="L83" s="22"/>
      <c r="M83" s="23" t="s">
        <v>1113</v>
      </c>
      <c r="N83" s="23"/>
      <c r="O83" s="22"/>
      <c r="P83" s="24"/>
    </row>
    <row r="84" spans="1:16" s="64" customFormat="1" ht="37.5" customHeight="1" x14ac:dyDescent="0.2">
      <c r="A84" s="550"/>
      <c r="B84" s="65" t="s">
        <v>3</v>
      </c>
      <c r="C84" s="553"/>
      <c r="D84" s="103">
        <f>498.06+964.35+132.24+840.7</f>
        <v>2435.3500000000004</v>
      </c>
      <c r="E84" s="145">
        <v>6686</v>
      </c>
      <c r="F84" s="549"/>
      <c r="G84" s="119" t="s">
        <v>2686</v>
      </c>
      <c r="H84" s="23" t="s">
        <v>1113</v>
      </c>
      <c r="I84" s="22"/>
      <c r="J84" s="23" t="s">
        <v>1113</v>
      </c>
      <c r="K84" s="22"/>
      <c r="L84" s="22"/>
      <c r="M84" s="23" t="s">
        <v>1113</v>
      </c>
      <c r="N84" s="23"/>
      <c r="O84" s="22"/>
      <c r="P84" s="24"/>
    </row>
    <row r="85" spans="1:16" s="64" customFormat="1" ht="37.5" customHeight="1" x14ac:dyDescent="0.2">
      <c r="A85" s="550"/>
      <c r="B85" s="65" t="s">
        <v>2</v>
      </c>
      <c r="C85" s="553"/>
      <c r="D85" s="103">
        <v>570</v>
      </c>
      <c r="E85" s="145">
        <v>6687</v>
      </c>
      <c r="F85" s="549"/>
      <c r="G85" s="119" t="s">
        <v>2686</v>
      </c>
      <c r="H85" s="23" t="s">
        <v>1113</v>
      </c>
      <c r="I85" s="22"/>
      <c r="J85" s="23" t="s">
        <v>1113</v>
      </c>
      <c r="K85" s="22"/>
      <c r="L85" s="22"/>
      <c r="M85" s="23" t="s">
        <v>1113</v>
      </c>
      <c r="N85" s="23"/>
      <c r="O85" s="22"/>
      <c r="P85" s="24"/>
    </row>
    <row r="86" spans="1:16" s="64" customFormat="1" ht="37.5" customHeight="1" x14ac:dyDescent="0.2">
      <c r="A86" s="550"/>
      <c r="B86" s="65" t="s">
        <v>75</v>
      </c>
      <c r="C86" s="553"/>
      <c r="D86" s="103">
        <v>12668.34</v>
      </c>
      <c r="E86" s="145">
        <v>6688</v>
      </c>
      <c r="F86" s="549"/>
      <c r="G86" s="119" t="s">
        <v>2687</v>
      </c>
      <c r="H86" s="23" t="s">
        <v>1113</v>
      </c>
      <c r="I86" s="22"/>
      <c r="J86" s="23" t="s">
        <v>1113</v>
      </c>
      <c r="K86" s="22"/>
      <c r="L86" s="22"/>
      <c r="M86" s="23" t="s">
        <v>1113</v>
      </c>
      <c r="N86" s="23"/>
      <c r="O86" s="22"/>
      <c r="P86" s="24"/>
    </row>
    <row r="87" spans="1:16" s="64" customFormat="1" ht="37.5" customHeight="1" x14ac:dyDescent="0.2">
      <c r="A87" s="59" t="s">
        <v>1909</v>
      </c>
      <c r="B87" s="65" t="s">
        <v>2544</v>
      </c>
      <c r="C87" s="65" t="s">
        <v>3161</v>
      </c>
      <c r="D87" s="103">
        <v>10476</v>
      </c>
      <c r="E87" s="145">
        <v>6637</v>
      </c>
      <c r="F87" s="147">
        <v>41339</v>
      </c>
      <c r="G87" s="119" t="s">
        <v>2688</v>
      </c>
      <c r="H87" s="23" t="s">
        <v>1113</v>
      </c>
      <c r="I87" s="22"/>
      <c r="J87" s="23" t="s">
        <v>1113</v>
      </c>
      <c r="K87" s="22"/>
      <c r="L87" s="22"/>
      <c r="M87" s="23" t="s">
        <v>1113</v>
      </c>
      <c r="N87" s="23"/>
      <c r="O87" s="22"/>
      <c r="P87" s="24"/>
    </row>
    <row r="88" spans="1:16" s="64" customFormat="1" ht="37.5" customHeight="1" x14ac:dyDescent="0.2">
      <c r="A88" s="59" t="s">
        <v>1910</v>
      </c>
      <c r="B88" s="65" t="s">
        <v>2532</v>
      </c>
      <c r="C88" s="65" t="s">
        <v>3753</v>
      </c>
      <c r="D88" s="103">
        <v>204</v>
      </c>
      <c r="E88" s="145">
        <v>6643</v>
      </c>
      <c r="F88" s="147">
        <v>41344</v>
      </c>
      <c r="G88" s="119" t="s">
        <v>2689</v>
      </c>
      <c r="H88" s="23" t="s">
        <v>1113</v>
      </c>
      <c r="I88" s="22"/>
      <c r="J88" s="23" t="s">
        <v>1113</v>
      </c>
      <c r="K88" s="22"/>
      <c r="L88" s="22"/>
      <c r="M88" s="23" t="s">
        <v>1113</v>
      </c>
      <c r="N88" s="23"/>
      <c r="O88" s="22"/>
      <c r="P88" s="24"/>
    </row>
    <row r="89" spans="1:16" s="64" customFormat="1" ht="37.5" customHeight="1" x14ac:dyDescent="0.2">
      <c r="A89" s="59" t="s">
        <v>1911</v>
      </c>
      <c r="B89" s="65" t="s">
        <v>1094</v>
      </c>
      <c r="C89" s="65" t="s">
        <v>3754</v>
      </c>
      <c r="D89" s="103">
        <v>4380</v>
      </c>
      <c r="E89" s="145">
        <v>6639</v>
      </c>
      <c r="F89" s="147">
        <v>41339</v>
      </c>
      <c r="G89" s="119" t="s">
        <v>2688</v>
      </c>
      <c r="H89" s="23" t="s">
        <v>1113</v>
      </c>
      <c r="I89" s="22"/>
      <c r="J89" s="23" t="s">
        <v>1113</v>
      </c>
      <c r="K89" s="22"/>
      <c r="L89" s="22"/>
      <c r="M89" s="23" t="s">
        <v>1113</v>
      </c>
      <c r="N89" s="23"/>
      <c r="O89" s="22"/>
      <c r="P89" s="24"/>
    </row>
    <row r="90" spans="1:16" s="64" customFormat="1" ht="37.5" customHeight="1" x14ac:dyDescent="0.2">
      <c r="A90" s="550" t="s">
        <v>1912</v>
      </c>
      <c r="B90" s="65" t="s">
        <v>2545</v>
      </c>
      <c r="C90" s="553" t="s">
        <v>3755</v>
      </c>
      <c r="D90" s="103">
        <v>90</v>
      </c>
      <c r="E90" s="145">
        <v>6700</v>
      </c>
      <c r="F90" s="549">
        <v>41354</v>
      </c>
      <c r="G90" s="119" t="s">
        <v>2690</v>
      </c>
      <c r="H90" s="23" t="s">
        <v>1113</v>
      </c>
      <c r="I90" s="22"/>
      <c r="J90" s="23" t="s">
        <v>1113</v>
      </c>
      <c r="K90" s="22"/>
      <c r="L90" s="22"/>
      <c r="M90" s="23" t="s">
        <v>1113</v>
      </c>
      <c r="N90" s="23"/>
      <c r="O90" s="22"/>
      <c r="P90" s="24"/>
    </row>
    <row r="91" spans="1:16" s="64" customFormat="1" ht="37.5" customHeight="1" x14ac:dyDescent="0.2">
      <c r="A91" s="550"/>
      <c r="B91" s="65" t="s">
        <v>2546</v>
      </c>
      <c r="C91" s="553"/>
      <c r="D91" s="103">
        <v>62.15</v>
      </c>
      <c r="E91" s="145">
        <v>6701</v>
      </c>
      <c r="F91" s="549"/>
      <c r="G91" s="119" t="s">
        <v>2690</v>
      </c>
      <c r="H91" s="23" t="s">
        <v>1113</v>
      </c>
      <c r="I91" s="22"/>
      <c r="J91" s="23" t="s">
        <v>1113</v>
      </c>
      <c r="K91" s="22"/>
      <c r="L91" s="22"/>
      <c r="M91" s="23" t="s">
        <v>1113</v>
      </c>
      <c r="N91" s="23"/>
      <c r="O91" s="22"/>
      <c r="P91" s="24"/>
    </row>
    <row r="92" spans="1:16" s="64" customFormat="1" ht="37.5" customHeight="1" x14ac:dyDescent="0.2">
      <c r="A92" s="59" t="s">
        <v>1913</v>
      </c>
      <c r="B92" s="65" t="s">
        <v>67</v>
      </c>
      <c r="C92" s="65" t="s">
        <v>3756</v>
      </c>
      <c r="D92" s="103">
        <v>203.4</v>
      </c>
      <c r="E92" s="145">
        <v>6636</v>
      </c>
      <c r="F92" s="147">
        <v>41334</v>
      </c>
      <c r="G92" s="119" t="s">
        <v>2691</v>
      </c>
      <c r="H92" s="23" t="s">
        <v>1113</v>
      </c>
      <c r="I92" s="22"/>
      <c r="J92" s="23" t="s">
        <v>1113</v>
      </c>
      <c r="K92" s="22"/>
      <c r="L92" s="22"/>
      <c r="M92" s="23" t="s">
        <v>1113</v>
      </c>
      <c r="N92" s="23"/>
      <c r="O92" s="22"/>
      <c r="P92" s="24"/>
    </row>
    <row r="93" spans="1:16" s="64" customFormat="1" ht="37.5" customHeight="1" x14ac:dyDescent="0.2">
      <c r="A93" s="550" t="s">
        <v>1914</v>
      </c>
      <c r="B93" s="65" t="s">
        <v>1094</v>
      </c>
      <c r="C93" s="553" t="s">
        <v>3757</v>
      </c>
      <c r="D93" s="103">
        <v>526</v>
      </c>
      <c r="E93" s="145">
        <v>6702</v>
      </c>
      <c r="F93" s="549">
        <v>41354</v>
      </c>
      <c r="G93" s="119" t="s">
        <v>2692</v>
      </c>
      <c r="H93" s="23" t="s">
        <v>1113</v>
      </c>
      <c r="I93" s="22"/>
      <c r="J93" s="23" t="s">
        <v>1113</v>
      </c>
      <c r="K93" s="22"/>
      <c r="L93" s="22"/>
      <c r="M93" s="23" t="s">
        <v>1113</v>
      </c>
      <c r="N93" s="23"/>
      <c r="O93" s="22"/>
      <c r="P93" s="24"/>
    </row>
    <row r="94" spans="1:16" s="64" customFormat="1" ht="37.5" customHeight="1" x14ac:dyDescent="0.2">
      <c r="A94" s="550"/>
      <c r="B94" s="65" t="s">
        <v>2168</v>
      </c>
      <c r="C94" s="553"/>
      <c r="D94" s="103">
        <f>1400+1150</f>
        <v>2550</v>
      </c>
      <c r="E94" s="145">
        <v>6703</v>
      </c>
      <c r="F94" s="549"/>
      <c r="G94" s="119" t="s">
        <v>2693</v>
      </c>
      <c r="H94" s="23" t="s">
        <v>1113</v>
      </c>
      <c r="I94" s="22"/>
      <c r="J94" s="23" t="s">
        <v>1113</v>
      </c>
      <c r="K94" s="22"/>
      <c r="L94" s="22"/>
      <c r="M94" s="23" t="s">
        <v>1113</v>
      </c>
      <c r="N94" s="23"/>
      <c r="O94" s="22"/>
      <c r="P94" s="24"/>
    </row>
    <row r="95" spans="1:16" s="64" customFormat="1" ht="37.5" customHeight="1" x14ac:dyDescent="0.2">
      <c r="A95" s="550"/>
      <c r="B95" s="65" t="s">
        <v>302</v>
      </c>
      <c r="C95" s="553"/>
      <c r="D95" s="103">
        <v>2222.87</v>
      </c>
      <c r="E95" s="145">
        <v>6704</v>
      </c>
      <c r="F95" s="549"/>
      <c r="G95" s="119" t="s">
        <v>2694</v>
      </c>
      <c r="H95" s="23" t="s">
        <v>1113</v>
      </c>
      <c r="I95" s="22"/>
      <c r="J95" s="23" t="s">
        <v>1113</v>
      </c>
      <c r="K95" s="22"/>
      <c r="L95" s="22"/>
      <c r="M95" s="23" t="s">
        <v>1113</v>
      </c>
      <c r="N95" s="23"/>
      <c r="O95" s="22"/>
      <c r="P95" s="24"/>
    </row>
    <row r="96" spans="1:16" s="64" customFormat="1" ht="45.75" customHeight="1" x14ac:dyDescent="0.2">
      <c r="A96" s="550" t="s">
        <v>1915</v>
      </c>
      <c r="B96" s="65" t="s">
        <v>2263</v>
      </c>
      <c r="C96" s="553" t="s">
        <v>3758</v>
      </c>
      <c r="D96" s="103">
        <v>2279.33</v>
      </c>
      <c r="E96" s="145">
        <v>6739</v>
      </c>
      <c r="F96" s="147">
        <v>41394</v>
      </c>
      <c r="G96" s="119" t="s">
        <v>2695</v>
      </c>
      <c r="H96" s="23" t="s">
        <v>1113</v>
      </c>
      <c r="I96" s="22"/>
      <c r="J96" s="23" t="s">
        <v>1113</v>
      </c>
      <c r="K96" s="22"/>
      <c r="L96" s="22"/>
      <c r="M96" s="23" t="s">
        <v>1113</v>
      </c>
      <c r="N96" s="23"/>
      <c r="O96" s="22"/>
      <c r="P96" s="24"/>
    </row>
    <row r="97" spans="1:16" s="64" customFormat="1" ht="66" customHeight="1" x14ac:dyDescent="0.2">
      <c r="A97" s="550"/>
      <c r="B97" s="65" t="s">
        <v>2547</v>
      </c>
      <c r="C97" s="553"/>
      <c r="D97" s="103">
        <v>6605.3</v>
      </c>
      <c r="E97" s="145" t="s">
        <v>2696</v>
      </c>
      <c r="F97" s="147">
        <v>41411</v>
      </c>
      <c r="G97" s="119" t="s">
        <v>2697</v>
      </c>
      <c r="H97" s="23" t="s">
        <v>1113</v>
      </c>
      <c r="I97" s="22"/>
      <c r="J97" s="23" t="s">
        <v>1113</v>
      </c>
      <c r="K97" s="22"/>
      <c r="L97" s="22"/>
      <c r="M97" s="23" t="s">
        <v>1113</v>
      </c>
      <c r="N97" s="23"/>
      <c r="O97" s="22"/>
      <c r="P97" s="24"/>
    </row>
    <row r="98" spans="1:16" s="64" customFormat="1" ht="66" customHeight="1" x14ac:dyDescent="0.2">
      <c r="A98" s="550"/>
      <c r="B98" s="65" t="s">
        <v>145</v>
      </c>
      <c r="C98" s="553"/>
      <c r="D98" s="103">
        <v>5036.8500000000004</v>
      </c>
      <c r="E98" s="145" t="s">
        <v>2698</v>
      </c>
      <c r="F98" s="147">
        <v>41411</v>
      </c>
      <c r="G98" s="119" t="s">
        <v>2699</v>
      </c>
      <c r="H98" s="23" t="s">
        <v>1113</v>
      </c>
      <c r="I98" s="22"/>
      <c r="J98" s="23" t="s">
        <v>1113</v>
      </c>
      <c r="K98" s="22"/>
      <c r="L98" s="22"/>
      <c r="M98" s="23" t="s">
        <v>1113</v>
      </c>
      <c r="N98" s="23"/>
      <c r="O98" s="22"/>
      <c r="P98" s="24"/>
    </row>
    <row r="99" spans="1:16" s="64" customFormat="1" ht="45.75" customHeight="1" x14ac:dyDescent="0.2">
      <c r="A99" s="550"/>
      <c r="B99" s="65" t="s">
        <v>5</v>
      </c>
      <c r="C99" s="553"/>
      <c r="D99" s="103">
        <v>956.26</v>
      </c>
      <c r="E99" s="145">
        <v>6740</v>
      </c>
      <c r="F99" s="147">
        <v>41394</v>
      </c>
      <c r="G99" s="119" t="s">
        <v>2700</v>
      </c>
      <c r="H99" s="23" t="s">
        <v>1113</v>
      </c>
      <c r="I99" s="22"/>
      <c r="J99" s="23" t="s">
        <v>1113</v>
      </c>
      <c r="K99" s="22"/>
      <c r="L99" s="22"/>
      <c r="M99" s="23" t="s">
        <v>1113</v>
      </c>
      <c r="N99" s="23"/>
      <c r="O99" s="22"/>
      <c r="P99" s="24"/>
    </row>
    <row r="100" spans="1:16" s="64" customFormat="1" ht="52.5" customHeight="1" x14ac:dyDescent="0.2">
      <c r="A100" s="59" t="s">
        <v>1916</v>
      </c>
      <c r="B100" s="65" t="s">
        <v>2548</v>
      </c>
      <c r="C100" s="65" t="s">
        <v>3759</v>
      </c>
      <c r="D100" s="103">
        <v>307.31</v>
      </c>
      <c r="E100" s="145">
        <v>6680</v>
      </c>
      <c r="F100" s="147">
        <v>41347</v>
      </c>
      <c r="G100" s="119" t="s">
        <v>2701</v>
      </c>
      <c r="H100" s="23" t="s">
        <v>1113</v>
      </c>
      <c r="I100" s="22"/>
      <c r="J100" s="23" t="s">
        <v>1113</v>
      </c>
      <c r="K100" s="22"/>
      <c r="L100" s="22"/>
      <c r="M100" s="23" t="s">
        <v>1113</v>
      </c>
      <c r="N100" s="23"/>
      <c r="O100" s="22"/>
      <c r="P100" s="24"/>
    </row>
    <row r="101" spans="1:16" s="64" customFormat="1" ht="52.5" customHeight="1" x14ac:dyDescent="0.2">
      <c r="A101" s="550" t="s">
        <v>1917</v>
      </c>
      <c r="B101" s="65" t="s">
        <v>2228</v>
      </c>
      <c r="C101" s="553" t="s">
        <v>3760</v>
      </c>
      <c r="D101" s="103">
        <v>506.4</v>
      </c>
      <c r="E101" s="145">
        <v>6692</v>
      </c>
      <c r="F101" s="549">
        <v>41354</v>
      </c>
      <c r="G101" s="119" t="s">
        <v>2702</v>
      </c>
      <c r="H101" s="23" t="s">
        <v>1113</v>
      </c>
      <c r="I101" s="22"/>
      <c r="J101" s="23" t="s">
        <v>1113</v>
      </c>
      <c r="K101" s="22"/>
      <c r="L101" s="22"/>
      <c r="M101" s="23" t="s">
        <v>1113</v>
      </c>
      <c r="N101" s="23"/>
      <c r="O101" s="22"/>
      <c r="P101" s="24"/>
    </row>
    <row r="102" spans="1:16" s="64" customFormat="1" ht="52.5" customHeight="1" x14ac:dyDescent="0.2">
      <c r="A102" s="550"/>
      <c r="B102" s="65" t="s">
        <v>2549</v>
      </c>
      <c r="C102" s="553"/>
      <c r="D102" s="103">
        <v>379.6</v>
      </c>
      <c r="E102" s="145">
        <v>6693</v>
      </c>
      <c r="F102" s="549"/>
      <c r="G102" s="119" t="s">
        <v>2703</v>
      </c>
      <c r="H102" s="23" t="s">
        <v>1113</v>
      </c>
      <c r="I102" s="22"/>
      <c r="J102" s="23" t="s">
        <v>1113</v>
      </c>
      <c r="K102" s="22"/>
      <c r="L102" s="22"/>
      <c r="M102" s="23" t="s">
        <v>1113</v>
      </c>
      <c r="N102" s="23"/>
      <c r="O102" s="22"/>
      <c r="P102" s="24"/>
    </row>
    <row r="103" spans="1:16" s="64" customFormat="1" ht="52.5" customHeight="1" x14ac:dyDescent="0.2">
      <c r="A103" s="550"/>
      <c r="B103" s="65" t="s">
        <v>2229</v>
      </c>
      <c r="C103" s="553"/>
      <c r="D103" s="103">
        <v>379.6</v>
      </c>
      <c r="E103" s="145">
        <v>6694</v>
      </c>
      <c r="F103" s="549"/>
      <c r="G103" s="119" t="s">
        <v>2704</v>
      </c>
      <c r="H103" s="23" t="s">
        <v>1113</v>
      </c>
      <c r="I103" s="22"/>
      <c r="J103" s="23" t="s">
        <v>1113</v>
      </c>
      <c r="K103" s="22"/>
      <c r="L103" s="22"/>
      <c r="M103" s="23" t="s">
        <v>1113</v>
      </c>
      <c r="N103" s="23"/>
      <c r="O103" s="22"/>
      <c r="P103" s="24"/>
    </row>
    <row r="104" spans="1:16" s="64" customFormat="1" ht="52.5" customHeight="1" x14ac:dyDescent="0.2">
      <c r="A104" s="550"/>
      <c r="B104" s="65" t="s">
        <v>738</v>
      </c>
      <c r="C104" s="553"/>
      <c r="D104" s="103">
        <v>260</v>
      </c>
      <c r="E104" s="145">
        <v>6695</v>
      </c>
      <c r="F104" s="549"/>
      <c r="G104" s="119" t="s">
        <v>2705</v>
      </c>
      <c r="H104" s="23" t="s">
        <v>1113</v>
      </c>
      <c r="I104" s="22"/>
      <c r="J104" s="23" t="s">
        <v>1113</v>
      </c>
      <c r="K104" s="22"/>
      <c r="L104" s="22"/>
      <c r="M104" s="23" t="s">
        <v>1113</v>
      </c>
      <c r="N104" s="23"/>
      <c r="O104" s="22"/>
      <c r="P104" s="24"/>
    </row>
    <row r="105" spans="1:16" s="64" customFormat="1" ht="52.5" customHeight="1" x14ac:dyDescent="0.2">
      <c r="A105" s="550"/>
      <c r="B105" s="65" t="s">
        <v>2230</v>
      </c>
      <c r="C105" s="553"/>
      <c r="D105" s="103">
        <v>47.5</v>
      </c>
      <c r="E105" s="145">
        <v>6696</v>
      </c>
      <c r="F105" s="549"/>
      <c r="G105" s="119" t="s">
        <v>2706</v>
      </c>
      <c r="H105" s="23" t="s">
        <v>1113</v>
      </c>
      <c r="I105" s="22"/>
      <c r="J105" s="23" t="s">
        <v>1113</v>
      </c>
      <c r="K105" s="22"/>
      <c r="L105" s="22"/>
      <c r="M105" s="23" t="s">
        <v>1113</v>
      </c>
      <c r="N105" s="23"/>
      <c r="O105" s="22"/>
      <c r="P105" s="24"/>
    </row>
    <row r="106" spans="1:16" s="64" customFormat="1" ht="52.5" customHeight="1" x14ac:dyDescent="0.2">
      <c r="A106" s="550"/>
      <c r="B106" s="65" t="s">
        <v>2550</v>
      </c>
      <c r="C106" s="553"/>
      <c r="D106" s="103">
        <v>158.19999999999999</v>
      </c>
      <c r="E106" s="145">
        <v>6706</v>
      </c>
      <c r="F106" s="549"/>
      <c r="G106" s="119" t="s">
        <v>2707</v>
      </c>
      <c r="H106" s="23" t="s">
        <v>1113</v>
      </c>
      <c r="I106" s="22"/>
      <c r="J106" s="23" t="s">
        <v>1113</v>
      </c>
      <c r="K106" s="22"/>
      <c r="L106" s="22"/>
      <c r="M106" s="23" t="s">
        <v>1113</v>
      </c>
      <c r="N106" s="23"/>
      <c r="O106" s="22"/>
      <c r="P106" s="24"/>
    </row>
    <row r="107" spans="1:16" s="64" customFormat="1" ht="52.5" customHeight="1" x14ac:dyDescent="0.2">
      <c r="A107" s="550"/>
      <c r="B107" s="65" t="s">
        <v>2551</v>
      </c>
      <c r="C107" s="553"/>
      <c r="D107" s="103">
        <v>226</v>
      </c>
      <c r="E107" s="145">
        <v>6707</v>
      </c>
      <c r="F107" s="549"/>
      <c r="G107" s="119" t="s">
        <v>2708</v>
      </c>
      <c r="H107" s="23" t="s">
        <v>1113</v>
      </c>
      <c r="I107" s="22"/>
      <c r="J107" s="23" t="s">
        <v>1113</v>
      </c>
      <c r="K107" s="22"/>
      <c r="L107" s="22"/>
      <c r="M107" s="23" t="s">
        <v>1113</v>
      </c>
      <c r="N107" s="23"/>
      <c r="O107" s="22"/>
      <c r="P107" s="24"/>
    </row>
    <row r="108" spans="1:16" s="64" customFormat="1" ht="52.5" customHeight="1" x14ac:dyDescent="0.2">
      <c r="A108" s="550"/>
      <c r="B108" s="65" t="s">
        <v>2552</v>
      </c>
      <c r="C108" s="553"/>
      <c r="D108" s="103">
        <v>120</v>
      </c>
      <c r="E108" s="145">
        <v>6699</v>
      </c>
      <c r="F108" s="549"/>
      <c r="G108" s="119" t="s">
        <v>2709</v>
      </c>
      <c r="H108" s="23" t="s">
        <v>1113</v>
      </c>
      <c r="I108" s="22"/>
      <c r="J108" s="23" t="s">
        <v>1113</v>
      </c>
      <c r="K108" s="22"/>
      <c r="L108" s="22"/>
      <c r="M108" s="23" t="s">
        <v>1113</v>
      </c>
      <c r="N108" s="23"/>
      <c r="O108" s="22"/>
      <c r="P108" s="24"/>
    </row>
    <row r="109" spans="1:16" s="64" customFormat="1" ht="50.25" customHeight="1" x14ac:dyDescent="0.2">
      <c r="A109" s="59" t="s">
        <v>1918</v>
      </c>
      <c r="B109" s="65" t="s">
        <v>2553</v>
      </c>
      <c r="C109" s="65" t="s">
        <v>3761</v>
      </c>
      <c r="D109" s="103">
        <v>720</v>
      </c>
      <c r="E109" s="145">
        <v>6677</v>
      </c>
      <c r="F109" s="147">
        <v>41345</v>
      </c>
      <c r="G109" s="119" t="s">
        <v>2710</v>
      </c>
      <c r="H109" s="23" t="s">
        <v>1113</v>
      </c>
      <c r="I109" s="22"/>
      <c r="J109" s="23" t="s">
        <v>1113</v>
      </c>
      <c r="K109" s="22"/>
      <c r="L109" s="22"/>
      <c r="M109" s="23" t="s">
        <v>1113</v>
      </c>
      <c r="N109" s="23"/>
      <c r="O109" s="22"/>
      <c r="P109" s="24"/>
    </row>
    <row r="110" spans="1:16" s="64" customFormat="1" ht="50.25" customHeight="1" x14ac:dyDescent="0.2">
      <c r="A110" s="550" t="s">
        <v>1919</v>
      </c>
      <c r="B110" s="65" t="s">
        <v>67</v>
      </c>
      <c r="C110" s="553" t="s">
        <v>3762</v>
      </c>
      <c r="D110" s="103">
        <v>740.38</v>
      </c>
      <c r="E110" s="145">
        <v>6678</v>
      </c>
      <c r="F110" s="549">
        <v>41345</v>
      </c>
      <c r="G110" s="119" t="s">
        <v>2711</v>
      </c>
      <c r="H110" s="23" t="s">
        <v>1113</v>
      </c>
      <c r="I110" s="22"/>
      <c r="J110" s="23" t="s">
        <v>1113</v>
      </c>
      <c r="K110" s="22"/>
      <c r="L110" s="22"/>
      <c r="M110" s="23" t="s">
        <v>1113</v>
      </c>
      <c r="N110" s="23"/>
      <c r="O110" s="22"/>
      <c r="P110" s="24"/>
    </row>
    <row r="111" spans="1:16" s="64" customFormat="1" ht="50.25" customHeight="1" x14ac:dyDescent="0.2">
      <c r="A111" s="550"/>
      <c r="B111" s="65" t="s">
        <v>1090</v>
      </c>
      <c r="C111" s="553"/>
      <c r="D111" s="103">
        <v>678.69</v>
      </c>
      <c r="E111" s="145">
        <v>6679</v>
      </c>
      <c r="F111" s="549"/>
      <c r="G111" s="119" t="s">
        <v>2711</v>
      </c>
      <c r="H111" s="23" t="s">
        <v>1113</v>
      </c>
      <c r="I111" s="22"/>
      <c r="J111" s="23" t="s">
        <v>1113</v>
      </c>
      <c r="K111" s="22"/>
      <c r="L111" s="22"/>
      <c r="M111" s="23" t="s">
        <v>1113</v>
      </c>
      <c r="N111" s="23"/>
      <c r="O111" s="22"/>
      <c r="P111" s="24"/>
    </row>
    <row r="112" spans="1:16" s="64" customFormat="1" ht="50.25" customHeight="1" x14ac:dyDescent="0.2">
      <c r="A112" s="59" t="s">
        <v>1920</v>
      </c>
      <c r="B112" s="65" t="s">
        <v>2554</v>
      </c>
      <c r="C112" s="65" t="s">
        <v>3763</v>
      </c>
      <c r="D112" s="103">
        <v>3190.7</v>
      </c>
      <c r="E112" s="145">
        <v>6708</v>
      </c>
      <c r="F112" s="147">
        <v>41354</v>
      </c>
      <c r="G112" s="119" t="s">
        <v>2712</v>
      </c>
      <c r="H112" s="23" t="s">
        <v>1113</v>
      </c>
      <c r="I112" s="22"/>
      <c r="J112" s="23" t="s">
        <v>1113</v>
      </c>
      <c r="K112" s="22"/>
      <c r="L112" s="22"/>
      <c r="M112" s="23" t="s">
        <v>1113</v>
      </c>
      <c r="N112" s="23"/>
      <c r="O112" s="22"/>
      <c r="P112" s="24"/>
    </row>
    <row r="113" spans="1:16" s="64" customFormat="1" ht="50.25" customHeight="1" x14ac:dyDescent="0.2">
      <c r="A113" s="550" t="s">
        <v>1921</v>
      </c>
      <c r="B113" s="65" t="s">
        <v>164</v>
      </c>
      <c r="C113" s="553" t="s">
        <v>3054</v>
      </c>
      <c r="D113" s="103">
        <v>3596.32</v>
      </c>
      <c r="E113" s="145">
        <v>6736</v>
      </c>
      <c r="F113" s="147">
        <v>41394</v>
      </c>
      <c r="G113" s="119" t="s">
        <v>2713</v>
      </c>
      <c r="H113" s="23" t="s">
        <v>1113</v>
      </c>
      <c r="I113" s="22"/>
      <c r="J113" s="23" t="s">
        <v>1113</v>
      </c>
      <c r="K113" s="22"/>
      <c r="L113" s="22"/>
      <c r="M113" s="23" t="s">
        <v>1113</v>
      </c>
      <c r="N113" s="23"/>
      <c r="O113" s="22"/>
      <c r="P113" s="24"/>
    </row>
    <row r="114" spans="1:16" s="64" customFormat="1" ht="50.25" customHeight="1" x14ac:dyDescent="0.2">
      <c r="A114" s="550"/>
      <c r="B114" s="65" t="s">
        <v>788</v>
      </c>
      <c r="C114" s="553"/>
      <c r="D114" s="103">
        <v>1073.08</v>
      </c>
      <c r="E114" s="145">
        <v>6737</v>
      </c>
      <c r="F114" s="147">
        <v>41394</v>
      </c>
      <c r="G114" s="119" t="s">
        <v>2714</v>
      </c>
      <c r="H114" s="23" t="s">
        <v>1113</v>
      </c>
      <c r="I114" s="22"/>
      <c r="J114" s="23" t="s">
        <v>1113</v>
      </c>
      <c r="K114" s="22"/>
      <c r="L114" s="22"/>
      <c r="M114" s="23" t="s">
        <v>1113</v>
      </c>
      <c r="N114" s="23"/>
      <c r="O114" s="22"/>
      <c r="P114" s="24"/>
    </row>
    <row r="115" spans="1:16" s="64" customFormat="1" ht="50.25" customHeight="1" x14ac:dyDescent="0.2">
      <c r="A115" s="550"/>
      <c r="B115" s="65" t="s">
        <v>2555</v>
      </c>
      <c r="C115" s="553"/>
      <c r="D115" s="103">
        <v>938.2</v>
      </c>
      <c r="E115" s="145">
        <v>6738</v>
      </c>
      <c r="F115" s="147">
        <v>41394</v>
      </c>
      <c r="G115" s="119" t="s">
        <v>2715</v>
      </c>
      <c r="H115" s="23" t="s">
        <v>1113</v>
      </c>
      <c r="I115" s="22"/>
      <c r="J115" s="23" t="s">
        <v>1113</v>
      </c>
      <c r="K115" s="22"/>
      <c r="L115" s="22"/>
      <c r="M115" s="23" t="s">
        <v>1113</v>
      </c>
      <c r="N115" s="23"/>
      <c r="O115" s="22"/>
      <c r="P115" s="24"/>
    </row>
    <row r="116" spans="1:16" s="64" customFormat="1" ht="50.25" customHeight="1" x14ac:dyDescent="0.2">
      <c r="A116" s="550" t="s">
        <v>1922</v>
      </c>
      <c r="B116" s="65" t="s">
        <v>172</v>
      </c>
      <c r="C116" s="553" t="s">
        <v>3764</v>
      </c>
      <c r="D116" s="103">
        <v>19018.25</v>
      </c>
      <c r="E116" s="145" t="s">
        <v>2716</v>
      </c>
      <c r="F116" s="147">
        <v>41422</v>
      </c>
      <c r="G116" s="119" t="s">
        <v>2717</v>
      </c>
      <c r="H116" s="23" t="s">
        <v>1113</v>
      </c>
      <c r="I116" s="23"/>
      <c r="J116" s="23" t="s">
        <v>1113</v>
      </c>
      <c r="K116" s="22"/>
      <c r="L116" s="22"/>
      <c r="M116" s="23" t="s">
        <v>1113</v>
      </c>
      <c r="N116" s="23"/>
      <c r="O116" s="22"/>
      <c r="P116" s="24"/>
    </row>
    <row r="117" spans="1:16" s="64" customFormat="1" ht="50.25" customHeight="1" x14ac:dyDescent="0.2">
      <c r="A117" s="550"/>
      <c r="B117" s="65" t="s">
        <v>174</v>
      </c>
      <c r="C117" s="553"/>
      <c r="D117" s="103">
        <v>823</v>
      </c>
      <c r="E117" s="145">
        <v>6763</v>
      </c>
      <c r="F117" s="147">
        <v>41415</v>
      </c>
      <c r="G117" s="119" t="s">
        <v>2718</v>
      </c>
      <c r="H117" s="23" t="s">
        <v>1113</v>
      </c>
      <c r="I117" s="22"/>
      <c r="J117" s="23" t="s">
        <v>1113</v>
      </c>
      <c r="K117" s="22"/>
      <c r="L117" s="22"/>
      <c r="M117" s="23" t="s">
        <v>1113</v>
      </c>
      <c r="N117" s="23"/>
      <c r="O117" s="22"/>
      <c r="P117" s="24"/>
    </row>
    <row r="118" spans="1:16" s="64" customFormat="1" ht="50.25" customHeight="1" x14ac:dyDescent="0.2">
      <c r="A118" s="550"/>
      <c r="B118" s="65" t="s">
        <v>168</v>
      </c>
      <c r="C118" s="553"/>
      <c r="D118" s="103">
        <v>17557.5</v>
      </c>
      <c r="E118" s="145" t="s">
        <v>2719</v>
      </c>
      <c r="F118" s="147">
        <v>41422</v>
      </c>
      <c r="G118" s="119" t="s">
        <v>2720</v>
      </c>
      <c r="H118" s="23" t="s">
        <v>1113</v>
      </c>
      <c r="I118" s="22"/>
      <c r="J118" s="23" t="s">
        <v>1113</v>
      </c>
      <c r="K118" s="22"/>
      <c r="L118" s="22"/>
      <c r="M118" s="23" t="s">
        <v>1113</v>
      </c>
      <c r="N118" s="23"/>
      <c r="O118" s="22"/>
      <c r="P118" s="24"/>
    </row>
    <row r="119" spans="1:16" s="64" customFormat="1" ht="50.25" customHeight="1" x14ac:dyDescent="0.2">
      <c r="A119" s="59" t="s">
        <v>1923</v>
      </c>
      <c r="B119" s="65" t="s">
        <v>2556</v>
      </c>
      <c r="C119" s="65" t="s">
        <v>3765</v>
      </c>
      <c r="D119" s="103">
        <v>12000</v>
      </c>
      <c r="E119" s="145">
        <v>6719</v>
      </c>
      <c r="F119" s="147">
        <v>41374</v>
      </c>
      <c r="G119" s="119" t="s">
        <v>2721</v>
      </c>
      <c r="H119" s="23" t="s">
        <v>1113</v>
      </c>
      <c r="I119" s="22"/>
      <c r="J119" s="23" t="s">
        <v>1113</v>
      </c>
      <c r="K119" s="22"/>
      <c r="L119" s="22"/>
      <c r="M119" s="23" t="s">
        <v>1113</v>
      </c>
      <c r="N119" s="23"/>
      <c r="O119" s="22"/>
      <c r="P119" s="24"/>
    </row>
    <row r="120" spans="1:16" s="64" customFormat="1" ht="50.25" customHeight="1" x14ac:dyDescent="0.2">
      <c r="A120" s="59" t="s">
        <v>1924</v>
      </c>
      <c r="B120" s="65" t="s">
        <v>2557</v>
      </c>
      <c r="C120" s="65" t="s">
        <v>3766</v>
      </c>
      <c r="D120" s="103">
        <v>636.75</v>
      </c>
      <c r="E120" s="145">
        <v>6714</v>
      </c>
      <c r="F120" s="147">
        <v>41367</v>
      </c>
      <c r="G120" s="119" t="s">
        <v>2722</v>
      </c>
      <c r="H120" s="23" t="s">
        <v>1113</v>
      </c>
      <c r="I120" s="22"/>
      <c r="J120" s="23" t="s">
        <v>1113</v>
      </c>
      <c r="K120" s="22"/>
      <c r="L120" s="22"/>
      <c r="M120" s="23" t="s">
        <v>1113</v>
      </c>
      <c r="N120" s="23"/>
      <c r="O120" s="22"/>
      <c r="P120" s="24"/>
    </row>
    <row r="121" spans="1:16" s="64" customFormat="1" ht="33.75" customHeight="1" x14ac:dyDescent="0.2">
      <c r="A121" s="59" t="s">
        <v>1925</v>
      </c>
      <c r="B121" s="65" t="s">
        <v>2558</v>
      </c>
      <c r="C121" s="65" t="s">
        <v>3050</v>
      </c>
      <c r="D121" s="103">
        <v>395.5</v>
      </c>
      <c r="E121" s="145">
        <v>6684</v>
      </c>
      <c r="F121" s="147">
        <v>41348</v>
      </c>
      <c r="G121" s="119" t="s">
        <v>2723</v>
      </c>
      <c r="H121" s="23" t="s">
        <v>1113</v>
      </c>
      <c r="I121" s="22"/>
      <c r="J121" s="23" t="s">
        <v>1113</v>
      </c>
      <c r="K121" s="22"/>
      <c r="L121" s="22"/>
      <c r="M121" s="23" t="s">
        <v>1113</v>
      </c>
      <c r="N121" s="23"/>
      <c r="O121" s="22"/>
      <c r="P121" s="24"/>
    </row>
    <row r="122" spans="1:16" s="64" customFormat="1" ht="33.75" customHeight="1" x14ac:dyDescent="0.2">
      <c r="A122" s="550" t="s">
        <v>1926</v>
      </c>
      <c r="B122" s="65" t="s">
        <v>442</v>
      </c>
      <c r="C122" s="553" t="s">
        <v>3097</v>
      </c>
      <c r="D122" s="103">
        <v>120</v>
      </c>
      <c r="E122" s="145">
        <v>6689</v>
      </c>
      <c r="F122" s="549">
        <v>41351</v>
      </c>
      <c r="G122" s="119" t="s">
        <v>2724</v>
      </c>
      <c r="H122" s="23" t="s">
        <v>1113</v>
      </c>
      <c r="I122" s="22"/>
      <c r="J122" s="23" t="s">
        <v>1113</v>
      </c>
      <c r="K122" s="22"/>
      <c r="L122" s="22"/>
      <c r="M122" s="23" t="s">
        <v>1113</v>
      </c>
      <c r="N122" s="23"/>
      <c r="O122" s="22"/>
      <c r="P122" s="24"/>
    </row>
    <row r="123" spans="1:16" s="64" customFormat="1" ht="33.75" customHeight="1" x14ac:dyDescent="0.2">
      <c r="A123" s="550"/>
      <c r="B123" s="65" t="s">
        <v>1090</v>
      </c>
      <c r="C123" s="553"/>
      <c r="D123" s="103">
        <v>169.5</v>
      </c>
      <c r="E123" s="145">
        <v>6690</v>
      </c>
      <c r="F123" s="549"/>
      <c r="G123" s="119" t="s">
        <v>2724</v>
      </c>
      <c r="H123" s="23" t="s">
        <v>1113</v>
      </c>
      <c r="I123" s="22"/>
      <c r="J123" s="23" t="s">
        <v>1113</v>
      </c>
      <c r="K123" s="22"/>
      <c r="L123" s="22"/>
      <c r="M123" s="23" t="s">
        <v>1113</v>
      </c>
      <c r="N123" s="23"/>
      <c r="O123" s="22"/>
      <c r="P123" s="24"/>
    </row>
    <row r="124" spans="1:16" s="64" customFormat="1" ht="33.75" customHeight="1" x14ac:dyDescent="0.2">
      <c r="A124" s="550" t="s">
        <v>1927</v>
      </c>
      <c r="B124" s="65" t="s">
        <v>2535</v>
      </c>
      <c r="C124" s="553" t="s">
        <v>3767</v>
      </c>
      <c r="D124" s="103">
        <v>30792.5</v>
      </c>
      <c r="E124" s="145">
        <v>6732</v>
      </c>
      <c r="F124" s="147">
        <v>41390</v>
      </c>
      <c r="G124" s="119" t="s">
        <v>2725</v>
      </c>
      <c r="H124" s="23" t="s">
        <v>1113</v>
      </c>
      <c r="I124" s="22"/>
      <c r="J124" s="23" t="s">
        <v>1113</v>
      </c>
      <c r="K124" s="22"/>
      <c r="L124" s="22"/>
      <c r="M124" s="23" t="s">
        <v>1113</v>
      </c>
      <c r="N124" s="23"/>
      <c r="O124" s="22"/>
      <c r="P124" s="24"/>
    </row>
    <row r="125" spans="1:16" s="64" customFormat="1" ht="33.75" customHeight="1" x14ac:dyDescent="0.2">
      <c r="A125" s="550"/>
      <c r="B125" s="65" t="s">
        <v>759</v>
      </c>
      <c r="C125" s="553"/>
      <c r="D125" s="103">
        <v>5852</v>
      </c>
      <c r="E125" s="145">
        <v>6731</v>
      </c>
      <c r="F125" s="147">
        <v>41390</v>
      </c>
      <c r="G125" s="119" t="s">
        <v>2726</v>
      </c>
      <c r="H125" s="23" t="s">
        <v>1113</v>
      </c>
      <c r="I125" s="22"/>
      <c r="J125" s="23" t="s">
        <v>1113</v>
      </c>
      <c r="K125" s="22"/>
      <c r="L125" s="22"/>
      <c r="M125" s="23" t="s">
        <v>1113</v>
      </c>
      <c r="N125" s="23"/>
      <c r="O125" s="22"/>
      <c r="P125" s="24"/>
    </row>
    <row r="126" spans="1:16" s="64" customFormat="1" ht="33.75" customHeight="1" x14ac:dyDescent="0.2">
      <c r="A126" s="59" t="s">
        <v>1928</v>
      </c>
      <c r="B126" s="65" t="s">
        <v>764</v>
      </c>
      <c r="C126" s="65" t="s">
        <v>3641</v>
      </c>
      <c r="D126" s="103">
        <v>132.62</v>
      </c>
      <c r="E126" s="145">
        <v>6691</v>
      </c>
      <c r="F126" s="147">
        <v>41353</v>
      </c>
      <c r="G126" s="119" t="s">
        <v>2727</v>
      </c>
      <c r="H126" s="23" t="s">
        <v>1113</v>
      </c>
      <c r="I126" s="22"/>
      <c r="J126" s="23" t="s">
        <v>1113</v>
      </c>
      <c r="K126" s="22"/>
      <c r="L126" s="22"/>
      <c r="M126" s="23" t="s">
        <v>1113</v>
      </c>
      <c r="N126" s="23"/>
      <c r="O126" s="22"/>
      <c r="P126" s="24"/>
    </row>
    <row r="127" spans="1:16" s="64" customFormat="1" ht="33.75" customHeight="1" x14ac:dyDescent="0.2">
      <c r="A127" s="59" t="s">
        <v>1929</v>
      </c>
      <c r="B127" s="65" t="s">
        <v>1091</v>
      </c>
      <c r="C127" s="65" t="s">
        <v>3768</v>
      </c>
      <c r="D127" s="103">
        <v>365.25</v>
      </c>
      <c r="E127" s="145">
        <v>6711</v>
      </c>
      <c r="F127" s="147">
        <v>41366</v>
      </c>
      <c r="G127" s="119" t="s">
        <v>2728</v>
      </c>
      <c r="H127" s="23" t="s">
        <v>1113</v>
      </c>
      <c r="I127" s="22"/>
      <c r="J127" s="23" t="s">
        <v>1113</v>
      </c>
      <c r="K127" s="22"/>
      <c r="L127" s="22"/>
      <c r="M127" s="23" t="s">
        <v>1113</v>
      </c>
      <c r="N127" s="23"/>
      <c r="O127" s="22"/>
      <c r="P127" s="24"/>
    </row>
    <row r="128" spans="1:16" s="64" customFormat="1" ht="33.75" customHeight="1" x14ac:dyDescent="0.2">
      <c r="A128" s="59" t="s">
        <v>1930</v>
      </c>
      <c r="B128" s="65" t="s">
        <v>2559</v>
      </c>
      <c r="C128" s="65" t="s">
        <v>3769</v>
      </c>
      <c r="D128" s="103">
        <v>2300</v>
      </c>
      <c r="E128" s="145">
        <v>6721</v>
      </c>
      <c r="F128" s="147">
        <v>41380</v>
      </c>
      <c r="G128" s="119" t="s">
        <v>2729</v>
      </c>
      <c r="H128" s="23" t="s">
        <v>1113</v>
      </c>
      <c r="I128" s="22"/>
      <c r="J128" s="23" t="s">
        <v>1113</v>
      </c>
      <c r="K128" s="22"/>
      <c r="L128" s="22"/>
      <c r="M128" s="23" t="s">
        <v>1113</v>
      </c>
      <c r="N128" s="23"/>
      <c r="O128" s="22"/>
      <c r="P128" s="24"/>
    </row>
    <row r="129" spans="1:16" s="64" customFormat="1" ht="33.75" customHeight="1" x14ac:dyDescent="0.2">
      <c r="A129" s="59" t="s">
        <v>1931</v>
      </c>
      <c r="B129" s="65" t="s">
        <v>19</v>
      </c>
      <c r="C129" s="65" t="s">
        <v>3770</v>
      </c>
      <c r="D129" s="103">
        <v>495.13</v>
      </c>
      <c r="E129" s="145">
        <v>6718</v>
      </c>
      <c r="F129" s="147">
        <v>41374</v>
      </c>
      <c r="G129" s="119" t="s">
        <v>2730</v>
      </c>
      <c r="H129" s="23" t="s">
        <v>1113</v>
      </c>
      <c r="I129" s="22"/>
      <c r="J129" s="23" t="s">
        <v>1113</v>
      </c>
      <c r="K129" s="22"/>
      <c r="L129" s="22"/>
      <c r="M129" s="23" t="s">
        <v>1113</v>
      </c>
      <c r="N129" s="23"/>
      <c r="O129" s="22"/>
      <c r="P129" s="24"/>
    </row>
    <row r="130" spans="1:16" s="64" customFormat="1" ht="33.75" customHeight="1" x14ac:dyDescent="0.2">
      <c r="A130" s="59" t="s">
        <v>1932</v>
      </c>
      <c r="B130" s="65" t="s">
        <v>2532</v>
      </c>
      <c r="C130" s="65" t="s">
        <v>3771</v>
      </c>
      <c r="D130" s="103">
        <v>2640</v>
      </c>
      <c r="E130" s="145">
        <v>6724</v>
      </c>
      <c r="F130" s="147">
        <v>41381</v>
      </c>
      <c r="G130" s="119" t="s">
        <v>2731</v>
      </c>
      <c r="H130" s="23" t="s">
        <v>1113</v>
      </c>
      <c r="I130" s="22"/>
      <c r="J130" s="23" t="s">
        <v>1113</v>
      </c>
      <c r="K130" s="22"/>
      <c r="L130" s="22"/>
      <c r="M130" s="23" t="s">
        <v>1113</v>
      </c>
      <c r="N130" s="23"/>
      <c r="O130" s="22"/>
      <c r="P130" s="24"/>
    </row>
    <row r="131" spans="1:16" s="64" customFormat="1" ht="55.5" customHeight="1" x14ac:dyDescent="0.2">
      <c r="A131" s="59" t="s">
        <v>1933</v>
      </c>
      <c r="B131" s="65" t="s">
        <v>2560</v>
      </c>
      <c r="C131" s="65" t="s">
        <v>3772</v>
      </c>
      <c r="D131" s="103">
        <v>20995.08</v>
      </c>
      <c r="E131" s="145" t="s">
        <v>2732</v>
      </c>
      <c r="F131" s="147">
        <v>41446</v>
      </c>
      <c r="G131" s="119" t="s">
        <v>2733</v>
      </c>
      <c r="H131" s="23" t="s">
        <v>1113</v>
      </c>
      <c r="I131" s="22"/>
      <c r="J131" s="23" t="s">
        <v>1113</v>
      </c>
      <c r="K131" s="22"/>
      <c r="L131" s="22"/>
      <c r="M131" s="23" t="s">
        <v>1113</v>
      </c>
      <c r="N131" s="23"/>
      <c r="O131" s="22"/>
      <c r="P131" s="24"/>
    </row>
    <row r="132" spans="1:16" s="64" customFormat="1" ht="45.75" customHeight="1" x14ac:dyDescent="0.2">
      <c r="A132" s="550" t="s">
        <v>1934</v>
      </c>
      <c r="B132" s="65" t="s">
        <v>846</v>
      </c>
      <c r="C132" s="553" t="s">
        <v>3773</v>
      </c>
      <c r="D132" s="103">
        <v>2768.92</v>
      </c>
      <c r="E132" s="145">
        <v>6741</v>
      </c>
      <c r="F132" s="549">
        <v>41394</v>
      </c>
      <c r="G132" s="119" t="s">
        <v>2734</v>
      </c>
      <c r="H132" s="23" t="s">
        <v>1113</v>
      </c>
      <c r="I132" s="22"/>
      <c r="J132" s="23" t="s">
        <v>1113</v>
      </c>
      <c r="K132" s="22"/>
      <c r="L132" s="22"/>
      <c r="M132" s="23" t="s">
        <v>1113</v>
      </c>
      <c r="N132" s="23"/>
      <c r="O132" s="22"/>
      <c r="P132" s="24"/>
    </row>
    <row r="133" spans="1:16" s="64" customFormat="1" ht="45.75" customHeight="1" x14ac:dyDescent="0.2">
      <c r="A133" s="550"/>
      <c r="B133" s="65" t="s">
        <v>223</v>
      </c>
      <c r="C133" s="553"/>
      <c r="D133" s="103">
        <v>6187.5</v>
      </c>
      <c r="E133" s="145" t="s">
        <v>6</v>
      </c>
      <c r="F133" s="549"/>
      <c r="G133" s="119" t="s">
        <v>2735</v>
      </c>
      <c r="H133" s="23" t="s">
        <v>1113</v>
      </c>
      <c r="I133" s="22"/>
      <c r="J133" s="23" t="s">
        <v>1113</v>
      </c>
      <c r="K133" s="22"/>
      <c r="L133" s="22"/>
      <c r="M133" s="23" t="s">
        <v>1113</v>
      </c>
      <c r="N133" s="23"/>
      <c r="O133" s="22"/>
      <c r="P133" s="24"/>
    </row>
    <row r="134" spans="1:16" s="64" customFormat="1" ht="45.75" customHeight="1" x14ac:dyDescent="0.2">
      <c r="A134" s="550"/>
      <c r="B134" s="65" t="s">
        <v>2251</v>
      </c>
      <c r="C134" s="553"/>
      <c r="D134" s="103">
        <v>68.5</v>
      </c>
      <c r="E134" s="145">
        <v>6744</v>
      </c>
      <c r="F134" s="549"/>
      <c r="G134" s="119" t="s">
        <v>2736</v>
      </c>
      <c r="H134" s="23" t="s">
        <v>1113</v>
      </c>
      <c r="I134" s="22"/>
      <c r="J134" s="23" t="s">
        <v>1113</v>
      </c>
      <c r="K134" s="22"/>
      <c r="L134" s="22"/>
      <c r="M134" s="23" t="s">
        <v>1113</v>
      </c>
      <c r="N134" s="23"/>
      <c r="O134" s="22"/>
      <c r="P134" s="24"/>
    </row>
    <row r="135" spans="1:16" s="64" customFormat="1" ht="45.75" customHeight="1" x14ac:dyDescent="0.2">
      <c r="A135" s="550"/>
      <c r="B135" s="65" t="s">
        <v>2561</v>
      </c>
      <c r="C135" s="553"/>
      <c r="D135" s="103">
        <v>246.25</v>
      </c>
      <c r="E135" s="145">
        <v>6745</v>
      </c>
      <c r="F135" s="549"/>
      <c r="G135" s="119" t="s">
        <v>2737</v>
      </c>
      <c r="H135" s="23" t="s">
        <v>1113</v>
      </c>
      <c r="I135" s="22"/>
      <c r="J135" s="23" t="s">
        <v>1113</v>
      </c>
      <c r="K135" s="22"/>
      <c r="L135" s="22"/>
      <c r="M135" s="23" t="s">
        <v>1113</v>
      </c>
      <c r="N135" s="23"/>
      <c r="O135" s="22"/>
      <c r="P135" s="24"/>
    </row>
    <row r="136" spans="1:16" s="64" customFormat="1" ht="45.75" customHeight="1" x14ac:dyDescent="0.2">
      <c r="A136" s="550"/>
      <c r="B136" s="65" t="s">
        <v>2250</v>
      </c>
      <c r="C136" s="553"/>
      <c r="D136" s="103">
        <v>140.69999999999999</v>
      </c>
      <c r="E136" s="145">
        <v>6746</v>
      </c>
      <c r="F136" s="549"/>
      <c r="G136" s="119" t="s">
        <v>2734</v>
      </c>
      <c r="H136" s="23" t="s">
        <v>1113</v>
      </c>
      <c r="I136" s="22"/>
      <c r="J136" s="23" t="s">
        <v>1113</v>
      </c>
      <c r="K136" s="22"/>
      <c r="L136" s="22"/>
      <c r="M136" s="23" t="s">
        <v>1113</v>
      </c>
      <c r="N136" s="23"/>
      <c r="O136" s="22"/>
      <c r="P136" s="24"/>
    </row>
    <row r="137" spans="1:16" s="64" customFormat="1" ht="45.75" customHeight="1" x14ac:dyDescent="0.2">
      <c r="A137" s="59" t="s">
        <v>1935</v>
      </c>
      <c r="B137" s="65" t="s">
        <v>1100</v>
      </c>
      <c r="C137" s="65" t="s">
        <v>3774</v>
      </c>
      <c r="D137" s="103">
        <v>175.5</v>
      </c>
      <c r="E137" s="145">
        <v>6717</v>
      </c>
      <c r="F137" s="147">
        <v>41374</v>
      </c>
      <c r="G137" s="119" t="s">
        <v>2738</v>
      </c>
      <c r="H137" s="23" t="s">
        <v>1113</v>
      </c>
      <c r="I137" s="22"/>
      <c r="J137" s="23" t="s">
        <v>1113</v>
      </c>
      <c r="K137" s="22"/>
      <c r="L137" s="22"/>
      <c r="M137" s="23" t="s">
        <v>1113</v>
      </c>
      <c r="N137" s="23"/>
      <c r="O137" s="22"/>
      <c r="P137" s="24"/>
    </row>
    <row r="138" spans="1:16" s="64" customFormat="1" ht="45.75" customHeight="1" x14ac:dyDescent="0.2">
      <c r="A138" s="59" t="s">
        <v>1936</v>
      </c>
      <c r="B138" s="65" t="s">
        <v>2284</v>
      </c>
      <c r="C138" s="65" t="s">
        <v>3775</v>
      </c>
      <c r="D138" s="103">
        <v>590</v>
      </c>
      <c r="E138" s="145">
        <v>6720</v>
      </c>
      <c r="F138" s="147">
        <v>41376</v>
      </c>
      <c r="G138" s="119" t="s">
        <v>2739</v>
      </c>
      <c r="H138" s="23" t="s">
        <v>1113</v>
      </c>
      <c r="I138" s="22"/>
      <c r="J138" s="23" t="s">
        <v>1113</v>
      </c>
      <c r="K138" s="22"/>
      <c r="L138" s="22"/>
      <c r="M138" s="23" t="s">
        <v>1113</v>
      </c>
      <c r="N138" s="23"/>
      <c r="O138" s="22"/>
      <c r="P138" s="24"/>
    </row>
    <row r="139" spans="1:16" s="64" customFormat="1" ht="45.75" customHeight="1" x14ac:dyDescent="0.2">
      <c r="A139" s="59" t="s">
        <v>1937</v>
      </c>
      <c r="B139" s="65" t="s">
        <v>2562</v>
      </c>
      <c r="C139" s="65" t="s">
        <v>3776</v>
      </c>
      <c r="D139" s="103">
        <v>1594.5</v>
      </c>
      <c r="E139" s="145">
        <v>6726</v>
      </c>
      <c r="F139" s="147">
        <v>41387</v>
      </c>
      <c r="G139" s="119" t="s">
        <v>2740</v>
      </c>
      <c r="H139" s="23" t="s">
        <v>1113</v>
      </c>
      <c r="I139" s="22"/>
      <c r="J139" s="23" t="s">
        <v>1113</v>
      </c>
      <c r="K139" s="22"/>
      <c r="L139" s="22"/>
      <c r="M139" s="23" t="s">
        <v>1113</v>
      </c>
      <c r="N139" s="23"/>
      <c r="O139" s="22"/>
      <c r="P139" s="24"/>
    </row>
    <row r="140" spans="1:16" s="64" customFormat="1" ht="57" customHeight="1" x14ac:dyDescent="0.2">
      <c r="A140" s="59" t="s">
        <v>1938</v>
      </c>
      <c r="B140" s="65" t="s">
        <v>201</v>
      </c>
      <c r="C140" s="65" t="s">
        <v>3777</v>
      </c>
      <c r="D140" s="103">
        <v>26986.45</v>
      </c>
      <c r="E140" s="145" t="s">
        <v>2741</v>
      </c>
      <c r="F140" s="147">
        <v>41421</v>
      </c>
      <c r="G140" s="119" t="s">
        <v>2742</v>
      </c>
      <c r="H140" s="23" t="s">
        <v>1113</v>
      </c>
      <c r="I140" s="22"/>
      <c r="J140" s="23" t="s">
        <v>1113</v>
      </c>
      <c r="K140" s="22"/>
      <c r="L140" s="22"/>
      <c r="M140" s="23" t="s">
        <v>1113</v>
      </c>
      <c r="N140" s="23"/>
      <c r="O140" s="22"/>
      <c r="P140" s="24"/>
    </row>
    <row r="141" spans="1:16" s="64" customFormat="1" ht="57" customHeight="1" x14ac:dyDescent="0.2">
      <c r="A141" s="550" t="s">
        <v>1939</v>
      </c>
      <c r="B141" s="65" t="s">
        <v>1091</v>
      </c>
      <c r="C141" s="553" t="s">
        <v>3778</v>
      </c>
      <c r="D141" s="103">
        <v>6747.87</v>
      </c>
      <c r="E141" s="145" t="s">
        <v>2743</v>
      </c>
      <c r="F141" s="147">
        <v>41435</v>
      </c>
      <c r="G141" s="119" t="s">
        <v>2744</v>
      </c>
      <c r="H141" s="23" t="s">
        <v>1113</v>
      </c>
      <c r="I141" s="22"/>
      <c r="J141" s="23" t="s">
        <v>1113</v>
      </c>
      <c r="K141" s="22"/>
      <c r="L141" s="22"/>
      <c r="M141" s="23" t="s">
        <v>1113</v>
      </c>
      <c r="N141" s="23"/>
      <c r="O141" s="22"/>
      <c r="P141" s="24"/>
    </row>
    <row r="142" spans="1:16" s="64" customFormat="1" ht="57" customHeight="1" x14ac:dyDescent="0.2">
      <c r="A142" s="550"/>
      <c r="B142" s="65" t="s">
        <v>168</v>
      </c>
      <c r="C142" s="553"/>
      <c r="D142" s="103">
        <v>280</v>
      </c>
      <c r="E142" s="145">
        <v>6776</v>
      </c>
      <c r="F142" s="147">
        <v>41431</v>
      </c>
      <c r="G142" s="119" t="s">
        <v>2745</v>
      </c>
      <c r="H142" s="23" t="s">
        <v>1113</v>
      </c>
      <c r="I142" s="22"/>
      <c r="J142" s="23" t="s">
        <v>1113</v>
      </c>
      <c r="K142" s="22"/>
      <c r="L142" s="22"/>
      <c r="M142" s="23" t="s">
        <v>1113</v>
      </c>
      <c r="N142" s="23"/>
      <c r="O142" s="22"/>
      <c r="P142" s="24"/>
    </row>
    <row r="143" spans="1:16" s="64" customFormat="1" ht="39.75" customHeight="1" x14ac:dyDescent="0.2">
      <c r="A143" s="550" t="s">
        <v>1940</v>
      </c>
      <c r="B143" s="65" t="s">
        <v>2527</v>
      </c>
      <c r="C143" s="553" t="s">
        <v>3779</v>
      </c>
      <c r="D143" s="103">
        <v>304</v>
      </c>
      <c r="E143" s="145">
        <v>6783</v>
      </c>
      <c r="F143" s="147">
        <v>41443</v>
      </c>
      <c r="G143" s="119" t="s">
        <v>2746</v>
      </c>
      <c r="H143" s="23" t="s">
        <v>1113</v>
      </c>
      <c r="I143" s="22"/>
      <c r="J143" s="23" t="s">
        <v>1113</v>
      </c>
      <c r="K143" s="22"/>
      <c r="L143" s="22"/>
      <c r="M143" s="23" t="s">
        <v>1113</v>
      </c>
      <c r="N143" s="23"/>
      <c r="O143" s="22"/>
      <c r="P143" s="24"/>
    </row>
    <row r="144" spans="1:16" s="64" customFormat="1" ht="39.75" customHeight="1" x14ac:dyDescent="0.2">
      <c r="A144" s="550"/>
      <c r="B144" s="65" t="s">
        <v>2563</v>
      </c>
      <c r="C144" s="553"/>
      <c r="D144" s="103">
        <v>3211.1</v>
      </c>
      <c r="E144" s="145">
        <v>6784</v>
      </c>
      <c r="F144" s="147">
        <v>41443</v>
      </c>
      <c r="G144" s="119" t="s">
        <v>2747</v>
      </c>
      <c r="H144" s="23" t="s">
        <v>1113</v>
      </c>
      <c r="I144" s="22"/>
      <c r="J144" s="23" t="s">
        <v>1113</v>
      </c>
      <c r="K144" s="22"/>
      <c r="L144" s="22"/>
      <c r="M144" s="23" t="s">
        <v>1113</v>
      </c>
      <c r="N144" s="23"/>
      <c r="O144" s="22"/>
      <c r="P144" s="24"/>
    </row>
    <row r="145" spans="1:16" s="64" customFormat="1" ht="39.75" customHeight="1" x14ac:dyDescent="0.2">
      <c r="A145" s="550"/>
      <c r="B145" s="65" t="s">
        <v>2564</v>
      </c>
      <c r="C145" s="553"/>
      <c r="D145" s="103">
        <v>1475.14</v>
      </c>
      <c r="E145" s="145">
        <v>6785</v>
      </c>
      <c r="F145" s="147">
        <v>41443</v>
      </c>
      <c r="G145" s="119" t="s">
        <v>2748</v>
      </c>
      <c r="H145" s="23" t="s">
        <v>1113</v>
      </c>
      <c r="I145" s="22"/>
      <c r="J145" s="23" t="s">
        <v>1113</v>
      </c>
      <c r="K145" s="22"/>
      <c r="L145" s="22"/>
      <c r="M145" s="23" t="s">
        <v>1113</v>
      </c>
      <c r="N145" s="23"/>
      <c r="O145" s="22"/>
      <c r="P145" s="24"/>
    </row>
    <row r="146" spans="1:16" s="64" customFormat="1" ht="39.75" customHeight="1" x14ac:dyDescent="0.2">
      <c r="A146" s="59" t="s">
        <v>1941</v>
      </c>
      <c r="B146" s="65" t="s">
        <v>172</v>
      </c>
      <c r="C146" s="65" t="s">
        <v>3780</v>
      </c>
      <c r="D146" s="103">
        <v>6140</v>
      </c>
      <c r="E146" s="145">
        <v>6749</v>
      </c>
      <c r="F146" s="147">
        <v>41400</v>
      </c>
      <c r="G146" s="119" t="s">
        <v>2749</v>
      </c>
      <c r="H146" s="23" t="s">
        <v>1113</v>
      </c>
      <c r="I146" s="22"/>
      <c r="J146" s="23" t="s">
        <v>1113</v>
      </c>
      <c r="K146" s="22"/>
      <c r="L146" s="22"/>
      <c r="M146" s="23" t="s">
        <v>1113</v>
      </c>
      <c r="N146" s="23"/>
      <c r="O146" s="22"/>
      <c r="P146" s="24"/>
    </row>
    <row r="147" spans="1:16" s="64" customFormat="1" ht="39.75" customHeight="1" x14ac:dyDescent="0.2">
      <c r="A147" s="550" t="s">
        <v>1942</v>
      </c>
      <c r="B147" s="65" t="s">
        <v>67</v>
      </c>
      <c r="C147" s="553" t="s">
        <v>3740</v>
      </c>
      <c r="D147" s="103">
        <v>211.88</v>
      </c>
      <c r="E147" s="145">
        <v>6712</v>
      </c>
      <c r="F147" s="549">
        <v>41366</v>
      </c>
      <c r="G147" s="119" t="s">
        <v>2750</v>
      </c>
      <c r="H147" s="23" t="s">
        <v>1113</v>
      </c>
      <c r="I147" s="22"/>
      <c r="J147" s="23" t="s">
        <v>1113</v>
      </c>
      <c r="K147" s="22"/>
      <c r="L147" s="22"/>
      <c r="M147" s="23" t="s">
        <v>1113</v>
      </c>
      <c r="N147" s="23"/>
      <c r="O147" s="22"/>
      <c r="P147" s="24"/>
    </row>
    <row r="148" spans="1:16" s="64" customFormat="1" ht="39.75" customHeight="1" x14ac:dyDescent="0.2">
      <c r="A148" s="550"/>
      <c r="B148" s="65" t="s">
        <v>442</v>
      </c>
      <c r="C148" s="553"/>
      <c r="D148" s="103">
        <v>150</v>
      </c>
      <c r="E148" s="145">
        <v>6713</v>
      </c>
      <c r="F148" s="549"/>
      <c r="G148" s="119" t="s">
        <v>2750</v>
      </c>
      <c r="H148" s="23" t="s">
        <v>1113</v>
      </c>
      <c r="I148" s="22"/>
      <c r="J148" s="23" t="s">
        <v>1113</v>
      </c>
      <c r="K148" s="22"/>
      <c r="L148" s="22"/>
      <c r="M148" s="23" t="s">
        <v>1113</v>
      </c>
      <c r="N148" s="23"/>
      <c r="O148" s="22"/>
      <c r="P148" s="24"/>
    </row>
    <row r="149" spans="1:16" s="64" customFormat="1" ht="39.75" customHeight="1" x14ac:dyDescent="0.2">
      <c r="A149" s="550" t="s">
        <v>1943</v>
      </c>
      <c r="B149" s="65" t="s">
        <v>442</v>
      </c>
      <c r="C149" s="553" t="s">
        <v>3080</v>
      </c>
      <c r="D149" s="103">
        <v>120</v>
      </c>
      <c r="E149" s="145">
        <v>6715</v>
      </c>
      <c r="F149" s="549">
        <v>41369</v>
      </c>
      <c r="G149" s="526" t="s">
        <v>2751</v>
      </c>
      <c r="H149" s="23" t="s">
        <v>1113</v>
      </c>
      <c r="I149" s="22"/>
      <c r="J149" s="23" t="s">
        <v>1113</v>
      </c>
      <c r="K149" s="22"/>
      <c r="L149" s="22"/>
      <c r="M149" s="23" t="s">
        <v>1113</v>
      </c>
      <c r="N149" s="23"/>
      <c r="O149" s="22"/>
      <c r="P149" s="24"/>
    </row>
    <row r="150" spans="1:16" s="64" customFormat="1" ht="39.75" customHeight="1" x14ac:dyDescent="0.2">
      <c r="A150" s="550"/>
      <c r="B150" s="65" t="s">
        <v>1090</v>
      </c>
      <c r="C150" s="553"/>
      <c r="D150" s="103">
        <v>169.5</v>
      </c>
      <c r="E150" s="145">
        <v>6716</v>
      </c>
      <c r="F150" s="549"/>
      <c r="G150" s="526"/>
      <c r="H150" s="23" t="s">
        <v>1113</v>
      </c>
      <c r="I150" s="22"/>
      <c r="J150" s="23" t="s">
        <v>1113</v>
      </c>
      <c r="K150" s="22"/>
      <c r="L150" s="22"/>
      <c r="M150" s="23" t="s">
        <v>1113</v>
      </c>
      <c r="N150" s="23"/>
      <c r="O150" s="22"/>
      <c r="P150" s="24"/>
    </row>
    <row r="151" spans="1:16" s="64" customFormat="1" ht="39.75" customHeight="1" x14ac:dyDescent="0.2">
      <c r="A151" s="59" t="s">
        <v>1944</v>
      </c>
      <c r="B151" s="65" t="s">
        <v>2565</v>
      </c>
      <c r="C151" s="65" t="s">
        <v>3781</v>
      </c>
      <c r="D151" s="103">
        <v>2200</v>
      </c>
      <c r="E151" s="145">
        <v>6735</v>
      </c>
      <c r="F151" s="147">
        <v>41390</v>
      </c>
      <c r="G151" s="119" t="s">
        <v>2752</v>
      </c>
      <c r="H151" s="23" t="s">
        <v>1113</v>
      </c>
      <c r="I151" s="22"/>
      <c r="J151" s="23" t="s">
        <v>1113</v>
      </c>
      <c r="K151" s="22"/>
      <c r="L151" s="22"/>
      <c r="M151" s="23" t="s">
        <v>1113</v>
      </c>
      <c r="N151" s="23"/>
      <c r="O151" s="22"/>
      <c r="P151" s="24"/>
    </row>
    <row r="152" spans="1:16" s="64" customFormat="1" ht="39.75" customHeight="1" x14ac:dyDescent="0.2">
      <c r="A152" s="59" t="s">
        <v>1945</v>
      </c>
      <c r="B152" s="65" t="s">
        <v>2565</v>
      </c>
      <c r="C152" s="65" t="s">
        <v>3782</v>
      </c>
      <c r="D152" s="103">
        <v>1425</v>
      </c>
      <c r="E152" s="145">
        <v>6725</v>
      </c>
      <c r="F152" s="147">
        <v>41387</v>
      </c>
      <c r="G152" s="119" t="s">
        <v>2753</v>
      </c>
      <c r="H152" s="23" t="s">
        <v>1113</v>
      </c>
      <c r="I152" s="22"/>
      <c r="J152" s="23" t="s">
        <v>1113</v>
      </c>
      <c r="K152" s="22"/>
      <c r="L152" s="22"/>
      <c r="M152" s="23" t="s">
        <v>1113</v>
      </c>
      <c r="N152" s="23"/>
      <c r="O152" s="22"/>
      <c r="P152" s="24"/>
    </row>
    <row r="153" spans="1:16" s="64" customFormat="1" ht="39.75" customHeight="1" x14ac:dyDescent="0.2">
      <c r="A153" s="59" t="s">
        <v>1946</v>
      </c>
      <c r="B153" s="65" t="s">
        <v>759</v>
      </c>
      <c r="C153" s="65" t="s">
        <v>3783</v>
      </c>
      <c r="D153" s="103">
        <v>383</v>
      </c>
      <c r="E153" s="145">
        <v>6733</v>
      </c>
      <c r="F153" s="147">
        <v>41390</v>
      </c>
      <c r="G153" s="119" t="s">
        <v>2754</v>
      </c>
      <c r="H153" s="23" t="s">
        <v>1113</v>
      </c>
      <c r="I153" s="22"/>
      <c r="J153" s="23" t="s">
        <v>1113</v>
      </c>
      <c r="K153" s="22"/>
      <c r="L153" s="22"/>
      <c r="M153" s="23" t="s">
        <v>1113</v>
      </c>
      <c r="N153" s="23"/>
      <c r="O153" s="22"/>
      <c r="P153" s="24"/>
    </row>
    <row r="154" spans="1:16" s="64" customFormat="1" ht="39.75" customHeight="1" x14ac:dyDescent="0.2">
      <c r="A154" s="550" t="s">
        <v>1947</v>
      </c>
      <c r="B154" s="65" t="s">
        <v>2535</v>
      </c>
      <c r="C154" s="553" t="s">
        <v>3784</v>
      </c>
      <c r="D154" s="103">
        <v>723.2</v>
      </c>
      <c r="E154" s="145">
        <v>6728</v>
      </c>
      <c r="F154" s="147">
        <v>41387</v>
      </c>
      <c r="G154" s="119" t="s">
        <v>2755</v>
      </c>
      <c r="H154" s="23" t="s">
        <v>1113</v>
      </c>
      <c r="I154" s="22"/>
      <c r="J154" s="23" t="s">
        <v>1113</v>
      </c>
      <c r="K154" s="22"/>
      <c r="L154" s="22"/>
      <c r="M154" s="23" t="s">
        <v>1113</v>
      </c>
      <c r="N154" s="23"/>
      <c r="O154" s="22"/>
      <c r="P154" s="24"/>
    </row>
    <row r="155" spans="1:16" s="64" customFormat="1" ht="39.75" customHeight="1" x14ac:dyDescent="0.2">
      <c r="A155" s="550"/>
      <c r="B155" s="65" t="s">
        <v>1094</v>
      </c>
      <c r="C155" s="553"/>
      <c r="D155" s="103">
        <v>36.15</v>
      </c>
      <c r="E155" s="145">
        <v>6727</v>
      </c>
      <c r="F155" s="147">
        <v>41387</v>
      </c>
      <c r="G155" s="119" t="s">
        <v>2753</v>
      </c>
      <c r="H155" s="23" t="s">
        <v>1113</v>
      </c>
      <c r="I155" s="22"/>
      <c r="J155" s="23" t="s">
        <v>1113</v>
      </c>
      <c r="K155" s="22"/>
      <c r="L155" s="22"/>
      <c r="M155" s="23" t="s">
        <v>1113</v>
      </c>
      <c r="N155" s="23"/>
      <c r="O155" s="22"/>
      <c r="P155" s="24"/>
    </row>
    <row r="156" spans="1:16" s="64" customFormat="1" ht="39.75" customHeight="1" x14ac:dyDescent="0.2">
      <c r="A156" s="550" t="s">
        <v>1948</v>
      </c>
      <c r="B156" s="65" t="s">
        <v>67</v>
      </c>
      <c r="C156" s="553" t="s">
        <v>3097</v>
      </c>
      <c r="D156" s="103">
        <v>211.88</v>
      </c>
      <c r="E156" s="145">
        <v>6722</v>
      </c>
      <c r="F156" s="147">
        <v>41380</v>
      </c>
      <c r="G156" s="119" t="s">
        <v>2756</v>
      </c>
      <c r="H156" s="23" t="s">
        <v>1113</v>
      </c>
      <c r="I156" s="22"/>
      <c r="J156" s="23" t="s">
        <v>1113</v>
      </c>
      <c r="K156" s="22"/>
      <c r="L156" s="22"/>
      <c r="M156" s="23" t="s">
        <v>1113</v>
      </c>
      <c r="N156" s="23"/>
      <c r="O156" s="22"/>
      <c r="P156" s="24"/>
    </row>
    <row r="157" spans="1:16" s="64" customFormat="1" ht="39.75" customHeight="1" x14ac:dyDescent="0.2">
      <c r="A157" s="550"/>
      <c r="B157" s="65" t="s">
        <v>442</v>
      </c>
      <c r="C157" s="553"/>
      <c r="D157" s="103">
        <v>150</v>
      </c>
      <c r="E157" s="145">
        <v>6723</v>
      </c>
      <c r="F157" s="147">
        <v>41380</v>
      </c>
      <c r="G157" s="119" t="s">
        <v>2756</v>
      </c>
      <c r="H157" s="23" t="s">
        <v>1113</v>
      </c>
      <c r="I157" s="22"/>
      <c r="J157" s="23" t="s">
        <v>1113</v>
      </c>
      <c r="K157" s="22"/>
      <c r="L157" s="22"/>
      <c r="M157" s="23" t="s">
        <v>1113</v>
      </c>
      <c r="N157" s="23"/>
      <c r="O157" s="22"/>
      <c r="P157" s="24"/>
    </row>
    <row r="158" spans="1:16" s="64" customFormat="1" ht="39.75" customHeight="1" x14ac:dyDescent="0.2">
      <c r="A158" s="59" t="s">
        <v>1949</v>
      </c>
      <c r="B158" s="65" t="s">
        <v>2566</v>
      </c>
      <c r="C158" s="65" t="s">
        <v>3785</v>
      </c>
      <c r="D158" s="103">
        <v>900</v>
      </c>
      <c r="E158" s="145">
        <v>6734</v>
      </c>
      <c r="F158" s="147">
        <v>41390</v>
      </c>
      <c r="G158" s="119" t="s">
        <v>2757</v>
      </c>
      <c r="H158" s="23" t="s">
        <v>1113</v>
      </c>
      <c r="I158" s="22"/>
      <c r="J158" s="23" t="s">
        <v>1113</v>
      </c>
      <c r="K158" s="22"/>
      <c r="L158" s="22"/>
      <c r="M158" s="23" t="s">
        <v>1113</v>
      </c>
      <c r="N158" s="23"/>
      <c r="O158" s="22"/>
      <c r="P158" s="24"/>
    </row>
    <row r="159" spans="1:16" s="64" customFormat="1" ht="39.75" customHeight="1" x14ac:dyDescent="0.2">
      <c r="A159" s="59" t="s">
        <v>1950</v>
      </c>
      <c r="B159" s="65" t="s">
        <v>2567</v>
      </c>
      <c r="C159" s="65" t="s">
        <v>3786</v>
      </c>
      <c r="D159" s="103">
        <v>1000</v>
      </c>
      <c r="E159" s="145">
        <v>6747</v>
      </c>
      <c r="F159" s="147">
        <v>41397</v>
      </c>
      <c r="G159" s="119" t="s">
        <v>2758</v>
      </c>
      <c r="H159" s="23" t="s">
        <v>1113</v>
      </c>
      <c r="I159" s="22"/>
      <c r="J159" s="23" t="s">
        <v>1113</v>
      </c>
      <c r="K159" s="22"/>
      <c r="L159" s="22"/>
      <c r="M159" s="23" t="s">
        <v>1113</v>
      </c>
      <c r="N159" s="23"/>
      <c r="O159" s="22"/>
      <c r="P159" s="24"/>
    </row>
    <row r="160" spans="1:16" s="64" customFormat="1" ht="39.75" customHeight="1" x14ac:dyDescent="0.2">
      <c r="A160" s="59" t="s">
        <v>1951</v>
      </c>
      <c r="B160" s="65" t="s">
        <v>2565</v>
      </c>
      <c r="C160" s="65" t="s">
        <v>3787</v>
      </c>
      <c r="D160" s="103">
        <v>1200</v>
      </c>
      <c r="E160" s="145">
        <v>6754</v>
      </c>
      <c r="F160" s="147">
        <v>41407</v>
      </c>
      <c r="G160" s="119" t="s">
        <v>2759</v>
      </c>
      <c r="H160" s="23" t="s">
        <v>1113</v>
      </c>
      <c r="I160" s="22"/>
      <c r="J160" s="23" t="s">
        <v>1113</v>
      </c>
      <c r="K160" s="22"/>
      <c r="L160" s="22"/>
      <c r="M160" s="23" t="s">
        <v>1113</v>
      </c>
      <c r="N160" s="23"/>
      <c r="O160" s="22"/>
      <c r="P160" s="24"/>
    </row>
    <row r="161" spans="1:16" s="64" customFormat="1" ht="39.75" customHeight="1" x14ac:dyDescent="0.2">
      <c r="A161" s="550" t="s">
        <v>1952</v>
      </c>
      <c r="B161" s="65" t="s">
        <v>1090</v>
      </c>
      <c r="C161" s="553" t="s">
        <v>3788</v>
      </c>
      <c r="D161" s="103">
        <v>211.88</v>
      </c>
      <c r="E161" s="145">
        <v>6729</v>
      </c>
      <c r="F161" s="549">
        <v>41387</v>
      </c>
      <c r="G161" s="119" t="s">
        <v>2760</v>
      </c>
      <c r="H161" s="23" t="s">
        <v>1113</v>
      </c>
      <c r="I161" s="22"/>
      <c r="J161" s="23" t="s">
        <v>1113</v>
      </c>
      <c r="K161" s="22"/>
      <c r="L161" s="22"/>
      <c r="M161" s="23" t="s">
        <v>1113</v>
      </c>
      <c r="N161" s="23"/>
      <c r="O161" s="22"/>
      <c r="P161" s="24"/>
    </row>
    <row r="162" spans="1:16" s="64" customFormat="1" ht="39.75" customHeight="1" x14ac:dyDescent="0.2">
      <c r="A162" s="550"/>
      <c r="B162" s="65" t="s">
        <v>442</v>
      </c>
      <c r="C162" s="553"/>
      <c r="D162" s="103">
        <v>150</v>
      </c>
      <c r="E162" s="145">
        <v>6730</v>
      </c>
      <c r="F162" s="549"/>
      <c r="G162" s="119" t="s">
        <v>2760</v>
      </c>
      <c r="H162" s="23" t="s">
        <v>1113</v>
      </c>
      <c r="I162" s="22"/>
      <c r="J162" s="23" t="s">
        <v>1113</v>
      </c>
      <c r="K162" s="22"/>
      <c r="L162" s="22"/>
      <c r="M162" s="23" t="s">
        <v>1113</v>
      </c>
      <c r="N162" s="23"/>
      <c r="O162" s="22"/>
      <c r="P162" s="24"/>
    </row>
    <row r="163" spans="1:16" s="64" customFormat="1" ht="39.75" customHeight="1" x14ac:dyDescent="0.2">
      <c r="A163" s="59" t="s">
        <v>1953</v>
      </c>
      <c r="B163" s="65" t="s">
        <v>885</v>
      </c>
      <c r="C163" s="65" t="s">
        <v>3789</v>
      </c>
      <c r="D163" s="103">
        <v>710</v>
      </c>
      <c r="E163" s="145">
        <v>6748</v>
      </c>
      <c r="F163" s="147">
        <v>41400</v>
      </c>
      <c r="G163" s="119" t="s">
        <v>2761</v>
      </c>
      <c r="H163" s="23" t="s">
        <v>1113</v>
      </c>
      <c r="I163" s="22"/>
      <c r="J163" s="23" t="s">
        <v>1113</v>
      </c>
      <c r="K163" s="22"/>
      <c r="L163" s="22"/>
      <c r="M163" s="23" t="s">
        <v>1113</v>
      </c>
      <c r="N163" s="23"/>
      <c r="O163" s="22"/>
      <c r="P163" s="24"/>
    </row>
    <row r="164" spans="1:16" s="64" customFormat="1" ht="39.75" customHeight="1" x14ac:dyDescent="0.2">
      <c r="A164" s="59" t="s">
        <v>1954</v>
      </c>
      <c r="B164" s="65" t="s">
        <v>7</v>
      </c>
      <c r="C164" s="65" t="s">
        <v>3790</v>
      </c>
      <c r="D164" s="103">
        <v>750</v>
      </c>
      <c r="E164" s="145">
        <v>6758</v>
      </c>
      <c r="F164" s="147">
        <v>41348</v>
      </c>
      <c r="G164" s="119" t="s">
        <v>2762</v>
      </c>
      <c r="H164" s="23" t="s">
        <v>1113</v>
      </c>
      <c r="I164" s="22"/>
      <c r="J164" s="23" t="s">
        <v>1113</v>
      </c>
      <c r="K164" s="22"/>
      <c r="L164" s="22"/>
      <c r="M164" s="23" t="s">
        <v>1113</v>
      </c>
      <c r="N164" s="23"/>
      <c r="O164" s="22"/>
      <c r="P164" s="24"/>
    </row>
    <row r="165" spans="1:16" s="64" customFormat="1" ht="39.75" customHeight="1" x14ac:dyDescent="0.2">
      <c r="A165" s="59" t="s">
        <v>1955</v>
      </c>
      <c r="B165" s="65" t="s">
        <v>217</v>
      </c>
      <c r="C165" s="65" t="s">
        <v>3791</v>
      </c>
      <c r="D165" s="103">
        <v>6740</v>
      </c>
      <c r="E165" s="145">
        <v>6766</v>
      </c>
      <c r="F165" s="147">
        <v>41417</v>
      </c>
      <c r="G165" s="119" t="s">
        <v>2763</v>
      </c>
      <c r="H165" s="23" t="s">
        <v>1113</v>
      </c>
      <c r="I165" s="22"/>
      <c r="J165" s="23" t="s">
        <v>1113</v>
      </c>
      <c r="K165" s="22"/>
      <c r="L165" s="22"/>
      <c r="M165" s="23" t="s">
        <v>1113</v>
      </c>
      <c r="N165" s="23"/>
      <c r="O165" s="22"/>
      <c r="P165" s="24"/>
    </row>
    <row r="166" spans="1:16" s="64" customFormat="1" ht="39.75" customHeight="1" x14ac:dyDescent="0.2">
      <c r="A166" s="59" t="s">
        <v>1956</v>
      </c>
      <c r="B166" s="65" t="s">
        <v>2568</v>
      </c>
      <c r="C166" s="65" t="s">
        <v>3792</v>
      </c>
      <c r="D166" s="103">
        <v>246.96</v>
      </c>
      <c r="E166" s="145">
        <v>6751</v>
      </c>
      <c r="F166" s="147">
        <v>41555</v>
      </c>
      <c r="G166" s="119" t="s">
        <v>2764</v>
      </c>
      <c r="H166" s="23" t="s">
        <v>1113</v>
      </c>
      <c r="I166" s="22"/>
      <c r="J166" s="23" t="s">
        <v>1113</v>
      </c>
      <c r="K166" s="22"/>
      <c r="L166" s="22"/>
      <c r="M166" s="23" t="s">
        <v>1113</v>
      </c>
      <c r="N166" s="23"/>
      <c r="O166" s="22"/>
      <c r="P166" s="24"/>
    </row>
    <row r="167" spans="1:16" s="64" customFormat="1" ht="39.75" customHeight="1" x14ac:dyDescent="0.2">
      <c r="A167" s="59" t="s">
        <v>1957</v>
      </c>
      <c r="B167" s="65" t="s">
        <v>2548</v>
      </c>
      <c r="C167" s="65" t="s">
        <v>3793</v>
      </c>
      <c r="D167" s="103">
        <f>110.74+119.8</f>
        <v>230.54</v>
      </c>
      <c r="E167" s="145">
        <v>6750</v>
      </c>
      <c r="F167" s="147">
        <v>41555</v>
      </c>
      <c r="G167" s="119" t="s">
        <v>2765</v>
      </c>
      <c r="H167" s="23" t="s">
        <v>1113</v>
      </c>
      <c r="I167" s="22"/>
      <c r="J167" s="23" t="s">
        <v>1113</v>
      </c>
      <c r="K167" s="22"/>
      <c r="L167" s="22"/>
      <c r="M167" s="23" t="s">
        <v>1113</v>
      </c>
      <c r="N167" s="23"/>
      <c r="O167" s="22"/>
      <c r="P167" s="24"/>
    </row>
    <row r="168" spans="1:16" s="64" customFormat="1" ht="39.75" customHeight="1" x14ac:dyDescent="0.2">
      <c r="A168" s="59" t="s">
        <v>1958</v>
      </c>
      <c r="B168" s="65" t="s">
        <v>2569</v>
      </c>
      <c r="C168" s="65" t="s">
        <v>3794</v>
      </c>
      <c r="D168" s="103">
        <v>480</v>
      </c>
      <c r="E168" s="145">
        <v>6851</v>
      </c>
      <c r="F168" s="147">
        <v>41529</v>
      </c>
      <c r="G168" s="119" t="s">
        <v>2766</v>
      </c>
      <c r="H168" s="23" t="s">
        <v>1113</v>
      </c>
      <c r="I168" s="22"/>
      <c r="J168" s="23" t="s">
        <v>1113</v>
      </c>
      <c r="K168" s="22"/>
      <c r="L168" s="22"/>
      <c r="M168" s="23" t="s">
        <v>1113</v>
      </c>
      <c r="N168" s="23"/>
      <c r="O168" s="22"/>
      <c r="P168" s="24"/>
    </row>
    <row r="169" spans="1:16" s="64" customFormat="1" ht="39.75" customHeight="1" x14ac:dyDescent="0.2">
      <c r="A169" s="550" t="s">
        <v>1959</v>
      </c>
      <c r="B169" s="65" t="s">
        <v>2527</v>
      </c>
      <c r="C169" s="553" t="s">
        <v>3795</v>
      </c>
      <c r="D169" s="103">
        <v>67.2</v>
      </c>
      <c r="E169" s="145">
        <v>6774</v>
      </c>
      <c r="F169" s="549">
        <v>41431</v>
      </c>
      <c r="G169" s="119" t="s">
        <v>2767</v>
      </c>
      <c r="H169" s="23" t="s">
        <v>1113</v>
      </c>
      <c r="I169" s="22"/>
      <c r="J169" s="23" t="s">
        <v>1113</v>
      </c>
      <c r="K169" s="22"/>
      <c r="L169" s="22"/>
      <c r="M169" s="23" t="s">
        <v>1113</v>
      </c>
      <c r="N169" s="23"/>
      <c r="O169" s="22"/>
      <c r="P169" s="24"/>
    </row>
    <row r="170" spans="1:16" s="64" customFormat="1" ht="39.75" customHeight="1" x14ac:dyDescent="0.2">
      <c r="A170" s="550"/>
      <c r="B170" s="65" t="s">
        <v>153</v>
      </c>
      <c r="C170" s="553"/>
      <c r="D170" s="103">
        <v>130</v>
      </c>
      <c r="E170" s="145">
        <v>6773</v>
      </c>
      <c r="F170" s="549"/>
      <c r="G170" s="119" t="s">
        <v>2768</v>
      </c>
      <c r="H170" s="23" t="s">
        <v>1113</v>
      </c>
      <c r="I170" s="22"/>
      <c r="J170" s="23" t="s">
        <v>1113</v>
      </c>
      <c r="K170" s="22"/>
      <c r="L170" s="22"/>
      <c r="M170" s="23" t="s">
        <v>1113</v>
      </c>
      <c r="N170" s="23"/>
      <c r="O170" s="22"/>
      <c r="P170" s="24"/>
    </row>
    <row r="171" spans="1:16" s="64" customFormat="1" ht="39.75" customHeight="1" x14ac:dyDescent="0.2">
      <c r="A171" s="550"/>
      <c r="B171" s="65" t="s">
        <v>1093</v>
      </c>
      <c r="C171" s="553"/>
      <c r="D171" s="103">
        <v>290.86</v>
      </c>
      <c r="E171" s="145">
        <v>6772</v>
      </c>
      <c r="F171" s="549"/>
      <c r="G171" s="119" t="s">
        <v>2769</v>
      </c>
      <c r="H171" s="23" t="s">
        <v>1113</v>
      </c>
      <c r="I171" s="22"/>
      <c r="J171" s="23" t="s">
        <v>1113</v>
      </c>
      <c r="K171" s="22"/>
      <c r="L171" s="22"/>
      <c r="M171" s="23" t="s">
        <v>1113</v>
      </c>
      <c r="N171" s="23"/>
      <c r="O171" s="22"/>
      <c r="P171" s="24"/>
    </row>
    <row r="172" spans="1:16" s="64" customFormat="1" ht="59.25" customHeight="1" x14ac:dyDescent="0.2">
      <c r="A172" s="59" t="s">
        <v>1960</v>
      </c>
      <c r="B172" s="65" t="s">
        <v>2569</v>
      </c>
      <c r="C172" s="65" t="s">
        <v>3796</v>
      </c>
      <c r="D172" s="103">
        <v>23405</v>
      </c>
      <c r="E172" s="145" t="s">
        <v>2770</v>
      </c>
      <c r="F172" s="147">
        <v>41591</v>
      </c>
      <c r="G172" s="119" t="s">
        <v>2771</v>
      </c>
      <c r="H172" s="23"/>
      <c r="I172" s="23" t="s">
        <v>1113</v>
      </c>
      <c r="J172" s="23" t="s">
        <v>1113</v>
      </c>
      <c r="K172" s="22"/>
      <c r="L172" s="22"/>
      <c r="M172" s="23"/>
      <c r="N172" s="23" t="s">
        <v>1113</v>
      </c>
      <c r="O172" s="22"/>
      <c r="P172" s="24" t="s">
        <v>3068</v>
      </c>
    </row>
    <row r="173" spans="1:16" s="64" customFormat="1" ht="40.5" customHeight="1" x14ac:dyDescent="0.2">
      <c r="A173" s="59" t="s">
        <v>1961</v>
      </c>
      <c r="B173" s="65" t="s">
        <v>2280</v>
      </c>
      <c r="C173" s="65" t="s">
        <v>3797</v>
      </c>
      <c r="D173" s="103">
        <v>490</v>
      </c>
      <c r="E173" s="145">
        <v>6762</v>
      </c>
      <c r="F173" s="147">
        <v>41415</v>
      </c>
      <c r="G173" s="119" t="s">
        <v>2772</v>
      </c>
      <c r="H173" s="23" t="s">
        <v>1113</v>
      </c>
      <c r="I173" s="22"/>
      <c r="J173" s="23" t="s">
        <v>1113</v>
      </c>
      <c r="K173" s="22"/>
      <c r="L173" s="22"/>
      <c r="M173" s="23" t="s">
        <v>1113</v>
      </c>
      <c r="N173" s="23"/>
      <c r="O173" s="22"/>
      <c r="P173" s="24"/>
    </row>
    <row r="174" spans="1:16" s="64" customFormat="1" ht="40.5" customHeight="1" x14ac:dyDescent="0.2">
      <c r="A174" s="59" t="s">
        <v>1962</v>
      </c>
      <c r="B174" s="65" t="s">
        <v>2570</v>
      </c>
      <c r="C174" s="65" t="s">
        <v>3798</v>
      </c>
      <c r="D174" s="103">
        <v>3842</v>
      </c>
      <c r="E174" s="145">
        <v>6790</v>
      </c>
      <c r="F174" s="147">
        <v>41453</v>
      </c>
      <c r="G174" s="119" t="s">
        <v>2773</v>
      </c>
      <c r="H174" s="23" t="s">
        <v>1113</v>
      </c>
      <c r="I174" s="22"/>
      <c r="J174" s="23" t="s">
        <v>1113</v>
      </c>
      <c r="K174" s="22"/>
      <c r="L174" s="22"/>
      <c r="M174" s="23" t="s">
        <v>1113</v>
      </c>
      <c r="N174" s="23"/>
      <c r="O174" s="22"/>
      <c r="P174" s="24"/>
    </row>
    <row r="175" spans="1:16" s="64" customFormat="1" ht="40.5" customHeight="1" x14ac:dyDescent="0.2">
      <c r="A175" s="550" t="s">
        <v>1963</v>
      </c>
      <c r="B175" s="65" t="s">
        <v>2571</v>
      </c>
      <c r="C175" s="553" t="s">
        <v>3799</v>
      </c>
      <c r="D175" s="103">
        <v>500</v>
      </c>
      <c r="E175" s="145">
        <v>6858</v>
      </c>
      <c r="F175" s="147">
        <v>41541</v>
      </c>
      <c r="G175" s="119" t="s">
        <v>2774</v>
      </c>
      <c r="H175" s="23" t="s">
        <v>1113</v>
      </c>
      <c r="I175" s="22"/>
      <c r="J175" s="23" t="s">
        <v>1113</v>
      </c>
      <c r="K175" s="22"/>
      <c r="L175" s="22"/>
      <c r="M175" s="23" t="s">
        <v>1113</v>
      </c>
      <c r="N175" s="23"/>
      <c r="O175" s="22"/>
      <c r="P175" s="24"/>
    </row>
    <row r="176" spans="1:16" s="64" customFormat="1" ht="40.5" customHeight="1" x14ac:dyDescent="0.2">
      <c r="A176" s="550"/>
      <c r="B176" s="65" t="s">
        <v>2572</v>
      </c>
      <c r="C176" s="553"/>
      <c r="D176" s="103">
        <v>475</v>
      </c>
      <c r="E176" s="145">
        <v>6859</v>
      </c>
      <c r="F176" s="147">
        <v>41541</v>
      </c>
      <c r="G176" s="119" t="s">
        <v>2774</v>
      </c>
      <c r="H176" s="23" t="s">
        <v>1113</v>
      </c>
      <c r="I176" s="22"/>
      <c r="J176" s="23" t="s">
        <v>1113</v>
      </c>
      <c r="K176" s="22"/>
      <c r="L176" s="22"/>
      <c r="M176" s="23" t="s">
        <v>1113</v>
      </c>
      <c r="N176" s="23"/>
      <c r="O176" s="22"/>
      <c r="P176" s="24"/>
    </row>
    <row r="177" spans="1:16" s="64" customFormat="1" ht="40.5" customHeight="1" x14ac:dyDescent="0.2">
      <c r="A177" s="550"/>
      <c r="B177" s="65" t="s">
        <v>2177</v>
      </c>
      <c r="C177" s="553"/>
      <c r="D177" s="103">
        <v>960</v>
      </c>
      <c r="E177" s="145">
        <v>6860</v>
      </c>
      <c r="F177" s="147">
        <v>41541</v>
      </c>
      <c r="G177" s="119" t="s">
        <v>2774</v>
      </c>
      <c r="H177" s="23" t="s">
        <v>1113</v>
      </c>
      <c r="I177" s="22"/>
      <c r="J177" s="23" t="s">
        <v>1113</v>
      </c>
      <c r="K177" s="22"/>
      <c r="L177" s="22"/>
      <c r="M177" s="23" t="s">
        <v>1113</v>
      </c>
      <c r="N177" s="23"/>
      <c r="O177" s="22"/>
      <c r="P177" s="24"/>
    </row>
    <row r="178" spans="1:16" s="64" customFormat="1" ht="40.5" customHeight="1" x14ac:dyDescent="0.2">
      <c r="A178" s="550"/>
      <c r="B178" s="65" t="s">
        <v>2569</v>
      </c>
      <c r="C178" s="553"/>
      <c r="D178" s="103">
        <v>2430</v>
      </c>
      <c r="E178" s="145">
        <v>6861</v>
      </c>
      <c r="F178" s="147">
        <v>41541</v>
      </c>
      <c r="G178" s="119" t="s">
        <v>2774</v>
      </c>
      <c r="H178" s="23" t="s">
        <v>1113</v>
      </c>
      <c r="I178" s="22"/>
      <c r="J178" s="23" t="s">
        <v>1113</v>
      </c>
      <c r="K178" s="22"/>
      <c r="L178" s="22"/>
      <c r="M178" s="23" t="s">
        <v>1113</v>
      </c>
      <c r="N178" s="23"/>
      <c r="O178" s="22"/>
      <c r="P178" s="24"/>
    </row>
    <row r="179" spans="1:16" s="64" customFormat="1" ht="40.5" customHeight="1" x14ac:dyDescent="0.2">
      <c r="A179" s="59" t="s">
        <v>1964</v>
      </c>
      <c r="B179" s="65" t="s">
        <v>67</v>
      </c>
      <c r="C179" s="65" t="s">
        <v>3756</v>
      </c>
      <c r="D179" s="103">
        <v>132.21</v>
      </c>
      <c r="E179" s="145">
        <v>6752</v>
      </c>
      <c r="F179" s="147">
        <v>41402</v>
      </c>
      <c r="G179" s="119" t="s">
        <v>2765</v>
      </c>
      <c r="H179" s="23" t="s">
        <v>1113</v>
      </c>
      <c r="I179" s="22"/>
      <c r="J179" s="23" t="s">
        <v>1113</v>
      </c>
      <c r="K179" s="22"/>
      <c r="L179" s="22"/>
      <c r="M179" s="23" t="s">
        <v>1113</v>
      </c>
      <c r="N179" s="23"/>
      <c r="O179" s="22"/>
      <c r="P179" s="24"/>
    </row>
    <row r="180" spans="1:16" s="64" customFormat="1" ht="40.5" customHeight="1" x14ac:dyDescent="0.2">
      <c r="A180" s="59" t="s">
        <v>1965</v>
      </c>
      <c r="B180" s="65" t="s">
        <v>2281</v>
      </c>
      <c r="C180" s="65" t="s">
        <v>3800</v>
      </c>
      <c r="D180" s="103">
        <v>124.3</v>
      </c>
      <c r="E180" s="145">
        <v>6753</v>
      </c>
      <c r="F180" s="147">
        <v>41402</v>
      </c>
      <c r="G180" s="119" t="s">
        <v>2775</v>
      </c>
      <c r="H180" s="23" t="s">
        <v>1113</v>
      </c>
      <c r="I180" s="22"/>
      <c r="J180" s="23" t="s">
        <v>1113</v>
      </c>
      <c r="K180" s="22"/>
      <c r="L180" s="22"/>
      <c r="M180" s="23" t="s">
        <v>1113</v>
      </c>
      <c r="N180" s="23"/>
      <c r="O180" s="22"/>
      <c r="P180" s="24"/>
    </row>
    <row r="181" spans="1:16" s="64" customFormat="1" ht="40.5" customHeight="1" x14ac:dyDescent="0.2">
      <c r="A181" s="59" t="s">
        <v>1966</v>
      </c>
      <c r="B181" s="65" t="s">
        <v>2527</v>
      </c>
      <c r="C181" s="65" t="s">
        <v>3801</v>
      </c>
      <c r="D181" s="103">
        <v>1430</v>
      </c>
      <c r="E181" s="145">
        <v>6757</v>
      </c>
      <c r="F181" s="147">
        <v>41408</v>
      </c>
      <c r="G181" s="119" t="s">
        <v>2776</v>
      </c>
      <c r="H181" s="23" t="s">
        <v>1113</v>
      </c>
      <c r="I181" s="22"/>
      <c r="J181" s="23" t="s">
        <v>1113</v>
      </c>
      <c r="K181" s="22"/>
      <c r="L181" s="22"/>
      <c r="M181" s="23" t="s">
        <v>1113</v>
      </c>
      <c r="N181" s="23"/>
      <c r="O181" s="22"/>
      <c r="P181" s="24"/>
    </row>
    <row r="182" spans="1:16" s="64" customFormat="1" ht="40.5" customHeight="1" x14ac:dyDescent="0.2">
      <c r="A182" s="59" t="s">
        <v>1967</v>
      </c>
      <c r="B182" s="65" t="s">
        <v>2573</v>
      </c>
      <c r="C182" s="65" t="s">
        <v>3802</v>
      </c>
      <c r="D182" s="103">
        <v>2000</v>
      </c>
      <c r="E182" s="145">
        <v>6765</v>
      </c>
      <c r="F182" s="147">
        <v>41415</v>
      </c>
      <c r="G182" s="119" t="s">
        <v>2777</v>
      </c>
      <c r="H182" s="23" t="s">
        <v>1113</v>
      </c>
      <c r="I182" s="22"/>
      <c r="J182" s="23" t="s">
        <v>1113</v>
      </c>
      <c r="K182" s="22"/>
      <c r="L182" s="22"/>
      <c r="M182" s="23" t="s">
        <v>1113</v>
      </c>
      <c r="N182" s="23"/>
      <c r="O182" s="22"/>
      <c r="P182" s="24"/>
    </row>
    <row r="183" spans="1:16" s="64" customFormat="1" ht="40.5" customHeight="1" x14ac:dyDescent="0.2">
      <c r="A183" s="59" t="s">
        <v>1968</v>
      </c>
      <c r="B183" s="65" t="s">
        <v>2574</v>
      </c>
      <c r="C183" s="65" t="s">
        <v>3803</v>
      </c>
      <c r="D183" s="103">
        <f>296+1785</f>
        <v>2081</v>
      </c>
      <c r="E183" s="145">
        <v>6775</v>
      </c>
      <c r="F183" s="147">
        <v>41431</v>
      </c>
      <c r="G183" s="119" t="s">
        <v>2778</v>
      </c>
      <c r="H183" s="23" t="s">
        <v>1113</v>
      </c>
      <c r="I183" s="22"/>
      <c r="J183" s="23" t="s">
        <v>1113</v>
      </c>
      <c r="K183" s="22"/>
      <c r="L183" s="22"/>
      <c r="M183" s="23" t="s">
        <v>1113</v>
      </c>
      <c r="N183" s="23"/>
      <c r="O183" s="22"/>
      <c r="P183" s="24"/>
    </row>
    <row r="184" spans="1:16" s="64" customFormat="1" ht="40.5" customHeight="1" x14ac:dyDescent="0.2">
      <c r="A184" s="550" t="s">
        <v>1969</v>
      </c>
      <c r="B184" s="65" t="s">
        <v>442</v>
      </c>
      <c r="C184" s="553" t="s">
        <v>3804</v>
      </c>
      <c r="D184" s="103">
        <v>120</v>
      </c>
      <c r="E184" s="145">
        <v>6755</v>
      </c>
      <c r="F184" s="549">
        <v>41408</v>
      </c>
      <c r="G184" s="526" t="s">
        <v>2779</v>
      </c>
      <c r="H184" s="23" t="s">
        <v>1113</v>
      </c>
      <c r="I184" s="22"/>
      <c r="J184" s="23" t="s">
        <v>1113</v>
      </c>
      <c r="K184" s="22"/>
      <c r="L184" s="22"/>
      <c r="M184" s="23" t="s">
        <v>1113</v>
      </c>
      <c r="N184" s="23"/>
      <c r="O184" s="22"/>
      <c r="P184" s="24"/>
    </row>
    <row r="185" spans="1:16" s="64" customFormat="1" ht="40.5" customHeight="1" x14ac:dyDescent="0.2">
      <c r="A185" s="550"/>
      <c r="B185" s="65" t="s">
        <v>1090</v>
      </c>
      <c r="C185" s="553"/>
      <c r="D185" s="103">
        <v>169.5</v>
      </c>
      <c r="E185" s="145">
        <v>6756</v>
      </c>
      <c r="F185" s="549"/>
      <c r="G185" s="526"/>
      <c r="H185" s="23" t="s">
        <v>1113</v>
      </c>
      <c r="I185" s="22"/>
      <c r="J185" s="23" t="s">
        <v>1113</v>
      </c>
      <c r="K185" s="22"/>
      <c r="L185" s="22"/>
      <c r="M185" s="23" t="s">
        <v>1113</v>
      </c>
      <c r="N185" s="23"/>
      <c r="O185" s="22"/>
      <c r="P185" s="24"/>
    </row>
    <row r="186" spans="1:16" s="64" customFormat="1" ht="40.5" customHeight="1" x14ac:dyDescent="0.2">
      <c r="A186" s="59" t="s">
        <v>1970</v>
      </c>
      <c r="B186" s="65" t="s">
        <v>2268</v>
      </c>
      <c r="C186" s="65" t="s">
        <v>3662</v>
      </c>
      <c r="D186" s="103">
        <v>1440</v>
      </c>
      <c r="E186" s="145">
        <v>6767</v>
      </c>
      <c r="F186" s="147">
        <v>41417</v>
      </c>
      <c r="G186" s="119" t="s">
        <v>2763</v>
      </c>
      <c r="H186" s="23" t="s">
        <v>1113</v>
      </c>
      <c r="I186" s="22"/>
      <c r="J186" s="23" t="s">
        <v>1113</v>
      </c>
      <c r="K186" s="22"/>
      <c r="L186" s="22"/>
      <c r="M186" s="23" t="s">
        <v>1113</v>
      </c>
      <c r="N186" s="23"/>
      <c r="O186" s="22"/>
      <c r="P186" s="24"/>
    </row>
    <row r="187" spans="1:16" s="64" customFormat="1" ht="45.75" customHeight="1" x14ac:dyDescent="0.2">
      <c r="A187" s="550" t="s">
        <v>1971</v>
      </c>
      <c r="B187" s="65" t="s">
        <v>2575</v>
      </c>
      <c r="C187" s="553" t="s">
        <v>3805</v>
      </c>
      <c r="D187" s="103">
        <v>16743</v>
      </c>
      <c r="E187" s="145" t="s">
        <v>2780</v>
      </c>
      <c r="F187" s="147">
        <v>41456</v>
      </c>
      <c r="G187" s="119" t="s">
        <v>2781</v>
      </c>
      <c r="H187" s="23" t="s">
        <v>1113</v>
      </c>
      <c r="I187" s="22"/>
      <c r="J187" s="23" t="s">
        <v>1113</v>
      </c>
      <c r="K187" s="22"/>
      <c r="L187" s="22"/>
      <c r="M187" s="23" t="s">
        <v>1113</v>
      </c>
      <c r="N187" s="23"/>
      <c r="O187" s="22"/>
      <c r="P187" s="24"/>
    </row>
    <row r="188" spans="1:16" s="64" customFormat="1" ht="45.75" customHeight="1" x14ac:dyDescent="0.2">
      <c r="A188" s="550"/>
      <c r="B188" s="65" t="s">
        <v>1091</v>
      </c>
      <c r="C188" s="553"/>
      <c r="D188" s="103">
        <v>1243.0999999999999</v>
      </c>
      <c r="E188" s="145">
        <v>6786</v>
      </c>
      <c r="F188" s="147">
        <v>41445</v>
      </c>
      <c r="G188" s="119" t="s">
        <v>2782</v>
      </c>
      <c r="H188" s="23" t="s">
        <v>1113</v>
      </c>
      <c r="I188" s="22"/>
      <c r="J188" s="23" t="s">
        <v>1113</v>
      </c>
      <c r="K188" s="22"/>
      <c r="L188" s="22"/>
      <c r="M188" s="23" t="s">
        <v>1113</v>
      </c>
      <c r="N188" s="23"/>
      <c r="O188" s="22"/>
      <c r="P188" s="24"/>
    </row>
    <row r="189" spans="1:16" s="64" customFormat="1" ht="45.75" customHeight="1" x14ac:dyDescent="0.2">
      <c r="A189" s="550"/>
      <c r="B189" s="65" t="s">
        <v>54</v>
      </c>
      <c r="C189" s="553"/>
      <c r="D189" s="103">
        <v>6600</v>
      </c>
      <c r="E189" s="145" t="s">
        <v>2783</v>
      </c>
      <c r="F189" s="147">
        <v>41456</v>
      </c>
      <c r="G189" s="119" t="s">
        <v>2781</v>
      </c>
      <c r="H189" s="23" t="s">
        <v>1113</v>
      </c>
      <c r="I189" s="22"/>
      <c r="J189" s="23" t="s">
        <v>1113</v>
      </c>
      <c r="K189" s="22"/>
      <c r="L189" s="22"/>
      <c r="M189" s="23" t="s">
        <v>1113</v>
      </c>
      <c r="N189" s="23"/>
      <c r="O189" s="22"/>
      <c r="P189" s="24"/>
    </row>
    <row r="190" spans="1:16" s="64" customFormat="1" ht="45.75" customHeight="1" x14ac:dyDescent="0.2">
      <c r="A190" s="550"/>
      <c r="B190" s="65" t="s">
        <v>78</v>
      </c>
      <c r="C190" s="553"/>
      <c r="D190" s="103">
        <v>755.6</v>
      </c>
      <c r="E190" s="145">
        <v>6788</v>
      </c>
      <c r="F190" s="147">
        <v>41446</v>
      </c>
      <c r="G190" s="119" t="s">
        <v>2784</v>
      </c>
      <c r="H190" s="23" t="s">
        <v>1113</v>
      </c>
      <c r="I190" s="22"/>
      <c r="J190" s="23" t="s">
        <v>1113</v>
      </c>
      <c r="K190" s="22"/>
      <c r="L190" s="22"/>
      <c r="M190" s="23" t="s">
        <v>1113</v>
      </c>
      <c r="N190" s="23"/>
      <c r="O190" s="22"/>
      <c r="P190" s="24"/>
    </row>
    <row r="191" spans="1:16" s="64" customFormat="1" ht="45.75" customHeight="1" x14ac:dyDescent="0.2">
      <c r="A191" s="550" t="s">
        <v>1972</v>
      </c>
      <c r="B191" s="65" t="s">
        <v>67</v>
      </c>
      <c r="C191" s="553" t="s">
        <v>3097</v>
      </c>
      <c r="D191" s="103">
        <v>254.25</v>
      </c>
      <c r="E191" s="145">
        <v>6759</v>
      </c>
      <c r="F191" s="549">
        <v>41414</v>
      </c>
      <c r="G191" s="526" t="s">
        <v>2785</v>
      </c>
      <c r="H191" s="23" t="s">
        <v>1113</v>
      </c>
      <c r="I191" s="22"/>
      <c r="J191" s="23" t="s">
        <v>1113</v>
      </c>
      <c r="K191" s="22"/>
      <c r="L191" s="22"/>
      <c r="M191" s="23" t="s">
        <v>1113</v>
      </c>
      <c r="N191" s="23"/>
      <c r="O191" s="22"/>
      <c r="P191" s="24"/>
    </row>
    <row r="192" spans="1:16" s="64" customFormat="1" ht="45.75" customHeight="1" x14ac:dyDescent="0.2">
      <c r="A192" s="550"/>
      <c r="B192" s="65" t="s">
        <v>442</v>
      </c>
      <c r="C192" s="553"/>
      <c r="D192" s="103">
        <v>180</v>
      </c>
      <c r="E192" s="145">
        <v>6760</v>
      </c>
      <c r="F192" s="549"/>
      <c r="G192" s="526"/>
      <c r="H192" s="23" t="s">
        <v>1113</v>
      </c>
      <c r="I192" s="22"/>
      <c r="J192" s="23" t="s">
        <v>1113</v>
      </c>
      <c r="K192" s="22"/>
      <c r="L192" s="22"/>
      <c r="M192" s="23" t="s">
        <v>1113</v>
      </c>
      <c r="N192" s="23"/>
      <c r="O192" s="22"/>
      <c r="P192" s="24"/>
    </row>
    <row r="193" spans="1:16" s="64" customFormat="1" ht="45.75" customHeight="1" x14ac:dyDescent="0.2">
      <c r="A193" s="550" t="s">
        <v>1973</v>
      </c>
      <c r="B193" s="65" t="s">
        <v>1090</v>
      </c>
      <c r="C193" s="553" t="s">
        <v>3097</v>
      </c>
      <c r="D193" s="103">
        <v>169.5</v>
      </c>
      <c r="E193" s="145">
        <v>6769</v>
      </c>
      <c r="F193" s="549">
        <v>41421</v>
      </c>
      <c r="G193" s="526" t="s">
        <v>2786</v>
      </c>
      <c r="H193" s="23" t="s">
        <v>1113</v>
      </c>
      <c r="I193" s="22"/>
      <c r="J193" s="23" t="s">
        <v>1113</v>
      </c>
      <c r="K193" s="22"/>
      <c r="L193" s="22"/>
      <c r="M193" s="23" t="s">
        <v>1113</v>
      </c>
      <c r="N193" s="23"/>
      <c r="O193" s="22"/>
      <c r="P193" s="24"/>
    </row>
    <row r="194" spans="1:16" s="64" customFormat="1" ht="45.75" customHeight="1" x14ac:dyDescent="0.2">
      <c r="A194" s="550"/>
      <c r="B194" s="65" t="s">
        <v>442</v>
      </c>
      <c r="C194" s="553"/>
      <c r="D194" s="103">
        <v>120</v>
      </c>
      <c r="E194" s="145">
        <v>6768</v>
      </c>
      <c r="F194" s="549"/>
      <c r="G194" s="526"/>
      <c r="H194" s="23" t="s">
        <v>1113</v>
      </c>
      <c r="I194" s="22"/>
      <c r="J194" s="23" t="s">
        <v>1113</v>
      </c>
      <c r="K194" s="22"/>
      <c r="L194" s="22"/>
      <c r="M194" s="23" t="s">
        <v>1113</v>
      </c>
      <c r="N194" s="23"/>
      <c r="O194" s="22"/>
      <c r="P194" s="24"/>
    </row>
    <row r="195" spans="1:16" s="64" customFormat="1" ht="45.75" customHeight="1" x14ac:dyDescent="0.2">
      <c r="A195" s="59" t="s">
        <v>1974</v>
      </c>
      <c r="B195" s="65" t="s">
        <v>1090</v>
      </c>
      <c r="C195" s="65" t="s">
        <v>3806</v>
      </c>
      <c r="D195" s="103">
        <v>209.5</v>
      </c>
      <c r="E195" s="145">
        <v>6770</v>
      </c>
      <c r="F195" s="147">
        <v>41424</v>
      </c>
      <c r="G195" s="119" t="s">
        <v>2787</v>
      </c>
      <c r="H195" s="23" t="s">
        <v>1113</v>
      </c>
      <c r="I195" s="22"/>
      <c r="J195" s="23" t="s">
        <v>1113</v>
      </c>
      <c r="K195" s="22"/>
      <c r="L195" s="22"/>
      <c r="M195" s="23" t="s">
        <v>1113</v>
      </c>
      <c r="N195" s="23"/>
      <c r="O195" s="22"/>
      <c r="P195" s="24"/>
    </row>
    <row r="196" spans="1:16" s="64" customFormat="1" ht="45.75" customHeight="1" x14ac:dyDescent="0.2">
      <c r="A196" s="59" t="s">
        <v>1975</v>
      </c>
      <c r="B196" s="65" t="s">
        <v>764</v>
      </c>
      <c r="C196" s="65" t="s">
        <v>3171</v>
      </c>
      <c r="D196" s="103">
        <v>99.46</v>
      </c>
      <c r="E196" s="145">
        <v>6771</v>
      </c>
      <c r="F196" s="147">
        <v>41429</v>
      </c>
      <c r="G196" s="119" t="s">
        <v>2788</v>
      </c>
      <c r="H196" s="23" t="s">
        <v>1113</v>
      </c>
      <c r="I196" s="22"/>
      <c r="J196" s="23" t="s">
        <v>1113</v>
      </c>
      <c r="K196" s="22"/>
      <c r="L196" s="22"/>
      <c r="M196" s="23" t="s">
        <v>1113</v>
      </c>
      <c r="N196" s="23"/>
      <c r="O196" s="22"/>
      <c r="P196" s="24"/>
    </row>
    <row r="197" spans="1:16" s="64" customFormat="1" ht="45.75" customHeight="1" x14ac:dyDescent="0.2">
      <c r="A197" s="550" t="s">
        <v>1976</v>
      </c>
      <c r="B197" s="65" t="s">
        <v>2526</v>
      </c>
      <c r="C197" s="553" t="s">
        <v>3807</v>
      </c>
      <c r="D197" s="103">
        <v>17550</v>
      </c>
      <c r="E197" s="145" t="s">
        <v>2789</v>
      </c>
      <c r="F197" s="147">
        <v>41498</v>
      </c>
      <c r="G197" s="119" t="s">
        <v>2790</v>
      </c>
      <c r="H197" s="23" t="s">
        <v>1113</v>
      </c>
      <c r="I197" s="22"/>
      <c r="J197" s="23" t="s">
        <v>1113</v>
      </c>
      <c r="K197" s="22"/>
      <c r="L197" s="22"/>
      <c r="M197" s="23" t="s">
        <v>1113</v>
      </c>
      <c r="N197" s="23"/>
      <c r="O197" s="22"/>
      <c r="P197" s="24"/>
    </row>
    <row r="198" spans="1:16" s="64" customFormat="1" ht="45.75" customHeight="1" x14ac:dyDescent="0.2">
      <c r="A198" s="550"/>
      <c r="B198" s="65" t="s">
        <v>2535</v>
      </c>
      <c r="C198" s="553"/>
      <c r="D198" s="103">
        <v>3390</v>
      </c>
      <c r="E198" s="145" t="s">
        <v>2791</v>
      </c>
      <c r="F198" s="147">
        <v>41498</v>
      </c>
      <c r="G198" s="119" t="s">
        <v>2792</v>
      </c>
      <c r="H198" s="23" t="s">
        <v>1113</v>
      </c>
      <c r="I198" s="22"/>
      <c r="J198" s="23" t="s">
        <v>1113</v>
      </c>
      <c r="K198" s="22"/>
      <c r="L198" s="22"/>
      <c r="M198" s="23" t="s">
        <v>1113</v>
      </c>
      <c r="N198" s="23"/>
      <c r="O198" s="22"/>
      <c r="P198" s="24"/>
    </row>
    <row r="199" spans="1:16" s="64" customFormat="1" ht="45.75" customHeight="1" x14ac:dyDescent="0.2">
      <c r="A199" s="59" t="s">
        <v>1977</v>
      </c>
      <c r="B199" s="65" t="s">
        <v>2483</v>
      </c>
      <c r="C199" s="65" t="s">
        <v>3808</v>
      </c>
      <c r="D199" s="103">
        <v>16690.96</v>
      </c>
      <c r="E199" s="145" t="s">
        <v>2793</v>
      </c>
      <c r="F199" s="147">
        <v>41477</v>
      </c>
      <c r="G199" s="119" t="s">
        <v>2794</v>
      </c>
      <c r="H199" s="23" t="s">
        <v>1113</v>
      </c>
      <c r="I199" s="22"/>
      <c r="J199" s="23" t="s">
        <v>1113</v>
      </c>
      <c r="K199" s="22"/>
      <c r="L199" s="22"/>
      <c r="M199" s="23" t="s">
        <v>1113</v>
      </c>
      <c r="N199" s="23"/>
      <c r="O199" s="22"/>
      <c r="P199" s="24"/>
    </row>
    <row r="200" spans="1:16" s="64" customFormat="1" ht="45.75" customHeight="1" x14ac:dyDescent="0.2">
      <c r="A200" s="550" t="s">
        <v>1978</v>
      </c>
      <c r="B200" s="65" t="s">
        <v>2292</v>
      </c>
      <c r="C200" s="553" t="s">
        <v>3809</v>
      </c>
      <c r="D200" s="103">
        <v>10065</v>
      </c>
      <c r="E200" s="145" t="s">
        <v>2795</v>
      </c>
      <c r="F200" s="147">
        <v>41471</v>
      </c>
      <c r="G200" s="119" t="s">
        <v>2796</v>
      </c>
      <c r="H200" s="23" t="s">
        <v>1113</v>
      </c>
      <c r="I200" s="22"/>
      <c r="J200" s="23" t="s">
        <v>1113</v>
      </c>
      <c r="K200" s="22"/>
      <c r="L200" s="22"/>
      <c r="M200" s="23" t="s">
        <v>1113</v>
      </c>
      <c r="N200" s="23"/>
      <c r="O200" s="22"/>
      <c r="P200" s="24"/>
    </row>
    <row r="201" spans="1:16" s="64" customFormat="1" ht="45.75" customHeight="1" x14ac:dyDescent="0.2">
      <c r="A201" s="550"/>
      <c r="B201" s="65" t="s">
        <v>2292</v>
      </c>
      <c r="C201" s="553"/>
      <c r="D201" s="103">
        <v>8970</v>
      </c>
      <c r="E201" s="145" t="s">
        <v>2797</v>
      </c>
      <c r="F201" s="147">
        <v>41506</v>
      </c>
      <c r="G201" s="119" t="s">
        <v>2798</v>
      </c>
      <c r="H201" s="23" t="s">
        <v>1113</v>
      </c>
      <c r="I201" s="22"/>
      <c r="J201" s="23" t="s">
        <v>1113</v>
      </c>
      <c r="K201" s="22"/>
      <c r="L201" s="22"/>
      <c r="M201" s="23" t="s">
        <v>1113</v>
      </c>
      <c r="N201" s="23"/>
      <c r="O201" s="22"/>
      <c r="P201" s="24"/>
    </row>
    <row r="202" spans="1:16" s="64" customFormat="1" ht="45.75" customHeight="1" x14ac:dyDescent="0.2">
      <c r="A202" s="59" t="s">
        <v>1979</v>
      </c>
      <c r="B202" s="65" t="s">
        <v>2576</v>
      </c>
      <c r="C202" s="65" t="s">
        <v>3810</v>
      </c>
      <c r="D202" s="103">
        <v>2220</v>
      </c>
      <c r="E202" s="145">
        <v>6800</v>
      </c>
      <c r="F202" s="147">
        <v>41463</v>
      </c>
      <c r="G202" s="119" t="s">
        <v>2799</v>
      </c>
      <c r="H202" s="23" t="s">
        <v>1113</v>
      </c>
      <c r="I202" s="22"/>
      <c r="J202" s="23" t="s">
        <v>1113</v>
      </c>
      <c r="K202" s="22"/>
      <c r="L202" s="22"/>
      <c r="M202" s="23" t="s">
        <v>1113</v>
      </c>
      <c r="N202" s="23"/>
      <c r="O202" s="22"/>
      <c r="P202" s="24"/>
    </row>
    <row r="203" spans="1:16" s="64" customFormat="1" ht="45.75" customHeight="1" x14ac:dyDescent="0.2">
      <c r="A203" s="59" t="s">
        <v>1980</v>
      </c>
      <c r="B203" s="65" t="s">
        <v>2577</v>
      </c>
      <c r="C203" s="65" t="s">
        <v>3811</v>
      </c>
      <c r="D203" s="103">
        <v>10000</v>
      </c>
      <c r="E203" s="145" t="s">
        <v>2800</v>
      </c>
      <c r="F203" s="147">
        <v>41470</v>
      </c>
      <c r="G203" s="119" t="s">
        <v>2801</v>
      </c>
      <c r="H203" s="23" t="s">
        <v>1113</v>
      </c>
      <c r="I203" s="22"/>
      <c r="J203" s="23" t="s">
        <v>1113</v>
      </c>
      <c r="K203" s="22"/>
      <c r="L203" s="22"/>
      <c r="M203" s="23" t="s">
        <v>1113</v>
      </c>
      <c r="N203" s="23"/>
      <c r="O203" s="22"/>
      <c r="P203" s="24"/>
    </row>
    <row r="204" spans="1:16" s="64" customFormat="1" ht="45.75" customHeight="1" x14ac:dyDescent="0.2">
      <c r="A204" s="59" t="s">
        <v>1981</v>
      </c>
      <c r="B204" s="65" t="s">
        <v>1090</v>
      </c>
      <c r="C204" s="65" t="s">
        <v>3806</v>
      </c>
      <c r="D204" s="103">
        <v>209.5</v>
      </c>
      <c r="E204" s="145">
        <v>6777</v>
      </c>
      <c r="F204" s="147">
        <v>41431</v>
      </c>
      <c r="G204" s="119" t="s">
        <v>2802</v>
      </c>
      <c r="H204" s="23" t="s">
        <v>1113</v>
      </c>
      <c r="I204" s="22"/>
      <c r="J204" s="23" t="s">
        <v>1113</v>
      </c>
      <c r="K204" s="22"/>
      <c r="L204" s="22"/>
      <c r="M204" s="23" t="s">
        <v>1113</v>
      </c>
      <c r="N204" s="23"/>
      <c r="O204" s="22"/>
      <c r="P204" s="24"/>
    </row>
    <row r="205" spans="1:16" s="64" customFormat="1" ht="45.75" customHeight="1" x14ac:dyDescent="0.2">
      <c r="A205" s="59" t="s">
        <v>1982</v>
      </c>
      <c r="B205" s="65" t="s">
        <v>2578</v>
      </c>
      <c r="C205" s="65" t="s">
        <v>3812</v>
      </c>
      <c r="D205" s="103">
        <v>225</v>
      </c>
      <c r="E205" s="145">
        <v>6791</v>
      </c>
      <c r="F205" s="147">
        <v>41456</v>
      </c>
      <c r="G205" s="119" t="s">
        <v>2803</v>
      </c>
      <c r="H205" s="23" t="s">
        <v>1113</v>
      </c>
      <c r="I205" s="22"/>
      <c r="J205" s="23" t="s">
        <v>1113</v>
      </c>
      <c r="K205" s="22"/>
      <c r="L205" s="22"/>
      <c r="M205" s="23" t="s">
        <v>1113</v>
      </c>
      <c r="N205" s="23"/>
      <c r="O205" s="22"/>
      <c r="P205" s="24"/>
    </row>
    <row r="206" spans="1:16" s="64" customFormat="1" ht="45.75" customHeight="1" x14ac:dyDescent="0.2">
      <c r="A206" s="59" t="s">
        <v>1983</v>
      </c>
      <c r="B206" s="65" t="s">
        <v>2579</v>
      </c>
      <c r="C206" s="65" t="s">
        <v>3813</v>
      </c>
      <c r="D206" s="103">
        <v>194.7</v>
      </c>
      <c r="E206" s="145">
        <v>6789</v>
      </c>
      <c r="F206" s="147">
        <v>41452</v>
      </c>
      <c r="G206" s="119" t="s">
        <v>2804</v>
      </c>
      <c r="H206" s="23" t="s">
        <v>1113</v>
      </c>
      <c r="I206" s="22"/>
      <c r="J206" s="23" t="s">
        <v>1113</v>
      </c>
      <c r="K206" s="22"/>
      <c r="L206" s="22"/>
      <c r="M206" s="23" t="s">
        <v>1113</v>
      </c>
      <c r="N206" s="23"/>
      <c r="O206" s="22"/>
      <c r="P206" s="24"/>
    </row>
    <row r="207" spans="1:16" s="64" customFormat="1" ht="45.75" customHeight="1" x14ac:dyDescent="0.2">
      <c r="A207" s="59" t="s">
        <v>1984</v>
      </c>
      <c r="B207" s="65" t="s">
        <v>2580</v>
      </c>
      <c r="C207" s="65" t="s">
        <v>3814</v>
      </c>
      <c r="D207" s="103">
        <v>2970</v>
      </c>
      <c r="E207" s="145">
        <v>6798</v>
      </c>
      <c r="F207" s="147">
        <v>41460</v>
      </c>
      <c r="G207" s="119" t="s">
        <v>2805</v>
      </c>
      <c r="H207" s="23" t="s">
        <v>1113</v>
      </c>
      <c r="I207" s="22"/>
      <c r="J207" s="23" t="s">
        <v>1113</v>
      </c>
      <c r="K207" s="22"/>
      <c r="L207" s="22"/>
      <c r="M207" s="23" t="s">
        <v>1113</v>
      </c>
      <c r="N207" s="23"/>
      <c r="O207" s="22"/>
      <c r="P207" s="24"/>
    </row>
    <row r="208" spans="1:16" s="64" customFormat="1" ht="45.75" customHeight="1" x14ac:dyDescent="0.2">
      <c r="A208" s="59" t="s">
        <v>1985</v>
      </c>
      <c r="B208" s="65" t="s">
        <v>2581</v>
      </c>
      <c r="C208" s="65" t="s">
        <v>3815</v>
      </c>
      <c r="D208" s="103">
        <v>1280</v>
      </c>
      <c r="E208" s="145">
        <v>6796</v>
      </c>
      <c r="F208" s="147">
        <v>41488</v>
      </c>
      <c r="G208" s="119" t="s">
        <v>2806</v>
      </c>
      <c r="H208" s="23" t="s">
        <v>1113</v>
      </c>
      <c r="I208" s="22"/>
      <c r="J208" s="23" t="s">
        <v>1113</v>
      </c>
      <c r="K208" s="22"/>
      <c r="L208" s="22"/>
      <c r="M208" s="23" t="s">
        <v>1113</v>
      </c>
      <c r="N208" s="23"/>
      <c r="O208" s="22"/>
      <c r="P208" s="24"/>
    </row>
    <row r="209" spans="1:16" s="64" customFormat="1" ht="45.75" customHeight="1" x14ac:dyDescent="0.2">
      <c r="A209" s="550" t="s">
        <v>1986</v>
      </c>
      <c r="B209" s="65" t="s">
        <v>2582</v>
      </c>
      <c r="C209" s="553" t="s">
        <v>3816</v>
      </c>
      <c r="D209" s="103">
        <v>1700</v>
      </c>
      <c r="E209" s="145">
        <v>6794</v>
      </c>
      <c r="F209" s="147">
        <v>41457</v>
      </c>
      <c r="G209" s="119" t="s">
        <v>2807</v>
      </c>
      <c r="H209" s="23" t="s">
        <v>1113</v>
      </c>
      <c r="I209" s="22"/>
      <c r="J209" s="23" t="s">
        <v>1113</v>
      </c>
      <c r="K209" s="22"/>
      <c r="L209" s="22"/>
      <c r="M209" s="23" t="s">
        <v>1113</v>
      </c>
      <c r="N209" s="23"/>
      <c r="O209" s="22"/>
      <c r="P209" s="24"/>
    </row>
    <row r="210" spans="1:16" s="64" customFormat="1" ht="45.75" customHeight="1" x14ac:dyDescent="0.2">
      <c r="A210" s="550"/>
      <c r="B210" s="65" t="s">
        <v>1094</v>
      </c>
      <c r="C210" s="553"/>
      <c r="D210" s="103">
        <v>1550</v>
      </c>
      <c r="E210" s="145">
        <v>6795</v>
      </c>
      <c r="F210" s="147">
        <v>41457</v>
      </c>
      <c r="G210" s="119" t="s">
        <v>2807</v>
      </c>
      <c r="H210" s="23" t="s">
        <v>1113</v>
      </c>
      <c r="I210" s="22"/>
      <c r="J210" s="23" t="s">
        <v>1113</v>
      </c>
      <c r="K210" s="22"/>
      <c r="L210" s="22"/>
      <c r="M210" s="23" t="s">
        <v>1113</v>
      </c>
      <c r="N210" s="23"/>
      <c r="O210" s="22"/>
      <c r="P210" s="24"/>
    </row>
    <row r="211" spans="1:16" s="64" customFormat="1" ht="45.75" customHeight="1" x14ac:dyDescent="0.2">
      <c r="A211" s="59" t="s">
        <v>1987</v>
      </c>
      <c r="B211" s="65" t="s">
        <v>1091</v>
      </c>
      <c r="C211" s="65" t="s">
        <v>3817</v>
      </c>
      <c r="D211" s="103">
        <v>410</v>
      </c>
      <c r="E211" s="145">
        <v>6792</v>
      </c>
      <c r="F211" s="147">
        <v>41456</v>
      </c>
      <c r="G211" s="119" t="s">
        <v>2808</v>
      </c>
      <c r="H211" s="23" t="s">
        <v>1113</v>
      </c>
      <c r="I211" s="22"/>
      <c r="J211" s="23" t="s">
        <v>1113</v>
      </c>
      <c r="K211" s="22"/>
      <c r="L211" s="22"/>
      <c r="M211" s="23" t="s">
        <v>1113</v>
      </c>
      <c r="N211" s="23"/>
      <c r="O211" s="22"/>
      <c r="P211" s="24"/>
    </row>
    <row r="212" spans="1:16" s="64" customFormat="1" ht="45.75" customHeight="1" x14ac:dyDescent="0.2">
      <c r="A212" s="59" t="s">
        <v>1988</v>
      </c>
      <c r="B212" s="65" t="s">
        <v>764</v>
      </c>
      <c r="C212" s="65" t="s">
        <v>3171</v>
      </c>
      <c r="D212" s="103">
        <v>99.46</v>
      </c>
      <c r="E212" s="145">
        <v>6787</v>
      </c>
      <c r="F212" s="147">
        <v>41445</v>
      </c>
      <c r="G212" s="119" t="s">
        <v>2809</v>
      </c>
      <c r="H212" s="23" t="s">
        <v>1113</v>
      </c>
      <c r="I212" s="22"/>
      <c r="J212" s="23" t="s">
        <v>1113</v>
      </c>
      <c r="K212" s="22"/>
      <c r="L212" s="22"/>
      <c r="M212" s="23" t="s">
        <v>1113</v>
      </c>
      <c r="N212" s="23"/>
      <c r="O212" s="22"/>
      <c r="P212" s="24"/>
    </row>
    <row r="213" spans="1:16" s="64" customFormat="1" ht="45.75" customHeight="1" x14ac:dyDescent="0.2">
      <c r="A213" s="550" t="s">
        <v>1989</v>
      </c>
      <c r="B213" s="65" t="s">
        <v>2583</v>
      </c>
      <c r="C213" s="553" t="s">
        <v>3818</v>
      </c>
      <c r="D213" s="103">
        <v>775.53</v>
      </c>
      <c r="E213" s="145">
        <v>6813</v>
      </c>
      <c r="F213" s="147">
        <v>41474</v>
      </c>
      <c r="G213" s="119" t="s">
        <v>2810</v>
      </c>
      <c r="H213" s="23" t="s">
        <v>1113</v>
      </c>
      <c r="I213" s="22"/>
      <c r="J213" s="23" t="s">
        <v>1113</v>
      </c>
      <c r="K213" s="22"/>
      <c r="L213" s="22"/>
      <c r="M213" s="23" t="s">
        <v>1113</v>
      </c>
      <c r="N213" s="23"/>
      <c r="O213" s="22"/>
      <c r="P213" s="24"/>
    </row>
    <row r="214" spans="1:16" s="64" customFormat="1" ht="45.75" customHeight="1" x14ac:dyDescent="0.2">
      <c r="A214" s="550"/>
      <c r="B214" s="65" t="s">
        <v>2584</v>
      </c>
      <c r="C214" s="553"/>
      <c r="D214" s="103">
        <v>2983.73</v>
      </c>
      <c r="E214" s="145">
        <v>6814</v>
      </c>
      <c r="F214" s="147">
        <v>41474</v>
      </c>
      <c r="G214" s="119" t="s">
        <v>2811</v>
      </c>
      <c r="H214" s="23" t="s">
        <v>1113</v>
      </c>
      <c r="I214" s="22"/>
      <c r="J214" s="23" t="s">
        <v>1113</v>
      </c>
      <c r="K214" s="22"/>
      <c r="L214" s="22"/>
      <c r="M214" s="23" t="s">
        <v>1113</v>
      </c>
      <c r="N214" s="23"/>
      <c r="O214" s="22"/>
      <c r="P214" s="24"/>
    </row>
    <row r="215" spans="1:16" s="64" customFormat="1" ht="45.75" customHeight="1" x14ac:dyDescent="0.2">
      <c r="A215" s="550"/>
      <c r="B215" s="65" t="s">
        <v>2585</v>
      </c>
      <c r="C215" s="553"/>
      <c r="D215" s="103">
        <v>140</v>
      </c>
      <c r="E215" s="145">
        <v>6815</v>
      </c>
      <c r="F215" s="147">
        <v>41474</v>
      </c>
      <c r="G215" s="119" t="s">
        <v>2812</v>
      </c>
      <c r="H215" s="23" t="s">
        <v>1113</v>
      </c>
      <c r="I215" s="22"/>
      <c r="J215" s="23" t="s">
        <v>1113</v>
      </c>
      <c r="K215" s="22"/>
      <c r="L215" s="22"/>
      <c r="M215" s="23" t="s">
        <v>1113</v>
      </c>
      <c r="N215" s="23"/>
      <c r="O215" s="22"/>
      <c r="P215" s="24"/>
    </row>
    <row r="216" spans="1:16" s="64" customFormat="1" ht="45.75" customHeight="1" x14ac:dyDescent="0.2">
      <c r="A216" s="550"/>
      <c r="B216" s="65" t="s">
        <v>2586</v>
      </c>
      <c r="C216" s="553"/>
      <c r="D216" s="103">
        <v>140</v>
      </c>
      <c r="E216" s="145">
        <v>6816</v>
      </c>
      <c r="F216" s="147">
        <v>41474</v>
      </c>
      <c r="G216" s="119" t="s">
        <v>2812</v>
      </c>
      <c r="H216" s="23" t="s">
        <v>1113</v>
      </c>
      <c r="I216" s="22"/>
      <c r="J216" s="23" t="s">
        <v>1113</v>
      </c>
      <c r="K216" s="22"/>
      <c r="L216" s="22"/>
      <c r="M216" s="23" t="s">
        <v>1113</v>
      </c>
      <c r="N216" s="23"/>
      <c r="O216" s="22"/>
      <c r="P216" s="24"/>
    </row>
    <row r="217" spans="1:16" s="64" customFormat="1" ht="45.75" customHeight="1" x14ac:dyDescent="0.2">
      <c r="A217" s="550"/>
      <c r="B217" s="65" t="s">
        <v>2587</v>
      </c>
      <c r="C217" s="553"/>
      <c r="D217" s="103">
        <v>35</v>
      </c>
      <c r="E217" s="145">
        <v>6817</v>
      </c>
      <c r="F217" s="147">
        <v>41474</v>
      </c>
      <c r="G217" s="119" t="s">
        <v>2812</v>
      </c>
      <c r="H217" s="23" t="s">
        <v>1113</v>
      </c>
      <c r="I217" s="22"/>
      <c r="J217" s="23" t="s">
        <v>1113</v>
      </c>
      <c r="K217" s="22"/>
      <c r="L217" s="22"/>
      <c r="M217" s="23" t="s">
        <v>1113</v>
      </c>
      <c r="N217" s="23"/>
      <c r="O217" s="22"/>
      <c r="P217" s="24"/>
    </row>
    <row r="218" spans="1:16" s="64" customFormat="1" ht="45.75" customHeight="1" x14ac:dyDescent="0.2">
      <c r="A218" s="550"/>
      <c r="B218" s="65" t="s">
        <v>2588</v>
      </c>
      <c r="C218" s="553"/>
      <c r="D218" s="103">
        <v>140</v>
      </c>
      <c r="E218" s="145">
        <v>6818</v>
      </c>
      <c r="F218" s="147">
        <v>41474</v>
      </c>
      <c r="G218" s="119" t="s">
        <v>2812</v>
      </c>
      <c r="H218" s="23" t="s">
        <v>1113</v>
      </c>
      <c r="I218" s="22"/>
      <c r="J218" s="23" t="s">
        <v>1113</v>
      </c>
      <c r="K218" s="22"/>
      <c r="L218" s="22"/>
      <c r="M218" s="23" t="s">
        <v>1113</v>
      </c>
      <c r="N218" s="23"/>
      <c r="O218" s="22"/>
      <c r="P218" s="24"/>
    </row>
    <row r="219" spans="1:16" s="64" customFormat="1" ht="45.75" customHeight="1" x14ac:dyDescent="0.2">
      <c r="A219" s="59" t="s">
        <v>1990</v>
      </c>
      <c r="B219" s="65" t="s">
        <v>2589</v>
      </c>
      <c r="C219" s="65" t="s">
        <v>3819</v>
      </c>
      <c r="D219" s="103">
        <v>1019.54</v>
      </c>
      <c r="E219" s="145">
        <v>6830</v>
      </c>
      <c r="F219" s="147">
        <v>41506</v>
      </c>
      <c r="G219" s="119" t="s">
        <v>2813</v>
      </c>
      <c r="H219" s="23" t="s">
        <v>1113</v>
      </c>
      <c r="I219" s="22"/>
      <c r="J219" s="23" t="s">
        <v>1113</v>
      </c>
      <c r="K219" s="22"/>
      <c r="L219" s="22"/>
      <c r="M219" s="23" t="s">
        <v>1113</v>
      </c>
      <c r="N219" s="23"/>
      <c r="O219" s="22"/>
      <c r="P219" s="24"/>
    </row>
    <row r="220" spans="1:16" s="64" customFormat="1" ht="45.75" customHeight="1" x14ac:dyDescent="0.2">
      <c r="A220" s="550" t="s">
        <v>1991</v>
      </c>
      <c r="B220" s="65" t="s">
        <v>2168</v>
      </c>
      <c r="C220" s="553" t="s">
        <v>3820</v>
      </c>
      <c r="D220" s="103">
        <v>1460</v>
      </c>
      <c r="E220" s="145">
        <v>6811</v>
      </c>
      <c r="F220" s="147">
        <v>41474</v>
      </c>
      <c r="G220" s="119" t="s">
        <v>2814</v>
      </c>
      <c r="H220" s="23" t="s">
        <v>1113</v>
      </c>
      <c r="I220" s="22"/>
      <c r="J220" s="23" t="s">
        <v>1113</v>
      </c>
      <c r="K220" s="22"/>
      <c r="L220" s="22"/>
      <c r="M220" s="23" t="s">
        <v>1113</v>
      </c>
      <c r="N220" s="23"/>
      <c r="O220" s="22"/>
      <c r="P220" s="24"/>
    </row>
    <row r="221" spans="1:16" s="64" customFormat="1" ht="45.75" customHeight="1" x14ac:dyDescent="0.2">
      <c r="A221" s="550"/>
      <c r="B221" s="65" t="s">
        <v>1094</v>
      </c>
      <c r="C221" s="553"/>
      <c r="D221" s="103">
        <v>190</v>
      </c>
      <c r="E221" s="145">
        <v>6807</v>
      </c>
      <c r="F221" s="147">
        <v>41472</v>
      </c>
      <c r="G221" s="119" t="s">
        <v>2815</v>
      </c>
      <c r="H221" s="23" t="s">
        <v>1113</v>
      </c>
      <c r="I221" s="22"/>
      <c r="J221" s="23" t="s">
        <v>1113</v>
      </c>
      <c r="K221" s="22"/>
      <c r="L221" s="22"/>
      <c r="M221" s="23" t="s">
        <v>1113</v>
      </c>
      <c r="N221" s="23"/>
      <c r="O221" s="22"/>
      <c r="P221" s="24"/>
    </row>
    <row r="222" spans="1:16" s="64" customFormat="1" ht="45.75" customHeight="1" x14ac:dyDescent="0.2">
      <c r="A222" s="59" t="s">
        <v>1992</v>
      </c>
      <c r="B222" s="65" t="s">
        <v>2560</v>
      </c>
      <c r="C222" s="65" t="s">
        <v>3587</v>
      </c>
      <c r="D222" s="103">
        <v>3000</v>
      </c>
      <c r="E222" s="145">
        <v>6806</v>
      </c>
      <c r="F222" s="147">
        <v>41472</v>
      </c>
      <c r="G222" s="119" t="s">
        <v>2816</v>
      </c>
      <c r="H222" s="23" t="s">
        <v>1113</v>
      </c>
      <c r="I222" s="22"/>
      <c r="J222" s="23" t="s">
        <v>1113</v>
      </c>
      <c r="K222" s="22"/>
      <c r="L222" s="22"/>
      <c r="M222" s="23" t="s">
        <v>1113</v>
      </c>
      <c r="N222" s="23"/>
      <c r="O222" s="22"/>
      <c r="P222" s="24"/>
    </row>
    <row r="223" spans="1:16" s="64" customFormat="1" ht="45.75" customHeight="1" x14ac:dyDescent="0.2">
      <c r="A223" s="59" t="s">
        <v>1993</v>
      </c>
      <c r="B223" s="65" t="s">
        <v>172</v>
      </c>
      <c r="C223" s="65" t="s">
        <v>3821</v>
      </c>
      <c r="D223" s="103">
        <v>535</v>
      </c>
      <c r="E223" s="145">
        <v>6803</v>
      </c>
      <c r="F223" s="147">
        <v>41466</v>
      </c>
      <c r="G223" s="119" t="s">
        <v>2817</v>
      </c>
      <c r="H223" s="23" t="s">
        <v>1113</v>
      </c>
      <c r="I223" s="22"/>
      <c r="J223" s="23" t="s">
        <v>1113</v>
      </c>
      <c r="K223" s="22"/>
      <c r="L223" s="22"/>
      <c r="M223" s="23" t="s">
        <v>1113</v>
      </c>
      <c r="N223" s="23"/>
      <c r="O223" s="22"/>
      <c r="P223" s="24"/>
    </row>
    <row r="224" spans="1:16" s="64" customFormat="1" ht="45.75" customHeight="1" x14ac:dyDescent="0.2">
      <c r="A224" s="59" t="s">
        <v>1994</v>
      </c>
      <c r="B224" s="65" t="s">
        <v>2590</v>
      </c>
      <c r="C224" s="65" t="s">
        <v>3822</v>
      </c>
      <c r="D224" s="103">
        <f>379.68+665</f>
        <v>1044.68</v>
      </c>
      <c r="E224" s="145" t="s">
        <v>8</v>
      </c>
      <c r="F224" s="147">
        <v>41456</v>
      </c>
      <c r="G224" s="119" t="s">
        <v>2818</v>
      </c>
      <c r="H224" s="23" t="s">
        <v>1113</v>
      </c>
      <c r="I224" s="22"/>
      <c r="J224" s="23" t="s">
        <v>1113</v>
      </c>
      <c r="K224" s="22"/>
      <c r="L224" s="22"/>
      <c r="M224" s="23" t="s">
        <v>1113</v>
      </c>
      <c r="N224" s="23"/>
      <c r="O224" s="22"/>
      <c r="P224" s="24"/>
    </row>
    <row r="225" spans="1:16" s="64" customFormat="1" ht="45.75" customHeight="1" x14ac:dyDescent="0.2">
      <c r="A225" s="59" t="s">
        <v>1995</v>
      </c>
      <c r="B225" s="65" t="s">
        <v>2591</v>
      </c>
      <c r="C225" s="65" t="s">
        <v>3823</v>
      </c>
      <c r="D225" s="103">
        <v>750.6</v>
      </c>
      <c r="E225" s="145">
        <v>6797</v>
      </c>
      <c r="F225" s="147">
        <v>41459</v>
      </c>
      <c r="G225" s="119" t="s">
        <v>2819</v>
      </c>
      <c r="H225" s="23" t="s">
        <v>1113</v>
      </c>
      <c r="I225" s="22"/>
      <c r="J225" s="23" t="s">
        <v>1113</v>
      </c>
      <c r="K225" s="22"/>
      <c r="L225" s="22"/>
      <c r="M225" s="23" t="s">
        <v>1113</v>
      </c>
      <c r="N225" s="23"/>
      <c r="O225" s="22"/>
      <c r="P225" s="24"/>
    </row>
    <row r="226" spans="1:16" s="64" customFormat="1" ht="45.75" customHeight="1" x14ac:dyDescent="0.2">
      <c r="A226" s="59" t="s">
        <v>1996</v>
      </c>
      <c r="B226" s="65" t="s">
        <v>2526</v>
      </c>
      <c r="C226" s="65" t="s">
        <v>3824</v>
      </c>
      <c r="D226" s="103">
        <v>375</v>
      </c>
      <c r="E226" s="145">
        <v>6820</v>
      </c>
      <c r="F226" s="147">
        <v>41486</v>
      </c>
      <c r="G226" s="119" t="s">
        <v>2820</v>
      </c>
      <c r="H226" s="23" t="s">
        <v>1113</v>
      </c>
      <c r="I226" s="22"/>
      <c r="J226" s="23" t="s">
        <v>1113</v>
      </c>
      <c r="K226" s="22"/>
      <c r="L226" s="22"/>
      <c r="M226" s="23" t="s">
        <v>1113</v>
      </c>
      <c r="N226" s="23"/>
      <c r="O226" s="22"/>
      <c r="P226" s="24"/>
    </row>
    <row r="227" spans="1:16" s="64" customFormat="1" ht="45.75" customHeight="1" x14ac:dyDescent="0.2">
      <c r="A227" s="59" t="s">
        <v>1997</v>
      </c>
      <c r="B227" s="65" t="s">
        <v>2592</v>
      </c>
      <c r="C227" s="65" t="s">
        <v>3825</v>
      </c>
      <c r="D227" s="103">
        <v>1920.85</v>
      </c>
      <c r="E227" s="145">
        <v>6831</v>
      </c>
      <c r="F227" s="147">
        <v>41506</v>
      </c>
      <c r="G227" s="119" t="s">
        <v>2821</v>
      </c>
      <c r="H227" s="23" t="s">
        <v>1113</v>
      </c>
      <c r="I227" s="22"/>
      <c r="J227" s="23" t="s">
        <v>1113</v>
      </c>
      <c r="K227" s="22"/>
      <c r="L227" s="22"/>
      <c r="M227" s="23" t="s">
        <v>1113</v>
      </c>
      <c r="N227" s="23"/>
      <c r="O227" s="22"/>
      <c r="P227" s="24"/>
    </row>
    <row r="228" spans="1:16" s="64" customFormat="1" ht="45.75" customHeight="1" x14ac:dyDescent="0.2">
      <c r="A228" s="59" t="s">
        <v>1998</v>
      </c>
      <c r="B228" s="65" t="s">
        <v>2168</v>
      </c>
      <c r="C228" s="65" t="s">
        <v>3826</v>
      </c>
      <c r="D228" s="103">
        <v>675</v>
      </c>
      <c r="E228" s="145">
        <v>6822</v>
      </c>
      <c r="F228" s="147">
        <v>41486</v>
      </c>
      <c r="G228" s="119" t="s">
        <v>2822</v>
      </c>
      <c r="H228" s="23" t="s">
        <v>1113</v>
      </c>
      <c r="I228" s="22"/>
      <c r="J228" s="23" t="s">
        <v>1113</v>
      </c>
      <c r="K228" s="22"/>
      <c r="L228" s="22"/>
      <c r="M228" s="23" t="s">
        <v>1113</v>
      </c>
      <c r="N228" s="23"/>
      <c r="O228" s="22"/>
      <c r="P228" s="24"/>
    </row>
    <row r="229" spans="1:16" s="64" customFormat="1" ht="45.75" customHeight="1" x14ac:dyDescent="0.2">
      <c r="A229" s="59" t="s">
        <v>1999</v>
      </c>
      <c r="B229" s="65" t="s">
        <v>9</v>
      </c>
      <c r="C229" s="65" t="s">
        <v>3827</v>
      </c>
      <c r="D229" s="103">
        <v>5622.2</v>
      </c>
      <c r="E229" s="145">
        <v>6812</v>
      </c>
      <c r="F229" s="147">
        <v>41474</v>
      </c>
      <c r="G229" s="119" t="s">
        <v>2823</v>
      </c>
      <c r="H229" s="23" t="s">
        <v>1113</v>
      </c>
      <c r="I229" s="22"/>
      <c r="J229" s="23" t="s">
        <v>1113</v>
      </c>
      <c r="K229" s="22"/>
      <c r="L229" s="22"/>
      <c r="M229" s="23" t="s">
        <v>1113</v>
      </c>
      <c r="N229" s="23"/>
      <c r="O229" s="22"/>
      <c r="P229" s="24"/>
    </row>
    <row r="230" spans="1:16" s="64" customFormat="1" ht="45.75" customHeight="1" x14ac:dyDescent="0.2">
      <c r="A230" s="59" t="s">
        <v>2000</v>
      </c>
      <c r="B230" s="65" t="s">
        <v>764</v>
      </c>
      <c r="C230" s="65" t="s">
        <v>3171</v>
      </c>
      <c r="D230" s="103">
        <v>99.46</v>
      </c>
      <c r="E230" s="145">
        <v>6801</v>
      </c>
      <c r="F230" s="147">
        <v>41463</v>
      </c>
      <c r="G230" s="119" t="s">
        <v>2824</v>
      </c>
      <c r="H230" s="23" t="s">
        <v>1113</v>
      </c>
      <c r="I230" s="22"/>
      <c r="J230" s="23" t="s">
        <v>1113</v>
      </c>
      <c r="K230" s="22"/>
      <c r="L230" s="22"/>
      <c r="M230" s="23" t="s">
        <v>1113</v>
      </c>
      <c r="N230" s="23"/>
      <c r="O230" s="22"/>
      <c r="P230" s="24"/>
    </row>
    <row r="231" spans="1:16" s="64" customFormat="1" ht="45.75" customHeight="1" x14ac:dyDescent="0.2">
      <c r="A231" s="59" t="s">
        <v>2001</v>
      </c>
      <c r="B231" s="65" t="s">
        <v>111</v>
      </c>
      <c r="C231" s="65" t="s">
        <v>3828</v>
      </c>
      <c r="D231" s="103">
        <v>393</v>
      </c>
      <c r="E231" s="145">
        <v>6805</v>
      </c>
      <c r="F231" s="147">
        <v>41472</v>
      </c>
      <c r="G231" s="119" t="s">
        <v>2825</v>
      </c>
      <c r="H231" s="23" t="s">
        <v>1113</v>
      </c>
      <c r="I231" s="22"/>
      <c r="J231" s="23" t="s">
        <v>1113</v>
      </c>
      <c r="K231" s="22"/>
      <c r="L231" s="22"/>
      <c r="M231" s="23" t="s">
        <v>1113</v>
      </c>
      <c r="N231" s="23"/>
      <c r="O231" s="22"/>
      <c r="P231" s="24"/>
    </row>
    <row r="232" spans="1:16" s="64" customFormat="1" ht="45.75" customHeight="1" x14ac:dyDescent="0.2">
      <c r="A232" s="59" t="s">
        <v>2002</v>
      </c>
      <c r="B232" s="65" t="s">
        <v>2593</v>
      </c>
      <c r="C232" s="65" t="s">
        <v>3829</v>
      </c>
      <c r="D232" s="103">
        <v>3500</v>
      </c>
      <c r="E232" s="145">
        <v>6834</v>
      </c>
      <c r="F232" s="147">
        <v>41509</v>
      </c>
      <c r="G232" s="119" t="s">
        <v>2826</v>
      </c>
      <c r="H232" s="23" t="s">
        <v>1113</v>
      </c>
      <c r="I232" s="22"/>
      <c r="J232" s="23" t="s">
        <v>1113</v>
      </c>
      <c r="K232" s="22"/>
      <c r="L232" s="22"/>
      <c r="M232" s="23" t="s">
        <v>1113</v>
      </c>
      <c r="N232" s="23"/>
      <c r="O232" s="22"/>
      <c r="P232" s="24"/>
    </row>
    <row r="233" spans="1:16" s="64" customFormat="1" ht="45.75" customHeight="1" x14ac:dyDescent="0.2">
      <c r="A233" s="59" t="s">
        <v>2003</v>
      </c>
      <c r="B233" s="65" t="s">
        <v>2594</v>
      </c>
      <c r="C233" s="65" t="s">
        <v>3617</v>
      </c>
      <c r="D233" s="103">
        <v>3000</v>
      </c>
      <c r="E233" s="145" t="s">
        <v>2827</v>
      </c>
      <c r="F233" s="147">
        <v>41542</v>
      </c>
      <c r="G233" s="119" t="s">
        <v>2828</v>
      </c>
      <c r="H233" s="23" t="s">
        <v>1113</v>
      </c>
      <c r="I233" s="22"/>
      <c r="J233" s="23" t="s">
        <v>1113</v>
      </c>
      <c r="K233" s="22"/>
      <c r="L233" s="22"/>
      <c r="M233" s="23" t="s">
        <v>1113</v>
      </c>
      <c r="N233" s="23"/>
      <c r="O233" s="22"/>
      <c r="P233" s="24"/>
    </row>
    <row r="234" spans="1:16" s="64" customFormat="1" ht="45.75" customHeight="1" x14ac:dyDescent="0.2">
      <c r="A234" s="59" t="s">
        <v>2004</v>
      </c>
      <c r="B234" s="65" t="s">
        <v>764</v>
      </c>
      <c r="C234" s="65" t="s">
        <v>3171</v>
      </c>
      <c r="D234" s="103">
        <v>99.46</v>
      </c>
      <c r="E234" s="145">
        <v>6804</v>
      </c>
      <c r="F234" s="147">
        <v>41472</v>
      </c>
      <c r="G234" s="119" t="s">
        <v>2829</v>
      </c>
      <c r="H234" s="23" t="s">
        <v>1113</v>
      </c>
      <c r="I234" s="22"/>
      <c r="J234" s="23" t="s">
        <v>1113</v>
      </c>
      <c r="K234" s="22"/>
      <c r="L234" s="22"/>
      <c r="M234" s="23" t="s">
        <v>1113</v>
      </c>
      <c r="N234" s="23"/>
      <c r="O234" s="22"/>
      <c r="P234" s="24"/>
    </row>
    <row r="235" spans="1:16" s="64" customFormat="1" ht="48" customHeight="1" x14ac:dyDescent="0.2">
      <c r="A235" s="59" t="s">
        <v>2005</v>
      </c>
      <c r="B235" s="65" t="s">
        <v>852</v>
      </c>
      <c r="C235" s="65" t="s">
        <v>3830</v>
      </c>
      <c r="D235" s="103">
        <v>4657</v>
      </c>
      <c r="E235" s="145">
        <v>6837</v>
      </c>
      <c r="F235" s="147">
        <v>41512</v>
      </c>
      <c r="G235" s="119" t="s">
        <v>2830</v>
      </c>
      <c r="H235" s="23" t="s">
        <v>1113</v>
      </c>
      <c r="I235" s="22"/>
      <c r="J235" s="23" t="s">
        <v>1113</v>
      </c>
      <c r="K235" s="22"/>
      <c r="L235" s="22"/>
      <c r="M235" s="23" t="s">
        <v>1113</v>
      </c>
      <c r="N235" s="23"/>
      <c r="O235" s="22"/>
      <c r="P235" s="24"/>
    </row>
    <row r="236" spans="1:16" s="64" customFormat="1" ht="48" customHeight="1" x14ac:dyDescent="0.2">
      <c r="A236" s="59" t="s">
        <v>2006</v>
      </c>
      <c r="B236" s="65" t="s">
        <v>2535</v>
      </c>
      <c r="C236" s="65" t="s">
        <v>3831</v>
      </c>
      <c r="D236" s="103">
        <v>2361.6999999999998</v>
      </c>
      <c r="E236" s="145">
        <v>6826</v>
      </c>
      <c r="F236" s="147">
        <v>41494</v>
      </c>
      <c r="G236" s="119" t="s">
        <v>2831</v>
      </c>
      <c r="H236" s="23" t="s">
        <v>1113</v>
      </c>
      <c r="I236" s="22"/>
      <c r="J236" s="23" t="s">
        <v>1113</v>
      </c>
      <c r="K236" s="22"/>
      <c r="L236" s="22"/>
      <c r="M236" s="23" t="s">
        <v>1113</v>
      </c>
      <c r="N236" s="23"/>
      <c r="O236" s="22"/>
      <c r="P236" s="24"/>
    </row>
    <row r="237" spans="1:16" s="64" customFormat="1" ht="48" customHeight="1" x14ac:dyDescent="0.2">
      <c r="A237" s="59" t="s">
        <v>2007</v>
      </c>
      <c r="B237" s="65" t="s">
        <v>719</v>
      </c>
      <c r="C237" s="65" t="s">
        <v>3832</v>
      </c>
      <c r="D237" s="103">
        <v>2000</v>
      </c>
      <c r="E237" s="145">
        <v>6819</v>
      </c>
      <c r="F237" s="147">
        <v>41485</v>
      </c>
      <c r="G237" s="119" t="s">
        <v>2832</v>
      </c>
      <c r="H237" s="23" t="s">
        <v>1113</v>
      </c>
      <c r="I237" s="22"/>
      <c r="J237" s="23" t="s">
        <v>1113</v>
      </c>
      <c r="K237" s="22"/>
      <c r="L237" s="22"/>
      <c r="M237" s="23" t="s">
        <v>1113</v>
      </c>
      <c r="N237" s="23"/>
      <c r="O237" s="22"/>
      <c r="P237" s="24"/>
    </row>
    <row r="238" spans="1:16" s="64" customFormat="1" ht="48" customHeight="1" x14ac:dyDescent="0.2">
      <c r="A238" s="59" t="s">
        <v>2008</v>
      </c>
      <c r="B238" s="65" t="s">
        <v>2580</v>
      </c>
      <c r="C238" s="65" t="s">
        <v>3833</v>
      </c>
      <c r="D238" s="103">
        <v>1575</v>
      </c>
      <c r="E238" s="145">
        <v>6827</v>
      </c>
      <c r="F238" s="147">
        <v>41495</v>
      </c>
      <c r="G238" s="119" t="s">
        <v>2833</v>
      </c>
      <c r="H238" s="23" t="s">
        <v>1113</v>
      </c>
      <c r="I238" s="22"/>
      <c r="J238" s="23" t="s">
        <v>1113</v>
      </c>
      <c r="K238" s="22"/>
      <c r="L238" s="22"/>
      <c r="M238" s="23" t="s">
        <v>1113</v>
      </c>
      <c r="N238" s="23"/>
      <c r="O238" s="22"/>
      <c r="P238" s="24"/>
    </row>
    <row r="239" spans="1:16" s="64" customFormat="1" ht="48" customHeight="1" x14ac:dyDescent="0.2">
      <c r="A239" s="59" t="s">
        <v>2009</v>
      </c>
      <c r="B239" s="65" t="s">
        <v>10</v>
      </c>
      <c r="C239" s="65" t="s">
        <v>3834</v>
      </c>
      <c r="D239" s="103">
        <v>405.8</v>
      </c>
      <c r="E239" s="145">
        <v>6833</v>
      </c>
      <c r="F239" s="147">
        <v>41507</v>
      </c>
      <c r="G239" s="119" t="s">
        <v>2834</v>
      </c>
      <c r="H239" s="23" t="s">
        <v>1113</v>
      </c>
      <c r="I239" s="22"/>
      <c r="J239" s="23" t="s">
        <v>1113</v>
      </c>
      <c r="K239" s="22"/>
      <c r="L239" s="22"/>
      <c r="M239" s="23" t="s">
        <v>1113</v>
      </c>
      <c r="N239" s="23"/>
      <c r="O239" s="22"/>
      <c r="P239" s="24"/>
    </row>
    <row r="240" spans="1:16" s="64" customFormat="1" ht="48" customHeight="1" x14ac:dyDescent="0.2">
      <c r="A240" s="59" t="s">
        <v>2010</v>
      </c>
      <c r="B240" s="65" t="s">
        <v>153</v>
      </c>
      <c r="C240" s="65" t="s">
        <v>3835</v>
      </c>
      <c r="D240" s="103">
        <v>381</v>
      </c>
      <c r="E240" s="145">
        <v>6828</v>
      </c>
      <c r="F240" s="147">
        <v>41501</v>
      </c>
      <c r="G240" s="119" t="s">
        <v>2835</v>
      </c>
      <c r="H240" s="23" t="s">
        <v>1113</v>
      </c>
      <c r="I240" s="22"/>
      <c r="J240" s="23" t="s">
        <v>1113</v>
      </c>
      <c r="K240" s="22"/>
      <c r="L240" s="22"/>
      <c r="M240" s="23" t="s">
        <v>1113</v>
      </c>
      <c r="N240" s="23"/>
      <c r="O240" s="22"/>
      <c r="P240" s="24"/>
    </row>
    <row r="241" spans="1:16" s="64" customFormat="1" ht="48" customHeight="1" x14ac:dyDescent="0.2">
      <c r="A241" s="59" t="s">
        <v>2011</v>
      </c>
      <c r="B241" s="65" t="s">
        <v>2595</v>
      </c>
      <c r="C241" s="65" t="s">
        <v>3836</v>
      </c>
      <c r="D241" s="103">
        <v>1975</v>
      </c>
      <c r="E241" s="145">
        <v>6823</v>
      </c>
      <c r="F241" s="147">
        <v>41486</v>
      </c>
      <c r="G241" s="119" t="s">
        <v>2836</v>
      </c>
      <c r="H241" s="23" t="s">
        <v>1113</v>
      </c>
      <c r="I241" s="22"/>
      <c r="J241" s="23" t="s">
        <v>1113</v>
      </c>
      <c r="K241" s="22"/>
      <c r="L241" s="22"/>
      <c r="M241" s="23" t="s">
        <v>1113</v>
      </c>
      <c r="N241" s="23"/>
      <c r="O241" s="22"/>
      <c r="P241" s="24"/>
    </row>
    <row r="242" spans="1:16" s="64" customFormat="1" ht="48" customHeight="1" x14ac:dyDescent="0.2">
      <c r="A242" s="550" t="s">
        <v>2012</v>
      </c>
      <c r="B242" s="65" t="s">
        <v>2504</v>
      </c>
      <c r="C242" s="553" t="s">
        <v>3837</v>
      </c>
      <c r="D242" s="103">
        <v>265</v>
      </c>
      <c r="E242" s="145">
        <v>6836</v>
      </c>
      <c r="F242" s="147">
        <v>41512</v>
      </c>
      <c r="G242" s="119" t="s">
        <v>2837</v>
      </c>
      <c r="H242" s="23" t="s">
        <v>1113</v>
      </c>
      <c r="I242" s="22"/>
      <c r="J242" s="23" t="s">
        <v>1113</v>
      </c>
      <c r="K242" s="22"/>
      <c r="L242" s="22"/>
      <c r="M242" s="23" t="s">
        <v>1113</v>
      </c>
      <c r="N242" s="23"/>
      <c r="O242" s="22"/>
      <c r="P242" s="24"/>
    </row>
    <row r="243" spans="1:16" s="64" customFormat="1" ht="48" customHeight="1" x14ac:dyDescent="0.2">
      <c r="A243" s="550"/>
      <c r="B243" s="65" t="s">
        <v>1094</v>
      </c>
      <c r="C243" s="553"/>
      <c r="D243" s="103">
        <v>429.4</v>
      </c>
      <c r="E243" s="145">
        <v>6838</v>
      </c>
      <c r="F243" s="147">
        <v>41512</v>
      </c>
      <c r="G243" s="119" t="s">
        <v>2838</v>
      </c>
      <c r="H243" s="23" t="s">
        <v>1113</v>
      </c>
      <c r="I243" s="22"/>
      <c r="J243" s="23" t="s">
        <v>1113</v>
      </c>
      <c r="K243" s="22"/>
      <c r="L243" s="22"/>
      <c r="M243" s="23" t="s">
        <v>1113</v>
      </c>
      <c r="N243" s="23"/>
      <c r="O243" s="22"/>
      <c r="P243" s="24"/>
    </row>
    <row r="244" spans="1:16" s="64" customFormat="1" ht="48" customHeight="1" x14ac:dyDescent="0.2">
      <c r="A244" s="550"/>
      <c r="B244" s="65" t="s">
        <v>2535</v>
      </c>
      <c r="C244" s="553"/>
      <c r="D244" s="103">
        <v>114</v>
      </c>
      <c r="E244" s="145">
        <v>6840</v>
      </c>
      <c r="F244" s="147">
        <v>41514</v>
      </c>
      <c r="G244" s="119" t="s">
        <v>2839</v>
      </c>
      <c r="H244" s="23" t="s">
        <v>1113</v>
      </c>
      <c r="I244" s="22"/>
      <c r="J244" s="23" t="s">
        <v>1113</v>
      </c>
      <c r="K244" s="22"/>
      <c r="L244" s="22"/>
      <c r="M244" s="23" t="s">
        <v>1113</v>
      </c>
      <c r="N244" s="23"/>
      <c r="O244" s="22"/>
      <c r="P244" s="24"/>
    </row>
    <row r="245" spans="1:16" s="64" customFormat="1" ht="48" customHeight="1" x14ac:dyDescent="0.2">
      <c r="A245" s="550" t="s">
        <v>2013</v>
      </c>
      <c r="B245" s="65" t="s">
        <v>67</v>
      </c>
      <c r="C245" s="553" t="s">
        <v>3838</v>
      </c>
      <c r="D245" s="103">
        <v>122.04</v>
      </c>
      <c r="E245" s="145">
        <v>6824</v>
      </c>
      <c r="F245" s="549">
        <v>41486</v>
      </c>
      <c r="G245" s="119" t="s">
        <v>2840</v>
      </c>
      <c r="H245" s="23" t="s">
        <v>1113</v>
      </c>
      <c r="I245" s="22"/>
      <c r="J245" s="23" t="s">
        <v>1113</v>
      </c>
      <c r="K245" s="22"/>
      <c r="L245" s="22"/>
      <c r="M245" s="23" t="s">
        <v>1113</v>
      </c>
      <c r="N245" s="23"/>
      <c r="O245" s="22"/>
      <c r="P245" s="24"/>
    </row>
    <row r="246" spans="1:16" s="64" customFormat="1" ht="48" customHeight="1" x14ac:dyDescent="0.2">
      <c r="A246" s="550"/>
      <c r="B246" s="65" t="s">
        <v>1090</v>
      </c>
      <c r="C246" s="553"/>
      <c r="D246" s="103">
        <v>183.06</v>
      </c>
      <c r="E246" s="145">
        <v>6825</v>
      </c>
      <c r="F246" s="549"/>
      <c r="G246" s="119" t="s">
        <v>2840</v>
      </c>
      <c r="H246" s="23" t="s">
        <v>1113</v>
      </c>
      <c r="I246" s="22"/>
      <c r="J246" s="23" t="s">
        <v>1113</v>
      </c>
      <c r="K246" s="22"/>
      <c r="L246" s="22"/>
      <c r="M246" s="23" t="s">
        <v>1113</v>
      </c>
      <c r="N246" s="23"/>
      <c r="O246" s="22"/>
      <c r="P246" s="24"/>
    </row>
    <row r="247" spans="1:16" s="64" customFormat="1" ht="48" customHeight="1" x14ac:dyDescent="0.2">
      <c r="A247" s="59" t="s">
        <v>2014</v>
      </c>
      <c r="B247" s="65" t="s">
        <v>2556</v>
      </c>
      <c r="C247" s="65" t="s">
        <v>3839</v>
      </c>
      <c r="D247" s="103">
        <v>13756.62</v>
      </c>
      <c r="E247" s="145">
        <v>6839</v>
      </c>
      <c r="F247" s="147">
        <v>41514</v>
      </c>
      <c r="G247" s="119" t="s">
        <v>2841</v>
      </c>
      <c r="H247" s="23" t="s">
        <v>1113</v>
      </c>
      <c r="I247" s="22"/>
      <c r="J247" s="23" t="s">
        <v>1113</v>
      </c>
      <c r="K247" s="22"/>
      <c r="L247" s="22"/>
      <c r="M247" s="23" t="s">
        <v>1113</v>
      </c>
      <c r="N247" s="23"/>
      <c r="O247" s="22"/>
      <c r="P247" s="24"/>
    </row>
    <row r="248" spans="1:16" s="64" customFormat="1" ht="48" customHeight="1" x14ac:dyDescent="0.2">
      <c r="A248" s="59" t="s">
        <v>2015</v>
      </c>
      <c r="B248" s="65" t="s">
        <v>2596</v>
      </c>
      <c r="C248" s="65" t="s">
        <v>3840</v>
      </c>
      <c r="D248" s="103">
        <v>2000</v>
      </c>
      <c r="E248" s="145">
        <v>6850</v>
      </c>
      <c r="F248" s="147">
        <v>41522</v>
      </c>
      <c r="G248" s="119" t="s">
        <v>2842</v>
      </c>
      <c r="H248" s="23" t="s">
        <v>1113</v>
      </c>
      <c r="I248" s="22"/>
      <c r="J248" s="23" t="s">
        <v>1113</v>
      </c>
      <c r="K248" s="22"/>
      <c r="L248" s="22"/>
      <c r="M248" s="23" t="s">
        <v>1113</v>
      </c>
      <c r="N248" s="23"/>
      <c r="O248" s="22"/>
      <c r="P248" s="24"/>
    </row>
    <row r="249" spans="1:16" s="64" customFormat="1" ht="48" customHeight="1" x14ac:dyDescent="0.2">
      <c r="A249" s="59" t="s">
        <v>2016</v>
      </c>
      <c r="B249" s="65" t="s">
        <v>67</v>
      </c>
      <c r="C249" s="65" t="s">
        <v>3051</v>
      </c>
      <c r="D249" s="103">
        <v>132.21</v>
      </c>
      <c r="E249" s="145">
        <v>6829</v>
      </c>
      <c r="F249" s="147">
        <v>41502</v>
      </c>
      <c r="G249" s="119" t="s">
        <v>2843</v>
      </c>
      <c r="H249" s="23" t="s">
        <v>1113</v>
      </c>
      <c r="I249" s="22"/>
      <c r="J249" s="23" t="s">
        <v>1113</v>
      </c>
      <c r="K249" s="22"/>
      <c r="L249" s="22"/>
      <c r="M249" s="23" t="s">
        <v>1113</v>
      </c>
      <c r="N249" s="23"/>
      <c r="O249" s="22"/>
      <c r="P249" s="24"/>
    </row>
    <row r="250" spans="1:16" s="64" customFormat="1" ht="48" customHeight="1" x14ac:dyDescent="0.2">
      <c r="A250" s="550" t="s">
        <v>2017</v>
      </c>
      <c r="B250" s="65" t="s">
        <v>2260</v>
      </c>
      <c r="C250" s="553" t="s">
        <v>3841</v>
      </c>
      <c r="D250" s="103">
        <v>165.79</v>
      </c>
      <c r="E250" s="145">
        <v>6846</v>
      </c>
      <c r="F250" s="147">
        <v>41516</v>
      </c>
      <c r="G250" s="119" t="s">
        <v>2844</v>
      </c>
      <c r="H250" s="23" t="s">
        <v>1113</v>
      </c>
      <c r="I250" s="22"/>
      <c r="J250" s="23" t="s">
        <v>1113</v>
      </c>
      <c r="K250" s="22"/>
      <c r="L250" s="22"/>
      <c r="M250" s="23" t="s">
        <v>1113</v>
      </c>
      <c r="N250" s="23"/>
      <c r="O250" s="22"/>
      <c r="P250" s="24"/>
    </row>
    <row r="251" spans="1:16" s="64" customFormat="1" ht="48" customHeight="1" x14ac:dyDescent="0.2">
      <c r="A251" s="550"/>
      <c r="B251" s="65" t="s">
        <v>2597</v>
      </c>
      <c r="C251" s="553"/>
      <c r="D251" s="103">
        <v>791</v>
      </c>
      <c r="E251" s="145">
        <v>6841</v>
      </c>
      <c r="F251" s="147">
        <v>41516</v>
      </c>
      <c r="G251" s="119" t="s">
        <v>2845</v>
      </c>
      <c r="H251" s="23" t="s">
        <v>1113</v>
      </c>
      <c r="I251" s="22"/>
      <c r="J251" s="23" t="s">
        <v>1113</v>
      </c>
      <c r="K251" s="22"/>
      <c r="L251" s="22"/>
      <c r="M251" s="23" t="s">
        <v>1113</v>
      </c>
      <c r="N251" s="23"/>
      <c r="O251" s="22"/>
      <c r="P251" s="24"/>
    </row>
    <row r="252" spans="1:16" s="64" customFormat="1" ht="48" customHeight="1" x14ac:dyDescent="0.2">
      <c r="A252" s="550"/>
      <c r="B252" s="65" t="s">
        <v>112</v>
      </c>
      <c r="C252" s="553"/>
      <c r="D252" s="103">
        <v>190</v>
      </c>
      <c r="E252" s="145">
        <v>6843</v>
      </c>
      <c r="F252" s="147">
        <v>41516</v>
      </c>
      <c r="G252" s="119" t="s">
        <v>2846</v>
      </c>
      <c r="H252" s="23" t="s">
        <v>1113</v>
      </c>
      <c r="I252" s="22"/>
      <c r="J252" s="23" t="s">
        <v>1113</v>
      </c>
      <c r="K252" s="22"/>
      <c r="L252" s="22"/>
      <c r="M252" s="23" t="s">
        <v>1113</v>
      </c>
      <c r="N252" s="23"/>
      <c r="O252" s="22"/>
      <c r="P252" s="24"/>
    </row>
    <row r="253" spans="1:16" s="64" customFormat="1" ht="48" customHeight="1" x14ac:dyDescent="0.2">
      <c r="A253" s="550"/>
      <c r="B253" s="65" t="s">
        <v>2598</v>
      </c>
      <c r="C253" s="553"/>
      <c r="D253" s="103">
        <f>85*3</f>
        <v>255</v>
      </c>
      <c r="E253" s="145">
        <v>6845</v>
      </c>
      <c r="F253" s="147">
        <v>41516</v>
      </c>
      <c r="G253" s="119" t="s">
        <v>2846</v>
      </c>
      <c r="H253" s="23" t="s">
        <v>1113</v>
      </c>
      <c r="I253" s="22"/>
      <c r="J253" s="23" t="s">
        <v>1113</v>
      </c>
      <c r="K253" s="22"/>
      <c r="L253" s="22"/>
      <c r="M253" s="23" t="s">
        <v>1113</v>
      </c>
      <c r="N253" s="23"/>
      <c r="O253" s="22"/>
      <c r="P253" s="24"/>
    </row>
    <row r="254" spans="1:16" s="64" customFormat="1" ht="48" customHeight="1" x14ac:dyDescent="0.2">
      <c r="A254" s="550"/>
      <c r="B254" s="65" t="s">
        <v>2599</v>
      </c>
      <c r="C254" s="553"/>
      <c r="D254" s="103">
        <v>1280</v>
      </c>
      <c r="E254" s="145">
        <v>6844</v>
      </c>
      <c r="F254" s="147">
        <v>41516</v>
      </c>
      <c r="G254" s="119" t="s">
        <v>2847</v>
      </c>
      <c r="H254" s="23" t="s">
        <v>1113</v>
      </c>
      <c r="I254" s="22"/>
      <c r="J254" s="23" t="s">
        <v>1113</v>
      </c>
      <c r="K254" s="22"/>
      <c r="L254" s="22"/>
      <c r="M254" s="23" t="s">
        <v>1113</v>
      </c>
      <c r="N254" s="23"/>
      <c r="O254" s="22"/>
      <c r="P254" s="24"/>
    </row>
    <row r="255" spans="1:16" s="64" customFormat="1" ht="48" customHeight="1" x14ac:dyDescent="0.2">
      <c r="A255" s="550"/>
      <c r="B255" s="65" t="s">
        <v>2600</v>
      </c>
      <c r="C255" s="553"/>
      <c r="D255" s="103">
        <v>6406.25</v>
      </c>
      <c r="E255" s="145">
        <v>6848</v>
      </c>
      <c r="F255" s="147">
        <v>41516</v>
      </c>
      <c r="G255" s="119" t="s">
        <v>2848</v>
      </c>
      <c r="H255" s="23" t="s">
        <v>1113</v>
      </c>
      <c r="I255" s="22"/>
      <c r="J255" s="23" t="s">
        <v>1113</v>
      </c>
      <c r="K255" s="22"/>
      <c r="L255" s="22"/>
      <c r="M255" s="23" t="s">
        <v>1113</v>
      </c>
      <c r="N255" s="23"/>
      <c r="O255" s="22"/>
      <c r="P255" s="24"/>
    </row>
    <row r="256" spans="1:16" s="64" customFormat="1" ht="48" customHeight="1" x14ac:dyDescent="0.2">
      <c r="A256" s="59" t="s">
        <v>2018</v>
      </c>
      <c r="B256" s="65" t="s">
        <v>764</v>
      </c>
      <c r="C256" s="65" t="s">
        <v>3842</v>
      </c>
      <c r="D256" s="103">
        <v>132.62</v>
      </c>
      <c r="E256" s="145">
        <v>6832</v>
      </c>
      <c r="F256" s="147">
        <v>41507</v>
      </c>
      <c r="G256" s="119" t="s">
        <v>2849</v>
      </c>
      <c r="H256" s="23" t="s">
        <v>1113</v>
      </c>
      <c r="I256" s="22"/>
      <c r="J256" s="23" t="s">
        <v>1113</v>
      </c>
      <c r="K256" s="22"/>
      <c r="L256" s="22"/>
      <c r="M256" s="23" t="s">
        <v>1113</v>
      </c>
      <c r="N256" s="23"/>
      <c r="O256" s="22"/>
      <c r="P256" s="24"/>
    </row>
    <row r="257" spans="1:16" s="64" customFormat="1" ht="48" customHeight="1" x14ac:dyDescent="0.2">
      <c r="A257" s="59" t="s">
        <v>2019</v>
      </c>
      <c r="B257" s="65" t="s">
        <v>2504</v>
      </c>
      <c r="C257" s="65" t="s">
        <v>3843</v>
      </c>
      <c r="D257" s="103">
        <v>1875</v>
      </c>
      <c r="E257" s="145">
        <v>6842</v>
      </c>
      <c r="F257" s="147">
        <v>41515</v>
      </c>
      <c r="G257" s="119" t="s">
        <v>2845</v>
      </c>
      <c r="H257" s="23" t="s">
        <v>1113</v>
      </c>
      <c r="I257" s="22"/>
      <c r="J257" s="23" t="s">
        <v>1113</v>
      </c>
      <c r="K257" s="22"/>
      <c r="L257" s="22"/>
      <c r="M257" s="23" t="s">
        <v>1113</v>
      </c>
      <c r="N257" s="23"/>
      <c r="O257" s="22"/>
      <c r="P257" s="24"/>
    </row>
    <row r="258" spans="1:16" s="64" customFormat="1" ht="53.25" customHeight="1" x14ac:dyDescent="0.2">
      <c r="A258" s="550" t="s">
        <v>2020</v>
      </c>
      <c r="B258" s="65" t="s">
        <v>2168</v>
      </c>
      <c r="C258" s="553" t="s">
        <v>3844</v>
      </c>
      <c r="D258" s="103">
        <v>7475</v>
      </c>
      <c r="E258" s="145" t="s">
        <v>2850</v>
      </c>
      <c r="F258" s="147">
        <v>41549</v>
      </c>
      <c r="G258" s="119" t="s">
        <v>2851</v>
      </c>
      <c r="H258" s="23" t="s">
        <v>1113</v>
      </c>
      <c r="I258" s="22"/>
      <c r="J258" s="23" t="s">
        <v>1113</v>
      </c>
      <c r="K258" s="22"/>
      <c r="L258" s="22"/>
      <c r="M258" s="23" t="s">
        <v>1113</v>
      </c>
      <c r="N258" s="23"/>
      <c r="O258" s="22"/>
      <c r="P258" s="24"/>
    </row>
    <row r="259" spans="1:16" s="64" customFormat="1" ht="53.25" customHeight="1" x14ac:dyDescent="0.2">
      <c r="A259" s="550"/>
      <c r="B259" s="65" t="s">
        <v>2529</v>
      </c>
      <c r="C259" s="553"/>
      <c r="D259" s="103">
        <v>5750</v>
      </c>
      <c r="E259" s="145" t="s">
        <v>2852</v>
      </c>
      <c r="F259" s="147">
        <v>41549</v>
      </c>
      <c r="G259" s="119" t="s">
        <v>2851</v>
      </c>
      <c r="H259" s="23" t="s">
        <v>1113</v>
      </c>
      <c r="I259" s="22"/>
      <c r="J259" s="23" t="s">
        <v>1113</v>
      </c>
      <c r="K259" s="22"/>
      <c r="L259" s="22"/>
      <c r="M259" s="23" t="s">
        <v>1113</v>
      </c>
      <c r="N259" s="23"/>
      <c r="O259" s="22"/>
      <c r="P259" s="24"/>
    </row>
    <row r="260" spans="1:16" s="64" customFormat="1" ht="48" customHeight="1" x14ac:dyDescent="0.2">
      <c r="A260" s="550" t="s">
        <v>2021</v>
      </c>
      <c r="B260" s="65" t="s">
        <v>2569</v>
      </c>
      <c r="C260" s="553" t="s">
        <v>3845</v>
      </c>
      <c r="D260" s="103">
        <v>1520</v>
      </c>
      <c r="E260" s="145">
        <v>6855</v>
      </c>
      <c r="F260" s="147">
        <v>41533</v>
      </c>
      <c r="G260" s="119" t="s">
        <v>2853</v>
      </c>
      <c r="H260" s="23" t="s">
        <v>1113</v>
      </c>
      <c r="I260" s="22"/>
      <c r="J260" s="23" t="s">
        <v>1113</v>
      </c>
      <c r="K260" s="22"/>
      <c r="L260" s="22"/>
      <c r="M260" s="23" t="s">
        <v>1113</v>
      </c>
      <c r="N260" s="23"/>
      <c r="O260" s="22"/>
      <c r="P260" s="24"/>
    </row>
    <row r="261" spans="1:16" s="64" customFormat="1" ht="48" customHeight="1" x14ac:dyDescent="0.2">
      <c r="A261" s="550"/>
      <c r="B261" s="65" t="s">
        <v>2601</v>
      </c>
      <c r="C261" s="553"/>
      <c r="D261" s="103">
        <v>1100</v>
      </c>
      <c r="E261" s="145">
        <v>6853</v>
      </c>
      <c r="F261" s="147">
        <v>41529</v>
      </c>
      <c r="G261" s="119" t="s">
        <v>2854</v>
      </c>
      <c r="H261" s="23" t="s">
        <v>1113</v>
      </c>
      <c r="I261" s="22"/>
      <c r="J261" s="23" t="s">
        <v>1113</v>
      </c>
      <c r="K261" s="22"/>
      <c r="L261" s="22"/>
      <c r="M261" s="23" t="s">
        <v>1113</v>
      </c>
      <c r="N261" s="23"/>
      <c r="O261" s="22"/>
      <c r="P261" s="24"/>
    </row>
    <row r="262" spans="1:16" s="64" customFormat="1" ht="48" customHeight="1" x14ac:dyDescent="0.2">
      <c r="A262" s="550"/>
      <c r="B262" s="65" t="s">
        <v>274</v>
      </c>
      <c r="C262" s="553"/>
      <c r="D262" s="103">
        <v>17102.28</v>
      </c>
      <c r="E262" s="145">
        <v>6854</v>
      </c>
      <c r="F262" s="147">
        <v>41530</v>
      </c>
      <c r="G262" s="119" t="s">
        <v>2855</v>
      </c>
      <c r="H262" s="23" t="s">
        <v>1113</v>
      </c>
      <c r="I262" s="22"/>
      <c r="J262" s="23" t="s">
        <v>1113</v>
      </c>
      <c r="K262" s="22"/>
      <c r="L262" s="22"/>
      <c r="M262" s="23" t="s">
        <v>1113</v>
      </c>
      <c r="N262" s="23"/>
      <c r="O262" s="22"/>
      <c r="P262" s="24"/>
    </row>
    <row r="263" spans="1:16" s="64" customFormat="1" ht="48" customHeight="1" x14ac:dyDescent="0.2">
      <c r="A263" s="59" t="s">
        <v>2022</v>
      </c>
      <c r="B263" s="65" t="s">
        <v>2504</v>
      </c>
      <c r="C263" s="65" t="s">
        <v>3846</v>
      </c>
      <c r="D263" s="103">
        <v>2650</v>
      </c>
      <c r="E263" s="145">
        <v>6852</v>
      </c>
      <c r="F263" s="147">
        <v>41529</v>
      </c>
      <c r="G263" s="119" t="s">
        <v>2856</v>
      </c>
      <c r="H263" s="23" t="s">
        <v>1113</v>
      </c>
      <c r="I263" s="22"/>
      <c r="J263" s="23" t="s">
        <v>1113</v>
      </c>
      <c r="K263" s="22"/>
      <c r="L263" s="22"/>
      <c r="M263" s="23" t="s">
        <v>1113</v>
      </c>
      <c r="N263" s="23"/>
      <c r="O263" s="22"/>
      <c r="P263" s="24"/>
    </row>
    <row r="264" spans="1:16" s="64" customFormat="1" ht="48" customHeight="1" x14ac:dyDescent="0.2">
      <c r="A264" s="59" t="s">
        <v>2023</v>
      </c>
      <c r="B264" s="65" t="s">
        <v>66</v>
      </c>
      <c r="C264" s="65" t="s">
        <v>3847</v>
      </c>
      <c r="D264" s="103">
        <v>97.9</v>
      </c>
      <c r="E264" s="145">
        <v>6849</v>
      </c>
      <c r="F264" s="147">
        <v>41519</v>
      </c>
      <c r="G264" s="119" t="s">
        <v>2857</v>
      </c>
      <c r="H264" s="23" t="s">
        <v>1113</v>
      </c>
      <c r="I264" s="22"/>
      <c r="J264" s="23" t="s">
        <v>1113</v>
      </c>
      <c r="K264" s="22"/>
      <c r="L264" s="22"/>
      <c r="M264" s="23" t="s">
        <v>1113</v>
      </c>
      <c r="N264" s="23"/>
      <c r="O264" s="22"/>
      <c r="P264" s="24"/>
    </row>
    <row r="265" spans="1:16" s="64" customFormat="1" ht="48" customHeight="1" x14ac:dyDescent="0.2">
      <c r="A265" s="59" t="s">
        <v>2024</v>
      </c>
      <c r="B265" s="65" t="s">
        <v>2254</v>
      </c>
      <c r="C265" s="65" t="s">
        <v>3848</v>
      </c>
      <c r="D265" s="103">
        <v>380</v>
      </c>
      <c r="E265" s="145">
        <v>6856</v>
      </c>
      <c r="F265" s="147">
        <v>41536</v>
      </c>
      <c r="G265" s="119" t="s">
        <v>2858</v>
      </c>
      <c r="H265" s="23" t="s">
        <v>1113</v>
      </c>
      <c r="I265" s="22"/>
      <c r="J265" s="23" t="s">
        <v>1113</v>
      </c>
      <c r="K265" s="22"/>
      <c r="L265" s="22"/>
      <c r="M265" s="23" t="s">
        <v>1113</v>
      </c>
      <c r="N265" s="23"/>
      <c r="O265" s="22"/>
      <c r="P265" s="24"/>
    </row>
    <row r="266" spans="1:16" s="64" customFormat="1" ht="48" customHeight="1" x14ac:dyDescent="0.2">
      <c r="A266" s="59" t="s">
        <v>2025</v>
      </c>
      <c r="B266" s="65" t="s">
        <v>67</v>
      </c>
      <c r="C266" s="65" t="s">
        <v>3806</v>
      </c>
      <c r="D266" s="103">
        <v>254.25</v>
      </c>
      <c r="E266" s="145">
        <v>6857</v>
      </c>
      <c r="F266" s="147">
        <v>41536</v>
      </c>
      <c r="G266" s="119" t="s">
        <v>2859</v>
      </c>
      <c r="H266" s="23" t="s">
        <v>1113</v>
      </c>
      <c r="I266" s="22"/>
      <c r="J266" s="23" t="s">
        <v>1113</v>
      </c>
      <c r="K266" s="22"/>
      <c r="L266" s="22"/>
      <c r="M266" s="23" t="s">
        <v>1113</v>
      </c>
      <c r="N266" s="23"/>
      <c r="O266" s="22"/>
      <c r="P266" s="24"/>
    </row>
    <row r="267" spans="1:16" s="64" customFormat="1" ht="48" customHeight="1" x14ac:dyDescent="0.2">
      <c r="A267" s="550" t="s">
        <v>2026</v>
      </c>
      <c r="B267" s="65" t="s">
        <v>2168</v>
      </c>
      <c r="C267" s="553" t="s">
        <v>3820</v>
      </c>
      <c r="D267" s="103">
        <v>1247</v>
      </c>
      <c r="E267" s="145">
        <v>6863</v>
      </c>
      <c r="F267" s="147">
        <v>41551</v>
      </c>
      <c r="G267" s="119" t="s">
        <v>2860</v>
      </c>
      <c r="H267" s="23" t="s">
        <v>1113</v>
      </c>
      <c r="I267" s="22"/>
      <c r="J267" s="23" t="s">
        <v>1113</v>
      </c>
      <c r="K267" s="22"/>
      <c r="L267" s="22"/>
      <c r="M267" s="23" t="s">
        <v>1113</v>
      </c>
      <c r="N267" s="23"/>
      <c r="O267" s="22"/>
      <c r="P267" s="24"/>
    </row>
    <row r="268" spans="1:16" s="64" customFormat="1" ht="48" customHeight="1" x14ac:dyDescent="0.2">
      <c r="A268" s="550"/>
      <c r="B268" s="65" t="s">
        <v>2504</v>
      </c>
      <c r="C268" s="553"/>
      <c r="D268" s="103">
        <v>575</v>
      </c>
      <c r="E268" s="145">
        <v>6864</v>
      </c>
      <c r="F268" s="147">
        <v>41551</v>
      </c>
      <c r="G268" s="119" t="s">
        <v>2861</v>
      </c>
      <c r="H268" s="23" t="s">
        <v>1113</v>
      </c>
      <c r="I268" s="22"/>
      <c r="J268" s="23" t="s">
        <v>1113</v>
      </c>
      <c r="K268" s="22"/>
      <c r="L268" s="22"/>
      <c r="M268" s="23" t="s">
        <v>1113</v>
      </c>
      <c r="N268" s="23"/>
      <c r="O268" s="22"/>
      <c r="P268" s="24"/>
    </row>
    <row r="269" spans="1:16" s="64" customFormat="1" ht="48" customHeight="1" x14ac:dyDescent="0.2">
      <c r="A269" s="550" t="s">
        <v>2027</v>
      </c>
      <c r="B269" s="65" t="s">
        <v>2526</v>
      </c>
      <c r="C269" s="553" t="s">
        <v>3849</v>
      </c>
      <c r="D269" s="103">
        <v>43</v>
      </c>
      <c r="E269" s="145">
        <v>6906</v>
      </c>
      <c r="F269" s="549">
        <v>41579</v>
      </c>
      <c r="G269" s="119" t="s">
        <v>2862</v>
      </c>
      <c r="H269" s="23" t="s">
        <v>1113</v>
      </c>
      <c r="I269" s="22"/>
      <c r="J269" s="23" t="s">
        <v>1113</v>
      </c>
      <c r="K269" s="22"/>
      <c r="L269" s="22"/>
      <c r="M269" s="23" t="s">
        <v>1113</v>
      </c>
      <c r="N269" s="23"/>
      <c r="O269" s="22"/>
      <c r="P269" s="24"/>
    </row>
    <row r="270" spans="1:16" s="64" customFormat="1" ht="48" customHeight="1" x14ac:dyDescent="0.2">
      <c r="A270" s="550"/>
      <c r="B270" s="65" t="s">
        <v>2535</v>
      </c>
      <c r="C270" s="553"/>
      <c r="D270" s="103">
        <v>39.549999999999997</v>
      </c>
      <c r="E270" s="145">
        <v>6908</v>
      </c>
      <c r="F270" s="549"/>
      <c r="G270" s="119" t="s">
        <v>2863</v>
      </c>
      <c r="H270" s="23" t="s">
        <v>1113</v>
      </c>
      <c r="I270" s="22"/>
      <c r="J270" s="23" t="s">
        <v>1113</v>
      </c>
      <c r="K270" s="22"/>
      <c r="L270" s="22"/>
      <c r="M270" s="23" t="s">
        <v>1113</v>
      </c>
      <c r="N270" s="23"/>
      <c r="O270" s="22"/>
      <c r="P270" s="24"/>
    </row>
    <row r="271" spans="1:16" s="64" customFormat="1" ht="48" customHeight="1" x14ac:dyDescent="0.2">
      <c r="A271" s="550"/>
      <c r="B271" s="65" t="s">
        <v>2527</v>
      </c>
      <c r="C271" s="553"/>
      <c r="D271" s="103">
        <v>150</v>
      </c>
      <c r="E271" s="145">
        <v>6907</v>
      </c>
      <c r="F271" s="549"/>
      <c r="G271" s="119" t="s">
        <v>2864</v>
      </c>
      <c r="H271" s="23" t="s">
        <v>1113</v>
      </c>
      <c r="I271" s="22"/>
      <c r="J271" s="23" t="s">
        <v>1113</v>
      </c>
      <c r="K271" s="22"/>
      <c r="L271" s="22"/>
      <c r="M271" s="23" t="s">
        <v>1113</v>
      </c>
      <c r="N271" s="23"/>
      <c r="O271" s="22"/>
      <c r="P271" s="24"/>
    </row>
    <row r="272" spans="1:16" s="64" customFormat="1" ht="48" customHeight="1" x14ac:dyDescent="0.2">
      <c r="A272" s="550"/>
      <c r="B272" s="65" t="s">
        <v>759</v>
      </c>
      <c r="C272" s="553"/>
      <c r="D272" s="103">
        <f>43+40.36+96+52.44+682</f>
        <v>913.8</v>
      </c>
      <c r="E272" s="145">
        <v>6905</v>
      </c>
      <c r="F272" s="549"/>
      <c r="G272" s="119" t="s">
        <v>2865</v>
      </c>
      <c r="H272" s="23" t="s">
        <v>1113</v>
      </c>
      <c r="I272" s="22"/>
      <c r="J272" s="23" t="s">
        <v>1113</v>
      </c>
      <c r="K272" s="22"/>
      <c r="L272" s="22"/>
      <c r="M272" s="23" t="s">
        <v>1113</v>
      </c>
      <c r="N272" s="23"/>
      <c r="O272" s="22"/>
      <c r="P272" s="24"/>
    </row>
    <row r="273" spans="1:16" s="64" customFormat="1" ht="48" customHeight="1" x14ac:dyDescent="0.2">
      <c r="A273" s="59" t="s">
        <v>2028</v>
      </c>
      <c r="B273" s="65" t="s">
        <v>2235</v>
      </c>
      <c r="C273" s="65" t="s">
        <v>3850</v>
      </c>
      <c r="D273" s="103">
        <v>1423.09</v>
      </c>
      <c r="E273" s="145" t="s">
        <v>11</v>
      </c>
      <c r="F273" s="147">
        <v>41562</v>
      </c>
      <c r="G273" s="119" t="s">
        <v>2866</v>
      </c>
      <c r="H273" s="23" t="s">
        <v>1113</v>
      </c>
      <c r="I273" s="22"/>
      <c r="J273" s="23" t="s">
        <v>1113</v>
      </c>
      <c r="K273" s="22"/>
      <c r="L273" s="22"/>
      <c r="M273" s="23" t="s">
        <v>1113</v>
      </c>
      <c r="N273" s="23"/>
      <c r="O273" s="22"/>
      <c r="P273" s="24"/>
    </row>
    <row r="274" spans="1:16" s="64" customFormat="1" ht="48" customHeight="1" x14ac:dyDescent="0.2">
      <c r="A274" s="59" t="s">
        <v>2029</v>
      </c>
      <c r="B274" s="65" t="s">
        <v>1093</v>
      </c>
      <c r="C274" s="65" t="s">
        <v>3055</v>
      </c>
      <c r="D274" s="103">
        <v>51.6</v>
      </c>
      <c r="E274" s="145">
        <v>6862</v>
      </c>
      <c r="F274" s="147">
        <v>41548</v>
      </c>
      <c r="G274" s="119" t="s">
        <v>2867</v>
      </c>
      <c r="H274" s="23" t="s">
        <v>1113</v>
      </c>
      <c r="I274" s="22"/>
      <c r="J274" s="23" t="s">
        <v>1113</v>
      </c>
      <c r="K274" s="22"/>
      <c r="L274" s="22"/>
      <c r="M274" s="23" t="s">
        <v>1113</v>
      </c>
      <c r="N274" s="23"/>
      <c r="O274" s="22"/>
      <c r="P274" s="24"/>
    </row>
    <row r="275" spans="1:16" s="64" customFormat="1" ht="58.5" customHeight="1" x14ac:dyDescent="0.2">
      <c r="A275" s="59" t="s">
        <v>2030</v>
      </c>
      <c r="B275" s="65" t="s">
        <v>219</v>
      </c>
      <c r="C275" s="65" t="s">
        <v>3851</v>
      </c>
      <c r="D275" s="103">
        <v>5000</v>
      </c>
      <c r="E275" s="145" t="s">
        <v>2868</v>
      </c>
      <c r="F275" s="147">
        <v>41565</v>
      </c>
      <c r="G275" s="119" t="s">
        <v>2869</v>
      </c>
      <c r="H275" s="23" t="s">
        <v>1113</v>
      </c>
      <c r="I275" s="22"/>
      <c r="J275" s="23" t="s">
        <v>1113</v>
      </c>
      <c r="K275" s="22"/>
      <c r="L275" s="22"/>
      <c r="M275" s="23" t="s">
        <v>1113</v>
      </c>
      <c r="N275" s="23"/>
      <c r="O275" s="22"/>
      <c r="P275" s="24"/>
    </row>
    <row r="276" spans="1:16" s="64" customFormat="1" ht="48" customHeight="1" x14ac:dyDescent="0.2">
      <c r="A276" s="550" t="s">
        <v>2031</v>
      </c>
      <c r="B276" s="65" t="s">
        <v>2535</v>
      </c>
      <c r="C276" s="553" t="s">
        <v>3852</v>
      </c>
      <c r="D276" s="103">
        <f>146.9+36.16+37.92+180.8+27.12+13.56</f>
        <v>442.46000000000004</v>
      </c>
      <c r="E276" s="145">
        <v>6887</v>
      </c>
      <c r="F276" s="147">
        <v>41563</v>
      </c>
      <c r="G276" s="119" t="s">
        <v>2870</v>
      </c>
      <c r="H276" s="23" t="s">
        <v>1113</v>
      </c>
      <c r="I276" s="22"/>
      <c r="J276" s="23" t="s">
        <v>1113</v>
      </c>
      <c r="K276" s="22"/>
      <c r="L276" s="22"/>
      <c r="M276" s="23" t="s">
        <v>1113</v>
      </c>
      <c r="N276" s="23"/>
      <c r="O276" s="22"/>
      <c r="P276" s="24"/>
    </row>
    <row r="277" spans="1:16" s="64" customFormat="1" ht="48" customHeight="1" x14ac:dyDescent="0.2">
      <c r="A277" s="550"/>
      <c r="B277" s="65" t="s">
        <v>2527</v>
      </c>
      <c r="C277" s="553"/>
      <c r="D277" s="103">
        <v>101</v>
      </c>
      <c r="E277" s="145">
        <v>6886</v>
      </c>
      <c r="F277" s="147">
        <v>41563</v>
      </c>
      <c r="G277" s="119" t="s">
        <v>2871</v>
      </c>
      <c r="H277" s="23" t="s">
        <v>1113</v>
      </c>
      <c r="I277" s="22"/>
      <c r="J277" s="23" t="s">
        <v>1113</v>
      </c>
      <c r="K277" s="22"/>
      <c r="L277" s="22"/>
      <c r="M277" s="23" t="s">
        <v>1113</v>
      </c>
      <c r="N277" s="23"/>
      <c r="O277" s="22"/>
      <c r="P277" s="24"/>
    </row>
    <row r="278" spans="1:16" s="64" customFormat="1" ht="48" customHeight="1" x14ac:dyDescent="0.2">
      <c r="A278" s="550"/>
      <c r="B278" s="65" t="s">
        <v>2602</v>
      </c>
      <c r="C278" s="553"/>
      <c r="D278" s="103">
        <v>28.25</v>
      </c>
      <c r="E278" s="145">
        <v>6888</v>
      </c>
      <c r="F278" s="147">
        <v>41563</v>
      </c>
      <c r="G278" s="119" t="s">
        <v>2872</v>
      </c>
      <c r="H278" s="23" t="s">
        <v>1113</v>
      </c>
      <c r="I278" s="22"/>
      <c r="J278" s="23" t="s">
        <v>1113</v>
      </c>
      <c r="K278" s="22"/>
      <c r="L278" s="22"/>
      <c r="M278" s="23" t="s">
        <v>1113</v>
      </c>
      <c r="N278" s="23"/>
      <c r="O278" s="22"/>
      <c r="P278" s="24"/>
    </row>
    <row r="279" spans="1:16" s="64" customFormat="1" ht="48" customHeight="1" x14ac:dyDescent="0.2">
      <c r="A279" s="550"/>
      <c r="B279" s="65" t="s">
        <v>2526</v>
      </c>
      <c r="C279" s="553"/>
      <c r="D279" s="103">
        <v>380</v>
      </c>
      <c r="E279" s="145">
        <v>6885</v>
      </c>
      <c r="F279" s="147">
        <v>41563</v>
      </c>
      <c r="G279" s="119" t="s">
        <v>2873</v>
      </c>
      <c r="H279" s="23" t="s">
        <v>1113</v>
      </c>
      <c r="I279" s="22"/>
      <c r="J279" s="23" t="s">
        <v>1113</v>
      </c>
      <c r="K279" s="22"/>
      <c r="L279" s="22"/>
      <c r="M279" s="23" t="s">
        <v>1113</v>
      </c>
      <c r="N279" s="23"/>
      <c r="O279" s="22"/>
      <c r="P279" s="24"/>
    </row>
    <row r="280" spans="1:16" s="64" customFormat="1" ht="48" customHeight="1" x14ac:dyDescent="0.2">
      <c r="A280" s="59" t="s">
        <v>2032</v>
      </c>
      <c r="B280" s="65" t="s">
        <v>2578</v>
      </c>
      <c r="C280" s="65" t="s">
        <v>3853</v>
      </c>
      <c r="D280" s="103">
        <v>250</v>
      </c>
      <c r="E280" s="145">
        <v>6868</v>
      </c>
      <c r="F280" s="147">
        <v>41557</v>
      </c>
      <c r="G280" s="119" t="s">
        <v>2874</v>
      </c>
      <c r="H280" s="23" t="s">
        <v>1113</v>
      </c>
      <c r="I280" s="22"/>
      <c r="J280" s="23" t="s">
        <v>1113</v>
      </c>
      <c r="K280" s="22"/>
      <c r="L280" s="22"/>
      <c r="M280" s="23" t="s">
        <v>1113</v>
      </c>
      <c r="N280" s="23"/>
      <c r="O280" s="22"/>
      <c r="P280" s="24"/>
    </row>
    <row r="281" spans="1:16" s="64" customFormat="1" ht="48" customHeight="1" x14ac:dyDescent="0.2">
      <c r="A281" s="550" t="s">
        <v>2033</v>
      </c>
      <c r="B281" s="65" t="s">
        <v>1091</v>
      </c>
      <c r="C281" s="553" t="s">
        <v>3854</v>
      </c>
      <c r="D281" s="103">
        <v>117.44</v>
      </c>
      <c r="E281" s="145">
        <v>6870</v>
      </c>
      <c r="F281" s="549">
        <v>41557</v>
      </c>
      <c r="G281" s="119" t="s">
        <v>2875</v>
      </c>
      <c r="H281" s="23" t="s">
        <v>1113</v>
      </c>
      <c r="I281" s="22"/>
      <c r="J281" s="23" t="s">
        <v>1113</v>
      </c>
      <c r="K281" s="22"/>
      <c r="L281" s="22"/>
      <c r="M281" s="23" t="s">
        <v>1113</v>
      </c>
      <c r="N281" s="23"/>
      <c r="O281" s="22"/>
      <c r="P281" s="24"/>
    </row>
    <row r="282" spans="1:16" s="64" customFormat="1" ht="48" customHeight="1" x14ac:dyDescent="0.2">
      <c r="A282" s="550"/>
      <c r="B282" s="65" t="s">
        <v>3</v>
      </c>
      <c r="C282" s="553"/>
      <c r="D282" s="103">
        <v>221.18</v>
      </c>
      <c r="E282" s="145">
        <v>6872</v>
      </c>
      <c r="F282" s="549"/>
      <c r="G282" s="119" t="s">
        <v>2875</v>
      </c>
      <c r="H282" s="23" t="s">
        <v>1113</v>
      </c>
      <c r="I282" s="22"/>
      <c r="J282" s="23" t="s">
        <v>1113</v>
      </c>
      <c r="K282" s="22"/>
      <c r="L282" s="22"/>
      <c r="M282" s="23" t="s">
        <v>1113</v>
      </c>
      <c r="N282" s="23"/>
      <c r="O282" s="22"/>
      <c r="P282" s="24"/>
    </row>
    <row r="283" spans="1:16" s="64" customFormat="1" ht="48" customHeight="1" x14ac:dyDescent="0.2">
      <c r="A283" s="550"/>
      <c r="B283" s="65" t="s">
        <v>75</v>
      </c>
      <c r="C283" s="553"/>
      <c r="D283" s="103">
        <v>745.8</v>
      </c>
      <c r="E283" s="145">
        <v>6869</v>
      </c>
      <c r="F283" s="549"/>
      <c r="G283" s="119" t="s">
        <v>2876</v>
      </c>
      <c r="H283" s="23" t="s">
        <v>1113</v>
      </c>
      <c r="I283" s="22"/>
      <c r="J283" s="23" t="s">
        <v>1113</v>
      </c>
      <c r="K283" s="22"/>
      <c r="L283" s="22"/>
      <c r="M283" s="23" t="s">
        <v>1113</v>
      </c>
      <c r="N283" s="23"/>
      <c r="O283" s="22"/>
      <c r="P283" s="24"/>
    </row>
    <row r="284" spans="1:16" s="64" customFormat="1" ht="48" customHeight="1" x14ac:dyDescent="0.2">
      <c r="A284" s="550"/>
      <c r="B284" s="65" t="s">
        <v>54</v>
      </c>
      <c r="C284" s="553"/>
      <c r="D284" s="103">
        <v>456</v>
      </c>
      <c r="E284" s="145">
        <v>6871</v>
      </c>
      <c r="F284" s="549"/>
      <c r="G284" s="119" t="s">
        <v>2876</v>
      </c>
      <c r="H284" s="23" t="s">
        <v>1113</v>
      </c>
      <c r="I284" s="22"/>
      <c r="J284" s="23" t="s">
        <v>1113</v>
      </c>
      <c r="K284" s="22"/>
      <c r="L284" s="22"/>
      <c r="M284" s="23" t="s">
        <v>1113</v>
      </c>
      <c r="N284" s="23"/>
      <c r="O284" s="22"/>
      <c r="P284" s="24"/>
    </row>
    <row r="285" spans="1:16" s="64" customFormat="1" ht="48" customHeight="1" x14ac:dyDescent="0.2">
      <c r="A285" s="550" t="s">
        <v>2034</v>
      </c>
      <c r="B285" s="65" t="s">
        <v>2602</v>
      </c>
      <c r="C285" s="553" t="s">
        <v>3855</v>
      </c>
      <c r="D285" s="103">
        <v>96</v>
      </c>
      <c r="E285" s="145">
        <v>6879</v>
      </c>
      <c r="F285" s="549">
        <v>41562</v>
      </c>
      <c r="G285" s="119" t="s">
        <v>2877</v>
      </c>
      <c r="H285" s="23" t="s">
        <v>1113</v>
      </c>
      <c r="I285" s="22"/>
      <c r="J285" s="23" t="s">
        <v>1113</v>
      </c>
      <c r="K285" s="22"/>
      <c r="L285" s="22"/>
      <c r="M285" s="23" t="s">
        <v>1113</v>
      </c>
      <c r="N285" s="23"/>
      <c r="O285" s="22"/>
      <c r="P285" s="24"/>
    </row>
    <row r="286" spans="1:16" s="64" customFormat="1" ht="48" customHeight="1" x14ac:dyDescent="0.2">
      <c r="A286" s="550"/>
      <c r="B286" s="65" t="s">
        <v>1099</v>
      </c>
      <c r="C286" s="553"/>
      <c r="D286" s="103">
        <v>25.4</v>
      </c>
      <c r="E286" s="145">
        <v>6880</v>
      </c>
      <c r="F286" s="549"/>
      <c r="G286" s="119" t="s">
        <v>2877</v>
      </c>
      <c r="H286" s="23"/>
      <c r="I286" s="23" t="s">
        <v>1113</v>
      </c>
      <c r="J286" s="23" t="s">
        <v>1113</v>
      </c>
      <c r="K286" s="22"/>
      <c r="L286" s="22"/>
      <c r="M286" s="23"/>
      <c r="N286" s="23" t="s">
        <v>1113</v>
      </c>
      <c r="O286" s="22"/>
      <c r="P286" s="24" t="s">
        <v>3068</v>
      </c>
    </row>
    <row r="287" spans="1:16" s="64" customFormat="1" ht="48" customHeight="1" x14ac:dyDescent="0.2">
      <c r="A287" s="550" t="s">
        <v>2035</v>
      </c>
      <c r="B287" s="65" t="s">
        <v>749</v>
      </c>
      <c r="C287" s="553" t="s">
        <v>3749</v>
      </c>
      <c r="D287" s="103">
        <v>756</v>
      </c>
      <c r="E287" s="145">
        <v>6881</v>
      </c>
      <c r="F287" s="549">
        <v>41562</v>
      </c>
      <c r="G287" s="119" t="s">
        <v>2878</v>
      </c>
      <c r="H287" s="23" t="s">
        <v>1113</v>
      </c>
      <c r="I287" s="22"/>
      <c r="J287" s="23" t="s">
        <v>1113</v>
      </c>
      <c r="K287" s="22"/>
      <c r="L287" s="22"/>
      <c r="M287" s="23" t="s">
        <v>1113</v>
      </c>
      <c r="N287" s="23"/>
      <c r="O287" s="22"/>
      <c r="P287" s="24"/>
    </row>
    <row r="288" spans="1:16" s="64" customFormat="1" ht="48" customHeight="1" x14ac:dyDescent="0.2">
      <c r="A288" s="550"/>
      <c r="B288" s="65" t="s">
        <v>1099</v>
      </c>
      <c r="C288" s="553"/>
      <c r="D288" s="103">
        <f>174.72+822.6</f>
        <v>997.32</v>
      </c>
      <c r="E288" s="145">
        <v>6882</v>
      </c>
      <c r="F288" s="549"/>
      <c r="G288" s="119" t="s">
        <v>2877</v>
      </c>
      <c r="H288" s="23" t="s">
        <v>1113</v>
      </c>
      <c r="I288" s="22"/>
      <c r="J288" s="23" t="s">
        <v>1113</v>
      </c>
      <c r="K288" s="22"/>
      <c r="L288" s="22"/>
      <c r="M288" s="23" t="s">
        <v>1113</v>
      </c>
      <c r="N288" s="23"/>
      <c r="O288" s="22"/>
      <c r="P288" s="24"/>
    </row>
    <row r="289" spans="1:16" s="64" customFormat="1" ht="48" customHeight="1" x14ac:dyDescent="0.2">
      <c r="A289" s="59" t="s">
        <v>2036</v>
      </c>
      <c r="B289" s="65" t="s">
        <v>1095</v>
      </c>
      <c r="C289" s="65" t="s">
        <v>3856</v>
      </c>
      <c r="D289" s="103">
        <v>110.25</v>
      </c>
      <c r="E289" s="145">
        <v>6867</v>
      </c>
      <c r="F289" s="147">
        <v>41557</v>
      </c>
      <c r="G289" s="119" t="s">
        <v>2876</v>
      </c>
      <c r="H289" s="23" t="s">
        <v>1113</v>
      </c>
      <c r="I289" s="22"/>
      <c r="J289" s="23" t="s">
        <v>1113</v>
      </c>
      <c r="K289" s="22"/>
      <c r="L289" s="22"/>
      <c r="M289" s="23" t="s">
        <v>1113</v>
      </c>
      <c r="N289" s="23"/>
      <c r="O289" s="22"/>
      <c r="P289" s="24"/>
    </row>
    <row r="290" spans="1:16" s="64" customFormat="1" ht="48" customHeight="1" x14ac:dyDescent="0.2">
      <c r="A290" s="59" t="s">
        <v>2037</v>
      </c>
      <c r="B290" s="65" t="s">
        <v>1099</v>
      </c>
      <c r="C290" s="65" t="s">
        <v>3857</v>
      </c>
      <c r="D290" s="103">
        <v>252</v>
      </c>
      <c r="E290" s="145">
        <v>6866</v>
      </c>
      <c r="F290" s="147">
        <v>41556</v>
      </c>
      <c r="G290" s="119" t="s">
        <v>2876</v>
      </c>
      <c r="H290" s="23" t="s">
        <v>1113</v>
      </c>
      <c r="I290" s="22"/>
      <c r="J290" s="23" t="s">
        <v>1113</v>
      </c>
      <c r="K290" s="22"/>
      <c r="L290" s="22"/>
      <c r="M290" s="23" t="s">
        <v>1113</v>
      </c>
      <c r="N290" s="23"/>
      <c r="O290" s="22"/>
      <c r="P290" s="24"/>
    </row>
    <row r="291" spans="1:16" s="64" customFormat="1" ht="48" customHeight="1" x14ac:dyDescent="0.2">
      <c r="A291" s="59" t="s">
        <v>2038</v>
      </c>
      <c r="B291" s="65" t="s">
        <v>67</v>
      </c>
      <c r="C291" s="65" t="s">
        <v>3052</v>
      </c>
      <c r="D291" s="103">
        <v>132.21</v>
      </c>
      <c r="E291" s="145">
        <v>6865</v>
      </c>
      <c r="F291" s="147">
        <v>41551</v>
      </c>
      <c r="G291" s="119" t="s">
        <v>2879</v>
      </c>
      <c r="H291" s="23" t="s">
        <v>1113</v>
      </c>
      <c r="I291" s="22"/>
      <c r="J291" s="23" t="s">
        <v>1113</v>
      </c>
      <c r="K291" s="22"/>
      <c r="L291" s="22"/>
      <c r="M291" s="23" t="s">
        <v>1113</v>
      </c>
      <c r="N291" s="23"/>
      <c r="O291" s="22"/>
      <c r="P291" s="24"/>
    </row>
    <row r="292" spans="1:16" s="64" customFormat="1" ht="48" customHeight="1" x14ac:dyDescent="0.2">
      <c r="A292" s="550" t="s">
        <v>2039</v>
      </c>
      <c r="B292" s="65" t="s">
        <v>617</v>
      </c>
      <c r="C292" s="553" t="s">
        <v>3858</v>
      </c>
      <c r="D292" s="103">
        <v>384.08</v>
      </c>
      <c r="E292" s="145">
        <v>6894</v>
      </c>
      <c r="F292" s="147">
        <v>41572</v>
      </c>
      <c r="G292" s="119" t="s">
        <v>2880</v>
      </c>
      <c r="H292" s="23" t="s">
        <v>1113</v>
      </c>
      <c r="I292" s="22"/>
      <c r="J292" s="23" t="s">
        <v>1113</v>
      </c>
      <c r="K292" s="22"/>
      <c r="L292" s="22"/>
      <c r="M292" s="23" t="s">
        <v>1113</v>
      </c>
      <c r="N292" s="23"/>
      <c r="O292" s="22"/>
      <c r="P292" s="24"/>
    </row>
    <row r="293" spans="1:16" s="64" customFormat="1" ht="48" customHeight="1" x14ac:dyDescent="0.2">
      <c r="A293" s="550"/>
      <c r="B293" s="65" t="s">
        <v>846</v>
      </c>
      <c r="C293" s="553"/>
      <c r="D293" s="103">
        <v>328.6</v>
      </c>
      <c r="E293" s="145">
        <v>6895</v>
      </c>
      <c r="F293" s="147">
        <v>41572</v>
      </c>
      <c r="G293" s="119" t="s">
        <v>2881</v>
      </c>
      <c r="H293" s="23" t="s">
        <v>1113</v>
      </c>
      <c r="I293" s="22"/>
      <c r="J293" s="23" t="s">
        <v>1113</v>
      </c>
      <c r="K293" s="22"/>
      <c r="L293" s="22"/>
      <c r="M293" s="23" t="s">
        <v>1113</v>
      </c>
      <c r="N293" s="23"/>
      <c r="O293" s="22"/>
      <c r="P293" s="24"/>
    </row>
    <row r="294" spans="1:16" s="64" customFormat="1" ht="48" customHeight="1" x14ac:dyDescent="0.2">
      <c r="A294" s="550"/>
      <c r="B294" s="65" t="s">
        <v>1095</v>
      </c>
      <c r="C294" s="553"/>
      <c r="D294" s="103">
        <v>75.94</v>
      </c>
      <c r="E294" s="145">
        <v>6896</v>
      </c>
      <c r="F294" s="147">
        <v>41572</v>
      </c>
      <c r="G294" s="119" t="s">
        <v>2880</v>
      </c>
      <c r="H294" s="23" t="s">
        <v>1113</v>
      </c>
      <c r="I294" s="22"/>
      <c r="J294" s="23" t="s">
        <v>1113</v>
      </c>
      <c r="K294" s="22"/>
      <c r="L294" s="22"/>
      <c r="M294" s="23" t="s">
        <v>1113</v>
      </c>
      <c r="N294" s="23"/>
      <c r="O294" s="22"/>
      <c r="P294" s="24"/>
    </row>
    <row r="295" spans="1:16" s="64" customFormat="1" ht="48" customHeight="1" x14ac:dyDescent="0.2">
      <c r="A295" s="550"/>
      <c r="B295" s="65" t="s">
        <v>2561</v>
      </c>
      <c r="C295" s="553"/>
      <c r="D295" s="103">
        <v>90</v>
      </c>
      <c r="E295" s="145">
        <v>6897</v>
      </c>
      <c r="F295" s="147">
        <v>41572</v>
      </c>
      <c r="G295" s="119" t="s">
        <v>2880</v>
      </c>
      <c r="H295" s="23" t="s">
        <v>1113</v>
      </c>
      <c r="I295" s="22"/>
      <c r="J295" s="23" t="s">
        <v>1113</v>
      </c>
      <c r="K295" s="22"/>
      <c r="L295" s="22"/>
      <c r="M295" s="23" t="s">
        <v>1113</v>
      </c>
      <c r="N295" s="23"/>
      <c r="O295" s="22"/>
      <c r="P295" s="24"/>
    </row>
    <row r="296" spans="1:16" s="64" customFormat="1" ht="68.25" customHeight="1" x14ac:dyDescent="0.2">
      <c r="A296" s="550" t="s">
        <v>2040</v>
      </c>
      <c r="B296" s="65" t="s">
        <v>2569</v>
      </c>
      <c r="C296" s="553" t="s">
        <v>3859</v>
      </c>
      <c r="D296" s="103">
        <v>9762.4599999999991</v>
      </c>
      <c r="E296" s="145" t="s">
        <v>2882</v>
      </c>
      <c r="F296" s="147">
        <v>41584</v>
      </c>
      <c r="G296" s="119" t="s">
        <v>2883</v>
      </c>
      <c r="H296" s="23" t="s">
        <v>1113</v>
      </c>
      <c r="I296" s="22"/>
      <c r="J296" s="23" t="s">
        <v>1113</v>
      </c>
      <c r="K296" s="22"/>
      <c r="L296" s="22"/>
      <c r="M296" s="23" t="s">
        <v>1113</v>
      </c>
      <c r="N296" s="23"/>
      <c r="O296" s="22"/>
      <c r="P296" s="24"/>
    </row>
    <row r="297" spans="1:16" s="64" customFormat="1" ht="68.25" customHeight="1" x14ac:dyDescent="0.2">
      <c r="A297" s="550"/>
      <c r="B297" s="65" t="s">
        <v>2603</v>
      </c>
      <c r="C297" s="553"/>
      <c r="D297" s="103">
        <v>12931.4</v>
      </c>
      <c r="E297" s="145" t="s">
        <v>2884</v>
      </c>
      <c r="F297" s="147">
        <v>41584</v>
      </c>
      <c r="G297" s="119" t="s">
        <v>2885</v>
      </c>
      <c r="H297" s="23" t="s">
        <v>1113</v>
      </c>
      <c r="I297" s="23"/>
      <c r="J297" s="23" t="s">
        <v>1113</v>
      </c>
      <c r="K297" s="22"/>
      <c r="L297" s="22"/>
      <c r="M297" s="23" t="s">
        <v>1113</v>
      </c>
      <c r="N297" s="23"/>
      <c r="O297" s="22"/>
      <c r="P297" s="162" t="s">
        <v>3062</v>
      </c>
    </row>
    <row r="298" spans="1:16" s="64" customFormat="1" ht="48" customHeight="1" x14ac:dyDescent="0.2">
      <c r="A298" s="59" t="s">
        <v>2041</v>
      </c>
      <c r="B298" s="65" t="s">
        <v>2604</v>
      </c>
      <c r="C298" s="65" t="s">
        <v>3860</v>
      </c>
      <c r="D298" s="103">
        <v>240</v>
      </c>
      <c r="E298" s="145">
        <v>6909</v>
      </c>
      <c r="F298" s="147">
        <v>41582</v>
      </c>
      <c r="G298" s="119" t="s">
        <v>2886</v>
      </c>
      <c r="H298" s="23" t="s">
        <v>1113</v>
      </c>
      <c r="I298" s="22"/>
      <c r="J298" s="23" t="s">
        <v>1113</v>
      </c>
      <c r="K298" s="22"/>
      <c r="L298" s="22"/>
      <c r="M298" s="23" t="s">
        <v>1113</v>
      </c>
      <c r="N298" s="23"/>
      <c r="O298" s="22"/>
      <c r="P298" s="24"/>
    </row>
    <row r="299" spans="1:16" s="64" customFormat="1" ht="48" customHeight="1" x14ac:dyDescent="0.2">
      <c r="A299" s="59" t="s">
        <v>2042</v>
      </c>
      <c r="B299" s="65" t="s">
        <v>2605</v>
      </c>
      <c r="C299" s="65" t="s">
        <v>3861</v>
      </c>
      <c r="D299" s="103" t="s">
        <v>1</v>
      </c>
      <c r="E299" s="62" t="s">
        <v>2236</v>
      </c>
      <c r="F299" s="125" t="s">
        <v>2236</v>
      </c>
      <c r="G299" s="119" t="s">
        <v>2236</v>
      </c>
      <c r="H299" s="23" t="s">
        <v>1113</v>
      </c>
      <c r="I299" s="22"/>
      <c r="J299" s="23" t="s">
        <v>1113</v>
      </c>
      <c r="K299" s="22"/>
      <c r="L299" s="22"/>
      <c r="M299" s="23" t="s">
        <v>1113</v>
      </c>
      <c r="N299" s="23"/>
      <c r="O299" s="22"/>
      <c r="P299" s="24"/>
    </row>
    <row r="300" spans="1:16" s="64" customFormat="1" ht="48" customHeight="1" x14ac:dyDescent="0.2">
      <c r="A300" s="59" t="s">
        <v>2043</v>
      </c>
      <c r="B300" s="65" t="s">
        <v>2536</v>
      </c>
      <c r="C300" s="65" t="s">
        <v>3862</v>
      </c>
      <c r="D300" s="103">
        <v>4054.44</v>
      </c>
      <c r="E300" s="145">
        <v>6900</v>
      </c>
      <c r="F300" s="147">
        <v>41575</v>
      </c>
      <c r="G300" s="119" t="s">
        <v>2887</v>
      </c>
      <c r="H300" s="23" t="s">
        <v>1113</v>
      </c>
      <c r="I300" s="22"/>
      <c r="J300" s="23" t="s">
        <v>1113</v>
      </c>
      <c r="K300" s="22"/>
      <c r="L300" s="22"/>
      <c r="M300" s="23" t="s">
        <v>1113</v>
      </c>
      <c r="N300" s="23"/>
      <c r="O300" s="22"/>
      <c r="P300" s="24"/>
    </row>
    <row r="301" spans="1:16" s="64" customFormat="1" ht="48" customHeight="1" x14ac:dyDescent="0.2">
      <c r="A301" s="550" t="s">
        <v>2044</v>
      </c>
      <c r="B301" s="65" t="s">
        <v>2575</v>
      </c>
      <c r="C301" s="553" t="s">
        <v>3863</v>
      </c>
      <c r="D301" s="103">
        <v>849</v>
      </c>
      <c r="E301" s="145">
        <v>6944</v>
      </c>
      <c r="F301" s="147">
        <v>41603</v>
      </c>
      <c r="G301" s="119" t="s">
        <v>2888</v>
      </c>
      <c r="H301" s="23" t="s">
        <v>1113</v>
      </c>
      <c r="I301" s="22"/>
      <c r="J301" s="23" t="s">
        <v>1113</v>
      </c>
      <c r="K301" s="22"/>
      <c r="L301" s="22"/>
      <c r="M301" s="23" t="s">
        <v>1113</v>
      </c>
      <c r="N301" s="23"/>
      <c r="O301" s="22"/>
      <c r="P301" s="24"/>
    </row>
    <row r="302" spans="1:16" s="64" customFormat="1" ht="58.5" customHeight="1" x14ac:dyDescent="0.2">
      <c r="A302" s="550"/>
      <c r="B302" s="65" t="s">
        <v>9</v>
      </c>
      <c r="C302" s="553"/>
      <c r="D302" s="103">
        <v>3460.06</v>
      </c>
      <c r="E302" s="145" t="s">
        <v>2889</v>
      </c>
      <c r="F302" s="147">
        <v>41600</v>
      </c>
      <c r="G302" s="119" t="s">
        <v>2890</v>
      </c>
      <c r="H302" s="23" t="s">
        <v>1113</v>
      </c>
      <c r="I302" s="22"/>
      <c r="J302" s="23" t="s">
        <v>1113</v>
      </c>
      <c r="K302" s="22"/>
      <c r="L302" s="22"/>
      <c r="M302" s="23" t="s">
        <v>1113</v>
      </c>
      <c r="N302" s="23"/>
      <c r="O302" s="22"/>
      <c r="P302" s="24"/>
    </row>
    <row r="303" spans="1:16" s="64" customFormat="1" ht="58.5" customHeight="1" x14ac:dyDescent="0.2">
      <c r="A303" s="550"/>
      <c r="B303" s="65" t="s">
        <v>1091</v>
      </c>
      <c r="C303" s="553"/>
      <c r="D303" s="103">
        <v>6626</v>
      </c>
      <c r="E303" s="145" t="s">
        <v>2891</v>
      </c>
      <c r="F303" s="147">
        <v>41600</v>
      </c>
      <c r="G303" s="119" t="s">
        <v>2892</v>
      </c>
      <c r="H303" s="23" t="s">
        <v>1113</v>
      </c>
      <c r="I303" s="22"/>
      <c r="J303" s="23" t="s">
        <v>1113</v>
      </c>
      <c r="K303" s="22"/>
      <c r="L303" s="22"/>
      <c r="M303" s="23" t="s">
        <v>1113</v>
      </c>
      <c r="N303" s="23"/>
      <c r="O303" s="22"/>
      <c r="P303" s="24"/>
    </row>
    <row r="304" spans="1:16" s="64" customFormat="1" ht="58.5" customHeight="1" x14ac:dyDescent="0.2">
      <c r="A304" s="550"/>
      <c r="B304" s="65" t="s">
        <v>10</v>
      </c>
      <c r="C304" s="553"/>
      <c r="D304" s="103">
        <v>3687.19</v>
      </c>
      <c r="E304" s="145" t="s">
        <v>2893</v>
      </c>
      <c r="F304" s="147">
        <v>41600</v>
      </c>
      <c r="G304" s="119" t="s">
        <v>2894</v>
      </c>
      <c r="H304" s="23" t="s">
        <v>1113</v>
      </c>
      <c r="I304" s="22"/>
      <c r="J304" s="23" t="s">
        <v>1113</v>
      </c>
      <c r="K304" s="22"/>
      <c r="L304" s="22"/>
      <c r="M304" s="23" t="s">
        <v>1113</v>
      </c>
      <c r="N304" s="23"/>
      <c r="O304" s="22"/>
      <c r="P304" s="24"/>
    </row>
    <row r="305" spans="1:16" s="64" customFormat="1" ht="48" customHeight="1" x14ac:dyDescent="0.2">
      <c r="A305" s="550" t="s">
        <v>2045</v>
      </c>
      <c r="B305" s="65" t="s">
        <v>1091</v>
      </c>
      <c r="C305" s="553" t="s">
        <v>3864</v>
      </c>
      <c r="D305" s="103">
        <v>1184.95</v>
      </c>
      <c r="E305" s="145">
        <v>6914</v>
      </c>
      <c r="F305" s="147">
        <v>41584</v>
      </c>
      <c r="G305" s="119" t="s">
        <v>2895</v>
      </c>
      <c r="H305" s="23" t="s">
        <v>1113</v>
      </c>
      <c r="I305" s="22"/>
      <c r="J305" s="23" t="s">
        <v>1113</v>
      </c>
      <c r="K305" s="22"/>
      <c r="L305" s="22"/>
      <c r="M305" s="23" t="s">
        <v>1113</v>
      </c>
      <c r="N305" s="23"/>
      <c r="O305" s="22"/>
      <c r="P305" s="24"/>
    </row>
    <row r="306" spans="1:16" s="64" customFormat="1" ht="48" customHeight="1" x14ac:dyDescent="0.2">
      <c r="A306" s="550"/>
      <c r="B306" s="65" t="s">
        <v>2606</v>
      </c>
      <c r="C306" s="553"/>
      <c r="D306" s="103">
        <v>5310</v>
      </c>
      <c r="E306" s="145">
        <v>6915</v>
      </c>
      <c r="F306" s="147">
        <v>41584</v>
      </c>
      <c r="G306" s="119" t="s">
        <v>2895</v>
      </c>
      <c r="H306" s="23" t="s">
        <v>1113</v>
      </c>
      <c r="I306" s="22"/>
      <c r="J306" s="23" t="s">
        <v>1113</v>
      </c>
      <c r="K306" s="22"/>
      <c r="L306" s="22"/>
      <c r="M306" s="23" t="s">
        <v>1113</v>
      </c>
      <c r="N306" s="23"/>
      <c r="O306" s="22"/>
      <c r="P306" s="24"/>
    </row>
    <row r="307" spans="1:16" s="64" customFormat="1" ht="48" customHeight="1" x14ac:dyDescent="0.2">
      <c r="A307" s="59" t="s">
        <v>2046</v>
      </c>
      <c r="B307" s="65" t="s">
        <v>2607</v>
      </c>
      <c r="C307" s="65" t="s">
        <v>3865</v>
      </c>
      <c r="D307" s="103">
        <v>1490</v>
      </c>
      <c r="E307" s="145">
        <v>6891</v>
      </c>
      <c r="F307" s="147">
        <v>41568</v>
      </c>
      <c r="G307" s="119" t="s">
        <v>2896</v>
      </c>
      <c r="H307" s="23" t="s">
        <v>1113</v>
      </c>
      <c r="I307" s="22"/>
      <c r="J307" s="23" t="s">
        <v>1113</v>
      </c>
      <c r="K307" s="22"/>
      <c r="L307" s="22"/>
      <c r="M307" s="23" t="s">
        <v>1113</v>
      </c>
      <c r="N307" s="23"/>
      <c r="O307" s="22"/>
      <c r="P307" s="24"/>
    </row>
    <row r="308" spans="1:16" s="64" customFormat="1" ht="48" customHeight="1" x14ac:dyDescent="0.2">
      <c r="A308" s="59" t="s">
        <v>2047</v>
      </c>
      <c r="B308" s="65" t="s">
        <v>89</v>
      </c>
      <c r="C308" s="65" t="s">
        <v>3866</v>
      </c>
      <c r="D308" s="103">
        <v>5000</v>
      </c>
      <c r="E308" s="145">
        <v>6916</v>
      </c>
      <c r="F308" s="147">
        <v>41584</v>
      </c>
      <c r="G308" s="119" t="s">
        <v>2897</v>
      </c>
      <c r="H308" s="23" t="s">
        <v>1113</v>
      </c>
      <c r="I308" s="22"/>
      <c r="J308" s="23" t="s">
        <v>1113</v>
      </c>
      <c r="K308" s="22"/>
      <c r="L308" s="22"/>
      <c r="M308" s="23" t="s">
        <v>1113</v>
      </c>
      <c r="N308" s="23"/>
      <c r="O308" s="22"/>
      <c r="P308" s="24"/>
    </row>
    <row r="309" spans="1:16" s="64" customFormat="1" ht="48" customHeight="1" x14ac:dyDescent="0.2">
      <c r="A309" s="59" t="s">
        <v>2048</v>
      </c>
      <c r="B309" s="65" t="s">
        <v>2574</v>
      </c>
      <c r="C309" s="65" t="s">
        <v>3867</v>
      </c>
      <c r="D309" s="103">
        <v>800</v>
      </c>
      <c r="E309" s="145">
        <v>6892</v>
      </c>
      <c r="F309" s="147">
        <v>41570</v>
      </c>
      <c r="G309" s="119" t="s">
        <v>2898</v>
      </c>
      <c r="H309" s="23" t="s">
        <v>1113</v>
      </c>
      <c r="I309" s="22"/>
      <c r="J309" s="23" t="s">
        <v>1113</v>
      </c>
      <c r="K309" s="22"/>
      <c r="L309" s="22"/>
      <c r="M309" s="23" t="s">
        <v>1113</v>
      </c>
      <c r="N309" s="23"/>
      <c r="O309" s="22"/>
      <c r="P309" s="24"/>
    </row>
    <row r="310" spans="1:16" s="64" customFormat="1" ht="48" customHeight="1" x14ac:dyDescent="0.2">
      <c r="A310" s="59" t="s">
        <v>2049</v>
      </c>
      <c r="B310" s="65" t="s">
        <v>752</v>
      </c>
      <c r="C310" s="65" t="s">
        <v>3869</v>
      </c>
      <c r="D310" s="103">
        <v>783.78</v>
      </c>
      <c r="E310" s="145">
        <v>6917</v>
      </c>
      <c r="F310" s="147">
        <v>41585</v>
      </c>
      <c r="G310" s="119" t="s">
        <v>2899</v>
      </c>
      <c r="H310" s="23" t="s">
        <v>1113</v>
      </c>
      <c r="I310" s="22"/>
      <c r="J310" s="23" t="s">
        <v>1113</v>
      </c>
      <c r="K310" s="22"/>
      <c r="L310" s="22"/>
      <c r="M310" s="23" t="s">
        <v>1113</v>
      </c>
      <c r="N310" s="23"/>
      <c r="O310" s="22"/>
      <c r="P310" s="24"/>
    </row>
    <row r="311" spans="1:16" s="64" customFormat="1" ht="48" customHeight="1" x14ac:dyDescent="0.2">
      <c r="A311" s="59" t="s">
        <v>2050</v>
      </c>
      <c r="B311" s="65" t="s">
        <v>2608</v>
      </c>
      <c r="C311" s="65" t="s">
        <v>3868</v>
      </c>
      <c r="D311" s="103">
        <f>780+700</f>
        <v>1480</v>
      </c>
      <c r="E311" s="145">
        <v>6899</v>
      </c>
      <c r="F311" s="147">
        <v>41575</v>
      </c>
      <c r="G311" s="119" t="s">
        <v>2900</v>
      </c>
      <c r="H311" s="23" t="s">
        <v>1113</v>
      </c>
      <c r="I311" s="22"/>
      <c r="J311" s="23" t="s">
        <v>1113</v>
      </c>
      <c r="K311" s="22"/>
      <c r="L311" s="22"/>
      <c r="M311" s="23" t="s">
        <v>1113</v>
      </c>
      <c r="N311" s="23"/>
      <c r="O311" s="22"/>
      <c r="P311" s="24"/>
    </row>
    <row r="312" spans="1:16" s="64" customFormat="1" ht="48" customHeight="1" x14ac:dyDescent="0.2">
      <c r="A312" s="550" t="s">
        <v>2051</v>
      </c>
      <c r="B312" s="65" t="s">
        <v>67</v>
      </c>
      <c r="C312" s="553" t="s">
        <v>3740</v>
      </c>
      <c r="D312" s="103">
        <v>169.5</v>
      </c>
      <c r="E312" s="145">
        <v>6889</v>
      </c>
      <c r="F312" s="147">
        <v>41565</v>
      </c>
      <c r="G312" s="119" t="s">
        <v>2901</v>
      </c>
      <c r="H312" s="23" t="s">
        <v>1113</v>
      </c>
      <c r="I312" s="22"/>
      <c r="J312" s="23" t="s">
        <v>1113</v>
      </c>
      <c r="K312" s="22"/>
      <c r="L312" s="22"/>
      <c r="M312" s="23" t="s">
        <v>1113</v>
      </c>
      <c r="N312" s="23"/>
      <c r="O312" s="22"/>
      <c r="P312" s="24"/>
    </row>
    <row r="313" spans="1:16" s="64" customFormat="1" ht="48" customHeight="1" x14ac:dyDescent="0.2">
      <c r="A313" s="550"/>
      <c r="B313" s="65" t="s">
        <v>442</v>
      </c>
      <c r="C313" s="553"/>
      <c r="D313" s="103">
        <v>114</v>
      </c>
      <c r="E313" s="145">
        <v>6890</v>
      </c>
      <c r="F313" s="147">
        <v>41565</v>
      </c>
      <c r="G313" s="119" t="s">
        <v>2901</v>
      </c>
      <c r="H313" s="23" t="s">
        <v>1113</v>
      </c>
      <c r="I313" s="22"/>
      <c r="J313" s="23" t="s">
        <v>1113</v>
      </c>
      <c r="K313" s="22"/>
      <c r="L313" s="22"/>
      <c r="M313" s="23" t="s">
        <v>1113</v>
      </c>
      <c r="N313" s="23"/>
      <c r="O313" s="22"/>
      <c r="P313" s="24"/>
    </row>
    <row r="314" spans="1:16" s="64" customFormat="1" ht="48" customHeight="1" x14ac:dyDescent="0.2">
      <c r="A314" s="59" t="s">
        <v>2052</v>
      </c>
      <c r="B314" s="65" t="s">
        <v>2288</v>
      </c>
      <c r="C314" s="65" t="s">
        <v>3056</v>
      </c>
      <c r="D314" s="103">
        <v>200</v>
      </c>
      <c r="E314" s="145">
        <v>6898</v>
      </c>
      <c r="F314" s="147">
        <v>41572</v>
      </c>
      <c r="G314" s="119" t="s">
        <v>2900</v>
      </c>
      <c r="H314" s="23" t="s">
        <v>1113</v>
      </c>
      <c r="I314" s="22"/>
      <c r="J314" s="23" t="s">
        <v>1113</v>
      </c>
      <c r="K314" s="22"/>
      <c r="L314" s="22"/>
      <c r="M314" s="23" t="s">
        <v>1113</v>
      </c>
      <c r="N314" s="23"/>
      <c r="O314" s="22"/>
      <c r="P314" s="24"/>
    </row>
    <row r="315" spans="1:16" s="64" customFormat="1" ht="60.75" customHeight="1" x14ac:dyDescent="0.2">
      <c r="A315" s="59" t="s">
        <v>2053</v>
      </c>
      <c r="B315" s="65" t="s">
        <v>2504</v>
      </c>
      <c r="C315" s="65" t="s">
        <v>3870</v>
      </c>
      <c r="D315" s="103">
        <v>22475</v>
      </c>
      <c r="E315" s="145" t="s">
        <v>2902</v>
      </c>
      <c r="F315" s="147">
        <v>41586</v>
      </c>
      <c r="G315" s="119" t="s">
        <v>2903</v>
      </c>
      <c r="H315" s="23" t="s">
        <v>1113</v>
      </c>
      <c r="I315" s="22"/>
      <c r="J315" s="23" t="s">
        <v>1113</v>
      </c>
      <c r="K315" s="22"/>
      <c r="L315" s="22"/>
      <c r="M315" s="23" t="s">
        <v>1113</v>
      </c>
      <c r="N315" s="23"/>
      <c r="O315" s="22"/>
      <c r="P315" s="24"/>
    </row>
    <row r="316" spans="1:16" s="64" customFormat="1" ht="48" customHeight="1" x14ac:dyDescent="0.2">
      <c r="A316" s="59" t="s">
        <v>2054</v>
      </c>
      <c r="B316" s="65" t="s">
        <v>560</v>
      </c>
      <c r="C316" s="65" t="s">
        <v>3871</v>
      </c>
      <c r="D316" s="103">
        <v>2448</v>
      </c>
      <c r="E316" s="145">
        <v>6913</v>
      </c>
      <c r="F316" s="147">
        <v>41583</v>
      </c>
      <c r="G316" s="119" t="s">
        <v>2904</v>
      </c>
      <c r="H316" s="23" t="s">
        <v>1113</v>
      </c>
      <c r="I316" s="22"/>
      <c r="J316" s="23" t="s">
        <v>1113</v>
      </c>
      <c r="K316" s="22"/>
      <c r="L316" s="22"/>
      <c r="M316" s="23" t="s">
        <v>1113</v>
      </c>
      <c r="N316" s="23"/>
      <c r="O316" s="22"/>
      <c r="P316" s="24"/>
    </row>
    <row r="317" spans="1:16" s="64" customFormat="1" ht="48" customHeight="1" x14ac:dyDescent="0.2">
      <c r="A317" s="59" t="s">
        <v>2055</v>
      </c>
      <c r="B317" s="65" t="s">
        <v>2609</v>
      </c>
      <c r="C317" s="65" t="s">
        <v>3872</v>
      </c>
      <c r="D317" s="103">
        <v>411</v>
      </c>
      <c r="E317" s="145">
        <v>6904</v>
      </c>
      <c r="F317" s="147">
        <v>41578</v>
      </c>
      <c r="G317" s="119" t="s">
        <v>2905</v>
      </c>
      <c r="H317" s="23"/>
      <c r="I317" s="23" t="s">
        <v>1113</v>
      </c>
      <c r="J317" s="23" t="s">
        <v>1113</v>
      </c>
      <c r="K317" s="22"/>
      <c r="L317" s="22"/>
      <c r="M317" s="23"/>
      <c r="N317" s="23" t="s">
        <v>1113</v>
      </c>
      <c r="O317" s="22"/>
      <c r="P317" s="24" t="s">
        <v>3068</v>
      </c>
    </row>
    <row r="318" spans="1:16" s="64" customFormat="1" ht="48" customHeight="1" x14ac:dyDescent="0.2">
      <c r="A318" s="59" t="s">
        <v>2056</v>
      </c>
      <c r="B318" s="65" t="s">
        <v>2610</v>
      </c>
      <c r="C318" s="65" t="s">
        <v>3873</v>
      </c>
      <c r="D318" s="103">
        <f>270+175</f>
        <v>445</v>
      </c>
      <c r="E318" s="145">
        <v>6902</v>
      </c>
      <c r="F318" s="147">
        <v>41577</v>
      </c>
      <c r="G318" s="119" t="s">
        <v>2906</v>
      </c>
      <c r="H318" s="23" t="s">
        <v>1113</v>
      </c>
      <c r="I318" s="22"/>
      <c r="J318" s="23" t="s">
        <v>1113</v>
      </c>
      <c r="K318" s="22"/>
      <c r="L318" s="22"/>
      <c r="M318" s="23" t="s">
        <v>1113</v>
      </c>
      <c r="N318" s="23"/>
      <c r="O318" s="22"/>
      <c r="P318" s="24"/>
    </row>
    <row r="319" spans="1:16" s="64" customFormat="1" ht="48" customHeight="1" x14ac:dyDescent="0.2">
      <c r="A319" s="59" t="s">
        <v>2057</v>
      </c>
      <c r="B319" s="65" t="s">
        <v>2545</v>
      </c>
      <c r="C319" s="65" t="s">
        <v>3874</v>
      </c>
      <c r="D319" s="103">
        <v>343</v>
      </c>
      <c r="E319" s="145">
        <v>6912</v>
      </c>
      <c r="F319" s="147">
        <v>41582</v>
      </c>
      <c r="G319" s="119" t="s">
        <v>2907</v>
      </c>
      <c r="H319" s="23" t="s">
        <v>1113</v>
      </c>
      <c r="I319" s="22"/>
      <c r="J319" s="23" t="s">
        <v>1113</v>
      </c>
      <c r="K319" s="22"/>
      <c r="L319" s="22"/>
      <c r="M319" s="23" t="s">
        <v>1113</v>
      </c>
      <c r="N319" s="23"/>
      <c r="O319" s="22"/>
      <c r="P319" s="24"/>
    </row>
    <row r="320" spans="1:16" s="64" customFormat="1" ht="48" customHeight="1" x14ac:dyDescent="0.2">
      <c r="A320" s="550" t="s">
        <v>2058</v>
      </c>
      <c r="B320" s="65" t="s">
        <v>2260</v>
      </c>
      <c r="C320" s="553" t="s">
        <v>3875</v>
      </c>
      <c r="D320" s="103">
        <v>663.16</v>
      </c>
      <c r="E320" s="145">
        <v>6918</v>
      </c>
      <c r="F320" s="549">
        <v>41590</v>
      </c>
      <c r="G320" s="119" t="s">
        <v>2908</v>
      </c>
      <c r="H320" s="23" t="s">
        <v>1113</v>
      </c>
      <c r="I320" s="22"/>
      <c r="J320" s="23" t="s">
        <v>1113</v>
      </c>
      <c r="K320" s="22"/>
      <c r="L320" s="22"/>
      <c r="M320" s="23" t="s">
        <v>1113</v>
      </c>
      <c r="N320" s="23"/>
      <c r="O320" s="22"/>
      <c r="P320" s="24"/>
    </row>
    <row r="321" spans="1:16" s="64" customFormat="1" ht="48" customHeight="1" x14ac:dyDescent="0.2">
      <c r="A321" s="550"/>
      <c r="B321" s="65" t="s">
        <v>2611</v>
      </c>
      <c r="C321" s="553"/>
      <c r="D321" s="103">
        <v>249</v>
      </c>
      <c r="E321" s="145">
        <v>6919</v>
      </c>
      <c r="F321" s="549"/>
      <c r="G321" s="119" t="s">
        <v>2909</v>
      </c>
      <c r="H321" s="23" t="s">
        <v>1113</v>
      </c>
      <c r="I321" s="22"/>
      <c r="J321" s="23" t="s">
        <v>1113</v>
      </c>
      <c r="K321" s="22"/>
      <c r="L321" s="22"/>
      <c r="M321" s="23" t="s">
        <v>1113</v>
      </c>
      <c r="N321" s="23"/>
      <c r="O321" s="22"/>
      <c r="P321" s="24"/>
    </row>
    <row r="322" spans="1:16" s="64" customFormat="1" ht="48" customHeight="1" x14ac:dyDescent="0.2">
      <c r="A322" s="550"/>
      <c r="B322" s="65" t="s">
        <v>172</v>
      </c>
      <c r="C322" s="553"/>
      <c r="D322" s="103">
        <v>745</v>
      </c>
      <c r="E322" s="145">
        <v>6920</v>
      </c>
      <c r="F322" s="549"/>
      <c r="G322" s="119" t="s">
        <v>2910</v>
      </c>
      <c r="H322" s="23" t="s">
        <v>1113</v>
      </c>
      <c r="I322" s="22"/>
      <c r="J322" s="23" t="s">
        <v>1113</v>
      </c>
      <c r="K322" s="22"/>
      <c r="L322" s="22"/>
      <c r="M322" s="23" t="s">
        <v>1113</v>
      </c>
      <c r="N322" s="23"/>
      <c r="O322" s="22"/>
      <c r="P322" s="24"/>
    </row>
    <row r="323" spans="1:16" s="64" customFormat="1" ht="48" customHeight="1" x14ac:dyDescent="0.2">
      <c r="A323" s="550"/>
      <c r="B323" s="65" t="s">
        <v>617</v>
      </c>
      <c r="C323" s="553"/>
      <c r="D323" s="103">
        <v>189</v>
      </c>
      <c r="E323" s="145">
        <v>6921</v>
      </c>
      <c r="F323" s="549"/>
      <c r="G323" s="119" t="s">
        <v>2911</v>
      </c>
      <c r="H323" s="23" t="s">
        <v>1113</v>
      </c>
      <c r="I323" s="22"/>
      <c r="J323" s="23" t="s">
        <v>1113</v>
      </c>
      <c r="K323" s="22"/>
      <c r="L323" s="22"/>
      <c r="M323" s="23" t="s">
        <v>1113</v>
      </c>
      <c r="N323" s="23"/>
      <c r="O323" s="22"/>
      <c r="P323" s="24"/>
    </row>
    <row r="324" spans="1:16" s="64" customFormat="1" ht="48" customHeight="1" x14ac:dyDescent="0.2">
      <c r="A324" s="550" t="s">
        <v>2059</v>
      </c>
      <c r="B324" s="65" t="s">
        <v>2612</v>
      </c>
      <c r="C324" s="553" t="s">
        <v>3057</v>
      </c>
      <c r="D324" s="103">
        <v>238.52</v>
      </c>
      <c r="E324" s="145">
        <v>6926</v>
      </c>
      <c r="F324" s="549">
        <v>41593</v>
      </c>
      <c r="G324" s="119" t="s">
        <v>2912</v>
      </c>
      <c r="H324" s="23" t="s">
        <v>1113</v>
      </c>
      <c r="I324" s="22"/>
      <c r="J324" s="23" t="s">
        <v>1113</v>
      </c>
      <c r="K324" s="22"/>
      <c r="L324" s="22"/>
      <c r="M324" s="23" t="s">
        <v>1113</v>
      </c>
      <c r="N324" s="23"/>
      <c r="O324" s="22"/>
      <c r="P324" s="24"/>
    </row>
    <row r="325" spans="1:16" s="64" customFormat="1" ht="48" customHeight="1" x14ac:dyDescent="0.2">
      <c r="A325" s="550"/>
      <c r="B325" s="65" t="s">
        <v>13</v>
      </c>
      <c r="C325" s="553"/>
      <c r="D325" s="103">
        <v>25.06</v>
      </c>
      <c r="E325" s="145">
        <v>6927</v>
      </c>
      <c r="F325" s="549"/>
      <c r="G325" s="119" t="s">
        <v>2913</v>
      </c>
      <c r="H325" s="23" t="s">
        <v>1113</v>
      </c>
      <c r="I325" s="22"/>
      <c r="J325" s="23" t="s">
        <v>1113</v>
      </c>
      <c r="K325" s="22"/>
      <c r="L325" s="22"/>
      <c r="M325" s="23" t="s">
        <v>1113</v>
      </c>
      <c r="N325" s="23"/>
      <c r="O325" s="22"/>
      <c r="P325" s="24"/>
    </row>
    <row r="326" spans="1:16" s="64" customFormat="1" ht="48" customHeight="1" x14ac:dyDescent="0.2">
      <c r="A326" s="550"/>
      <c r="B326" s="65" t="s">
        <v>2613</v>
      </c>
      <c r="C326" s="553"/>
      <c r="D326" s="103">
        <v>134.69999999999999</v>
      </c>
      <c r="E326" s="145">
        <v>6928</v>
      </c>
      <c r="F326" s="549"/>
      <c r="G326" s="119" t="s">
        <v>2914</v>
      </c>
      <c r="H326" s="23" t="s">
        <v>1113</v>
      </c>
      <c r="I326" s="22"/>
      <c r="J326" s="23" t="s">
        <v>1113</v>
      </c>
      <c r="K326" s="22"/>
      <c r="L326" s="22"/>
      <c r="M326" s="23" t="s">
        <v>1113</v>
      </c>
      <c r="N326" s="23"/>
      <c r="O326" s="22"/>
      <c r="P326" s="24"/>
    </row>
    <row r="327" spans="1:16" s="64" customFormat="1" ht="48" customHeight="1" x14ac:dyDescent="0.2">
      <c r="A327" s="550"/>
      <c r="B327" s="65" t="s">
        <v>2527</v>
      </c>
      <c r="C327" s="553"/>
      <c r="D327" s="103">
        <v>534.1</v>
      </c>
      <c r="E327" s="145">
        <v>6925</v>
      </c>
      <c r="F327" s="549"/>
      <c r="G327" s="119" t="s">
        <v>2913</v>
      </c>
      <c r="H327" s="23" t="s">
        <v>1113</v>
      </c>
      <c r="I327" s="22"/>
      <c r="J327" s="23" t="s">
        <v>1113</v>
      </c>
      <c r="K327" s="22"/>
      <c r="L327" s="22"/>
      <c r="M327" s="23" t="s">
        <v>1113</v>
      </c>
      <c r="N327" s="23"/>
      <c r="O327" s="22"/>
      <c r="P327" s="24"/>
    </row>
    <row r="328" spans="1:16" s="64" customFormat="1" ht="48" customHeight="1" x14ac:dyDescent="0.2">
      <c r="A328" s="550"/>
      <c r="B328" s="65" t="s">
        <v>2614</v>
      </c>
      <c r="C328" s="553"/>
      <c r="D328" s="103">
        <v>294</v>
      </c>
      <c r="E328" s="145">
        <v>6929</v>
      </c>
      <c r="F328" s="549"/>
      <c r="G328" s="119" t="s">
        <v>2915</v>
      </c>
      <c r="H328" s="23" t="s">
        <v>1113</v>
      </c>
      <c r="I328" s="22"/>
      <c r="J328" s="23" t="s">
        <v>1113</v>
      </c>
      <c r="K328" s="22"/>
      <c r="L328" s="22"/>
      <c r="M328" s="23" t="s">
        <v>1113</v>
      </c>
      <c r="N328" s="23"/>
      <c r="O328" s="22"/>
      <c r="P328" s="24"/>
    </row>
    <row r="329" spans="1:16" s="64" customFormat="1" ht="48" customHeight="1" x14ac:dyDescent="0.2">
      <c r="A329" s="59" t="s">
        <v>2060</v>
      </c>
      <c r="B329" s="65" t="s">
        <v>2530</v>
      </c>
      <c r="C329" s="65" t="s">
        <v>3876</v>
      </c>
      <c r="D329" s="103">
        <v>1600</v>
      </c>
      <c r="E329" s="145">
        <v>6901</v>
      </c>
      <c r="F329" s="147">
        <v>41575</v>
      </c>
      <c r="G329" s="119" t="s">
        <v>2916</v>
      </c>
      <c r="H329" s="23" t="s">
        <v>1113</v>
      </c>
      <c r="I329" s="22"/>
      <c r="J329" s="23" t="s">
        <v>1113</v>
      </c>
      <c r="K329" s="22"/>
      <c r="L329" s="22"/>
      <c r="M329" s="23" t="s">
        <v>1113</v>
      </c>
      <c r="N329" s="23"/>
      <c r="O329" s="22"/>
      <c r="P329" s="24"/>
    </row>
    <row r="330" spans="1:16" s="64" customFormat="1" ht="48" customHeight="1" x14ac:dyDescent="0.2">
      <c r="A330" s="550" t="s">
        <v>2061</v>
      </c>
      <c r="B330" s="65" t="s">
        <v>2615</v>
      </c>
      <c r="C330" s="553" t="s">
        <v>3877</v>
      </c>
      <c r="D330" s="103">
        <v>9762</v>
      </c>
      <c r="E330" s="145">
        <v>6931</v>
      </c>
      <c r="F330" s="147">
        <v>41593</v>
      </c>
      <c r="G330" s="119" t="s">
        <v>2912</v>
      </c>
      <c r="H330" s="23" t="s">
        <v>1113</v>
      </c>
      <c r="I330" s="22"/>
      <c r="J330" s="23" t="s">
        <v>1113</v>
      </c>
      <c r="K330" s="22"/>
      <c r="L330" s="22"/>
      <c r="M330" s="23" t="s">
        <v>1113</v>
      </c>
      <c r="N330" s="23"/>
      <c r="O330" s="22"/>
      <c r="P330" s="24"/>
    </row>
    <row r="331" spans="1:16" s="64" customFormat="1" ht="48" customHeight="1" x14ac:dyDescent="0.2">
      <c r="A331" s="550"/>
      <c r="B331" s="65" t="s">
        <v>7</v>
      </c>
      <c r="C331" s="553"/>
      <c r="D331" s="103">
        <v>105</v>
      </c>
      <c r="E331" s="145">
        <v>6930</v>
      </c>
      <c r="F331" s="147">
        <v>41593</v>
      </c>
      <c r="G331" s="119" t="s">
        <v>2917</v>
      </c>
      <c r="H331" s="23" t="s">
        <v>1113</v>
      </c>
      <c r="I331" s="22"/>
      <c r="J331" s="23" t="s">
        <v>1113</v>
      </c>
      <c r="K331" s="22"/>
      <c r="L331" s="22"/>
      <c r="M331" s="23" t="s">
        <v>1113</v>
      </c>
      <c r="N331" s="23"/>
      <c r="O331" s="22"/>
      <c r="P331" s="24"/>
    </row>
    <row r="332" spans="1:16" s="64" customFormat="1" ht="48" customHeight="1" x14ac:dyDescent="0.2">
      <c r="A332" s="550" t="s">
        <v>2062</v>
      </c>
      <c r="B332" s="65" t="s">
        <v>442</v>
      </c>
      <c r="C332" s="553" t="s">
        <v>3878</v>
      </c>
      <c r="D332" s="103">
        <v>171</v>
      </c>
      <c r="E332" s="145">
        <v>6910</v>
      </c>
      <c r="F332" s="549">
        <v>41582</v>
      </c>
      <c r="G332" s="526" t="s">
        <v>2918</v>
      </c>
      <c r="H332" s="23" t="s">
        <v>1113</v>
      </c>
      <c r="I332" s="22"/>
      <c r="J332" s="23" t="s">
        <v>1113</v>
      </c>
      <c r="K332" s="22"/>
      <c r="L332" s="22"/>
      <c r="M332" s="23" t="s">
        <v>1113</v>
      </c>
      <c r="N332" s="23"/>
      <c r="O332" s="22"/>
      <c r="P332" s="24"/>
    </row>
    <row r="333" spans="1:16" s="64" customFormat="1" ht="48" customHeight="1" x14ac:dyDescent="0.2">
      <c r="A333" s="550"/>
      <c r="B333" s="65" t="s">
        <v>1090</v>
      </c>
      <c r="C333" s="553"/>
      <c r="D333" s="103">
        <v>254.25</v>
      </c>
      <c r="E333" s="145">
        <v>6911</v>
      </c>
      <c r="F333" s="549"/>
      <c r="G333" s="526"/>
      <c r="H333" s="23" t="s">
        <v>1113</v>
      </c>
      <c r="I333" s="22"/>
      <c r="J333" s="23" t="s">
        <v>1113</v>
      </c>
      <c r="K333" s="22"/>
      <c r="L333" s="22"/>
      <c r="M333" s="23" t="s">
        <v>1113</v>
      </c>
      <c r="N333" s="23"/>
      <c r="O333" s="22"/>
      <c r="P333" s="24"/>
    </row>
    <row r="334" spans="1:16" s="64" customFormat="1" ht="48" customHeight="1" x14ac:dyDescent="0.2">
      <c r="A334" s="59" t="s">
        <v>2063</v>
      </c>
      <c r="B334" s="65" t="s">
        <v>12</v>
      </c>
      <c r="C334" s="65" t="s">
        <v>3879</v>
      </c>
      <c r="D334" s="103">
        <v>271.2</v>
      </c>
      <c r="E334" s="145">
        <v>6923</v>
      </c>
      <c r="F334" s="147">
        <v>41590</v>
      </c>
      <c r="G334" s="119" t="s">
        <v>2919</v>
      </c>
      <c r="H334" s="23" t="s">
        <v>1113</v>
      </c>
      <c r="I334" s="22"/>
      <c r="J334" s="23" t="s">
        <v>1113</v>
      </c>
      <c r="K334" s="22"/>
      <c r="L334" s="22"/>
      <c r="M334" s="23" t="s">
        <v>1113</v>
      </c>
      <c r="N334" s="23"/>
      <c r="O334" s="22"/>
      <c r="P334" s="24"/>
    </row>
    <row r="335" spans="1:16" s="64" customFormat="1" ht="48" customHeight="1" x14ac:dyDescent="0.2">
      <c r="A335" s="59" t="s">
        <v>2064</v>
      </c>
      <c r="B335" s="65" t="s">
        <v>2616</v>
      </c>
      <c r="C335" s="65" t="s">
        <v>3880</v>
      </c>
      <c r="D335" s="103">
        <f>524+375</f>
        <v>899</v>
      </c>
      <c r="E335" s="145">
        <v>6936</v>
      </c>
      <c r="F335" s="147">
        <v>41597</v>
      </c>
      <c r="G335" s="119" t="s">
        <v>2920</v>
      </c>
      <c r="H335" s="23" t="s">
        <v>1113</v>
      </c>
      <c r="I335" s="22"/>
      <c r="J335" s="23" t="s">
        <v>1113</v>
      </c>
      <c r="K335" s="22"/>
      <c r="L335" s="22"/>
      <c r="M335" s="23" t="s">
        <v>1113</v>
      </c>
      <c r="N335" s="23"/>
      <c r="O335" s="22"/>
      <c r="P335" s="24"/>
    </row>
    <row r="336" spans="1:16" s="64" customFormat="1" ht="48" customHeight="1" x14ac:dyDescent="0.2">
      <c r="A336" s="59" t="s">
        <v>2065</v>
      </c>
      <c r="B336" s="65" t="s">
        <v>1093</v>
      </c>
      <c r="C336" s="65" t="s">
        <v>3881</v>
      </c>
      <c r="D336" s="103">
        <f>1294.29+9.05</f>
        <v>1303.3399999999999</v>
      </c>
      <c r="E336" s="145" t="s">
        <v>14</v>
      </c>
      <c r="F336" s="147">
        <v>41597</v>
      </c>
      <c r="G336" s="119" t="s">
        <v>2921</v>
      </c>
      <c r="H336" s="23" t="s">
        <v>1113</v>
      </c>
      <c r="I336" s="22"/>
      <c r="J336" s="23" t="s">
        <v>1113</v>
      </c>
      <c r="K336" s="22"/>
      <c r="L336" s="22"/>
      <c r="M336" s="23" t="s">
        <v>1113</v>
      </c>
      <c r="N336" s="23"/>
      <c r="O336" s="22"/>
      <c r="P336" s="24"/>
    </row>
    <row r="337" spans="1:16" s="64" customFormat="1" ht="48" customHeight="1" x14ac:dyDescent="0.2">
      <c r="A337" s="550" t="s">
        <v>2066</v>
      </c>
      <c r="B337" s="65" t="s">
        <v>2597</v>
      </c>
      <c r="C337" s="553" t="s">
        <v>3882</v>
      </c>
      <c r="D337" s="103">
        <v>339</v>
      </c>
      <c r="E337" s="145">
        <v>6939</v>
      </c>
      <c r="F337" s="549">
        <v>41597</v>
      </c>
      <c r="G337" s="119" t="s">
        <v>2921</v>
      </c>
      <c r="H337" s="23" t="s">
        <v>1113</v>
      </c>
      <c r="I337" s="22"/>
      <c r="J337" s="23" t="s">
        <v>1113</v>
      </c>
      <c r="K337" s="22"/>
      <c r="L337" s="22"/>
      <c r="M337" s="23" t="s">
        <v>1113</v>
      </c>
      <c r="N337" s="23"/>
      <c r="O337" s="22"/>
      <c r="P337" s="24"/>
    </row>
    <row r="338" spans="1:16" s="64" customFormat="1" ht="48" customHeight="1" x14ac:dyDescent="0.2">
      <c r="A338" s="550"/>
      <c r="B338" s="65" t="s">
        <v>174</v>
      </c>
      <c r="C338" s="553"/>
      <c r="D338" s="103">
        <v>180</v>
      </c>
      <c r="E338" s="145">
        <v>6940</v>
      </c>
      <c r="F338" s="549"/>
      <c r="G338" s="119" t="s">
        <v>2921</v>
      </c>
      <c r="H338" s="23" t="s">
        <v>1113</v>
      </c>
      <c r="I338" s="22"/>
      <c r="J338" s="23" t="s">
        <v>1113</v>
      </c>
      <c r="K338" s="22"/>
      <c r="L338" s="22"/>
      <c r="M338" s="23" t="s">
        <v>1113</v>
      </c>
      <c r="N338" s="23"/>
      <c r="O338" s="22"/>
      <c r="P338" s="24"/>
    </row>
    <row r="339" spans="1:16" s="64" customFormat="1" ht="48" customHeight="1" x14ac:dyDescent="0.2">
      <c r="A339" s="59" t="s">
        <v>2067</v>
      </c>
      <c r="B339" s="65" t="s">
        <v>67</v>
      </c>
      <c r="C339" s="65" t="s">
        <v>3756</v>
      </c>
      <c r="D339" s="103">
        <v>203.4</v>
      </c>
      <c r="E339" s="145">
        <v>6924</v>
      </c>
      <c r="F339" s="147">
        <v>41593</v>
      </c>
      <c r="G339" s="119" t="s">
        <v>2912</v>
      </c>
      <c r="H339" s="23" t="s">
        <v>1113</v>
      </c>
      <c r="I339" s="22"/>
      <c r="J339" s="23" t="s">
        <v>1113</v>
      </c>
      <c r="K339" s="22"/>
      <c r="L339" s="22"/>
      <c r="M339" s="23" t="s">
        <v>1113</v>
      </c>
      <c r="N339" s="23"/>
      <c r="O339" s="22"/>
      <c r="P339" s="24"/>
    </row>
    <row r="340" spans="1:16" s="64" customFormat="1" ht="48" customHeight="1" x14ac:dyDescent="0.2">
      <c r="A340" s="550" t="s">
        <v>2068</v>
      </c>
      <c r="B340" s="65" t="s">
        <v>67</v>
      </c>
      <c r="C340" s="553" t="s">
        <v>3740</v>
      </c>
      <c r="D340" s="103">
        <v>169.5</v>
      </c>
      <c r="E340" s="145">
        <v>6932</v>
      </c>
      <c r="F340" s="147">
        <v>41596</v>
      </c>
      <c r="G340" s="119" t="s">
        <v>2922</v>
      </c>
      <c r="H340" s="23" t="s">
        <v>1113</v>
      </c>
      <c r="I340" s="22"/>
      <c r="J340" s="23" t="s">
        <v>1113</v>
      </c>
      <c r="K340" s="22"/>
      <c r="L340" s="22"/>
      <c r="M340" s="23" t="s">
        <v>1113</v>
      </c>
      <c r="N340" s="23"/>
      <c r="O340" s="22"/>
      <c r="P340" s="24"/>
    </row>
    <row r="341" spans="1:16" s="64" customFormat="1" ht="48" customHeight="1" x14ac:dyDescent="0.2">
      <c r="A341" s="550"/>
      <c r="B341" s="65" t="s">
        <v>442</v>
      </c>
      <c r="C341" s="553"/>
      <c r="D341" s="103">
        <v>114</v>
      </c>
      <c r="E341" s="145">
        <v>6933</v>
      </c>
      <c r="F341" s="147">
        <v>41596</v>
      </c>
      <c r="G341" s="119" t="s">
        <v>2922</v>
      </c>
      <c r="H341" s="23" t="s">
        <v>1113</v>
      </c>
      <c r="I341" s="22"/>
      <c r="J341" s="23" t="s">
        <v>1113</v>
      </c>
      <c r="K341" s="22"/>
      <c r="L341" s="22"/>
      <c r="M341" s="23" t="s">
        <v>1113</v>
      </c>
      <c r="N341" s="23"/>
      <c r="O341" s="22"/>
      <c r="P341" s="24"/>
    </row>
    <row r="342" spans="1:16" s="64" customFormat="1" ht="48" customHeight="1" x14ac:dyDescent="0.2">
      <c r="A342" s="550" t="s">
        <v>2069</v>
      </c>
      <c r="B342" s="65" t="s">
        <v>15</v>
      </c>
      <c r="C342" s="553" t="s">
        <v>3883</v>
      </c>
      <c r="D342" s="103">
        <v>2715</v>
      </c>
      <c r="E342" s="145">
        <v>6955</v>
      </c>
      <c r="F342" s="147">
        <v>41614</v>
      </c>
      <c r="G342" s="119" t="s">
        <v>2923</v>
      </c>
      <c r="H342" s="23" t="s">
        <v>1113</v>
      </c>
      <c r="I342" s="22"/>
      <c r="J342" s="23" t="s">
        <v>1113</v>
      </c>
      <c r="K342" s="22"/>
      <c r="L342" s="22"/>
      <c r="M342" s="23" t="s">
        <v>1113</v>
      </c>
      <c r="N342" s="23"/>
      <c r="O342" s="22"/>
      <c r="P342" s="24"/>
    </row>
    <row r="343" spans="1:16" s="64" customFormat="1" ht="48" customHeight="1" x14ac:dyDescent="0.2">
      <c r="A343" s="550"/>
      <c r="B343" s="65" t="s">
        <v>2617</v>
      </c>
      <c r="C343" s="553"/>
      <c r="D343" s="103">
        <v>1136.8900000000001</v>
      </c>
      <c r="E343" s="145">
        <v>6956</v>
      </c>
      <c r="F343" s="147">
        <v>41614</v>
      </c>
      <c r="G343" s="119" t="s">
        <v>2923</v>
      </c>
      <c r="H343" s="23" t="s">
        <v>1113</v>
      </c>
      <c r="I343" s="22"/>
      <c r="J343" s="23" t="s">
        <v>1113</v>
      </c>
      <c r="K343" s="22"/>
      <c r="L343" s="22"/>
      <c r="M343" s="23" t="s">
        <v>1113</v>
      </c>
      <c r="N343" s="23"/>
      <c r="O343" s="22"/>
      <c r="P343" s="24"/>
    </row>
    <row r="344" spans="1:16" s="64" customFormat="1" ht="48" customHeight="1" x14ac:dyDescent="0.2">
      <c r="A344" s="59" t="s">
        <v>2070</v>
      </c>
      <c r="B344" s="65" t="s">
        <v>2616</v>
      </c>
      <c r="C344" s="65" t="s">
        <v>3884</v>
      </c>
      <c r="D344" s="103">
        <v>3580</v>
      </c>
      <c r="E344" s="145">
        <v>6949</v>
      </c>
      <c r="F344" s="147">
        <v>41606</v>
      </c>
      <c r="G344" s="119" t="s">
        <v>2924</v>
      </c>
      <c r="H344" s="23" t="s">
        <v>1113</v>
      </c>
      <c r="I344" s="22"/>
      <c r="J344" s="23" t="s">
        <v>1113</v>
      </c>
      <c r="K344" s="22"/>
      <c r="L344" s="22"/>
      <c r="M344" s="23" t="s">
        <v>1113</v>
      </c>
      <c r="N344" s="23"/>
      <c r="O344" s="22"/>
      <c r="P344" s="24"/>
    </row>
    <row r="345" spans="1:16" s="64" customFormat="1" ht="48" customHeight="1" x14ac:dyDescent="0.2">
      <c r="A345" s="59" t="s">
        <v>2071</v>
      </c>
      <c r="B345" s="65" t="s">
        <v>677</v>
      </c>
      <c r="C345" s="65" t="s">
        <v>3885</v>
      </c>
      <c r="D345" s="103">
        <v>548.5</v>
      </c>
      <c r="E345" s="145">
        <v>6941</v>
      </c>
      <c r="F345" s="147">
        <v>41599</v>
      </c>
      <c r="G345" s="119" t="s">
        <v>2925</v>
      </c>
      <c r="H345" s="23" t="s">
        <v>1113</v>
      </c>
      <c r="I345" s="22"/>
      <c r="J345" s="23" t="s">
        <v>1113</v>
      </c>
      <c r="K345" s="22"/>
      <c r="L345" s="22"/>
      <c r="M345" s="23" t="s">
        <v>1113</v>
      </c>
      <c r="N345" s="23"/>
      <c r="O345" s="22"/>
      <c r="P345" s="24"/>
    </row>
    <row r="346" spans="1:16" s="64" customFormat="1" ht="48" customHeight="1" x14ac:dyDescent="0.2">
      <c r="A346" s="59" t="s">
        <v>2072</v>
      </c>
      <c r="B346" s="65" t="s">
        <v>560</v>
      </c>
      <c r="C346" s="65" t="s">
        <v>3886</v>
      </c>
      <c r="D346" s="103">
        <v>1875</v>
      </c>
      <c r="E346" s="145">
        <v>6948</v>
      </c>
      <c r="F346" s="147">
        <v>41605</v>
      </c>
      <c r="G346" s="119" t="s">
        <v>2926</v>
      </c>
      <c r="H346" s="23" t="s">
        <v>1113</v>
      </c>
      <c r="I346" s="22"/>
      <c r="J346" s="23" t="s">
        <v>1113</v>
      </c>
      <c r="K346" s="22"/>
      <c r="L346" s="22"/>
      <c r="M346" s="23" t="s">
        <v>1113</v>
      </c>
      <c r="N346" s="23"/>
      <c r="O346" s="22"/>
      <c r="P346" s="24"/>
    </row>
    <row r="347" spans="1:16" s="64" customFormat="1" ht="48" customHeight="1" x14ac:dyDescent="0.2">
      <c r="A347" s="59" t="s">
        <v>2073</v>
      </c>
      <c r="B347" s="65" t="s">
        <v>560</v>
      </c>
      <c r="C347" s="65" t="s">
        <v>3887</v>
      </c>
      <c r="D347" s="103">
        <v>3079.28</v>
      </c>
      <c r="E347" s="145">
        <v>6942</v>
      </c>
      <c r="F347" s="147">
        <v>41600</v>
      </c>
      <c r="G347" s="119" t="s">
        <v>2927</v>
      </c>
      <c r="H347" s="23" t="s">
        <v>1113</v>
      </c>
      <c r="I347" s="22"/>
      <c r="J347" s="23" t="s">
        <v>1113</v>
      </c>
      <c r="K347" s="22"/>
      <c r="L347" s="22"/>
      <c r="M347" s="23" t="s">
        <v>1113</v>
      </c>
      <c r="N347" s="23"/>
      <c r="O347" s="22"/>
      <c r="P347" s="24"/>
    </row>
    <row r="348" spans="1:16" s="64" customFormat="1" ht="48" customHeight="1" x14ac:dyDescent="0.2">
      <c r="A348" s="59" t="s">
        <v>2074</v>
      </c>
      <c r="B348" s="65" t="s">
        <v>19</v>
      </c>
      <c r="C348" s="65" t="s">
        <v>3888</v>
      </c>
      <c r="D348" s="103">
        <v>1504.27</v>
      </c>
      <c r="E348" s="145">
        <v>6957</v>
      </c>
      <c r="F348" s="147">
        <v>41619</v>
      </c>
      <c r="G348" s="119" t="s">
        <v>2928</v>
      </c>
      <c r="H348" s="23" t="s">
        <v>1113</v>
      </c>
      <c r="I348" s="22"/>
      <c r="J348" s="23" t="s">
        <v>1113</v>
      </c>
      <c r="K348" s="22"/>
      <c r="L348" s="22"/>
      <c r="M348" s="23" t="s">
        <v>1113</v>
      </c>
      <c r="N348" s="23"/>
      <c r="O348" s="22"/>
      <c r="P348" s="24"/>
    </row>
    <row r="349" spans="1:16" s="64" customFormat="1" ht="48" customHeight="1" x14ac:dyDescent="0.2">
      <c r="A349" s="59" t="s">
        <v>2075</v>
      </c>
      <c r="B349" s="65" t="s">
        <v>2558</v>
      </c>
      <c r="C349" s="65" t="s">
        <v>3890</v>
      </c>
      <c r="D349" s="103">
        <v>845.04</v>
      </c>
      <c r="E349" s="145">
        <v>6947</v>
      </c>
      <c r="F349" s="147">
        <v>41603</v>
      </c>
      <c r="G349" s="119" t="s">
        <v>2929</v>
      </c>
      <c r="H349" s="23" t="s">
        <v>1113</v>
      </c>
      <c r="I349" s="22"/>
      <c r="J349" s="23" t="s">
        <v>1113</v>
      </c>
      <c r="K349" s="22"/>
      <c r="L349" s="22"/>
      <c r="M349" s="23" t="s">
        <v>1113</v>
      </c>
      <c r="N349" s="23"/>
      <c r="O349" s="22"/>
      <c r="P349" s="24"/>
    </row>
    <row r="350" spans="1:16" s="64" customFormat="1" ht="48" customHeight="1" x14ac:dyDescent="0.2">
      <c r="A350" s="59" t="s">
        <v>2076</v>
      </c>
      <c r="B350" s="65" t="s">
        <v>2618</v>
      </c>
      <c r="C350" s="65" t="s">
        <v>3889</v>
      </c>
      <c r="D350" s="103">
        <v>3655</v>
      </c>
      <c r="E350" s="145">
        <v>6951</v>
      </c>
      <c r="F350" s="147">
        <v>41607</v>
      </c>
      <c r="G350" s="119" t="s">
        <v>2930</v>
      </c>
      <c r="H350" s="23" t="s">
        <v>1113</v>
      </c>
      <c r="I350" s="22"/>
      <c r="J350" s="23" t="s">
        <v>1113</v>
      </c>
      <c r="K350" s="22"/>
      <c r="L350" s="22"/>
      <c r="M350" s="23" t="s">
        <v>1113</v>
      </c>
      <c r="N350" s="23"/>
      <c r="O350" s="22"/>
      <c r="P350" s="24"/>
    </row>
    <row r="351" spans="1:16" s="64" customFormat="1" ht="48" customHeight="1" x14ac:dyDescent="0.2">
      <c r="A351" s="59" t="s">
        <v>2077</v>
      </c>
      <c r="B351" s="65" t="s">
        <v>2619</v>
      </c>
      <c r="C351" s="65" t="s">
        <v>3891</v>
      </c>
      <c r="D351" s="103">
        <v>1275</v>
      </c>
      <c r="E351" s="145">
        <v>6952</v>
      </c>
      <c r="F351" s="147">
        <v>41610</v>
      </c>
      <c r="G351" s="119" t="s">
        <v>2931</v>
      </c>
      <c r="H351" s="23" t="s">
        <v>1113</v>
      </c>
      <c r="I351" s="22"/>
      <c r="J351" s="23" t="s">
        <v>1113</v>
      </c>
      <c r="K351" s="22"/>
      <c r="L351" s="22"/>
      <c r="M351" s="23" t="s">
        <v>1113</v>
      </c>
      <c r="N351" s="23"/>
      <c r="O351" s="22"/>
      <c r="P351" s="24"/>
    </row>
    <row r="352" spans="1:16" s="64" customFormat="1" ht="48" customHeight="1" x14ac:dyDescent="0.2">
      <c r="A352" s="59" t="s">
        <v>2078</v>
      </c>
      <c r="B352" s="65" t="s">
        <v>2619</v>
      </c>
      <c r="C352" s="65" t="s">
        <v>3892</v>
      </c>
      <c r="D352" s="103">
        <v>345</v>
      </c>
      <c r="E352" s="145">
        <v>6943</v>
      </c>
      <c r="F352" s="147">
        <v>41600</v>
      </c>
      <c r="G352" s="119" t="s">
        <v>2932</v>
      </c>
      <c r="H352" s="23" t="s">
        <v>1113</v>
      </c>
      <c r="I352" s="22"/>
      <c r="J352" s="23" t="s">
        <v>1113</v>
      </c>
      <c r="K352" s="22"/>
      <c r="L352" s="22"/>
      <c r="M352" s="23" t="s">
        <v>1113</v>
      </c>
      <c r="N352" s="23"/>
      <c r="O352" s="22"/>
      <c r="P352" s="24"/>
    </row>
    <row r="353" spans="1:16" s="64" customFormat="1" ht="48" customHeight="1" x14ac:dyDescent="0.2">
      <c r="A353" s="550" t="s">
        <v>2079</v>
      </c>
      <c r="B353" s="65" t="s">
        <v>442</v>
      </c>
      <c r="C353" s="553" t="s">
        <v>3740</v>
      </c>
      <c r="D353" s="103">
        <v>270</v>
      </c>
      <c r="E353" s="145">
        <v>6945</v>
      </c>
      <c r="F353" s="147">
        <v>41603</v>
      </c>
      <c r="G353" s="119" t="s">
        <v>2933</v>
      </c>
      <c r="H353" s="23" t="s">
        <v>1113</v>
      </c>
      <c r="I353" s="22"/>
      <c r="J353" s="23" t="s">
        <v>1113</v>
      </c>
      <c r="K353" s="22"/>
      <c r="L353" s="22"/>
      <c r="M353" s="23" t="s">
        <v>1113</v>
      </c>
      <c r="N353" s="23"/>
      <c r="O353" s="22"/>
      <c r="P353" s="24"/>
    </row>
    <row r="354" spans="1:16" s="64" customFormat="1" ht="48" customHeight="1" x14ac:dyDescent="0.2">
      <c r="A354" s="550"/>
      <c r="B354" s="65" t="s">
        <v>1090</v>
      </c>
      <c r="C354" s="553"/>
      <c r="D354" s="103">
        <v>381.38</v>
      </c>
      <c r="E354" s="145">
        <v>6946</v>
      </c>
      <c r="F354" s="147">
        <v>41603</v>
      </c>
      <c r="G354" s="119" t="s">
        <v>2933</v>
      </c>
      <c r="H354" s="23" t="s">
        <v>1113</v>
      </c>
      <c r="I354" s="22"/>
      <c r="J354" s="23" t="s">
        <v>1113</v>
      </c>
      <c r="K354" s="22"/>
      <c r="L354" s="22"/>
      <c r="M354" s="23" t="s">
        <v>1113</v>
      </c>
      <c r="N354" s="23"/>
      <c r="O354" s="22"/>
      <c r="P354" s="24"/>
    </row>
    <row r="355" spans="1:16" s="64" customFormat="1" ht="48" customHeight="1" x14ac:dyDescent="0.2">
      <c r="A355" s="59" t="s">
        <v>2080</v>
      </c>
      <c r="B355" s="65" t="s">
        <v>1091</v>
      </c>
      <c r="C355" s="65" t="s">
        <v>3893</v>
      </c>
      <c r="D355" s="103">
        <v>684</v>
      </c>
      <c r="E355" s="145">
        <v>6953</v>
      </c>
      <c r="F355" s="147">
        <v>41612</v>
      </c>
      <c r="G355" s="119" t="s">
        <v>2934</v>
      </c>
      <c r="H355" s="23" t="s">
        <v>1113</v>
      </c>
      <c r="I355" s="22"/>
      <c r="J355" s="23" t="s">
        <v>1113</v>
      </c>
      <c r="K355" s="22"/>
      <c r="L355" s="22"/>
      <c r="M355" s="23" t="s">
        <v>1113</v>
      </c>
      <c r="N355" s="23"/>
      <c r="O355" s="22"/>
      <c r="P355" s="24"/>
    </row>
    <row r="356" spans="1:16" s="64" customFormat="1" ht="48" customHeight="1" x14ac:dyDescent="0.2">
      <c r="A356" s="59" t="s">
        <v>2081</v>
      </c>
      <c r="B356" s="65" t="s">
        <v>2565</v>
      </c>
      <c r="C356" s="65" t="s">
        <v>3894</v>
      </c>
      <c r="D356" s="103">
        <v>1274.1099999999999</v>
      </c>
      <c r="E356" s="145">
        <v>6954</v>
      </c>
      <c r="F356" s="147">
        <v>41613</v>
      </c>
      <c r="G356" s="119" t="s">
        <v>2935</v>
      </c>
      <c r="H356" s="23" t="s">
        <v>1113</v>
      </c>
      <c r="I356" s="22"/>
      <c r="J356" s="23" t="s">
        <v>1113</v>
      </c>
      <c r="K356" s="22"/>
      <c r="L356" s="22"/>
      <c r="M356" s="23" t="s">
        <v>1113</v>
      </c>
      <c r="N356" s="23"/>
      <c r="O356" s="22"/>
      <c r="P356" s="24"/>
    </row>
    <row r="357" spans="1:16" s="64" customFormat="1" ht="48" customHeight="1" x14ac:dyDescent="0.2">
      <c r="A357" s="550" t="s">
        <v>2082</v>
      </c>
      <c r="B357" s="65" t="s">
        <v>442</v>
      </c>
      <c r="C357" s="553" t="s">
        <v>3788</v>
      </c>
      <c r="D357" s="103">
        <v>150</v>
      </c>
      <c r="E357" s="145">
        <v>6958</v>
      </c>
      <c r="F357" s="147">
        <v>41621</v>
      </c>
      <c r="G357" s="119" t="s">
        <v>2936</v>
      </c>
      <c r="H357" s="23" t="s">
        <v>1113</v>
      </c>
      <c r="I357" s="22"/>
      <c r="J357" s="23" t="s">
        <v>1113</v>
      </c>
      <c r="K357" s="22"/>
      <c r="L357" s="22"/>
      <c r="M357" s="23" t="s">
        <v>1113</v>
      </c>
      <c r="N357" s="23"/>
      <c r="O357" s="22"/>
      <c r="P357" s="24"/>
    </row>
    <row r="358" spans="1:16" s="64" customFormat="1" ht="48" customHeight="1" x14ac:dyDescent="0.2">
      <c r="A358" s="550"/>
      <c r="B358" s="65" t="s">
        <v>67</v>
      </c>
      <c r="C358" s="553"/>
      <c r="D358" s="103">
        <v>211.88</v>
      </c>
      <c r="E358" s="145">
        <v>6959</v>
      </c>
      <c r="F358" s="147">
        <v>41621</v>
      </c>
      <c r="G358" s="119" t="s">
        <v>2936</v>
      </c>
      <c r="H358" s="23" t="s">
        <v>1113</v>
      </c>
      <c r="I358" s="22"/>
      <c r="J358" s="23" t="s">
        <v>1113</v>
      </c>
      <c r="K358" s="22"/>
      <c r="L358" s="22"/>
      <c r="M358" s="23" t="s">
        <v>1113</v>
      </c>
      <c r="N358" s="23"/>
      <c r="O358" s="22"/>
      <c r="P358" s="24"/>
    </row>
    <row r="359" spans="1:16" s="64" customFormat="1" ht="48" customHeight="1" thickBot="1" x14ac:dyDescent="0.25">
      <c r="A359" s="38" t="s">
        <v>2083</v>
      </c>
      <c r="B359" s="34" t="s">
        <v>2604</v>
      </c>
      <c r="C359" s="34" t="s">
        <v>3895</v>
      </c>
      <c r="D359" s="148">
        <v>270</v>
      </c>
      <c r="E359" s="146">
        <v>6961</v>
      </c>
      <c r="F359" s="149">
        <v>41624</v>
      </c>
      <c r="G359" s="127" t="s">
        <v>2937</v>
      </c>
      <c r="H359" s="27" t="s">
        <v>1113</v>
      </c>
      <c r="I359" s="26"/>
      <c r="J359" s="27" t="s">
        <v>1113</v>
      </c>
      <c r="K359" s="26"/>
      <c r="L359" s="26"/>
      <c r="M359" s="27" t="s">
        <v>1113</v>
      </c>
      <c r="N359" s="27"/>
      <c r="O359" s="26"/>
      <c r="P359" s="28"/>
    </row>
    <row r="360" spans="1:16" s="64" customFormat="1" ht="12" thickTop="1" x14ac:dyDescent="0.2">
      <c r="A360" s="1"/>
      <c r="D360" s="6"/>
      <c r="E360" s="10"/>
      <c r="F360" s="1"/>
    </row>
    <row r="362" spans="1:16" s="72" customFormat="1" ht="45" customHeight="1" thickBot="1" x14ac:dyDescent="0.25">
      <c r="A362" s="486" t="s">
        <v>16</v>
      </c>
      <c r="B362" s="486"/>
      <c r="C362" s="486"/>
      <c r="D362" s="486"/>
      <c r="E362" s="486"/>
      <c r="F362" s="486"/>
      <c r="G362" s="486"/>
      <c r="H362" s="486"/>
      <c r="I362" s="486"/>
      <c r="J362" s="486"/>
      <c r="K362" s="486"/>
      <c r="L362" s="486"/>
      <c r="M362" s="486"/>
      <c r="N362" s="486"/>
      <c r="O362" s="486"/>
      <c r="P362" s="486"/>
    </row>
    <row r="363" spans="1:16" s="47" customFormat="1" ht="51" customHeight="1" thickTop="1" x14ac:dyDescent="0.2">
      <c r="A363" s="527" t="s">
        <v>2102</v>
      </c>
      <c r="B363" s="529" t="s">
        <v>2103</v>
      </c>
      <c r="C363" s="529" t="s">
        <v>2104</v>
      </c>
      <c r="D363" s="529" t="s">
        <v>1107</v>
      </c>
      <c r="E363" s="477" t="s">
        <v>1108</v>
      </c>
      <c r="F363" s="477" t="s">
        <v>2159</v>
      </c>
      <c r="G363" s="477" t="s">
        <v>2105</v>
      </c>
      <c r="H363" s="477" t="s">
        <v>2106</v>
      </c>
      <c r="I363" s="477"/>
      <c r="J363" s="477" t="s">
        <v>2107</v>
      </c>
      <c r="K363" s="477"/>
      <c r="L363" s="477" t="s">
        <v>2108</v>
      </c>
      <c r="M363" s="477"/>
      <c r="N363" s="477"/>
      <c r="O363" s="477"/>
      <c r="P363" s="488" t="s">
        <v>2109</v>
      </c>
    </row>
    <row r="364" spans="1:16" s="47" customFormat="1" ht="45" customHeight="1" x14ac:dyDescent="0.2">
      <c r="A364" s="528"/>
      <c r="B364" s="530"/>
      <c r="C364" s="530"/>
      <c r="D364" s="530"/>
      <c r="E364" s="532"/>
      <c r="F364" s="532"/>
      <c r="G364" s="532"/>
      <c r="H364" s="161" t="s">
        <v>2110</v>
      </c>
      <c r="I364" s="161" t="s">
        <v>2111</v>
      </c>
      <c r="J364" s="161" t="s">
        <v>2112</v>
      </c>
      <c r="K364" s="161" t="s">
        <v>2111</v>
      </c>
      <c r="L364" s="161" t="s">
        <v>1109</v>
      </c>
      <c r="M364" s="161" t="s">
        <v>1110</v>
      </c>
      <c r="N364" s="161" t="s">
        <v>1111</v>
      </c>
      <c r="O364" s="161" t="s">
        <v>1112</v>
      </c>
      <c r="P364" s="541"/>
    </row>
    <row r="365" spans="1:16" s="14" customFormat="1" ht="68.25" customHeight="1" x14ac:dyDescent="0.2">
      <c r="A365" s="495" t="s">
        <v>2084</v>
      </c>
      <c r="B365" s="66" t="s">
        <v>226</v>
      </c>
      <c r="C365" s="479" t="s">
        <v>3767</v>
      </c>
      <c r="D365" s="150">
        <v>3120.37</v>
      </c>
      <c r="E365" s="145" t="s">
        <v>2982</v>
      </c>
      <c r="F365" s="555">
        <v>41340</v>
      </c>
      <c r="G365" s="63" t="s">
        <v>2983</v>
      </c>
      <c r="H365" s="151" t="s">
        <v>1113</v>
      </c>
      <c r="I365" s="29"/>
      <c r="J365" s="151" t="s">
        <v>1113</v>
      </c>
      <c r="K365" s="29"/>
      <c r="L365" s="29"/>
      <c r="M365" s="151" t="s">
        <v>1113</v>
      </c>
      <c r="N365" s="29"/>
      <c r="O365" s="29"/>
      <c r="P365" s="48"/>
    </row>
    <row r="366" spans="1:16" s="14" customFormat="1" ht="68.25" customHeight="1" x14ac:dyDescent="0.2">
      <c r="A366" s="495"/>
      <c r="B366" s="66" t="s">
        <v>2526</v>
      </c>
      <c r="C366" s="479"/>
      <c r="D366" s="150">
        <v>37244.400000000001</v>
      </c>
      <c r="E366" s="145" t="s">
        <v>2984</v>
      </c>
      <c r="F366" s="555"/>
      <c r="G366" s="63" t="s">
        <v>2985</v>
      </c>
      <c r="H366" s="151" t="s">
        <v>1113</v>
      </c>
      <c r="I366" s="29"/>
      <c r="J366" s="151" t="s">
        <v>1113</v>
      </c>
      <c r="K366" s="29"/>
      <c r="L366" s="29"/>
      <c r="M366" s="151" t="s">
        <v>1113</v>
      </c>
      <c r="N366" s="29"/>
      <c r="O366" s="29"/>
      <c r="P366" s="48"/>
    </row>
    <row r="367" spans="1:16" s="14" customFormat="1" ht="68.25" customHeight="1" x14ac:dyDescent="0.2">
      <c r="A367" s="84" t="s">
        <v>2085</v>
      </c>
      <c r="B367" s="66" t="s">
        <v>4</v>
      </c>
      <c r="C367" s="66" t="s">
        <v>3896</v>
      </c>
      <c r="D367" s="150">
        <v>130000</v>
      </c>
      <c r="E367" s="145" t="s">
        <v>2986</v>
      </c>
      <c r="F367" s="156">
        <v>41340</v>
      </c>
      <c r="G367" s="66" t="s">
        <v>2987</v>
      </c>
      <c r="H367" s="151" t="s">
        <v>1113</v>
      </c>
      <c r="I367" s="29"/>
      <c r="J367" s="151" t="s">
        <v>1113</v>
      </c>
      <c r="K367" s="29"/>
      <c r="L367" s="29"/>
      <c r="M367" s="151" t="s">
        <v>1113</v>
      </c>
      <c r="N367" s="29"/>
      <c r="O367" s="29"/>
      <c r="P367" s="48"/>
    </row>
    <row r="368" spans="1:16" s="14" customFormat="1" ht="49.5" customHeight="1" x14ac:dyDescent="0.2">
      <c r="A368" s="495" t="s">
        <v>2086</v>
      </c>
      <c r="B368" s="479" t="s">
        <v>2283</v>
      </c>
      <c r="C368" s="479" t="s">
        <v>3897</v>
      </c>
      <c r="D368" s="150">
        <v>90000</v>
      </c>
      <c r="E368" s="554" t="s">
        <v>2988</v>
      </c>
      <c r="F368" s="555">
        <v>41375</v>
      </c>
      <c r="G368" s="479" t="s">
        <v>2989</v>
      </c>
      <c r="H368" s="151" t="s">
        <v>1113</v>
      </c>
      <c r="I368" s="29"/>
      <c r="J368" s="151" t="s">
        <v>1113</v>
      </c>
      <c r="K368" s="29"/>
      <c r="L368" s="29"/>
      <c r="M368" s="151" t="s">
        <v>1113</v>
      </c>
      <c r="N368" s="29"/>
      <c r="O368" s="29"/>
      <c r="P368" s="48"/>
    </row>
    <row r="369" spans="1:16" s="14" customFormat="1" ht="49.5" customHeight="1" x14ac:dyDescent="0.2">
      <c r="A369" s="495"/>
      <c r="B369" s="479"/>
      <c r="C369" s="479"/>
      <c r="D369" s="150">
        <v>18000</v>
      </c>
      <c r="E369" s="554"/>
      <c r="F369" s="555"/>
      <c r="G369" s="479"/>
      <c r="H369" s="151" t="s">
        <v>1113</v>
      </c>
      <c r="I369" s="29"/>
      <c r="J369" s="151" t="s">
        <v>1113</v>
      </c>
      <c r="K369" s="29"/>
      <c r="L369" s="29"/>
      <c r="M369" s="151" t="s">
        <v>1113</v>
      </c>
      <c r="N369" s="29"/>
      <c r="O369" s="29"/>
      <c r="P369" s="48"/>
    </row>
    <row r="370" spans="1:16" s="14" customFormat="1" ht="68.25" customHeight="1" x14ac:dyDescent="0.2">
      <c r="A370" s="84" t="s">
        <v>2087</v>
      </c>
      <c r="B370" s="66" t="s">
        <v>2483</v>
      </c>
      <c r="C370" s="66" t="s">
        <v>3898</v>
      </c>
      <c r="D370" s="150">
        <v>84071.039999999994</v>
      </c>
      <c r="E370" s="145" t="s">
        <v>2990</v>
      </c>
      <c r="F370" s="156">
        <v>41417</v>
      </c>
      <c r="G370" s="66" t="s">
        <v>2991</v>
      </c>
      <c r="H370" s="151" t="s">
        <v>1113</v>
      </c>
      <c r="I370" s="29"/>
      <c r="J370" s="151" t="s">
        <v>1113</v>
      </c>
      <c r="K370" s="29"/>
      <c r="L370" s="29"/>
      <c r="M370" s="151" t="s">
        <v>1113</v>
      </c>
      <c r="N370" s="29"/>
      <c r="O370" s="29"/>
      <c r="P370" s="48"/>
    </row>
    <row r="371" spans="1:16" s="14" customFormat="1" ht="68.25" customHeight="1" x14ac:dyDescent="0.2">
      <c r="A371" s="495" t="s">
        <v>2088</v>
      </c>
      <c r="B371" s="66" t="s">
        <v>2938</v>
      </c>
      <c r="C371" s="479" t="s">
        <v>3899</v>
      </c>
      <c r="D371" s="150">
        <v>113465.02</v>
      </c>
      <c r="E371" s="145" t="s">
        <v>2992</v>
      </c>
      <c r="F371" s="555">
        <v>41431</v>
      </c>
      <c r="G371" s="66" t="s">
        <v>2993</v>
      </c>
      <c r="H371" s="151" t="s">
        <v>1113</v>
      </c>
      <c r="I371" s="29"/>
      <c r="J371" s="151" t="s">
        <v>1113</v>
      </c>
      <c r="K371" s="29"/>
      <c r="L371" s="29"/>
      <c r="M371" s="151" t="s">
        <v>1113</v>
      </c>
      <c r="N371" s="29"/>
      <c r="O371" s="29"/>
      <c r="P371" s="48"/>
    </row>
    <row r="372" spans="1:16" s="14" customFormat="1" ht="68.25" customHeight="1" x14ac:dyDescent="0.2">
      <c r="A372" s="495"/>
      <c r="B372" s="66" t="s">
        <v>2938</v>
      </c>
      <c r="C372" s="479"/>
      <c r="D372" s="150">
        <v>403.16</v>
      </c>
      <c r="E372" s="145" t="s">
        <v>2994</v>
      </c>
      <c r="F372" s="555"/>
      <c r="G372" s="66" t="s">
        <v>2993</v>
      </c>
      <c r="H372" s="151" t="s">
        <v>1113</v>
      </c>
      <c r="I372" s="29"/>
      <c r="J372" s="151" t="s">
        <v>1113</v>
      </c>
      <c r="K372" s="29"/>
      <c r="L372" s="29"/>
      <c r="M372" s="151" t="s">
        <v>1113</v>
      </c>
      <c r="N372" s="29"/>
      <c r="O372" s="29"/>
      <c r="P372" s="48"/>
    </row>
    <row r="373" spans="1:16" s="14" customFormat="1" ht="68.25" customHeight="1" x14ac:dyDescent="0.2">
      <c r="A373" s="495"/>
      <c r="B373" s="66" t="s">
        <v>270</v>
      </c>
      <c r="C373" s="479"/>
      <c r="D373" s="150">
        <v>46059.32</v>
      </c>
      <c r="E373" s="145" t="s">
        <v>2995</v>
      </c>
      <c r="F373" s="555"/>
      <c r="G373" s="66" t="s">
        <v>2993</v>
      </c>
      <c r="H373" s="151" t="s">
        <v>1113</v>
      </c>
      <c r="I373" s="29"/>
      <c r="J373" s="151" t="s">
        <v>1113</v>
      </c>
      <c r="K373" s="29"/>
      <c r="L373" s="29"/>
      <c r="M373" s="151" t="s">
        <v>1113</v>
      </c>
      <c r="N373" s="29"/>
      <c r="O373" s="29"/>
      <c r="P373" s="48"/>
    </row>
    <row r="374" spans="1:16" s="14" customFormat="1" ht="68.25" customHeight="1" x14ac:dyDescent="0.2">
      <c r="A374" s="495" t="s">
        <v>2089</v>
      </c>
      <c r="B374" s="66" t="s">
        <v>174</v>
      </c>
      <c r="C374" s="479" t="s">
        <v>3900</v>
      </c>
      <c r="D374" s="150">
        <v>34655</v>
      </c>
      <c r="E374" s="145" t="s">
        <v>2996</v>
      </c>
      <c r="F374" s="555">
        <v>41431</v>
      </c>
      <c r="G374" s="66" t="s">
        <v>2997</v>
      </c>
      <c r="H374" s="151" t="s">
        <v>1113</v>
      </c>
      <c r="I374" s="29"/>
      <c r="J374" s="151" t="s">
        <v>1113</v>
      </c>
      <c r="K374" s="29"/>
      <c r="L374" s="29"/>
      <c r="M374" s="151" t="s">
        <v>1113</v>
      </c>
      <c r="N374" s="29"/>
      <c r="O374" s="29"/>
      <c r="P374" s="48"/>
    </row>
    <row r="375" spans="1:16" s="14" customFormat="1" ht="68.25" customHeight="1" x14ac:dyDescent="0.2">
      <c r="A375" s="495"/>
      <c r="B375" s="66" t="s">
        <v>269</v>
      </c>
      <c r="C375" s="479"/>
      <c r="D375" s="150">
        <v>3450.9</v>
      </c>
      <c r="E375" s="145" t="s">
        <v>2998</v>
      </c>
      <c r="F375" s="555"/>
      <c r="G375" s="66" t="s">
        <v>2999</v>
      </c>
      <c r="H375" s="151" t="s">
        <v>1113</v>
      </c>
      <c r="I375" s="29"/>
      <c r="J375" s="151" t="s">
        <v>1113</v>
      </c>
      <c r="K375" s="29"/>
      <c r="L375" s="29"/>
      <c r="M375" s="151" t="s">
        <v>1113</v>
      </c>
      <c r="N375" s="29"/>
      <c r="O375" s="29"/>
      <c r="P375" s="48"/>
    </row>
    <row r="376" spans="1:16" s="14" customFormat="1" ht="68.25" customHeight="1" x14ac:dyDescent="0.2">
      <c r="A376" s="495"/>
      <c r="B376" s="66" t="s">
        <v>172</v>
      </c>
      <c r="C376" s="479"/>
      <c r="D376" s="150">
        <v>13860</v>
      </c>
      <c r="E376" s="145" t="s">
        <v>3000</v>
      </c>
      <c r="F376" s="555"/>
      <c r="G376" s="66" t="s">
        <v>3001</v>
      </c>
      <c r="H376" s="151" t="s">
        <v>1113</v>
      </c>
      <c r="I376" s="29"/>
      <c r="J376" s="151" t="s">
        <v>1113</v>
      </c>
      <c r="K376" s="29"/>
      <c r="L376" s="29"/>
      <c r="M376" s="151" t="s">
        <v>1113</v>
      </c>
      <c r="N376" s="29"/>
      <c r="O376" s="29"/>
      <c r="P376" s="48"/>
    </row>
    <row r="377" spans="1:16" s="14" customFormat="1" ht="68.25" customHeight="1" x14ac:dyDescent="0.2">
      <c r="A377" s="495" t="s">
        <v>2090</v>
      </c>
      <c r="B377" s="66" t="s">
        <v>174</v>
      </c>
      <c r="C377" s="479" t="s">
        <v>3901</v>
      </c>
      <c r="D377" s="150">
        <v>108161</v>
      </c>
      <c r="E377" s="145" t="s">
        <v>3002</v>
      </c>
      <c r="F377" s="555">
        <v>41445</v>
      </c>
      <c r="G377" s="66" t="s">
        <v>3003</v>
      </c>
      <c r="H377" s="151" t="s">
        <v>1113</v>
      </c>
      <c r="I377" s="29"/>
      <c r="J377" s="151" t="s">
        <v>1113</v>
      </c>
      <c r="K377" s="29"/>
      <c r="L377" s="29"/>
      <c r="M377" s="151" t="s">
        <v>1113</v>
      </c>
      <c r="N377" s="29"/>
      <c r="O377" s="29"/>
      <c r="P377" s="48"/>
    </row>
    <row r="378" spans="1:16" s="14" customFormat="1" ht="68.25" customHeight="1" x14ac:dyDescent="0.2">
      <c r="A378" s="495"/>
      <c r="B378" s="66" t="s">
        <v>172</v>
      </c>
      <c r="C378" s="479"/>
      <c r="D378" s="150">
        <v>59577</v>
      </c>
      <c r="E378" s="145" t="s">
        <v>3004</v>
      </c>
      <c r="F378" s="555"/>
      <c r="G378" s="66" t="s">
        <v>3003</v>
      </c>
      <c r="H378" s="151"/>
      <c r="I378" s="151" t="s">
        <v>1113</v>
      </c>
      <c r="J378" s="151" t="s">
        <v>1113</v>
      </c>
      <c r="K378" s="29"/>
      <c r="L378" s="29"/>
      <c r="M378" s="151"/>
      <c r="N378" s="151" t="s">
        <v>1113</v>
      </c>
      <c r="O378" s="29"/>
      <c r="P378" s="48" t="s">
        <v>3074</v>
      </c>
    </row>
    <row r="379" spans="1:16" s="14" customFormat="1" ht="68.25" customHeight="1" x14ac:dyDescent="0.2">
      <c r="A379" s="84" t="s">
        <v>2091</v>
      </c>
      <c r="B379" s="66" t="s">
        <v>274</v>
      </c>
      <c r="C379" s="66" t="s">
        <v>3902</v>
      </c>
      <c r="D379" s="150">
        <v>111274.97</v>
      </c>
      <c r="E379" s="145" t="s">
        <v>3005</v>
      </c>
      <c r="F379" s="156">
        <v>41459</v>
      </c>
      <c r="G379" s="66" t="s">
        <v>3006</v>
      </c>
      <c r="H379" s="151" t="s">
        <v>1113</v>
      </c>
      <c r="I379" s="29"/>
      <c r="J379" s="151" t="s">
        <v>1113</v>
      </c>
      <c r="K379" s="29"/>
      <c r="L379" s="29"/>
      <c r="M379" s="151" t="s">
        <v>1113</v>
      </c>
      <c r="N379" s="29"/>
      <c r="O379" s="29"/>
      <c r="P379" s="48"/>
    </row>
    <row r="380" spans="1:16" s="14" customFormat="1" ht="68.25" customHeight="1" x14ac:dyDescent="0.2">
      <c r="A380" s="84" t="s">
        <v>2092</v>
      </c>
      <c r="B380" s="66" t="s">
        <v>274</v>
      </c>
      <c r="C380" s="66" t="s">
        <v>3903</v>
      </c>
      <c r="D380" s="150">
        <v>141950</v>
      </c>
      <c r="E380" s="145" t="s">
        <v>3007</v>
      </c>
      <c r="F380" s="156">
        <v>41494</v>
      </c>
      <c r="G380" s="66" t="s">
        <v>3008</v>
      </c>
      <c r="H380" s="151" t="s">
        <v>1113</v>
      </c>
      <c r="I380" s="29"/>
      <c r="J380" s="151" t="s">
        <v>1113</v>
      </c>
      <c r="K380" s="29"/>
      <c r="L380" s="29"/>
      <c r="M380" s="151" t="s">
        <v>1113</v>
      </c>
      <c r="N380" s="29"/>
      <c r="O380" s="29"/>
      <c r="P380" s="48"/>
    </row>
    <row r="381" spans="1:16" s="14" customFormat="1" ht="68.25" customHeight="1" x14ac:dyDescent="0.2">
      <c r="A381" s="84" t="s">
        <v>2093</v>
      </c>
      <c r="B381" s="66" t="s">
        <v>2939</v>
      </c>
      <c r="C381" s="66" t="s">
        <v>3904</v>
      </c>
      <c r="D381" s="150">
        <v>54000</v>
      </c>
      <c r="E381" s="145" t="s">
        <v>3009</v>
      </c>
      <c r="F381" s="156">
        <v>41459</v>
      </c>
      <c r="G381" s="66" t="s">
        <v>3010</v>
      </c>
      <c r="H381" s="151" t="s">
        <v>1113</v>
      </c>
      <c r="I381" s="29"/>
      <c r="J381" s="151" t="s">
        <v>1113</v>
      </c>
      <c r="K381" s="29"/>
      <c r="L381" s="29"/>
      <c r="M381" s="151" t="s">
        <v>1113</v>
      </c>
      <c r="N381" s="29"/>
      <c r="O381" s="29"/>
      <c r="P381" s="48"/>
    </row>
    <row r="382" spans="1:16" s="14" customFormat="1" ht="58.5" customHeight="1" x14ac:dyDescent="0.2">
      <c r="A382" s="495" t="s">
        <v>2094</v>
      </c>
      <c r="B382" s="66" t="s">
        <v>226</v>
      </c>
      <c r="C382" s="479" t="s">
        <v>3905</v>
      </c>
      <c r="D382" s="150">
        <v>42320.41</v>
      </c>
      <c r="E382" s="145" t="s">
        <v>3011</v>
      </c>
      <c r="F382" s="555">
        <v>41494</v>
      </c>
      <c r="G382" s="66" t="s">
        <v>3012</v>
      </c>
      <c r="H382" s="151" t="s">
        <v>1113</v>
      </c>
      <c r="I382" s="29"/>
      <c r="J382" s="151" t="s">
        <v>1113</v>
      </c>
      <c r="K382" s="29"/>
      <c r="L382" s="29"/>
      <c r="M382" s="151" t="s">
        <v>1113</v>
      </c>
      <c r="N382" s="29"/>
      <c r="O382" s="29"/>
      <c r="P382" s="48"/>
    </row>
    <row r="383" spans="1:16" s="14" customFormat="1" ht="58.5" customHeight="1" x14ac:dyDescent="0.2">
      <c r="A383" s="495"/>
      <c r="B383" s="66" t="s">
        <v>2940</v>
      </c>
      <c r="C383" s="479"/>
      <c r="D383" s="150">
        <v>23509.3</v>
      </c>
      <c r="E383" s="145" t="s">
        <v>3013</v>
      </c>
      <c r="F383" s="555"/>
      <c r="G383" s="66" t="s">
        <v>3014</v>
      </c>
      <c r="H383" s="151" t="s">
        <v>1113</v>
      </c>
      <c r="I383" s="29"/>
      <c r="J383" s="151" t="s">
        <v>1113</v>
      </c>
      <c r="K383" s="29"/>
      <c r="L383" s="29"/>
      <c r="M383" s="151" t="s">
        <v>1113</v>
      </c>
      <c r="N383" s="29"/>
      <c r="O383" s="29"/>
      <c r="P383" s="48"/>
    </row>
    <row r="384" spans="1:16" s="14" customFormat="1" ht="58.5" customHeight="1" x14ac:dyDescent="0.2">
      <c r="A384" s="495"/>
      <c r="B384" s="66" t="s">
        <v>2941</v>
      </c>
      <c r="C384" s="479"/>
      <c r="D384" s="150">
        <v>74991.350000000006</v>
      </c>
      <c r="E384" s="145" t="s">
        <v>3015</v>
      </c>
      <c r="F384" s="555"/>
      <c r="G384" s="66" t="s">
        <v>3016</v>
      </c>
      <c r="H384" s="151"/>
      <c r="I384" s="151" t="s">
        <v>1113</v>
      </c>
      <c r="J384" s="151" t="s">
        <v>1113</v>
      </c>
      <c r="K384" s="29"/>
      <c r="L384" s="29"/>
      <c r="M384" s="151"/>
      <c r="N384" s="151" t="s">
        <v>1113</v>
      </c>
      <c r="O384" s="29"/>
      <c r="P384" s="48" t="s">
        <v>3068</v>
      </c>
    </row>
    <row r="385" spans="1:16" s="14" customFormat="1" ht="58.5" customHeight="1" x14ac:dyDescent="0.2">
      <c r="A385" s="495"/>
      <c r="B385" s="66" t="s">
        <v>2942</v>
      </c>
      <c r="C385" s="479"/>
      <c r="D385" s="150">
        <v>3274.17</v>
      </c>
      <c r="E385" s="145" t="s">
        <v>3017</v>
      </c>
      <c r="F385" s="555"/>
      <c r="G385" s="66" t="s">
        <v>3018</v>
      </c>
      <c r="H385" s="151" t="s">
        <v>1113</v>
      </c>
      <c r="I385" s="29"/>
      <c r="J385" s="151" t="s">
        <v>1113</v>
      </c>
      <c r="K385" s="29"/>
      <c r="L385" s="29"/>
      <c r="M385" s="151" t="s">
        <v>1113</v>
      </c>
      <c r="N385" s="29"/>
      <c r="O385" s="29"/>
      <c r="P385" s="48"/>
    </row>
    <row r="386" spans="1:16" s="14" customFormat="1" ht="68.25" customHeight="1" x14ac:dyDescent="0.2">
      <c r="A386" s="495" t="s">
        <v>2095</v>
      </c>
      <c r="B386" s="66" t="s">
        <v>2941</v>
      </c>
      <c r="C386" s="479" t="s">
        <v>3906</v>
      </c>
      <c r="D386" s="150">
        <v>36100.69</v>
      </c>
      <c r="E386" s="145" t="s">
        <v>3019</v>
      </c>
      <c r="F386" s="555">
        <v>41613</v>
      </c>
      <c r="G386" s="66" t="s">
        <v>3020</v>
      </c>
      <c r="H386" s="151" t="s">
        <v>1113</v>
      </c>
      <c r="I386" s="29"/>
      <c r="J386" s="151" t="s">
        <v>1113</v>
      </c>
      <c r="K386" s="29"/>
      <c r="L386" s="29"/>
      <c r="M386" s="151" t="s">
        <v>1113</v>
      </c>
      <c r="N386" s="29"/>
      <c r="O386" s="29"/>
      <c r="P386" s="48"/>
    </row>
    <row r="387" spans="1:16" s="14" customFormat="1" ht="68.25" customHeight="1" thickBot="1" x14ac:dyDescent="0.25">
      <c r="A387" s="500"/>
      <c r="B387" s="83" t="s">
        <v>226</v>
      </c>
      <c r="C387" s="508"/>
      <c r="D387" s="152">
        <v>411.9</v>
      </c>
      <c r="E387" s="146" t="s">
        <v>3021</v>
      </c>
      <c r="F387" s="556"/>
      <c r="G387" s="83" t="s">
        <v>3022</v>
      </c>
      <c r="H387" s="153" t="s">
        <v>1113</v>
      </c>
      <c r="I387" s="50"/>
      <c r="J387" s="153" t="s">
        <v>1113</v>
      </c>
      <c r="K387" s="50"/>
      <c r="L387" s="50"/>
      <c r="M387" s="153" t="s">
        <v>1113</v>
      </c>
      <c r="N387" s="50"/>
      <c r="O387" s="50"/>
      <c r="P387" s="51"/>
    </row>
    <row r="388" spans="1:16" s="64" customFormat="1" ht="12" thickTop="1" x14ac:dyDescent="0.2">
      <c r="A388" s="1"/>
      <c r="D388" s="6"/>
      <c r="E388" s="10"/>
      <c r="F388" s="1"/>
    </row>
    <row r="389" spans="1:16" s="64" customFormat="1" x14ac:dyDescent="0.2">
      <c r="A389" s="1"/>
      <c r="D389" s="6"/>
      <c r="E389" s="10"/>
      <c r="F389" s="1"/>
    </row>
    <row r="390" spans="1:16" s="64" customFormat="1" ht="34.5" customHeight="1" thickBot="1" x14ac:dyDescent="0.25">
      <c r="A390" s="486" t="s">
        <v>17</v>
      </c>
      <c r="B390" s="486"/>
      <c r="C390" s="486"/>
      <c r="D390" s="486"/>
      <c r="E390" s="486"/>
      <c r="F390" s="486"/>
      <c r="G390" s="486"/>
      <c r="H390" s="486"/>
      <c r="I390" s="486"/>
      <c r="J390" s="486"/>
      <c r="K390" s="486"/>
      <c r="L390" s="486"/>
      <c r="M390" s="486"/>
      <c r="N390" s="486"/>
      <c r="O390" s="486"/>
      <c r="P390" s="486"/>
    </row>
    <row r="391" spans="1:16" s="47" customFormat="1" ht="51" customHeight="1" thickTop="1" x14ac:dyDescent="0.2">
      <c r="A391" s="527" t="s">
        <v>2102</v>
      </c>
      <c r="B391" s="529" t="s">
        <v>2103</v>
      </c>
      <c r="C391" s="529" t="s">
        <v>2104</v>
      </c>
      <c r="D391" s="529" t="s">
        <v>1107</v>
      </c>
      <c r="E391" s="477" t="s">
        <v>1108</v>
      </c>
      <c r="F391" s="477" t="s">
        <v>2159</v>
      </c>
      <c r="G391" s="477" t="s">
        <v>2105</v>
      </c>
      <c r="H391" s="477" t="s">
        <v>2106</v>
      </c>
      <c r="I391" s="477"/>
      <c r="J391" s="477" t="s">
        <v>2107</v>
      </c>
      <c r="K391" s="477"/>
      <c r="L391" s="477" t="s">
        <v>2108</v>
      </c>
      <c r="M391" s="477"/>
      <c r="N391" s="477"/>
      <c r="O391" s="477"/>
      <c r="P391" s="488" t="s">
        <v>2109</v>
      </c>
    </row>
    <row r="392" spans="1:16" s="47" customFormat="1" ht="45" customHeight="1" x14ac:dyDescent="0.2">
      <c r="A392" s="528"/>
      <c r="B392" s="530"/>
      <c r="C392" s="530"/>
      <c r="D392" s="530"/>
      <c r="E392" s="532"/>
      <c r="F392" s="532"/>
      <c r="G392" s="532"/>
      <c r="H392" s="161" t="s">
        <v>2110</v>
      </c>
      <c r="I392" s="161" t="s">
        <v>2111</v>
      </c>
      <c r="J392" s="161" t="s">
        <v>2112</v>
      </c>
      <c r="K392" s="161" t="s">
        <v>2111</v>
      </c>
      <c r="L392" s="161" t="s">
        <v>1109</v>
      </c>
      <c r="M392" s="161" t="s">
        <v>1110</v>
      </c>
      <c r="N392" s="161" t="s">
        <v>1111</v>
      </c>
      <c r="O392" s="161" t="s">
        <v>1112</v>
      </c>
      <c r="P392" s="541"/>
    </row>
    <row r="393" spans="1:16" s="14" customFormat="1" ht="23.25" customHeight="1" x14ac:dyDescent="0.2">
      <c r="A393" s="495" t="s">
        <v>2096</v>
      </c>
      <c r="B393" s="63" t="s">
        <v>2943</v>
      </c>
      <c r="C393" s="479" t="s">
        <v>3907</v>
      </c>
      <c r="D393" s="154">
        <v>1300</v>
      </c>
      <c r="E393" s="145">
        <v>6646</v>
      </c>
      <c r="F393" s="557">
        <v>41340</v>
      </c>
      <c r="G393" s="487" t="s">
        <v>3023</v>
      </c>
      <c r="H393" s="151" t="s">
        <v>1113</v>
      </c>
      <c r="I393" s="29"/>
      <c r="J393" s="151" t="s">
        <v>1113</v>
      </c>
      <c r="K393" s="29"/>
      <c r="L393" s="29"/>
      <c r="M393" s="151" t="s">
        <v>1113</v>
      </c>
      <c r="N393" s="29"/>
      <c r="O393" s="29"/>
      <c r="P393" s="48"/>
    </row>
    <row r="394" spans="1:16" s="14" customFormat="1" ht="23.25" customHeight="1" x14ac:dyDescent="0.2">
      <c r="A394" s="495"/>
      <c r="B394" s="63" t="s">
        <v>2944</v>
      </c>
      <c r="C394" s="479"/>
      <c r="D394" s="154">
        <v>1300</v>
      </c>
      <c r="E394" s="145">
        <v>6647</v>
      </c>
      <c r="F394" s="557"/>
      <c r="G394" s="487"/>
      <c r="H394" s="151" t="s">
        <v>1113</v>
      </c>
      <c r="I394" s="29"/>
      <c r="J394" s="151" t="s">
        <v>1113</v>
      </c>
      <c r="K394" s="29"/>
      <c r="L394" s="29"/>
      <c r="M394" s="151" t="s">
        <v>1113</v>
      </c>
      <c r="N394" s="29"/>
      <c r="O394" s="29"/>
      <c r="P394" s="48"/>
    </row>
    <row r="395" spans="1:16" s="14" customFormat="1" ht="23.25" customHeight="1" x14ac:dyDescent="0.2">
      <c r="A395" s="495"/>
      <c r="B395" s="63" t="s">
        <v>2945</v>
      </c>
      <c r="C395" s="479"/>
      <c r="D395" s="154">
        <v>1300</v>
      </c>
      <c r="E395" s="145">
        <v>6648</v>
      </c>
      <c r="F395" s="557"/>
      <c r="G395" s="487"/>
      <c r="H395" s="151" t="s">
        <v>1113</v>
      </c>
      <c r="I395" s="29"/>
      <c r="J395" s="151" t="s">
        <v>1113</v>
      </c>
      <c r="K395" s="29"/>
      <c r="L395" s="29"/>
      <c r="M395" s="151" t="s">
        <v>1113</v>
      </c>
      <c r="N395" s="29"/>
      <c r="O395" s="29"/>
      <c r="P395" s="48"/>
    </row>
    <row r="396" spans="1:16" s="14" customFormat="1" ht="23.25" customHeight="1" x14ac:dyDescent="0.2">
      <c r="A396" s="495"/>
      <c r="B396" s="63" t="s">
        <v>3089</v>
      </c>
      <c r="C396" s="479"/>
      <c r="D396" s="154">
        <v>1800</v>
      </c>
      <c r="E396" s="145">
        <v>6649</v>
      </c>
      <c r="F396" s="557"/>
      <c r="G396" s="487"/>
      <c r="H396" s="151" t="s">
        <v>1113</v>
      </c>
      <c r="I396" s="29"/>
      <c r="J396" s="151" t="s">
        <v>1113</v>
      </c>
      <c r="K396" s="29"/>
      <c r="L396" s="29"/>
      <c r="M396" s="151" t="s">
        <v>1113</v>
      </c>
      <c r="N396" s="29"/>
      <c r="O396" s="29"/>
      <c r="P396" s="48"/>
    </row>
    <row r="397" spans="1:16" s="14" customFormat="1" ht="23.25" customHeight="1" x14ac:dyDescent="0.2">
      <c r="A397" s="495"/>
      <c r="B397" s="63" t="s">
        <v>2946</v>
      </c>
      <c r="C397" s="479"/>
      <c r="D397" s="154">
        <v>750</v>
      </c>
      <c r="E397" s="145">
        <v>6650</v>
      </c>
      <c r="F397" s="557"/>
      <c r="G397" s="487"/>
      <c r="H397" s="151" t="s">
        <v>1113</v>
      </c>
      <c r="I397" s="29"/>
      <c r="J397" s="151" t="s">
        <v>1113</v>
      </c>
      <c r="K397" s="29"/>
      <c r="L397" s="29"/>
      <c r="M397" s="151" t="s">
        <v>1113</v>
      </c>
      <c r="N397" s="29"/>
      <c r="O397" s="29"/>
      <c r="P397" s="48"/>
    </row>
    <row r="398" spans="1:16" s="14" customFormat="1" ht="23.25" customHeight="1" x14ac:dyDescent="0.2">
      <c r="A398" s="495"/>
      <c r="B398" s="63" t="s">
        <v>2947</v>
      </c>
      <c r="C398" s="479"/>
      <c r="D398" s="154">
        <v>300</v>
      </c>
      <c r="E398" s="145">
        <v>6651</v>
      </c>
      <c r="F398" s="557"/>
      <c r="G398" s="487"/>
      <c r="H398" s="151" t="s">
        <v>1113</v>
      </c>
      <c r="I398" s="29"/>
      <c r="J398" s="151" t="s">
        <v>1113</v>
      </c>
      <c r="K398" s="29"/>
      <c r="L398" s="29"/>
      <c r="M398" s="151" t="s">
        <v>1113</v>
      </c>
      <c r="N398" s="29"/>
      <c r="O398" s="29"/>
      <c r="P398" s="48"/>
    </row>
    <row r="399" spans="1:16" s="14" customFormat="1" ht="23.25" customHeight="1" x14ac:dyDescent="0.2">
      <c r="A399" s="495"/>
      <c r="B399" s="63" t="s">
        <v>2948</v>
      </c>
      <c r="C399" s="479"/>
      <c r="D399" s="154">
        <v>565</v>
      </c>
      <c r="E399" s="145">
        <v>6652</v>
      </c>
      <c r="F399" s="557"/>
      <c r="G399" s="487"/>
      <c r="H399" s="151" t="s">
        <v>1113</v>
      </c>
      <c r="I399" s="29"/>
      <c r="J399" s="151" t="s">
        <v>1113</v>
      </c>
      <c r="K399" s="29"/>
      <c r="L399" s="29"/>
      <c r="M399" s="151" t="s">
        <v>1113</v>
      </c>
      <c r="N399" s="29"/>
      <c r="O399" s="29"/>
      <c r="P399" s="48"/>
    </row>
    <row r="400" spans="1:16" s="14" customFormat="1" ht="23.25" customHeight="1" x14ac:dyDescent="0.2">
      <c r="A400" s="495"/>
      <c r="B400" s="63" t="s">
        <v>2949</v>
      </c>
      <c r="C400" s="479"/>
      <c r="D400" s="154">
        <v>1600</v>
      </c>
      <c r="E400" s="145">
        <v>6653</v>
      </c>
      <c r="F400" s="557"/>
      <c r="G400" s="487"/>
      <c r="H400" s="151" t="s">
        <v>1113</v>
      </c>
      <c r="I400" s="29"/>
      <c r="J400" s="151" t="s">
        <v>1113</v>
      </c>
      <c r="K400" s="29"/>
      <c r="L400" s="29"/>
      <c r="M400" s="151" t="s">
        <v>1113</v>
      </c>
      <c r="N400" s="29"/>
      <c r="O400" s="29"/>
      <c r="P400" s="48"/>
    </row>
    <row r="401" spans="1:16" s="14" customFormat="1" ht="23.25" customHeight="1" x14ac:dyDescent="0.2">
      <c r="A401" s="495"/>
      <c r="B401" s="63" t="s">
        <v>2950</v>
      </c>
      <c r="C401" s="479"/>
      <c r="D401" s="154">
        <v>800</v>
      </c>
      <c r="E401" s="145">
        <v>6654</v>
      </c>
      <c r="F401" s="557"/>
      <c r="G401" s="487"/>
      <c r="H401" s="151" t="s">
        <v>1113</v>
      </c>
      <c r="I401" s="29"/>
      <c r="J401" s="151" t="s">
        <v>1113</v>
      </c>
      <c r="K401" s="29"/>
      <c r="L401" s="29"/>
      <c r="M401" s="151" t="s">
        <v>1113</v>
      </c>
      <c r="N401" s="29"/>
      <c r="O401" s="29"/>
      <c r="P401" s="48"/>
    </row>
    <row r="402" spans="1:16" s="14" customFormat="1" ht="23.25" customHeight="1" x14ac:dyDescent="0.2">
      <c r="A402" s="495"/>
      <c r="B402" s="63" t="s">
        <v>2951</v>
      </c>
      <c r="C402" s="479"/>
      <c r="D402" s="154">
        <v>1840</v>
      </c>
      <c r="E402" s="145">
        <v>6655</v>
      </c>
      <c r="F402" s="557"/>
      <c r="G402" s="487"/>
      <c r="H402" s="151" t="s">
        <v>1113</v>
      </c>
      <c r="I402" s="29"/>
      <c r="J402" s="151" t="s">
        <v>1113</v>
      </c>
      <c r="K402" s="29"/>
      <c r="L402" s="29"/>
      <c r="M402" s="151" t="s">
        <v>1113</v>
      </c>
      <c r="N402" s="29"/>
      <c r="O402" s="29"/>
      <c r="P402" s="48"/>
    </row>
    <row r="403" spans="1:16" s="14" customFormat="1" ht="23.25" customHeight="1" x14ac:dyDescent="0.2">
      <c r="A403" s="495"/>
      <c r="B403" s="63" t="s">
        <v>2952</v>
      </c>
      <c r="C403" s="479"/>
      <c r="D403" s="154">
        <v>750</v>
      </c>
      <c r="E403" s="145">
        <v>6656</v>
      </c>
      <c r="F403" s="557"/>
      <c r="G403" s="487"/>
      <c r="H403" s="151" t="s">
        <v>1113</v>
      </c>
      <c r="I403" s="29"/>
      <c r="J403" s="151" t="s">
        <v>1113</v>
      </c>
      <c r="K403" s="29"/>
      <c r="L403" s="29"/>
      <c r="M403" s="151" t="s">
        <v>1113</v>
      </c>
      <c r="N403" s="29"/>
      <c r="O403" s="29"/>
      <c r="P403" s="48"/>
    </row>
    <row r="404" spans="1:16" s="14" customFormat="1" ht="23.25" customHeight="1" x14ac:dyDescent="0.2">
      <c r="A404" s="495"/>
      <c r="B404" s="63" t="s">
        <v>2953</v>
      </c>
      <c r="C404" s="479"/>
      <c r="D404" s="154">
        <v>810</v>
      </c>
      <c r="E404" s="145">
        <v>6657</v>
      </c>
      <c r="F404" s="557"/>
      <c r="G404" s="487"/>
      <c r="H404" s="151" t="s">
        <v>1113</v>
      </c>
      <c r="I404" s="29"/>
      <c r="J404" s="151" t="s">
        <v>1113</v>
      </c>
      <c r="K404" s="29"/>
      <c r="L404" s="29"/>
      <c r="M404" s="151" t="s">
        <v>1113</v>
      </c>
      <c r="N404" s="29"/>
      <c r="O404" s="29"/>
      <c r="P404" s="48"/>
    </row>
    <row r="405" spans="1:16" s="14" customFormat="1" ht="23.25" customHeight="1" x14ac:dyDescent="0.2">
      <c r="A405" s="495"/>
      <c r="B405" s="63" t="s">
        <v>2954</v>
      </c>
      <c r="C405" s="479"/>
      <c r="D405" s="154">
        <v>2500</v>
      </c>
      <c r="E405" s="145">
        <v>6658</v>
      </c>
      <c r="F405" s="557"/>
      <c r="G405" s="487"/>
      <c r="H405" s="151" t="s">
        <v>1113</v>
      </c>
      <c r="I405" s="29"/>
      <c r="J405" s="151" t="s">
        <v>1113</v>
      </c>
      <c r="K405" s="29"/>
      <c r="L405" s="29"/>
      <c r="M405" s="151" t="s">
        <v>1113</v>
      </c>
      <c r="N405" s="29"/>
      <c r="O405" s="29"/>
      <c r="P405" s="48"/>
    </row>
    <row r="406" spans="1:16" s="14" customFormat="1" ht="23.25" customHeight="1" x14ac:dyDescent="0.2">
      <c r="A406" s="495"/>
      <c r="B406" s="63" t="s">
        <v>2955</v>
      </c>
      <c r="C406" s="479"/>
      <c r="D406" s="154">
        <v>2250</v>
      </c>
      <c r="E406" s="145">
        <v>6659</v>
      </c>
      <c r="F406" s="557"/>
      <c r="G406" s="487"/>
      <c r="H406" s="151" t="s">
        <v>1113</v>
      </c>
      <c r="I406" s="29"/>
      <c r="J406" s="151" t="s">
        <v>1113</v>
      </c>
      <c r="K406" s="29"/>
      <c r="L406" s="29"/>
      <c r="M406" s="151" t="s">
        <v>1113</v>
      </c>
      <c r="N406" s="29"/>
      <c r="O406" s="29"/>
      <c r="P406" s="48"/>
    </row>
    <row r="407" spans="1:16" s="14" customFormat="1" ht="23.25" customHeight="1" x14ac:dyDescent="0.2">
      <c r="A407" s="495"/>
      <c r="B407" s="63" t="s">
        <v>2956</v>
      </c>
      <c r="C407" s="479"/>
      <c r="D407" s="154">
        <v>2250</v>
      </c>
      <c r="E407" s="145">
        <v>6660</v>
      </c>
      <c r="F407" s="557"/>
      <c r="G407" s="487"/>
      <c r="H407" s="151" t="s">
        <v>1113</v>
      </c>
      <c r="I407" s="29"/>
      <c r="J407" s="151" t="s">
        <v>1113</v>
      </c>
      <c r="K407" s="29"/>
      <c r="L407" s="29"/>
      <c r="M407" s="151" t="s">
        <v>1113</v>
      </c>
      <c r="N407" s="29"/>
      <c r="O407" s="29"/>
      <c r="P407" s="48"/>
    </row>
    <row r="408" spans="1:16" s="14" customFormat="1" ht="23.25" customHeight="1" x14ac:dyDescent="0.2">
      <c r="A408" s="495"/>
      <c r="B408" s="63" t="s">
        <v>2957</v>
      </c>
      <c r="C408" s="479"/>
      <c r="D408" s="154">
        <v>2970</v>
      </c>
      <c r="E408" s="145">
        <v>6661</v>
      </c>
      <c r="F408" s="557"/>
      <c r="G408" s="487"/>
      <c r="H408" s="151" t="s">
        <v>1113</v>
      </c>
      <c r="I408" s="29"/>
      <c r="J408" s="151" t="s">
        <v>1113</v>
      </c>
      <c r="K408" s="29"/>
      <c r="L408" s="29"/>
      <c r="M408" s="151" t="s">
        <v>1113</v>
      </c>
      <c r="N408" s="29"/>
      <c r="O408" s="29"/>
      <c r="P408" s="48"/>
    </row>
    <row r="409" spans="1:16" s="14" customFormat="1" ht="23.25" customHeight="1" x14ac:dyDescent="0.2">
      <c r="A409" s="495"/>
      <c r="B409" s="63" t="s">
        <v>2958</v>
      </c>
      <c r="C409" s="479"/>
      <c r="D409" s="154">
        <v>3250</v>
      </c>
      <c r="E409" s="145">
        <v>6662</v>
      </c>
      <c r="F409" s="557"/>
      <c r="G409" s="487"/>
      <c r="H409" s="151" t="s">
        <v>1113</v>
      </c>
      <c r="I409" s="29"/>
      <c r="J409" s="151" t="s">
        <v>1113</v>
      </c>
      <c r="K409" s="29"/>
      <c r="L409" s="29"/>
      <c r="M409" s="151" t="s">
        <v>1113</v>
      </c>
      <c r="N409" s="29"/>
      <c r="O409" s="29"/>
      <c r="P409" s="48"/>
    </row>
    <row r="410" spans="1:16" s="14" customFormat="1" ht="23.25" customHeight="1" x14ac:dyDescent="0.2">
      <c r="A410" s="495"/>
      <c r="B410" s="63" t="s">
        <v>2959</v>
      </c>
      <c r="C410" s="479"/>
      <c r="D410" s="154">
        <v>3051</v>
      </c>
      <c r="E410" s="145">
        <v>6663</v>
      </c>
      <c r="F410" s="557"/>
      <c r="G410" s="487"/>
      <c r="H410" s="151" t="s">
        <v>1113</v>
      </c>
      <c r="I410" s="29"/>
      <c r="J410" s="151" t="s">
        <v>1113</v>
      </c>
      <c r="K410" s="29"/>
      <c r="L410" s="29"/>
      <c r="M410" s="151" t="s">
        <v>1113</v>
      </c>
      <c r="N410" s="29"/>
      <c r="O410" s="29"/>
      <c r="P410" s="48"/>
    </row>
    <row r="411" spans="1:16" s="14" customFormat="1" ht="23.25" customHeight="1" x14ac:dyDescent="0.2">
      <c r="A411" s="495"/>
      <c r="B411" s="63" t="s">
        <v>2960</v>
      </c>
      <c r="C411" s="479"/>
      <c r="D411" s="154">
        <v>300</v>
      </c>
      <c r="E411" s="145">
        <v>6664</v>
      </c>
      <c r="F411" s="557"/>
      <c r="G411" s="487"/>
      <c r="H411" s="151" t="s">
        <v>1113</v>
      </c>
      <c r="I411" s="29"/>
      <c r="J411" s="151" t="s">
        <v>1113</v>
      </c>
      <c r="K411" s="29"/>
      <c r="L411" s="29"/>
      <c r="M411" s="151" t="s">
        <v>1113</v>
      </c>
      <c r="N411" s="29"/>
      <c r="O411" s="29"/>
      <c r="P411" s="48"/>
    </row>
    <row r="412" spans="1:16" s="14" customFormat="1" ht="23.25" customHeight="1" x14ac:dyDescent="0.2">
      <c r="A412" s="495"/>
      <c r="B412" s="63" t="s">
        <v>2961</v>
      </c>
      <c r="C412" s="479"/>
      <c r="D412" s="154">
        <v>660</v>
      </c>
      <c r="E412" s="145">
        <v>6665</v>
      </c>
      <c r="F412" s="557"/>
      <c r="G412" s="487"/>
      <c r="H412" s="151" t="s">
        <v>1113</v>
      </c>
      <c r="I412" s="29"/>
      <c r="J412" s="151" t="s">
        <v>1113</v>
      </c>
      <c r="K412" s="29"/>
      <c r="L412" s="29"/>
      <c r="M412" s="151" t="s">
        <v>1113</v>
      </c>
      <c r="N412" s="29"/>
      <c r="O412" s="29"/>
      <c r="P412" s="48"/>
    </row>
    <row r="413" spans="1:16" s="14" customFormat="1" ht="23.25" customHeight="1" x14ac:dyDescent="0.2">
      <c r="A413" s="495"/>
      <c r="B413" s="63" t="s">
        <v>2962</v>
      </c>
      <c r="C413" s="479"/>
      <c r="D413" s="154">
        <v>5852</v>
      </c>
      <c r="E413" s="145">
        <v>6666</v>
      </c>
      <c r="F413" s="557"/>
      <c r="G413" s="487"/>
      <c r="H413" s="151" t="s">
        <v>1113</v>
      </c>
      <c r="I413" s="29"/>
      <c r="J413" s="151" t="s">
        <v>1113</v>
      </c>
      <c r="K413" s="29"/>
      <c r="L413" s="29"/>
      <c r="M413" s="151" t="s">
        <v>1113</v>
      </c>
      <c r="N413" s="29"/>
      <c r="O413" s="29"/>
      <c r="P413" s="48"/>
    </row>
    <row r="414" spans="1:16" s="14" customFormat="1" ht="23.25" customHeight="1" x14ac:dyDescent="0.2">
      <c r="A414" s="495"/>
      <c r="B414" s="63" t="s">
        <v>2963</v>
      </c>
      <c r="C414" s="479"/>
      <c r="D414" s="154">
        <v>6650</v>
      </c>
      <c r="E414" s="145">
        <v>6667</v>
      </c>
      <c r="F414" s="557"/>
      <c r="G414" s="487"/>
      <c r="H414" s="151" t="s">
        <v>1113</v>
      </c>
      <c r="I414" s="29"/>
      <c r="J414" s="151" t="s">
        <v>1113</v>
      </c>
      <c r="K414" s="29"/>
      <c r="L414" s="29"/>
      <c r="M414" s="151" t="s">
        <v>1113</v>
      </c>
      <c r="N414" s="29"/>
      <c r="O414" s="29"/>
      <c r="P414" s="48"/>
    </row>
    <row r="415" spans="1:16" s="14" customFormat="1" ht="23.25" customHeight="1" x14ac:dyDescent="0.2">
      <c r="A415" s="495"/>
      <c r="B415" s="63" t="s">
        <v>2964</v>
      </c>
      <c r="C415" s="479"/>
      <c r="D415" s="154">
        <v>5360</v>
      </c>
      <c r="E415" s="145">
        <v>6668</v>
      </c>
      <c r="F415" s="557"/>
      <c r="G415" s="487"/>
      <c r="H415" s="151" t="s">
        <v>1113</v>
      </c>
      <c r="I415" s="29"/>
      <c r="J415" s="151" t="s">
        <v>1113</v>
      </c>
      <c r="K415" s="29"/>
      <c r="L415" s="29"/>
      <c r="M415" s="151" t="s">
        <v>1113</v>
      </c>
      <c r="N415" s="29"/>
      <c r="O415" s="29"/>
      <c r="P415" s="48"/>
    </row>
    <row r="416" spans="1:16" s="14" customFormat="1" ht="23.25" customHeight="1" x14ac:dyDescent="0.2">
      <c r="A416" s="495"/>
      <c r="B416" s="63" t="s">
        <v>2965</v>
      </c>
      <c r="C416" s="479"/>
      <c r="D416" s="154">
        <v>2640</v>
      </c>
      <c r="E416" s="145">
        <v>6669</v>
      </c>
      <c r="F416" s="557"/>
      <c r="G416" s="487"/>
      <c r="H416" s="151" t="s">
        <v>1113</v>
      </c>
      <c r="I416" s="29"/>
      <c r="J416" s="151" t="s">
        <v>1113</v>
      </c>
      <c r="K416" s="29"/>
      <c r="L416" s="29"/>
      <c r="M416" s="151" t="s">
        <v>1113</v>
      </c>
      <c r="N416" s="29"/>
      <c r="O416" s="29"/>
      <c r="P416" s="48"/>
    </row>
    <row r="417" spans="1:16" s="14" customFormat="1" ht="23.25" customHeight="1" x14ac:dyDescent="0.2">
      <c r="A417" s="495"/>
      <c r="B417" s="63" t="s">
        <v>2966</v>
      </c>
      <c r="C417" s="479"/>
      <c r="D417" s="154">
        <v>4150</v>
      </c>
      <c r="E417" s="145">
        <v>6670</v>
      </c>
      <c r="F417" s="557"/>
      <c r="G417" s="487"/>
      <c r="H417" s="151" t="s">
        <v>1113</v>
      </c>
      <c r="I417" s="29"/>
      <c r="J417" s="151" t="s">
        <v>1113</v>
      </c>
      <c r="K417" s="29"/>
      <c r="L417" s="29"/>
      <c r="M417" s="151" t="s">
        <v>1113</v>
      </c>
      <c r="N417" s="29"/>
      <c r="O417" s="29"/>
      <c r="P417" s="48"/>
    </row>
    <row r="418" spans="1:16" s="14" customFormat="1" ht="23.25" customHeight="1" x14ac:dyDescent="0.2">
      <c r="A418" s="495"/>
      <c r="B418" s="63" t="s">
        <v>2967</v>
      </c>
      <c r="C418" s="479"/>
      <c r="D418" s="154">
        <v>4150</v>
      </c>
      <c r="E418" s="145">
        <v>6671</v>
      </c>
      <c r="F418" s="557"/>
      <c r="G418" s="487"/>
      <c r="H418" s="151" t="s">
        <v>1113</v>
      </c>
      <c r="I418" s="29"/>
      <c r="J418" s="151" t="s">
        <v>1113</v>
      </c>
      <c r="K418" s="29"/>
      <c r="L418" s="29"/>
      <c r="M418" s="151" t="s">
        <v>1113</v>
      </c>
      <c r="N418" s="29"/>
      <c r="O418" s="29"/>
      <c r="P418" s="48"/>
    </row>
    <row r="419" spans="1:16" s="14" customFormat="1" ht="23.25" customHeight="1" x14ac:dyDescent="0.2">
      <c r="A419" s="495"/>
      <c r="B419" s="63" t="s">
        <v>2968</v>
      </c>
      <c r="C419" s="479"/>
      <c r="D419" s="154">
        <v>990</v>
      </c>
      <c r="E419" s="145">
        <v>6672</v>
      </c>
      <c r="F419" s="557"/>
      <c r="G419" s="487"/>
      <c r="H419" s="151" t="s">
        <v>1113</v>
      </c>
      <c r="I419" s="29"/>
      <c r="J419" s="151" t="s">
        <v>1113</v>
      </c>
      <c r="K419" s="29"/>
      <c r="L419" s="29"/>
      <c r="M419" s="151" t="s">
        <v>1113</v>
      </c>
      <c r="N419" s="29"/>
      <c r="O419" s="29"/>
      <c r="P419" s="48"/>
    </row>
    <row r="420" spans="1:16" s="14" customFormat="1" ht="23.25" customHeight="1" x14ac:dyDescent="0.2">
      <c r="A420" s="495"/>
      <c r="B420" s="63" t="s">
        <v>2969</v>
      </c>
      <c r="C420" s="479"/>
      <c r="D420" s="154">
        <v>990</v>
      </c>
      <c r="E420" s="145">
        <v>6673</v>
      </c>
      <c r="F420" s="557"/>
      <c r="G420" s="487"/>
      <c r="H420" s="151" t="s">
        <v>1113</v>
      </c>
      <c r="I420" s="29"/>
      <c r="J420" s="151" t="s">
        <v>1113</v>
      </c>
      <c r="K420" s="29"/>
      <c r="L420" s="29"/>
      <c r="M420" s="151" t="s">
        <v>1113</v>
      </c>
      <c r="N420" s="29"/>
      <c r="O420" s="29"/>
      <c r="P420" s="48"/>
    </row>
    <row r="421" spans="1:16" s="14" customFormat="1" ht="23.25" customHeight="1" x14ac:dyDescent="0.2">
      <c r="A421" s="495"/>
      <c r="B421" s="63" t="s">
        <v>2970</v>
      </c>
      <c r="C421" s="479"/>
      <c r="D421" s="154">
        <v>1000</v>
      </c>
      <c r="E421" s="145">
        <v>6674</v>
      </c>
      <c r="F421" s="557"/>
      <c r="G421" s="487"/>
      <c r="H421" s="151" t="s">
        <v>1113</v>
      </c>
      <c r="I421" s="29"/>
      <c r="J421" s="151" t="s">
        <v>1113</v>
      </c>
      <c r="K421" s="29"/>
      <c r="L421" s="29"/>
      <c r="M421" s="151" t="s">
        <v>1113</v>
      </c>
      <c r="N421" s="29"/>
      <c r="O421" s="29"/>
      <c r="P421" s="48"/>
    </row>
    <row r="422" spans="1:16" s="14" customFormat="1" ht="23.25" customHeight="1" x14ac:dyDescent="0.2">
      <c r="A422" s="495"/>
      <c r="B422" s="63" t="s">
        <v>2971</v>
      </c>
      <c r="C422" s="479"/>
      <c r="D422" s="154">
        <v>720</v>
      </c>
      <c r="E422" s="145">
        <v>6675</v>
      </c>
      <c r="F422" s="557"/>
      <c r="G422" s="487"/>
      <c r="H422" s="151" t="s">
        <v>1113</v>
      </c>
      <c r="I422" s="29"/>
      <c r="J422" s="151" t="s">
        <v>1113</v>
      </c>
      <c r="K422" s="29"/>
      <c r="L422" s="29"/>
      <c r="M422" s="151" t="s">
        <v>1113</v>
      </c>
      <c r="N422" s="29"/>
      <c r="O422" s="29"/>
      <c r="P422" s="48"/>
    </row>
    <row r="423" spans="1:16" s="14" customFormat="1" ht="23.25" customHeight="1" x14ac:dyDescent="0.2">
      <c r="A423" s="495"/>
      <c r="B423" s="63" t="s">
        <v>2972</v>
      </c>
      <c r="C423" s="479"/>
      <c r="D423" s="154">
        <v>4600</v>
      </c>
      <c r="E423" s="145">
        <v>6676</v>
      </c>
      <c r="F423" s="557"/>
      <c r="G423" s="487"/>
      <c r="H423" s="151" t="s">
        <v>1113</v>
      </c>
      <c r="I423" s="29"/>
      <c r="J423" s="151" t="s">
        <v>1113</v>
      </c>
      <c r="K423" s="29"/>
      <c r="L423" s="29"/>
      <c r="M423" s="151" t="s">
        <v>1113</v>
      </c>
      <c r="N423" s="29"/>
      <c r="O423" s="29"/>
      <c r="P423" s="48"/>
    </row>
    <row r="424" spans="1:16" s="14" customFormat="1" ht="23.25" customHeight="1" x14ac:dyDescent="0.2">
      <c r="A424" s="495"/>
      <c r="B424" s="63" t="s">
        <v>2973</v>
      </c>
      <c r="C424" s="479"/>
      <c r="D424" s="154">
        <v>5040</v>
      </c>
      <c r="E424" s="145">
        <v>6780</v>
      </c>
      <c r="F424" s="557"/>
      <c r="G424" s="487"/>
      <c r="H424" s="151" t="s">
        <v>1113</v>
      </c>
      <c r="I424" s="29"/>
      <c r="J424" s="151" t="s">
        <v>1113</v>
      </c>
      <c r="K424" s="29"/>
      <c r="L424" s="29"/>
      <c r="M424" s="151" t="s">
        <v>1113</v>
      </c>
      <c r="N424" s="29"/>
      <c r="O424" s="29"/>
      <c r="P424" s="48"/>
    </row>
    <row r="425" spans="1:16" s="14" customFormat="1" ht="23.25" customHeight="1" x14ac:dyDescent="0.2">
      <c r="A425" s="495"/>
      <c r="B425" s="63" t="s">
        <v>2974</v>
      </c>
      <c r="C425" s="479"/>
      <c r="D425" s="154">
        <v>375</v>
      </c>
      <c r="E425" s="145">
        <v>6779</v>
      </c>
      <c r="F425" s="557"/>
      <c r="G425" s="487"/>
      <c r="H425" s="151" t="s">
        <v>1113</v>
      </c>
      <c r="I425" s="29"/>
      <c r="J425" s="151" t="s">
        <v>1113</v>
      </c>
      <c r="K425" s="29"/>
      <c r="L425" s="29"/>
      <c r="M425" s="151" t="s">
        <v>1113</v>
      </c>
      <c r="N425" s="29"/>
      <c r="O425" s="29"/>
      <c r="P425" s="48"/>
    </row>
    <row r="426" spans="1:16" s="14" customFormat="1" ht="23.25" customHeight="1" x14ac:dyDescent="0.2">
      <c r="A426" s="495"/>
      <c r="B426" s="63" t="s">
        <v>2975</v>
      </c>
      <c r="C426" s="479"/>
      <c r="D426" s="154">
        <v>204</v>
      </c>
      <c r="E426" s="145">
        <v>6782</v>
      </c>
      <c r="F426" s="557"/>
      <c r="G426" s="487"/>
      <c r="H426" s="151" t="s">
        <v>1113</v>
      </c>
      <c r="I426" s="29"/>
      <c r="J426" s="151" t="s">
        <v>1113</v>
      </c>
      <c r="K426" s="29"/>
      <c r="L426" s="29"/>
      <c r="M426" s="151" t="s">
        <v>1113</v>
      </c>
      <c r="N426" s="29"/>
      <c r="O426" s="29"/>
      <c r="P426" s="48"/>
    </row>
    <row r="427" spans="1:16" s="14" customFormat="1" ht="23.25" customHeight="1" x14ac:dyDescent="0.2">
      <c r="A427" s="495"/>
      <c r="B427" s="63" t="s">
        <v>2976</v>
      </c>
      <c r="C427" s="479"/>
      <c r="D427" s="154">
        <v>3125</v>
      </c>
      <c r="E427" s="145">
        <v>6781</v>
      </c>
      <c r="F427" s="557"/>
      <c r="G427" s="487"/>
      <c r="H427" s="151" t="s">
        <v>1113</v>
      </c>
      <c r="I427" s="29"/>
      <c r="J427" s="151" t="s">
        <v>1113</v>
      </c>
      <c r="K427" s="29"/>
      <c r="L427" s="29"/>
      <c r="M427" s="151" t="s">
        <v>1113</v>
      </c>
      <c r="N427" s="29"/>
      <c r="O427" s="29"/>
      <c r="P427" s="48"/>
    </row>
    <row r="428" spans="1:16" s="14" customFormat="1" ht="23.25" customHeight="1" x14ac:dyDescent="0.2">
      <c r="A428" s="495"/>
      <c r="B428" s="63" t="s">
        <v>2962</v>
      </c>
      <c r="C428" s="479"/>
      <c r="D428" s="154">
        <v>1170.4000000000001</v>
      </c>
      <c r="E428" s="145">
        <v>6873</v>
      </c>
      <c r="F428" s="557">
        <v>40454</v>
      </c>
      <c r="G428" s="487" t="s">
        <v>3024</v>
      </c>
      <c r="H428" s="151" t="s">
        <v>1113</v>
      </c>
      <c r="I428" s="29"/>
      <c r="J428" s="151" t="s">
        <v>1113</v>
      </c>
      <c r="K428" s="29"/>
      <c r="L428" s="29"/>
      <c r="M428" s="151" t="s">
        <v>1113</v>
      </c>
      <c r="N428" s="29"/>
      <c r="O428" s="29"/>
      <c r="P428" s="48"/>
    </row>
    <row r="429" spans="1:16" s="14" customFormat="1" ht="23.25" customHeight="1" x14ac:dyDescent="0.2">
      <c r="A429" s="495"/>
      <c r="B429" s="63" t="s">
        <v>2963</v>
      </c>
      <c r="C429" s="479"/>
      <c r="D429" s="154">
        <v>1330</v>
      </c>
      <c r="E429" s="145">
        <v>6874</v>
      </c>
      <c r="F429" s="557"/>
      <c r="G429" s="487"/>
      <c r="H429" s="151" t="s">
        <v>1113</v>
      </c>
      <c r="I429" s="29"/>
      <c r="J429" s="151" t="s">
        <v>1113</v>
      </c>
      <c r="K429" s="29"/>
      <c r="L429" s="29"/>
      <c r="M429" s="151" t="s">
        <v>1113</v>
      </c>
      <c r="N429" s="29"/>
      <c r="O429" s="29"/>
      <c r="P429" s="48"/>
    </row>
    <row r="430" spans="1:16" s="14" customFormat="1" ht="23.25" customHeight="1" x14ac:dyDescent="0.2">
      <c r="A430" s="495"/>
      <c r="B430" s="63" t="s">
        <v>2964</v>
      </c>
      <c r="C430" s="479"/>
      <c r="D430" s="154">
        <v>1072</v>
      </c>
      <c r="E430" s="145">
        <v>6875</v>
      </c>
      <c r="F430" s="557"/>
      <c r="G430" s="487"/>
      <c r="H430" s="151" t="s">
        <v>1113</v>
      </c>
      <c r="I430" s="29"/>
      <c r="J430" s="151" t="s">
        <v>1113</v>
      </c>
      <c r="K430" s="29"/>
      <c r="L430" s="29"/>
      <c r="M430" s="151" t="s">
        <v>1113</v>
      </c>
      <c r="N430" s="29"/>
      <c r="O430" s="29"/>
      <c r="P430" s="48"/>
    </row>
    <row r="431" spans="1:16" s="14" customFormat="1" ht="23.25" customHeight="1" x14ac:dyDescent="0.2">
      <c r="A431" s="495"/>
      <c r="B431" s="63" t="s">
        <v>2968</v>
      </c>
      <c r="C431" s="479"/>
      <c r="D431" s="154">
        <v>198</v>
      </c>
      <c r="E431" s="145">
        <v>6876</v>
      </c>
      <c r="F431" s="557"/>
      <c r="G431" s="487"/>
      <c r="H431" s="151" t="s">
        <v>1113</v>
      </c>
      <c r="I431" s="29"/>
      <c r="J431" s="151" t="s">
        <v>1113</v>
      </c>
      <c r="K431" s="29"/>
      <c r="L431" s="29"/>
      <c r="M431" s="151" t="s">
        <v>1113</v>
      </c>
      <c r="N431" s="29"/>
      <c r="O431" s="29"/>
      <c r="P431" s="48"/>
    </row>
    <row r="432" spans="1:16" s="14" customFormat="1" ht="23.25" customHeight="1" x14ac:dyDescent="0.2">
      <c r="A432" s="495"/>
      <c r="B432" s="63" t="s">
        <v>2969</v>
      </c>
      <c r="C432" s="479"/>
      <c r="D432" s="154">
        <v>198</v>
      </c>
      <c r="E432" s="145">
        <v>6877</v>
      </c>
      <c r="F432" s="557"/>
      <c r="G432" s="487"/>
      <c r="H432" s="151" t="s">
        <v>1113</v>
      </c>
      <c r="I432" s="29"/>
      <c r="J432" s="151" t="s">
        <v>1113</v>
      </c>
      <c r="K432" s="29"/>
      <c r="L432" s="29"/>
      <c r="M432" s="151" t="s">
        <v>1113</v>
      </c>
      <c r="N432" s="29"/>
      <c r="O432" s="29"/>
      <c r="P432" s="48"/>
    </row>
    <row r="433" spans="1:16" s="14" customFormat="1" ht="23.25" customHeight="1" x14ac:dyDescent="0.2">
      <c r="A433" s="495"/>
      <c r="B433" s="63" t="s">
        <v>2970</v>
      </c>
      <c r="C433" s="479"/>
      <c r="D433" s="154">
        <v>200</v>
      </c>
      <c r="E433" s="145">
        <v>6878</v>
      </c>
      <c r="F433" s="557"/>
      <c r="G433" s="487"/>
      <c r="H433" s="151" t="s">
        <v>1113</v>
      </c>
      <c r="I433" s="29"/>
      <c r="J433" s="151" t="s">
        <v>1113</v>
      </c>
      <c r="K433" s="29"/>
      <c r="L433" s="29"/>
      <c r="M433" s="151" t="s">
        <v>1113</v>
      </c>
      <c r="N433" s="29"/>
      <c r="O433" s="29"/>
      <c r="P433" s="48"/>
    </row>
    <row r="434" spans="1:16" s="14" customFormat="1" ht="57" customHeight="1" x14ac:dyDescent="0.2">
      <c r="A434" s="84" t="s">
        <v>2097</v>
      </c>
      <c r="B434" s="63" t="s">
        <v>2977</v>
      </c>
      <c r="C434" s="158" t="s">
        <v>3908</v>
      </c>
      <c r="D434" s="154">
        <v>50000</v>
      </c>
      <c r="E434" s="145" t="s">
        <v>3025</v>
      </c>
      <c r="F434" s="159">
        <v>41438</v>
      </c>
      <c r="G434" s="63" t="s">
        <v>3026</v>
      </c>
      <c r="H434" s="151" t="s">
        <v>1113</v>
      </c>
      <c r="I434" s="29"/>
      <c r="J434" s="151" t="s">
        <v>1113</v>
      </c>
      <c r="K434" s="29"/>
      <c r="L434" s="29"/>
      <c r="M434" s="151" t="s">
        <v>1113</v>
      </c>
      <c r="N434" s="29"/>
      <c r="O434" s="29"/>
      <c r="P434" s="48"/>
    </row>
    <row r="435" spans="1:16" s="14" customFormat="1" ht="57" customHeight="1" x14ac:dyDescent="0.2">
      <c r="A435" s="495" t="s">
        <v>2098</v>
      </c>
      <c r="B435" s="487" t="s">
        <v>2978</v>
      </c>
      <c r="C435" s="487" t="s">
        <v>3909</v>
      </c>
      <c r="D435" s="154">
        <v>19993</v>
      </c>
      <c r="E435" s="145" t="s">
        <v>3027</v>
      </c>
      <c r="F435" s="159">
        <v>41438</v>
      </c>
      <c r="G435" s="487" t="s">
        <v>3028</v>
      </c>
      <c r="H435" s="151" t="s">
        <v>1113</v>
      </c>
      <c r="I435" s="29"/>
      <c r="J435" s="151" t="s">
        <v>1113</v>
      </c>
      <c r="K435" s="29"/>
      <c r="L435" s="29"/>
      <c r="M435" s="151" t="s">
        <v>1113</v>
      </c>
      <c r="N435" s="29"/>
      <c r="O435" s="29"/>
      <c r="P435" s="48"/>
    </row>
    <row r="436" spans="1:16" s="14" customFormat="1" ht="63.75" customHeight="1" x14ac:dyDescent="0.2">
      <c r="A436" s="495"/>
      <c r="B436" s="487"/>
      <c r="C436" s="487"/>
      <c r="D436" s="154">
        <v>19993</v>
      </c>
      <c r="E436" s="145" t="s">
        <v>3029</v>
      </c>
      <c r="F436" s="159">
        <v>41550</v>
      </c>
      <c r="G436" s="487"/>
      <c r="H436" s="151" t="s">
        <v>1113</v>
      </c>
      <c r="I436" s="29"/>
      <c r="J436" s="151" t="s">
        <v>1113</v>
      </c>
      <c r="K436" s="29"/>
      <c r="L436" s="29"/>
      <c r="M436" s="151" t="s">
        <v>1113</v>
      </c>
      <c r="N436" s="29"/>
      <c r="O436" s="29"/>
      <c r="P436" s="48"/>
    </row>
    <row r="437" spans="1:16" s="14" customFormat="1" ht="57" customHeight="1" x14ac:dyDescent="0.2">
      <c r="A437" s="495" t="s">
        <v>2099</v>
      </c>
      <c r="B437" s="63" t="s">
        <v>2979</v>
      </c>
      <c r="C437" s="487" t="s">
        <v>3910</v>
      </c>
      <c r="D437" s="154">
        <v>14407.11</v>
      </c>
      <c r="E437" s="145" t="s">
        <v>3030</v>
      </c>
      <c r="F437" s="557">
        <v>41473</v>
      </c>
      <c r="G437" s="63" t="s">
        <v>3031</v>
      </c>
      <c r="H437" s="151" t="s">
        <v>1113</v>
      </c>
      <c r="I437" s="29"/>
      <c r="J437" s="151" t="s">
        <v>1113</v>
      </c>
      <c r="K437" s="29"/>
      <c r="L437" s="29"/>
      <c r="M437" s="151" t="s">
        <v>1113</v>
      </c>
      <c r="N437" s="29"/>
      <c r="O437" s="29"/>
      <c r="P437" s="48"/>
    </row>
    <row r="438" spans="1:16" s="14" customFormat="1" ht="57" customHeight="1" x14ac:dyDescent="0.2">
      <c r="A438" s="495"/>
      <c r="B438" s="63" t="s">
        <v>2979</v>
      </c>
      <c r="C438" s="487"/>
      <c r="D438" s="154">
        <v>5609.02</v>
      </c>
      <c r="E438" s="145" t="s">
        <v>3032</v>
      </c>
      <c r="F438" s="557"/>
      <c r="G438" s="63" t="s">
        <v>3033</v>
      </c>
      <c r="H438" s="151" t="s">
        <v>1113</v>
      </c>
      <c r="I438" s="29"/>
      <c r="J438" s="151" t="s">
        <v>1113</v>
      </c>
      <c r="K438" s="29"/>
      <c r="L438" s="29"/>
      <c r="M438" s="151" t="s">
        <v>1113</v>
      </c>
      <c r="N438" s="29"/>
      <c r="O438" s="29"/>
      <c r="P438" s="48"/>
    </row>
    <row r="439" spans="1:16" s="14" customFormat="1" ht="57" customHeight="1" x14ac:dyDescent="0.2">
      <c r="A439" s="495"/>
      <c r="B439" s="63" t="s">
        <v>2978</v>
      </c>
      <c r="C439" s="487"/>
      <c r="D439" s="154">
        <f>5680+2820</f>
        <v>8500</v>
      </c>
      <c r="E439" s="145" t="s">
        <v>3034</v>
      </c>
      <c r="F439" s="557"/>
      <c r="G439" s="63" t="s">
        <v>3035</v>
      </c>
      <c r="H439" s="151"/>
      <c r="I439" s="151" t="s">
        <v>1113</v>
      </c>
      <c r="J439" s="151" t="s">
        <v>1113</v>
      </c>
      <c r="K439" s="29"/>
      <c r="L439" s="29"/>
      <c r="M439" s="151"/>
      <c r="N439" s="151" t="s">
        <v>1113</v>
      </c>
      <c r="O439" s="29"/>
      <c r="P439" s="547" t="s">
        <v>3068</v>
      </c>
    </row>
    <row r="440" spans="1:16" s="14" customFormat="1" ht="57" customHeight="1" x14ac:dyDescent="0.2">
      <c r="A440" s="495"/>
      <c r="B440" s="63" t="s">
        <v>2978</v>
      </c>
      <c r="C440" s="487"/>
      <c r="D440" s="154">
        <v>34193.800000000003</v>
      </c>
      <c r="E440" s="145" t="s">
        <v>3036</v>
      </c>
      <c r="F440" s="557"/>
      <c r="G440" s="63" t="s">
        <v>3037</v>
      </c>
      <c r="H440" s="151"/>
      <c r="I440" s="151" t="s">
        <v>1113</v>
      </c>
      <c r="J440" s="151" t="s">
        <v>1113</v>
      </c>
      <c r="K440" s="29"/>
      <c r="L440" s="29"/>
      <c r="M440" s="151"/>
      <c r="N440" s="151" t="s">
        <v>1113</v>
      </c>
      <c r="O440" s="29"/>
      <c r="P440" s="548"/>
    </row>
    <row r="441" spans="1:16" s="14" customFormat="1" ht="57" customHeight="1" x14ac:dyDescent="0.2">
      <c r="A441" s="495"/>
      <c r="B441" s="63" t="s">
        <v>2980</v>
      </c>
      <c r="C441" s="487"/>
      <c r="D441" s="154">
        <f>4194.3+11428.1</f>
        <v>15622.400000000001</v>
      </c>
      <c r="E441" s="145" t="s">
        <v>3038</v>
      </c>
      <c r="F441" s="557"/>
      <c r="G441" s="63" t="s">
        <v>3039</v>
      </c>
      <c r="H441" s="151" t="s">
        <v>1113</v>
      </c>
      <c r="I441" s="29"/>
      <c r="J441" s="151" t="s">
        <v>1113</v>
      </c>
      <c r="K441" s="29"/>
      <c r="L441" s="29"/>
      <c r="M441" s="151" t="s">
        <v>1113</v>
      </c>
      <c r="N441" s="29"/>
      <c r="O441" s="29"/>
      <c r="P441" s="48"/>
    </row>
    <row r="442" spans="1:16" s="14" customFormat="1" ht="57" customHeight="1" x14ac:dyDescent="0.2">
      <c r="A442" s="495"/>
      <c r="B442" s="63" t="s">
        <v>2980</v>
      </c>
      <c r="C442" s="487"/>
      <c r="D442" s="154">
        <v>3875.5</v>
      </c>
      <c r="E442" s="145" t="s">
        <v>3040</v>
      </c>
      <c r="F442" s="557"/>
      <c r="G442" s="63" t="s">
        <v>3041</v>
      </c>
      <c r="H442" s="151" t="s">
        <v>1113</v>
      </c>
      <c r="I442" s="29"/>
      <c r="J442" s="151" t="s">
        <v>1113</v>
      </c>
      <c r="K442" s="29"/>
      <c r="L442" s="29"/>
      <c r="M442" s="151" t="s">
        <v>1113</v>
      </c>
      <c r="N442" s="29"/>
      <c r="O442" s="29"/>
      <c r="P442" s="48"/>
    </row>
    <row r="443" spans="1:16" s="14" customFormat="1" ht="57" customHeight="1" x14ac:dyDescent="0.2">
      <c r="A443" s="495" t="s">
        <v>2100</v>
      </c>
      <c r="B443" s="63" t="s">
        <v>4730</v>
      </c>
      <c r="C443" s="487" t="s">
        <v>3058</v>
      </c>
      <c r="D443" s="154">
        <v>6375</v>
      </c>
      <c r="E443" s="145" t="s">
        <v>3042</v>
      </c>
      <c r="F443" s="557">
        <v>41529</v>
      </c>
      <c r="G443" s="63" t="s">
        <v>3043</v>
      </c>
      <c r="H443" s="151" t="s">
        <v>1113</v>
      </c>
      <c r="I443" s="29"/>
      <c r="J443" s="151" t="s">
        <v>1113</v>
      </c>
      <c r="K443" s="29"/>
      <c r="L443" s="29"/>
      <c r="M443" s="151" t="s">
        <v>1113</v>
      </c>
      <c r="N443" s="29"/>
      <c r="O443" s="29"/>
      <c r="P443" s="48"/>
    </row>
    <row r="444" spans="1:16" s="14" customFormat="1" ht="57" customHeight="1" x14ac:dyDescent="0.2">
      <c r="A444" s="495"/>
      <c r="B444" s="63" t="s">
        <v>2981</v>
      </c>
      <c r="C444" s="487"/>
      <c r="D444" s="154">
        <v>72905.490000000005</v>
      </c>
      <c r="E444" s="145" t="s">
        <v>3044</v>
      </c>
      <c r="F444" s="557"/>
      <c r="G444" s="63" t="s">
        <v>3045</v>
      </c>
      <c r="H444" s="151" t="s">
        <v>1113</v>
      </c>
      <c r="I444" s="29"/>
      <c r="J444" s="151" t="s">
        <v>1113</v>
      </c>
      <c r="K444" s="29"/>
      <c r="L444" s="29"/>
      <c r="M444" s="151" t="s">
        <v>1113</v>
      </c>
      <c r="N444" s="29"/>
      <c r="O444" s="29"/>
      <c r="P444" s="48"/>
    </row>
    <row r="445" spans="1:16" s="14" customFormat="1" ht="57" customHeight="1" x14ac:dyDescent="0.2">
      <c r="A445" s="495" t="s">
        <v>2101</v>
      </c>
      <c r="B445" s="63" t="s">
        <v>2980</v>
      </c>
      <c r="C445" s="487" t="s">
        <v>3911</v>
      </c>
      <c r="D445" s="154">
        <v>30175</v>
      </c>
      <c r="E445" s="145" t="s">
        <v>3046</v>
      </c>
      <c r="F445" s="557">
        <v>41585</v>
      </c>
      <c r="G445" s="63" t="s">
        <v>3047</v>
      </c>
      <c r="H445" s="151" t="s">
        <v>1113</v>
      </c>
      <c r="I445" s="29"/>
      <c r="J445" s="151" t="s">
        <v>1113</v>
      </c>
      <c r="K445" s="29"/>
      <c r="L445" s="29"/>
      <c r="M445" s="151" t="s">
        <v>1113</v>
      </c>
      <c r="N445" s="29"/>
      <c r="O445" s="29"/>
      <c r="P445" s="48"/>
    </row>
    <row r="446" spans="1:16" s="14" customFormat="1" ht="57" customHeight="1" thickBot="1" x14ac:dyDescent="0.25">
      <c r="A446" s="500"/>
      <c r="B446" s="39" t="s">
        <v>2978</v>
      </c>
      <c r="C446" s="536"/>
      <c r="D446" s="155">
        <v>19715</v>
      </c>
      <c r="E446" s="146" t="s">
        <v>3048</v>
      </c>
      <c r="F446" s="558"/>
      <c r="G446" s="39" t="s">
        <v>3049</v>
      </c>
      <c r="H446" s="153" t="s">
        <v>1113</v>
      </c>
      <c r="I446" s="50"/>
      <c r="J446" s="153" t="s">
        <v>1113</v>
      </c>
      <c r="K446" s="50"/>
      <c r="L446" s="50"/>
      <c r="M446" s="153" t="s">
        <v>1113</v>
      </c>
      <c r="N446" s="50"/>
      <c r="O446" s="50"/>
      <c r="P446" s="51"/>
    </row>
    <row r="447" spans="1:16" s="61" customFormat="1" ht="16.5" thickTop="1" x14ac:dyDescent="0.2">
      <c r="A447" s="12"/>
      <c r="D447" s="82"/>
      <c r="E447" s="160"/>
      <c r="F447" s="12"/>
    </row>
    <row r="448" spans="1:16" s="64" customFormat="1" x14ac:dyDescent="0.2">
      <c r="A448" s="1"/>
      <c r="D448" s="6"/>
      <c r="E448" s="10"/>
      <c r="F448" s="1"/>
    </row>
    <row r="449" spans="1:6" s="64" customFormat="1" x14ac:dyDescent="0.2">
      <c r="A449" s="1"/>
      <c r="D449" s="6"/>
      <c r="E449" s="10"/>
      <c r="F449" s="1"/>
    </row>
    <row r="450" spans="1:6" s="64" customFormat="1" x14ac:dyDescent="0.2">
      <c r="A450" s="1"/>
      <c r="D450" s="6"/>
      <c r="E450" s="10"/>
      <c r="F450" s="1"/>
    </row>
    <row r="451" spans="1:6" s="64" customFormat="1" x14ac:dyDescent="0.2">
      <c r="A451" s="1"/>
      <c r="D451" s="6"/>
      <c r="E451" s="10"/>
      <c r="F451" s="1"/>
    </row>
    <row r="452" spans="1:6" s="64" customFormat="1" x14ac:dyDescent="0.2">
      <c r="A452" s="1"/>
      <c r="D452" s="6"/>
      <c r="E452" s="10"/>
      <c r="F452" s="1"/>
    </row>
    <row r="453" spans="1:6" s="64" customFormat="1" x14ac:dyDescent="0.2">
      <c r="A453" s="1"/>
      <c r="D453" s="6"/>
      <c r="E453" s="10"/>
      <c r="F453" s="1"/>
    </row>
    <row r="454" spans="1:6" s="64" customFormat="1" x14ac:dyDescent="0.2">
      <c r="A454" s="1"/>
      <c r="D454" s="6"/>
      <c r="E454" s="10"/>
      <c r="F454" s="1"/>
    </row>
    <row r="455" spans="1:6" s="64" customFormat="1" x14ac:dyDescent="0.2">
      <c r="A455" s="1"/>
      <c r="D455" s="6"/>
      <c r="E455" s="10"/>
      <c r="F455" s="1"/>
    </row>
    <row r="456" spans="1:6" s="64" customFormat="1" x14ac:dyDescent="0.2">
      <c r="A456" s="1"/>
      <c r="D456" s="6"/>
      <c r="E456" s="10"/>
      <c r="F456" s="1"/>
    </row>
    <row r="457" spans="1:6" s="64" customFormat="1" x14ac:dyDescent="0.2">
      <c r="A457" s="1"/>
      <c r="D457" s="6"/>
      <c r="E457" s="10"/>
      <c r="F457" s="1"/>
    </row>
    <row r="458" spans="1:6" s="64" customFormat="1" x14ac:dyDescent="0.2">
      <c r="A458" s="1"/>
      <c r="D458" s="6"/>
      <c r="E458" s="10"/>
      <c r="F458" s="1"/>
    </row>
    <row r="459" spans="1:6" s="64" customFormat="1" x14ac:dyDescent="0.2">
      <c r="A459" s="1"/>
      <c r="D459" s="6"/>
      <c r="E459" s="10"/>
      <c r="F459" s="1"/>
    </row>
    <row r="460" spans="1:6" s="64" customFormat="1" x14ac:dyDescent="0.2">
      <c r="A460" s="1"/>
      <c r="D460" s="6"/>
      <c r="E460" s="10"/>
      <c r="F460" s="1"/>
    </row>
    <row r="461" spans="1:6" s="64" customFormat="1" x14ac:dyDescent="0.2">
      <c r="A461" s="1"/>
      <c r="D461" s="6"/>
      <c r="E461" s="10"/>
      <c r="F461" s="1"/>
    </row>
    <row r="462" spans="1:6" s="64" customFormat="1" x14ac:dyDescent="0.2">
      <c r="A462" s="1"/>
      <c r="D462" s="6"/>
      <c r="E462" s="10"/>
      <c r="F462" s="1"/>
    </row>
    <row r="463" spans="1:6" s="64" customFormat="1" x14ac:dyDescent="0.2">
      <c r="A463" s="1"/>
      <c r="D463" s="6"/>
      <c r="E463" s="10"/>
      <c r="F463" s="1"/>
    </row>
    <row r="464" spans="1:6" s="64" customFormat="1" x14ac:dyDescent="0.2">
      <c r="A464" s="1"/>
      <c r="D464" s="6"/>
      <c r="E464" s="10"/>
      <c r="F464" s="1"/>
    </row>
    <row r="465" spans="1:6" s="64" customFormat="1" x14ac:dyDescent="0.2">
      <c r="A465" s="1"/>
      <c r="D465" s="6"/>
      <c r="E465" s="10"/>
      <c r="F465" s="1"/>
    </row>
    <row r="466" spans="1:6" s="64" customFormat="1" x14ac:dyDescent="0.2">
      <c r="A466" s="1"/>
      <c r="D466" s="6"/>
      <c r="E466" s="10"/>
      <c r="F466" s="1"/>
    </row>
    <row r="467" spans="1:6" s="64" customFormat="1" x14ac:dyDescent="0.2">
      <c r="A467" s="1"/>
      <c r="D467" s="6"/>
      <c r="E467" s="10"/>
      <c r="F467" s="1"/>
    </row>
    <row r="468" spans="1:6" s="64" customFormat="1" x14ac:dyDescent="0.2">
      <c r="A468" s="1"/>
      <c r="D468" s="6"/>
      <c r="E468" s="10"/>
      <c r="F468" s="1"/>
    </row>
    <row r="469" spans="1:6" s="64" customFormat="1" x14ac:dyDescent="0.2">
      <c r="A469" s="1"/>
      <c r="D469" s="6"/>
      <c r="E469" s="10"/>
      <c r="F469" s="1"/>
    </row>
    <row r="470" spans="1:6" s="64" customFormat="1" x14ac:dyDescent="0.2">
      <c r="A470" s="1"/>
      <c r="D470" s="6"/>
      <c r="E470" s="10"/>
      <c r="F470" s="1"/>
    </row>
    <row r="471" spans="1:6" s="64" customFormat="1" x14ac:dyDescent="0.2">
      <c r="A471" s="1"/>
      <c r="D471" s="6"/>
      <c r="E471" s="10"/>
      <c r="F471" s="1"/>
    </row>
    <row r="472" spans="1:6" s="64" customFormat="1" x14ac:dyDescent="0.2">
      <c r="A472" s="1"/>
      <c r="D472" s="6"/>
      <c r="E472" s="10"/>
      <c r="F472" s="1"/>
    </row>
    <row r="473" spans="1:6" s="64" customFormat="1" x14ac:dyDescent="0.2">
      <c r="A473" s="1"/>
      <c r="D473" s="6"/>
      <c r="E473" s="10"/>
      <c r="F473" s="1"/>
    </row>
    <row r="474" spans="1:6" s="64" customFormat="1" x14ac:dyDescent="0.2">
      <c r="A474" s="1"/>
      <c r="D474" s="6"/>
      <c r="E474" s="10"/>
      <c r="F474" s="1"/>
    </row>
    <row r="475" spans="1:6" s="64" customFormat="1" x14ac:dyDescent="0.2">
      <c r="A475" s="1"/>
      <c r="D475" s="6"/>
      <c r="E475" s="10"/>
      <c r="F475" s="1"/>
    </row>
    <row r="476" spans="1:6" s="64" customFormat="1" x14ac:dyDescent="0.2">
      <c r="A476" s="1"/>
      <c r="D476" s="6"/>
      <c r="E476" s="10"/>
      <c r="F476" s="1"/>
    </row>
    <row r="477" spans="1:6" s="64" customFormat="1" x14ac:dyDescent="0.2">
      <c r="A477" s="1"/>
      <c r="D477" s="6"/>
      <c r="E477" s="10"/>
      <c r="F477" s="1"/>
    </row>
    <row r="478" spans="1:6" s="64" customFormat="1" x14ac:dyDescent="0.2">
      <c r="A478" s="1"/>
      <c r="D478" s="6"/>
      <c r="E478" s="10"/>
      <c r="F478" s="1"/>
    </row>
  </sheetData>
  <protectedRanges>
    <protectedRange sqref="Q16:IV17 Q391:IV392 A15:IV15 A360:IV362 A447:IV65533 A388:IV390 H393:IV446 A1:IV13 H365:IV387 Q14:IV14 Q363:IV364" name="Rango1"/>
    <protectedRange sqref="A344:A357 I344:I359 D344:G359 K344:L359 K256:L341 J256:J359 O344:IV359 O256:IV341 H256:H359 I256:I341 M256:N359 H18:IV255 D18:G341 A18:A341" name="Rango1_2"/>
    <protectedRange sqref="A342:A343 O342:IV343 I342:I343 K342:L343 D342:G343" name="Rango1_2_3"/>
    <protectedRange sqref="B300:B341 B344:B359 B18:B298" name="Rango1_2_1"/>
    <protectedRange sqref="B342:B343" name="Rango1_2_3_1"/>
    <protectedRange sqref="B299" name="Rango1_2_8_1"/>
    <protectedRange sqref="C344:C357 C18:C341" name="Rango1_2_2"/>
    <protectedRange sqref="C342:C343" name="Rango1_2_3_2"/>
    <protectedRange sqref="P14" name="Rango1_1"/>
    <protectedRange sqref="A14:O14" name="Rango1_5_1_1"/>
    <protectedRange sqref="D16:D17 D363:D364 D391:D392" name="Rango1_1_2_1_2_2_1"/>
    <protectedRange sqref="A16:B17 A363:B364 A391:B392" name="Rango1_7_1_1_2_1"/>
    <protectedRange sqref="C363:C364 C391:C392 C16:C17" name="Rango1_8_1_1_2_1"/>
    <protectedRange sqref="E16:E17 E363:E364 E391:E392" name="Rango1_7_1"/>
  </protectedRanges>
  <autoFilter ref="A17:P359"/>
  <mergeCells count="273">
    <mergeCell ref="C267:C268"/>
    <mergeCell ref="C269:C272"/>
    <mergeCell ref="C276:C279"/>
    <mergeCell ref="C281:C284"/>
    <mergeCell ref="C285:C286"/>
    <mergeCell ref="B363:B364"/>
    <mergeCell ref="C363:C364"/>
    <mergeCell ref="C332:C333"/>
    <mergeCell ref="C353:C354"/>
    <mergeCell ref="C357:C358"/>
    <mergeCell ref="C301:C304"/>
    <mergeCell ref="C305:C306"/>
    <mergeCell ref="C312:C313"/>
    <mergeCell ref="C320:C323"/>
    <mergeCell ref="C324:C328"/>
    <mergeCell ref="C330:C331"/>
    <mergeCell ref="C81:C82"/>
    <mergeCell ref="C83:C86"/>
    <mergeCell ref="C90:C91"/>
    <mergeCell ref="C93:C95"/>
    <mergeCell ref="C49:C50"/>
    <mergeCell ref="C52:C53"/>
    <mergeCell ref="C56:C57"/>
    <mergeCell ref="C58:C63"/>
    <mergeCell ref="C66:C68"/>
    <mergeCell ref="C70:C71"/>
    <mergeCell ref="C28:C29"/>
    <mergeCell ref="C30:C31"/>
    <mergeCell ref="C32:C33"/>
    <mergeCell ref="C36:C37"/>
    <mergeCell ref="C39:C42"/>
    <mergeCell ref="C43:C44"/>
    <mergeCell ref="G39:G42"/>
    <mergeCell ref="C75:C77"/>
    <mergeCell ref="C78:C80"/>
    <mergeCell ref="C16:C17"/>
    <mergeCell ref="F16:F17"/>
    <mergeCell ref="G16:G17"/>
    <mergeCell ref="F332:F333"/>
    <mergeCell ref="G332:G333"/>
    <mergeCell ref="A342:A343"/>
    <mergeCell ref="F337:F338"/>
    <mergeCell ref="C337:C338"/>
    <mergeCell ref="C340:C341"/>
    <mergeCell ref="C342:C343"/>
    <mergeCell ref="F320:F323"/>
    <mergeCell ref="A312:A313"/>
    <mergeCell ref="A337:A338"/>
    <mergeCell ref="C124:C125"/>
    <mergeCell ref="C132:C136"/>
    <mergeCell ref="C141:C142"/>
    <mergeCell ref="C143:C145"/>
    <mergeCell ref="C147:C148"/>
    <mergeCell ref="C184:C185"/>
    <mergeCell ref="C96:C99"/>
    <mergeCell ref="C287:C288"/>
    <mergeCell ref="C292:C295"/>
    <mergeCell ref="C296:C297"/>
    <mergeCell ref="C187:C190"/>
    <mergeCell ref="A443:A444"/>
    <mergeCell ref="A445:A446"/>
    <mergeCell ref="C435:C436"/>
    <mergeCell ref="F393:F427"/>
    <mergeCell ref="F428:F433"/>
    <mergeCell ref="C26:C27"/>
    <mergeCell ref="F445:F446"/>
    <mergeCell ref="A393:A433"/>
    <mergeCell ref="A435:A436"/>
    <mergeCell ref="B435:B436"/>
    <mergeCell ref="A437:A442"/>
    <mergeCell ref="F374:F376"/>
    <mergeCell ref="F377:F378"/>
    <mergeCell ref="F437:F442"/>
    <mergeCell ref="F443:F444"/>
    <mergeCell ref="A390:P390"/>
    <mergeCell ref="G391:G392"/>
    <mergeCell ref="J391:K391"/>
    <mergeCell ref="L391:O391"/>
    <mergeCell ref="G393:G427"/>
    <mergeCell ref="H363:I363"/>
    <mergeCell ref="J363:K363"/>
    <mergeCell ref="F161:F162"/>
    <mergeCell ref="A156:A157"/>
    <mergeCell ref="C382:C385"/>
    <mergeCell ref="E368:E369"/>
    <mergeCell ref="G428:G433"/>
    <mergeCell ref="G435:G436"/>
    <mergeCell ref="A386:A387"/>
    <mergeCell ref="C386:C387"/>
    <mergeCell ref="A391:A392"/>
    <mergeCell ref="B391:B392"/>
    <mergeCell ref="C391:C392"/>
    <mergeCell ref="F382:F385"/>
    <mergeCell ref="F386:F387"/>
    <mergeCell ref="D391:D392"/>
    <mergeCell ref="E391:E392"/>
    <mergeCell ref="F391:F392"/>
    <mergeCell ref="A382:A385"/>
    <mergeCell ref="C393:C433"/>
    <mergeCell ref="A365:A366"/>
    <mergeCell ref="A371:A373"/>
    <mergeCell ref="C371:C373"/>
    <mergeCell ref="F368:F369"/>
    <mergeCell ref="F371:F373"/>
    <mergeCell ref="B368:B369"/>
    <mergeCell ref="C368:C369"/>
    <mergeCell ref="F365:F366"/>
    <mergeCell ref="A363:A364"/>
    <mergeCell ref="F363:F364"/>
    <mergeCell ref="D363:D364"/>
    <mergeCell ref="E363:E364"/>
    <mergeCell ref="G193:G194"/>
    <mergeCell ref="A285:A286"/>
    <mergeCell ref="F285:F286"/>
    <mergeCell ref="A267:A268"/>
    <mergeCell ref="A260:A262"/>
    <mergeCell ref="A209:A210"/>
    <mergeCell ref="C209:C210"/>
    <mergeCell ref="C213:C218"/>
    <mergeCell ref="C220:C221"/>
    <mergeCell ref="C250:C255"/>
    <mergeCell ref="A193:A194"/>
    <mergeCell ref="A250:A255"/>
    <mergeCell ref="A213:A218"/>
    <mergeCell ref="A220:A221"/>
    <mergeCell ref="A242:A244"/>
    <mergeCell ref="A245:A246"/>
    <mergeCell ref="F281:F284"/>
    <mergeCell ref="A269:A272"/>
    <mergeCell ref="F269:F272"/>
    <mergeCell ref="A276:A279"/>
    <mergeCell ref="A281:A284"/>
    <mergeCell ref="C242:C244"/>
    <mergeCell ref="C245:C246"/>
    <mergeCell ref="C260:C262"/>
    <mergeCell ref="A161:A162"/>
    <mergeCell ref="C101:C108"/>
    <mergeCell ref="C110:C111"/>
    <mergeCell ref="G191:G192"/>
    <mergeCell ref="A184:A185"/>
    <mergeCell ref="G184:G185"/>
    <mergeCell ref="C161:C162"/>
    <mergeCell ref="C169:C171"/>
    <mergeCell ref="C175:C178"/>
    <mergeCell ref="A113:A115"/>
    <mergeCell ref="A154:A155"/>
    <mergeCell ref="G149:G150"/>
    <mergeCell ref="A122:A123"/>
    <mergeCell ref="A124:A125"/>
    <mergeCell ref="A116:A118"/>
    <mergeCell ref="F122:F123"/>
    <mergeCell ref="A147:A148"/>
    <mergeCell ref="F132:F136"/>
    <mergeCell ref="A132:A136"/>
    <mergeCell ref="A175:A178"/>
    <mergeCell ref="F149:F150"/>
    <mergeCell ref="A169:A171"/>
    <mergeCell ref="F110:F111"/>
    <mergeCell ref="F147:F148"/>
    <mergeCell ref="A101:A108"/>
    <mergeCell ref="A90:A91"/>
    <mergeCell ref="A70:A71"/>
    <mergeCell ref="A93:A95"/>
    <mergeCell ref="A96:A99"/>
    <mergeCell ref="A83:A86"/>
    <mergeCell ref="A141:A142"/>
    <mergeCell ref="A110:A111"/>
    <mergeCell ref="A143:A145"/>
    <mergeCell ref="F101:F108"/>
    <mergeCell ref="F66:F68"/>
    <mergeCell ref="F81:F82"/>
    <mergeCell ref="F90:F91"/>
    <mergeCell ref="F83:F86"/>
    <mergeCell ref="F78:F80"/>
    <mergeCell ref="F93:F95"/>
    <mergeCell ref="G70:G71"/>
    <mergeCell ref="G66:G68"/>
    <mergeCell ref="B16:B17"/>
    <mergeCell ref="F58:F63"/>
    <mergeCell ref="F49:F50"/>
    <mergeCell ref="A39:A42"/>
    <mergeCell ref="G49:G50"/>
    <mergeCell ref="A43:A44"/>
    <mergeCell ref="A49:A50"/>
    <mergeCell ref="C377:C378"/>
    <mergeCell ref="A75:A77"/>
    <mergeCell ref="A78:A80"/>
    <mergeCell ref="A81:A82"/>
    <mergeCell ref="A56:A57"/>
    <mergeCell ref="C154:C155"/>
    <mergeCell ref="C156:C157"/>
    <mergeCell ref="F39:F42"/>
    <mergeCell ref="F191:F192"/>
    <mergeCell ref="F169:F171"/>
    <mergeCell ref="F184:F185"/>
    <mergeCell ref="F245:F246"/>
    <mergeCell ref="F193:F194"/>
    <mergeCell ref="A362:P362"/>
    <mergeCell ref="P363:P364"/>
    <mergeCell ref="A197:A198"/>
    <mergeCell ref="F70:F71"/>
    <mergeCell ref="C258:C259"/>
    <mergeCell ref="A1:G1"/>
    <mergeCell ref="A21:A23"/>
    <mergeCell ref="F21:F23"/>
    <mergeCell ref="A28:A29"/>
    <mergeCell ref="A15:P15"/>
    <mergeCell ref="A14:P14"/>
    <mergeCell ref="G21:G22"/>
    <mergeCell ref="A36:A37"/>
    <mergeCell ref="D16:D17"/>
    <mergeCell ref="F24:F25"/>
    <mergeCell ref="G24:G25"/>
    <mergeCell ref="P16:P17"/>
    <mergeCell ref="C21:C23"/>
    <mergeCell ref="H16:I16"/>
    <mergeCell ref="J16:K16"/>
    <mergeCell ref="L16:O16"/>
    <mergeCell ref="B21:B22"/>
    <mergeCell ref="E16:E17"/>
    <mergeCell ref="E21:E22"/>
    <mergeCell ref="E24:E25"/>
    <mergeCell ref="A24:A25"/>
    <mergeCell ref="A26:A27"/>
    <mergeCell ref="A16:A17"/>
    <mergeCell ref="A292:A295"/>
    <mergeCell ref="A340:A341"/>
    <mergeCell ref="A374:A376"/>
    <mergeCell ref="A377:A378"/>
    <mergeCell ref="A58:A63"/>
    <mergeCell ref="C24:C25"/>
    <mergeCell ref="A187:A190"/>
    <mergeCell ref="A200:A201"/>
    <mergeCell ref="B24:B25"/>
    <mergeCell ref="A32:A33"/>
    <mergeCell ref="A30:A31"/>
    <mergeCell ref="A191:A192"/>
    <mergeCell ref="A66:A68"/>
    <mergeCell ref="A52:A53"/>
    <mergeCell ref="A149:A150"/>
    <mergeCell ref="C149:C150"/>
    <mergeCell ref="C113:C115"/>
    <mergeCell ref="C116:C118"/>
    <mergeCell ref="C122:C123"/>
    <mergeCell ref="C191:C192"/>
    <mergeCell ref="C193:C194"/>
    <mergeCell ref="C197:C198"/>
    <mergeCell ref="C200:C201"/>
    <mergeCell ref="A258:A259"/>
    <mergeCell ref="P439:P440"/>
    <mergeCell ref="C437:C442"/>
    <mergeCell ref="C443:C444"/>
    <mergeCell ref="C445:C446"/>
    <mergeCell ref="P391:P392"/>
    <mergeCell ref="F324:F328"/>
    <mergeCell ref="F287:F288"/>
    <mergeCell ref="A301:A304"/>
    <mergeCell ref="A305:A306"/>
    <mergeCell ref="A324:A328"/>
    <mergeCell ref="A287:A288"/>
    <mergeCell ref="H391:I391"/>
    <mergeCell ref="C374:C376"/>
    <mergeCell ref="L363:O363"/>
    <mergeCell ref="G368:G369"/>
    <mergeCell ref="G363:G364"/>
    <mergeCell ref="C365:C366"/>
    <mergeCell ref="A357:A358"/>
    <mergeCell ref="A368:A369"/>
    <mergeCell ref="A330:A331"/>
    <mergeCell ref="A353:A354"/>
    <mergeCell ref="A332:A333"/>
    <mergeCell ref="A296:A297"/>
    <mergeCell ref="A320:A323"/>
  </mergeCells>
  <phoneticPr fontId="4" type="noConversion"/>
  <hyperlinks>
    <hyperlink ref="E359" r:id="rId1" display="\\Elizabethpc\2013\generalidades2013w\ORDENES DE BIENES Y SERVCIOS\6961 VIDRIO INDUSTRIAL.pdf"/>
    <hyperlink ref="E358" r:id="rId2" display="\\Elizabethpc\2013\generalidades2013w\ORDENES DE BIENES Y SERVCIOS\6959 DUTRIZ HERMANOS.pdf"/>
    <hyperlink ref="E357" r:id="rId3" display="\\Elizabethpc\2013\generalidades2013w\ORDENES DE BIENES Y SERVCIOS\6958 COLATINO.pdf"/>
    <hyperlink ref="E356" r:id="rId4" display="\\Elizabethpc\2013\generalidades2013w\ORDENES DE BIENES Y SERVCIOS\6954 ROBERTO JOSE FROY.pdf"/>
    <hyperlink ref="E355" r:id="rId5" display="\\Elizabethpc\2013\generalidades2013w\ORDENES DE BIENES Y SERVCIOS\6953 DATA &amp; GRAPHICS, S.A. DE C.V..pdf"/>
    <hyperlink ref="E354" r:id="rId6" display="\\Elizabethpc\2013\generalidades2013w\ORDENES DE BIENES Y SERVCIOS\6946 EDITORIAL ALTAMIRANO.pdf"/>
    <hyperlink ref="E353" r:id="rId7" display="\\Elizabethpc\2013\generalidades2013w\ORDENES DE BIENES Y SERVCIOS\6945 COLATINO.pdf"/>
    <hyperlink ref="E352" r:id="rId8" display="\\Elizabethpc\2013\generalidades2013w\ORDENES DE BIENES Y SERVCIOS\6943 JUAN CARLOS CASTRO LANDAVERDE.pdf"/>
    <hyperlink ref="E351" r:id="rId9" display="\\Elizabethpc\2013\generalidades2013w\ORDENES DE BIENES Y SERVCIOS\6952 JUAN CARLOS MENJIVAR DIAZ.pdf"/>
    <hyperlink ref="E350" r:id="rId10" display="\\Elizabethpc\2013\generalidades2013w\ORDENES DE BIENES Y SERVCIOS\6951 CIRCULO MILITAR..pdf"/>
    <hyperlink ref="E349" r:id="rId11" display="\\Elizabethpc\2013\generalidades2013w\ORDENES DE BIENES Y SERVCIOS\6947 CCAP, S.A. DE C.V..pdf"/>
    <hyperlink ref="E348" r:id="rId12" display="\\Elizabethpc\2013\generalidades2013w\ORDENES DE BIENES Y SERVCIOS\6957 SISECOR, SA DE CV.pdf"/>
    <hyperlink ref="E347" r:id="rId13" display="\\Elizabethpc\2013\generalidades2013w\ORDENES DE BIENES Y SERVCIOS\6942 MJ REMODELACIONES, S.A. DE C.V..pdf"/>
    <hyperlink ref="E346" r:id="rId14" display="\\Elizabethpc\2013\generalidades2013w\ORDENES DE BIENES Y SERVCIOS\6948 MJ REMODELACIONES.pdf"/>
    <hyperlink ref="E345" r:id="rId15" display="\\Elizabethpc\2013\generalidades2013w\ORDENES DE BIENES Y SERVCIOS\6941 DELIBANQUETES, S.A. DE C.V..pdf"/>
    <hyperlink ref="E344" r:id="rId16" display="\\Elizabethpc\2013\generalidades2013w\ORDENES DE BIENES Y SERVCIOS\6949 GRISELDA GUADALUPE.pdf"/>
    <hyperlink ref="E343" r:id="rId17" display="\\Elizabethpc\2013\generalidades2013wORDENES DE BIENES Y SERVCIOS\6956 FONDO DE ACTIV. ESPEC. M.O.P.pdf"/>
    <hyperlink ref="E342" r:id="rId18" display="\\Elizabethpc\2013\generalidades2013wORDENES DE BIENES Y SERVCIOS\6955 APROSSI.pdf"/>
    <hyperlink ref="E341" r:id="rId19" display="\\Elizabethpc\2013\generalidades2013w\ORDENES DE BIENES Y SERVCIOS\6933 COLATINO DE R.L.pdf"/>
    <hyperlink ref="E340" r:id="rId20" display="\\Elizabethpc\2013\generalidades2013w\ORDENES DE BIENES Y SERVCIOS\6932 DUTRIZ HERMANOS, S.A. DE C.V..pdf"/>
    <hyperlink ref="E339" r:id="rId21" display="\\Elizabethpc\2013\generalidades2013w\ORDENES DE BIENES Y SERVCIOS\6924 DUTRIZ HERMANOS, S.A. DE C.V..pdf"/>
    <hyperlink ref="E338" r:id="rId22" display="\\Elizabethpc\2013\generalidades2013w\ORDENES DE BIENES Y SERVCIOS\6940 MEGA FUTURO, S.A. DE C.V,.pdf"/>
    <hyperlink ref="E337" r:id="rId23" display="\\Elizabethpc\2013\generalidades2013w\ORDENES DE BIENES Y SERVCIOS\6939 OPERADORA DEL SUR, S.A. DE C.V..pdf"/>
    <hyperlink ref="E336" r:id="rId24" display="\\Elizabethpc\2013\generalidades2013w\ORDENES DE BIENES Y SERVCIOS\6937 - 6938 ALMACENES VIDRI, S.A. DE C.V..pdf"/>
    <hyperlink ref="E335" r:id="rId25" display="\\Elizabethpc\2013\generalidades2013w\ORDENES DE BIENES Y SERVCIOS\6936 GRISELDA GUADALUPE SIMON HERNANDEZ.pdf"/>
    <hyperlink ref="E334" r:id="rId26" display="\\Elizabethpc\2013\generalidades2013w\ORDENES DE BIENES Y SERVCIOS\6923 VAPPOR, S.A. DE C.V..pdf"/>
    <hyperlink ref="E333" r:id="rId27" display="\\Elizabethpc\2013\generalidades2013w\ORDENES DE BIENES Y SERVCIOS\6911 EDITORIAL ALTAMIRANO MADRIZ.pdf"/>
    <hyperlink ref="E332" r:id="rId28" display="\\Elizabethpc\2013\generalidades2013w\ORDENES DE BIENES Y SERVCIOS\6910 COLATINO.pdf"/>
    <hyperlink ref="E331" r:id="rId29" display="\\Elizabethpc\2013\generalidades2013w\ORDENES DE BIENES Y SERVCIOS\6930 EQUITEC, S.A. DE C.V..pdf"/>
    <hyperlink ref="E330" r:id="rId30" display="\\Elizabethpc\2013\generalidades2013w\ORDENES DE BIENES Y SERVCIOS\6931 MEDIIMPLANTES EL SALVADOR, S.A. DE C.V..pdf"/>
    <hyperlink ref="E329" r:id="rId31" display="\\Elizabethpc\2013\generalidades2013w\ORDENES DE BIENES Y SERVCIOS\6901 S &amp;S CONSULTORES EN DESARROLLO NEW.pdf"/>
    <hyperlink ref="E328" r:id="rId32" display="\\Elizabethpc\2013\generalidades2013w\ORDENES DE BIENES Y SERVCIOS\6929 ALBERTINA LUZ VELASCO.pdf"/>
    <hyperlink ref="E327" r:id="rId33" display="\\Elizabethpc\2013\generalidades2013w\ORDENES DE BIENES Y SERVCIOS\6925 OXGASA.pdf"/>
    <hyperlink ref="E326" r:id="rId34" display="\\Elizabethpc\2013\generalidades2013w\ORDENES DE BIENES Y SERVCIOS\6928 GENERAL SAFETY.pdf"/>
    <hyperlink ref="E325" r:id="rId35" display="\\Elizabethpc\2013\generalidades2013w\ORDENES DE BIENES Y SERVCIOS\6926 CASCO DE EL SALVADOR.pdf"/>
    <hyperlink ref="E324" r:id="rId36" display="\\Elizabethpc\2013\generalidades2013w\ORDENES DE BIENES Y SERVCIOS\6926 CASCO DE EL SALVADOR.pdf"/>
    <hyperlink ref="E323" r:id="rId37" display="\\Elizabethpc\2013\generalidades2013w\ORDENES DE BIENES Y SERVCIOS\6921 CALCULADORAS Y TECLADOS, S.A .DE C.V..pdf"/>
    <hyperlink ref="E322" r:id="rId38" display="\\Elizabethpc\2013\generalidades2013w\ORDENES DE BIENES Y SERVCIOS\6920 MULTILINE, S.A. DE C.V..pdf"/>
    <hyperlink ref="E321" r:id="rId39" display="\\Elizabethpc\2013\generalidades2013w\ORDENES DE BIENES Y SERVCIOS\6919 D´OFFICE, S.A. DE C.V..pdf"/>
    <hyperlink ref="E320" r:id="rId40" display="\\Elizabethpc\2013\generalidades2013w\ORDENES DE BIENES Y SERVCIOS\6918 CLAUDIA MIRNA POSADA.pdf"/>
    <hyperlink ref="E319" r:id="rId41" display="\\Elizabethpc\2013\generalidades2013w\ORDENES DE BIENES Y SERVCIOS\6912 ROBERTO ARTURO RODRIGUEZ.pdf"/>
    <hyperlink ref="E318" r:id="rId42" display="\\Elizabethpc\2013\generalidades2013w\ORDENES DE BIENES Y SERVCIOS\6902 JUAN JOSE MEJIA MENDOZA.pdf"/>
    <hyperlink ref="E317" r:id="rId43" display="\\Elizabethpc\2013\generalidades2013w\ORDENES DE BIENES Y SERVCIOS\6904 FORMULARIOS STANDARD.pdf"/>
    <hyperlink ref="E316" r:id="rId44" display="\\Elizabethpc\2013\generalidades2013w\ORDENES DE BIENES Y SERVCIOS\6913 MJ REMODELACIONES, S.A. DE C.V..pdf"/>
    <hyperlink ref="E315" r:id="rId45" display="\\Elizabethpc\2013\generalidades2013w\CONTRATOS 2013\CONTRATO DE SUMINISTRO N° 70-2013 MARIO GUEVARA.pdf"/>
    <hyperlink ref="E314" r:id="rId46" display="\\Elizabethpc\2013\generalidades2013w\ORDENES DE BIENES Y SERVCIOS\6898 JOSE GIL MAJANO.pdf"/>
    <hyperlink ref="E313" r:id="rId47" display="\\Elizabethpc\2013\generalidades2013w\ORDENES DE BIENES Y SERVCIOS\6890 COLATINO DE R.L..PDF"/>
    <hyperlink ref="E312" r:id="rId48" display="\\Elizabethpc\2013\generalidades2013w\ORDENES DE BIENES Y SERVCIOS\6889 DUTRIZ HERMANOS.PDF"/>
    <hyperlink ref="E311" r:id="rId49" display="\\Elizabethpc\2013\generalidades2013w\ORDENES DE BIENES Y SERVCIOS\6899 JARET NAUN MORAN SORTO.pdf"/>
    <hyperlink ref="E310" r:id="rId50" display="\\Elizabethpc\2013\generalidades2013w\ORDENES DE BIENES Y SERVCIOS\6917 TALLER DIDEA, S.A. DE C.V..pdf"/>
    <hyperlink ref="E309" r:id="rId51" display="\\Elizabethpc\2013\generalidades2013w\ORDENES DE BIENES Y SERVCIOS\6892 GLOBAL MOTORS, S.A. DE C.V..PDF"/>
    <hyperlink ref="E308" r:id="rId52" display="\\Elizabethpc\2013\generalidades2013w\ORDENES DE BIENES Y SERVCIOS\6916 COMERCIALIZADORA INTERAMERICANA.pdf"/>
    <hyperlink ref="E307" r:id="rId53" display="\\Elizabethpc\2013\generalidades2013w\ORDENES DE BIENES Y SERVCIOS\6891JOSE ROBERTO ORTIZ.PDF"/>
    <hyperlink ref="E306" r:id="rId54" display="\\Elizabethpc\2013\generalidades2013w\ORDENES DE BIENES Y SERVCIOS\6915 ACTIVE SYSTEMS SERVICES.pdf"/>
    <hyperlink ref="E305" r:id="rId55" display="\\Elizabethpc\2013\generalidades2013w\ORDENES DE BIENES Y SERVCIOS\6914 DATA &amp; GRAPHICS.pdf"/>
    <hyperlink ref="E304" r:id="rId56" display="\\Elizabethpc\2013\generalidades2013w\CONTRATOS 2013\CONTRATO DE SUMINISTRO N° 76-2013 RAF.pdf"/>
    <hyperlink ref="E303" r:id="rId57" display="\\Elizabethpc\2013\generalidades2013w\CONTRATOS 2013\CONTRATO DE SUMINISTRO N° 74-2013 DATA &amp; GRAPHIS.pdf"/>
    <hyperlink ref="E302" r:id="rId58" display="\\Elizabethpc\2013\generalidades2013w\CONTRATOS 2013\CONTRATO DE SUMINISTRO N° 75-2013 SEGACORP.pdf"/>
    <hyperlink ref="E301" r:id="rId59" display="\\Elizabethpc\2013\generalidades2013w\ORDENES DE BIENES Y SERVCIOS\6944 FRANCISCO REYES ROMERO.pdf"/>
    <hyperlink ref="E300" r:id="rId60" display="\\Elizabethpc\2013\generalidades2013w\ORDENES DE BIENES Y SERVCIOS\6900 COMUNICACIONES IBW EL SALVADOR.pdf"/>
    <hyperlink ref="E298" r:id="rId61" display="\\Elizabethpc\2013\generalidades2013w\ORDENES DE BIENES Y SERVCIOS\6909 VIDRIO INDUSTRIAL, S.A. DE C.V..pdf"/>
    <hyperlink ref="E297" r:id="rId62" display="\\Elizabethpc\2013\generalidades2013w\CONTRATOS 2013\CONTRATO DE SUMINISTRO N° 69-2013 GUMARSAL, S.A. DE C.V..pdf"/>
    <hyperlink ref="E296" r:id="rId63" display="\\Elizabethpc\2013\generalidades2013w\CONTRATOS 2013\CONTRATO DE SUMINISTRO N° 68-2013 FELIX RIVAS.pdf"/>
    <hyperlink ref="E295" r:id="rId64" display="\\Elizabethpc\2013\generalidades2013w\ORDENES DE BIENES Y SERVCIOS\6897 SAVAL, S.A. DE C.V..pdf"/>
    <hyperlink ref="E294" r:id="rId65" display="\\Elizabethpc\2013\generalidades2013w\ORDENES DE BIENES Y SERVCIOS\6896 LIBRERIA Y PAPELERIA EL NUEVO SIGLO.pdf"/>
    <hyperlink ref="E293" r:id="rId66" display="\\Elizabethpc\2013\generalidades2013w\ORDENES DE BIENES Y SERVCIOS\6895 NOE ALBERTO GUILLEN.pdf"/>
    <hyperlink ref="E292" r:id="rId67" display="\\Elizabethpc\2013\generalidades2013w\ORDENES DE BIENES Y SERVCIOS\6894 CALCULADORAS Y TECLADOS.pdf"/>
    <hyperlink ref="E291" r:id="rId68" display="\\Elizabethpc\2013\generalidades2013w\ORDENES DE BIENES Y SERVCIOS\6865 DUTRIZ HERMANOS.PDF"/>
    <hyperlink ref="E290" r:id="rId69" display="\\Elizabethpc\2013\generalidades2013w\ORDENES DE BIENES Y SERVCIOS\6866 JOSE EDGARDO HERNANDEZ PINEDA.PDF"/>
    <hyperlink ref="E289" r:id="rId70" display="\\Elizabethpc\2013\generalidades2013w\ORDENES DE BIENES Y SERVCIOS\6867 LIBRERIA Y PAPELERIA EL NUEVO SIGLO.PDF"/>
    <hyperlink ref="E288" r:id="rId71" display="\\Elizabethpc\2013\generalidades2013w\ORDENES DE BIENES Y SERVCIOS\6882 JOSE EDGARDO HERNANDEZ PINEDA.PDF"/>
    <hyperlink ref="E287" r:id="rId72" display="\\Elizabethpc\2013\generalidades2013w\ORDENES DE BIENES Y SERVCIOS\6881 MAGNO ALDEMAR GONZALEZ.PDF"/>
    <hyperlink ref="E286" r:id="rId73" display="\\Elizabethpc\2013\generalidades2013w\ORDENES DE BIENES Y SERVCIOS\6880 JOSE EDGARDO HERNANDEZ.PDF"/>
    <hyperlink ref="E285" r:id="rId74" display="\\Elizabethpc\2013\generalidades2013w\ORDENES DE BIENES Y SERVCIOS\6879 COMERCIALIZADORA BF INTERNACIONAL, S.A. DEV..PDF"/>
    <hyperlink ref="E284" r:id="rId75" display="\\Elizabethpc\2013\generalidades2013w\ORDENES DE BIENES Y SERVCIOS\6871 RICOH EL SALVADOR.PDF"/>
    <hyperlink ref="E283" r:id="rId76" display="\\Elizabethpc\2013\generalidades2013w\ORDENES DE BIENES Y SERVCIOS\6869 DPG, S.A. DE C.V..PDF"/>
    <hyperlink ref="E282" r:id="rId77" display="\\Elizabethpc\2013\generalidades2013w\ORDENES DE BIENES Y SERVCIOS\6872 PBS EL SALVADOR.PDF"/>
    <hyperlink ref="E281" r:id="rId78" display="\\Elizabethpc\2013\generalidades2013w\ORDENES DE BIENES Y SERVCIOS\6870 DATA &amp; GRAPHIC.PDF"/>
    <hyperlink ref="E280" r:id="rId79" display="\\Elizabethpc\2013\generalidades2013w\ORDENES DE BIENES Y SERVCIOS\6868 IMPRESOS MULTIPLES.PDF"/>
    <hyperlink ref="E279" r:id="rId80" display="\\Elizabethpc\2013\generalidades2013w\ORDENES DE BIENES Y SERVCIOS\6885 LIDIA MARTINEZ.PDF"/>
    <hyperlink ref="E278" r:id="rId81" display="\\Elizabethpc\2013\generalidades2013w\ORDENES DE BIENES Y SERVCIOS\6888 COMERCIALIZADORA BF INTERNACIONAL.PDF"/>
    <hyperlink ref="E277" r:id="rId82" display="\\Elizabethpc\2013\generalidades2013w\ORDENES DE BIENES Y SERVCIOS\6886 OXIGENO Y GASES.PDF"/>
    <hyperlink ref="E276" r:id="rId83" display="\\Elizabethpc\2013\generalidades2013w\ORDENES DE BIENES Y SERVCIOS\6887 ELECTROLAB MEDIC, S.A. DE C.V.PDF"/>
    <hyperlink ref="E275" r:id="rId84" display="\\Elizabethpc\2013\generalidades2013w\CONTRATOS 2013\CONTRATO DE SUMINISTRO N° 67-2013 FARMACIA SAN NICOLAS.PDF"/>
    <hyperlink ref="E274" r:id="rId85" display="\\Elizabethpc\2013\generalidades2013w\ORDENES DE BIENES Y SERVCIOS\6862 ALMACENES VIDRI, S.A. DE C.V..PDF"/>
    <hyperlink ref="E273" r:id="rId86" display="\\Elizabethpc\2013\generalidades2013w\ORDENES DE BIENES Y SERVCIOS\6883- 6884 INFRA DE EL SALVADOR1.pdf"/>
    <hyperlink ref="E272" r:id="rId87" display="\\Elizabethpc\2013\generalidades2013w\ORDENES DE BIENES Y SERVCIOS\6905 SERVICIOS TECNICOS MEDICOS.pdf"/>
    <hyperlink ref="E271" r:id="rId88" display="\\Elizabethpc\2013\generalidades2013w\ORDENES DE BIENES Y SERVCIOS\6907 OXIGENO Y GASES.pdf"/>
    <hyperlink ref="E270" r:id="rId89" display="\\Elizabethpc\2013\generalidades2013w\ORDENES DE BIENES Y SERVCIOS\6908 ELECTROLAB MEDIC.pdf"/>
    <hyperlink ref="E269" r:id="rId90" display="\\Elizabethpc\2013\generalidades2013w\ORDENES DE BIENES Y SERVCIOS\6906 LIDIA MARTINEZ DE MARROQUIN.pdf"/>
    <hyperlink ref="E268" r:id="rId91" display="\\Elizabethpc\2013\generalidades2013w\ORDENES DE BIENES Y SERVCIOS\6864 MARIO GUEVARA.PDF"/>
    <hyperlink ref="E267" r:id="rId92" display="\\Elizabethpc\2013\generalidades2013w\ORDENES DE BIENES Y SERVCIOS\6863 CARLOS ERNESTO ELIAS.PDF"/>
    <hyperlink ref="E266" r:id="rId93" display="\\Elizabethpc\2013\generalidades2013w\ORDENES DE BIENES Y SERVCIOS\6857 DUTRIZ HERMANOS, S.A. DE C.V..PDF"/>
    <hyperlink ref="E265" r:id="rId94" display="\\Elizabethpc\2013\generalidades2013w\ORDENES DE BIENES Y SERVCIOS\6856 LUIS EDUARDO VAQUERO ANDRADE.pdf"/>
    <hyperlink ref="E264" r:id="rId95" display="\\Elizabethpc\2013\generalidades2013w\ORDENES DE BIENES Y SERVCIOS\6849 FREUND DE EL SALVADOR.pdf"/>
    <hyperlink ref="E263" r:id="rId96" display="\\Elizabethpc\2013\generalidades2013w\ORDENES DE BIENES Y SERVCIOS\6852 MARIO EUGENIO GUEVARA.PDF"/>
    <hyperlink ref="E262" r:id="rId97" display="\\Elizabethpc\2013\generalidades2013w\ORDENES DE BIENES Y SERVCIOS\6854 JOAQUIN ANTONIO FUENTES.PDF"/>
    <hyperlink ref="E261" r:id="rId98" display="\\Elizabethpc\2013\generalidades2013w\ORDENES DE BIENES Y SERVCIOS\6853 WINZER, CORPORACION.PDF"/>
    <hyperlink ref="E260" r:id="rId99" display="\\Elizabethpc\2013\generalidades2013w\ORDENES DE BIENES Y SERVCIOS\6855 FELIX ADAN RIVAS UMAÑA.PDF"/>
    <hyperlink ref="E259" r:id="rId100" display="\\Elizabethpc\2013\generalidades2013w\CONTRATOS 2013\CONTRATO DE SUMINISTRO N° 66-2013 JOSE MONTEROSA.PDF"/>
    <hyperlink ref="E258" r:id="rId101" display="\\Elizabethpc\2013\generalidades2013w\CONTRATOS 2013\CONTRATO DE SUMINISTRO N° 65-2013 CARLOS ELÍAS.PDF"/>
    <hyperlink ref="E257" r:id="rId102" display="\\Elizabethpc\2013\generalidades2013w\ORDENES DE BIENES Y SERVCIOS\6842 MARIO EUGENIO GUEVARA MARTINEZ.pdf"/>
    <hyperlink ref="E256" r:id="rId103" display="\\Elizabethpc\2013\generalidades2013w\ORDENES DE BIENES Y SERVCIOS\6832 EDITORA EL MUNDO.PDF"/>
    <hyperlink ref="E255" r:id="rId104" display="\\Elizabethpc\2013\generalidades2013w\ORDENES DE BIENES Y SERVCIOS\6848 JEREMIAS DE JESUS ARTIGA.PDF"/>
    <hyperlink ref="E254" r:id="rId105" display="\\Elizabethpc\2013\generalidades2013w\ORDENES DE BIENES Y SERVCIOS\6844 DÓFFICE, S.A. DE C.V..PDF"/>
    <hyperlink ref="E253" r:id="rId106" display="\\Elizabethpc\2013\generalidades2013w\ORDENES DE BIENES Y SERVCIOS\6845 INTERVISION.PDF"/>
    <hyperlink ref="E252" r:id="rId107" display="\\Elizabethpc\2013\generalidades2013w\ORDENES DE BIENES Y SERVCIOS\6843 CONSTRUMARKET.PDF"/>
    <hyperlink ref="E251" r:id="rId108" display="\\Elizabethpc\2013\generalidades2013w\ORDENES DE BIENES Y SERVCIOS\6841 OPERADORA DEL SUR,.PDF"/>
    <hyperlink ref="E250" r:id="rId109" display="\\Elizabethpc\2013\generalidades2013w\ORDENES DE BIENES Y SERVCIOS\6846 CLUADIA MIRNA POSADA.PDF"/>
    <hyperlink ref="E249" r:id="rId110" display="\\Elizabethpc\2013\generalidades2013w\ORDENES DE BIENES Y SERVCIOS\6829 DUTRIZ HERMANOS.PDF"/>
    <hyperlink ref="E248" r:id="rId111" display="\\Elizabethpc\2013\generalidades2013w\ORDENES DE BIENES Y SERVCIOS\6850 MAR Y ASOCIADOS.PDF"/>
    <hyperlink ref="E247" r:id="rId112" display="\\Elizabethpc\2013\generalidades2013w\ORDENES DE BIENES Y SERVCIOS\6839 TELECOMODA.pdf"/>
    <hyperlink ref="E246" r:id="rId113" display="\\Elizabethpc\2013\generalidades2013w\ORDENES DE BIENES Y SERVCIOS\6825 EDITORIAL ALTAMIRANO MADRIZ, S.A. DE C.V..PDF"/>
    <hyperlink ref="E245" r:id="rId114" display="\\Elizabethpc\2013\generalidades2013w\ORDENES DE BIENES Y SERVCIOS\6824 DUTRIZ HERMANOS, S.A. DE C.V..PDF"/>
    <hyperlink ref="E244" r:id="rId115" display="\\Elizabethpc\2013\generalidades2013w\ORDENES DE BIENES Y SERVCIOS\6840 ELECTROLAB MEDIC.PDF"/>
    <hyperlink ref="E243" r:id="rId116" display="\\Elizabethpc\2013\generalidades2013w\ORDENES DE BIENES Y SERVCIOS\6838 INNOVACIONES MEDICAS, S.A. DE C.V..PDF"/>
    <hyperlink ref="E242" r:id="rId117" display="\\Elizabethpc\2013\generalidades2013w\ORDENES DE BIENES Y SERVCIOS\6836 MARIO EUGENIO GUEVARA MARTINEZ.PDF"/>
    <hyperlink ref="E241" r:id="rId118" display="\\Elizabethpc\2013\generalidades2013w\ORDENES DE BIENES Y SERVCIOS\6823 HOTELES, S.A. DE C.V..pdf"/>
    <hyperlink ref="E240" r:id="rId119" display="\\Elizabethpc\2013\generalidades2013w\ORDENES DE BIENES Y SERVCIOS\6828 VIDUC, S.A. DE C.V..PDF"/>
    <hyperlink ref="E239" r:id="rId120" display="\\Elizabethpc\2013\generalidades2013w\ORDENES DE BIENES Y SERVCIOS\6833 RAF, S.A. DE C.V..PDF"/>
    <hyperlink ref="E238" r:id="rId121" display="\\Elizabethpc\2013\generalidades2013w\ORDENES DE BIENES Y SERVCIOS\6827 JORGE ANTONIO ABARCA CORADO.pdf"/>
    <hyperlink ref="E237" r:id="rId122" display="\\Elizabethpc\2013\generalidades2013w\ORDENES DE BIENES Y SERVCIOS\6819 PROPOL.PDF"/>
    <hyperlink ref="E236" r:id="rId123" display="\\Elizabethpc\2013\generalidades2013w\ORDENES DE BIENES Y SERVCIOS\6826 ELECTROLAB MEDIC.PDF"/>
    <hyperlink ref="E235" r:id="rId124" display="\\Elizabethpc\2013\generalidades2013w\ORDENES DE BIENES Y SERVCIOS\6837 ROSA MARIA MANCIA DE REYES.PDF"/>
    <hyperlink ref="E234" r:id="rId125" display="\\Elizabethpc\2013\generalidades2013w\ORDENES DE BIENES Y SERVCIOS\6804 EDITORIAL EL MUNDO, S.A..PDF"/>
    <hyperlink ref="E233" r:id="rId126" display="\\Elizabethpc\2013\generalidades2013w\CONTRATOS 2013\CONTRATO DE SERVICIO N° 62-2013 CASA DEL ACCESORIO.PDF"/>
    <hyperlink ref="E232" r:id="rId127" display="\\Elizabethpc\2013\generalidades2013w\ORDENES DE BIENES Y SERVCIOS\6834 SERVICES AND REPRESENTATIONS, S.A. DE C.V..pdf"/>
    <hyperlink ref="E231" r:id="rId128" display="\\Elizabethpc\2013\generalidades2013w\ORDENES DE BIENES Y SERVCIOS\6805 FORMAS ARTES Y SERVICIOS, S.A. DE C.V..PDF"/>
    <hyperlink ref="E230" r:id="rId129" display="\\Elizabethpc\2013\generalidades2013w\ORDENES DE BIENES Y SERVCIOS\6801 EDITORIAL EL MUNDO, S.A..pdf"/>
    <hyperlink ref="E229" r:id="rId130" display="\\Elizabethpc\2013\generalidades2013w\ORDENES DE BIENES Y SERVCIOS\6828 VIDUC, S.A. DE C.V..PDF"/>
    <hyperlink ref="E228" r:id="rId131" display="\\Elizabethpc\2013\generalidades2013w\ORDENES DE BIENES Y SERVCIOS\6822 CARLOS ERNESTO ELIAS AVALOS.PDF"/>
    <hyperlink ref="E227" r:id="rId132" display="\\Elizabethpc\2013\generalidades2013w\ORDENES DE BIENES Y SERVCIOS\6831 JOSE PEDRO PALACIOS.PDF"/>
    <hyperlink ref="E226" r:id="rId133" display="\\Elizabethpc\2013\generalidades2013w\ORDENES DE BIENES Y SERVCIOS\6820 LIDIA MARTINEZ.pdf"/>
    <hyperlink ref="E225" r:id="rId134" display="\\Elizabethpc\2013\generalidades2013w\ORDENES DE BIENES Y SERVCIOS\6797 HOTEL GRECIA REAL.PDF"/>
    <hyperlink ref="E224" r:id="rId135" display="\\Elizabethpc\2013\generalidades2013w\ORDENES DE BIENES Y SERVCIOS\6793-6802  ANNA´S TRAVEL SERVICE.pdf"/>
    <hyperlink ref="E223" r:id="rId136" display="\\Elizabethpc\2013\generalidades2013w\ORDENES DE BIENES Y SERVCIOS\6803 MULTILINE, S.A. DE C.V..PDF"/>
    <hyperlink ref="E222" r:id="rId137" display="\\Elizabethpc\2013\generalidades2013w\ORDENES DE BIENES Y SERVCIOS\6806 CENTRO AUDIOLOGICO MEDICO, S.A. DE C.V..PDF"/>
    <hyperlink ref="E221" r:id="rId138" display="\\Elizabethpc\2013\generalidades2013w\ORDENES DE BIENES Y SERVCIOS\6807 INNOVACIONES MEDICAS, S.A. DE C.V..PDF"/>
    <hyperlink ref="E220" r:id="rId139" display="\\Elizabethpc\2013\generalidades2013w\ORDENES DE BIENES Y SERVCIOS\6811 CARLOS ERNESTO ELIAS AVALOS.PDF"/>
    <hyperlink ref="E219" r:id="rId140" display="\\Elizabethpc\2013\generalidades2013w\ORDENES DE BIENES Y SERVCIOS\6830 NOVOGIFTS, S.A. DE C.V..PDF"/>
    <hyperlink ref="E218" r:id="rId141" display="\\Elizabethpc\2013\generalidades2013w\ORDENES DE BIENES Y SERVCIOS\6818 MARCIAL PERDOMO RUIZ.PDF"/>
    <hyperlink ref="E217" r:id="rId142" display="\\Elizabethpc\2013\generalidades2013w\ORDENES DE BIENES Y SERVCIOS\6817 JOSE ALFREDO RODDRIGUEZ.PDF"/>
    <hyperlink ref="E216" r:id="rId143" display="\\Elizabethpc\2013\generalidades2013w\ORDENES DE BIENES Y SERVCIOS\6816 RODRIGO JESUS QUEZADA.PDF"/>
    <hyperlink ref="E215" r:id="rId144" display="\\Elizabethpc\2013\generalidades2013w\ORDENES DE BIENES Y SERVCIOS\6815 BUENAVENTURA ARGUETA CHICA.PDF"/>
    <hyperlink ref="E214" r:id="rId145" display="\\Elizabethpc\2013\generalidades2013w\ORDENES DE BIENES Y SERVCIOS\6814 AGROSERVICIO EL SURCO.PDF"/>
    <hyperlink ref="E213" r:id="rId146" display="\\Elizabethpc\2013\generalidades2013w\ORDENES DE BIENES Y SERVCIOS\6813 WINZER, CPYS, S.A. DE C.V..PDF"/>
    <hyperlink ref="E212" r:id="rId147" display="\\Elizabethpc\2013\generalidades2013w\ORDENES DE BIENES Y SERVCIOS\6787 EDITORA EL MUNDO.PDF"/>
    <hyperlink ref="E211" r:id="rId148" display="\\Elizabethpc\2013\generalidades2013w\ORDENES DE BIENES Y SERVCIOS\6792 DATA &amp; GRAFIC.PDF"/>
    <hyperlink ref="E210" r:id="rId149" display="\\Elizabethpc\2013\generalidades2013w\ORDENES DE BIENES Y SERVCIOS\6795 INNOVACIONES MEDICAS, S.A. DE C.V..PDF"/>
    <hyperlink ref="E209" r:id="rId150" display="\\Elizabethpc\2013\generalidades2013w\ORDENES DE BIENES Y SERVCIOS\6794 GRUPO CARSON, S.A. DE C.V..PDF"/>
    <hyperlink ref="E208" r:id="rId151" display="\\Elizabethpc\2013\generalidades2013w\ORDENES DE BIENES Y SERVCIOS\6796 PATRONATO DEL CUERPO DE BOMBEROS DE EL SALVADOR.PDF"/>
    <hyperlink ref="E207" r:id="rId152" display="\\Elizabethpc\2013\generalidades2013w\ORDENES DE BIENES Y SERVCIOS\6798 JORGE ANTONIO ABARCA CORADO.PDF"/>
    <hyperlink ref="E206" r:id="rId153" display="\\Elizabethpc\2013\generalidades2013w\ORDENES DE BIENES Y SERVCIOS\6789 OD EL SALVADOR LIMITADA DE CV.PDF"/>
    <hyperlink ref="E205" r:id="rId154" display="\\Elizabethpc\2013\generalidades2013w\ORDENES DE BIENES Y SERVCIOS\6791 IMPRESOS MULTIPLES, S.A. DE C.V..pdf"/>
    <hyperlink ref="E204" r:id="rId155" display="\\Elizabethpc\2013\generalidades2013w\ORDENES DE BIENES Y SERVCIOS\6777 EDITORIAL ALTAMIRANO.PDF"/>
    <hyperlink ref="E203" r:id="rId156" display="\\Elizabethpc\2013\generalidades2013w\CONTRATOS 2013\CONTRATO DE SERVICIOS N° 44-2013 VALESOLO, S.A. DE C.V..PDF"/>
    <hyperlink ref="E202" r:id="rId157" display="\\Elizabethpc\2013\generalidades2013w\ORDENES DE BIENES Y SERVCIOS\6800 MARIA ESTER ORELLANA BONILLA.PDF"/>
    <hyperlink ref="E201" r:id="rId158" display="\\Elizabethpc\2013\generalidades2013w\CONTRATOS 2013\CONTRATO DE SERVICIO N° 46-2013 SETCS, S.A. DE C.V..PDF"/>
    <hyperlink ref="E200" r:id="rId159" display="\\Elizabethpc\2013\generalidades2013w\CONTRATOS 2013\CONTRATO DE SERVICIO N° 45-2013 SETCS, S.A. DE C.V..PDF"/>
    <hyperlink ref="E199" r:id="rId160" display="\\Elizabethpc\2013\generalidades2013w\CONTRATOS 2013\CONTRATO DE SUMINISTRO N° 47-2013 DIDEA.PDF"/>
    <hyperlink ref="E198" r:id="rId161" display="\\Elizabethpc\2013\generalidades2013w\CONTRATOS 2013\CONTRATO DE SUMINISTRO N° 53-2013 ELECTROLAB, S.A. DE C.V..PDF"/>
    <hyperlink ref="E197" r:id="rId162" display="\\Elizabethpc\2013\generalidades2013w\CONTRATOS 2013\CONTRATO DE SUMINISTRO N° 52-2013 LIDIA MARTINEZ.PDF"/>
    <hyperlink ref="E196" r:id="rId163" display="\\Elizabethpc\2013\generalidades2013w\ORDENES DE BIENES Y SERVCIOS\6771 EDITORA EL MUNDO, S.A..PDF"/>
    <hyperlink ref="E195" r:id="rId164" display="\\Elizabethpc\2013\generalidades2013w\ORDENES DE BIENES Y SERVCIOS\6770 EDITORIAL ALTAMIRANO.PDF"/>
    <hyperlink ref="E194" r:id="rId165" display="\\Elizabethpc\2013\generalidades2013w\ORDENES DE BIENES Y SERVCIOS\6768 COLATINO DE RL.PDF"/>
    <hyperlink ref="E193" r:id="rId166" display="\\Elizabethpc\2013\generalidades2013w\ORDENES DE BIENES Y SERVCIOS\6769 EDITORIAL ALTAMIRANO MADRIZ.PDF"/>
    <hyperlink ref="E192" r:id="rId167" display="\\Elizabethpc\2013\generalidades2013w\ORDENES DE BIENES Y SERVCIOS\6760 COLATINO.PDF"/>
    <hyperlink ref="E191" r:id="rId168" display="\\Elizabethpc\2013\generalidades2013w\ORDENES DE BIENES Y SERVCIOS\6752 DUTRIZ HERMANOS, S.A. DE C.V..PDF"/>
    <hyperlink ref="E190" r:id="rId169" display="\\Elizabethpc\2013\generalidades2013w\ORDENES DE BIENES Y SERVCIOS\6788 SCREENCHECK EL SALVADOR.PDF"/>
    <hyperlink ref="E189" r:id="rId170" display="\\Elizabethpc\2013\generalidades2013w\CONTRATOS 2013\CONTRATO DE SUMINISTRO N° 39-2013 RICOH.PDF"/>
    <hyperlink ref="E188" r:id="rId171" display="\\Elizabethpc\2013\generalidades2013w\ORDENES DE BIENES Y SERVCIOS\6786 DATA &amp; GRAPHICS, S.A. DE C.V..PDF"/>
    <hyperlink ref="E187" r:id="rId172" display="\\Elizabethpc\2013\generalidades2013w\CONTRATOS 2013\CONTRATO DE SUMINISTRO N° 38-2013 FRANCISCO REYES ROMERO.PDF"/>
    <hyperlink ref="E186" r:id="rId173" display="\\Elizabethpc\2013\generalidades2013w\ORDENES DE BIENES Y SERVCIOS\6767 FUMIGADORA Y FORMULADORA CAMPOS, S.A. DE C.V..PDF"/>
    <hyperlink ref="E185" r:id="rId174" display="\\Elizabethpc\2013\generalidades2013w\ORDENES DE BIENES Y SERVCIOS\6756 EDIDTORIAL ALTAMIRANO.PDF"/>
    <hyperlink ref="E184" r:id="rId175" display="\\Elizabethpc\2013\generalidades2013w\ORDENES DE BIENES Y SERVCIOS\6755 COLATINO.PDF"/>
    <hyperlink ref="E183" r:id="rId176" display="\\Elizabethpc\2013\generalidades2013w\ORDENES DE BIENES Y SERVCIOS\6775 GLOBAL MOTORS, S.A. DE C.V..PDF"/>
    <hyperlink ref="E182" r:id="rId177" display="\\Elizabethpc\2013\generalidades2013w\ORDENES DE BIENES Y SERVCIOS\6765 AGROCOMER, S.A. DE C.V..PDF"/>
    <hyperlink ref="E181" r:id="rId178" display="\\Elizabethpc\2013\generalidades2013w\ORDENES DE BIENES Y SERVCIOS\6757 OXIGENO Y GASES DE EL SALVADOR.PDF"/>
    <hyperlink ref="E180" r:id="rId179" display="\\Elizabethpc\2013\generalidades2013w\ORDENES DE BIENES Y SERVCIOS\6753 JULIO NEFTALI CAÑAS Z.pdf"/>
    <hyperlink ref="E179" r:id="rId180" display="\\Elizabethpc\2013\generalidades2013w\ORDENES DE BIENES Y SERVCIOS\6752 DUTRIZ HERMANOS, S.A. DE C.V..PDF"/>
    <hyperlink ref="E178" r:id="rId181" display="\\Elizabethpc\2013\generalidades2013w\ORDENES DE BIENES Y SERVCIOS\6861 FELIX ADAN RIVAS.PDF"/>
    <hyperlink ref="E177" r:id="rId182" display="\\Elizabethpc\2013\generalidades2013w\ORDENES DE BIENES Y SERVCIOS\6860 JOSE DIMAS SANDOVAL.PDF"/>
    <hyperlink ref="E176" r:id="rId183" display="\\Elizabethpc\2013\generalidades2013w\ORDENES DE BIENES Y SERVCIOS\6859 ANTONIO VIDES ALEMAN.PDF"/>
    <hyperlink ref="E175" r:id="rId184" display="\\Elizabethpc\2013\generalidades2013w\ORDENES DE BIENES Y SERVCIOS\6858 CASIMIRO LOPEZ GIL.PDF"/>
    <hyperlink ref="E174" r:id="rId185" display="\\Elizabethpc\2013\generalidades2013w\ORDENES DE BIENES Y SERVCIOS\6790 GRUPO GOVIOTTA DE CENTROAMERICA.PDF"/>
    <hyperlink ref="E173" r:id="rId186" display="\\Elizabethpc\2013\generalidades2013w\ORDENES DE BIENES Y SERVCIOS\6762 MERCEDES VARELA CHAVARRIA.PDF"/>
    <hyperlink ref="E172" r:id="rId187" display="\\Elizabethpc\2013\generalidades2013w\CONTRATOS 2013\CONTRATO DE SUMINISTRO N° 71-2013 FELIX RIVAS..pdf"/>
    <hyperlink ref="E171" r:id="rId188" display="\\Elizabethpc\2013\generalidades2013w\ORDENES DE BIENES Y SERVCIOS\6772 ALMACENES VIDRI, S.A. DE C.V..PDF"/>
    <hyperlink ref="E170" r:id="rId189" display="\\Elizabethpc\2013\generalidades2013w\ORDENES DE BIENES Y SERVCIOS\6773 VIDUC, S.A. DE C.V..PDF"/>
    <hyperlink ref="E169" r:id="rId190" display="\\Elizabethpc\2013\generalidades2013w\ORDENES DE BIENES Y SERVCIOS\6774 OXIGENO Y GASES DE EL SALVADOR, S.A. DE C.V..PDF"/>
    <hyperlink ref="E168" r:id="rId191" display="\\Elizabethpc\2013\generalidades2013w\ORDENES DE BIENES Y SERVCIOS\6851 FELIX ADAN RIVAS UMAÑA.PDF"/>
    <hyperlink ref="E167" r:id="rId192" display="\\Elizabethpc\2013\generalidades2013w\ORDENES DE BIENES Y SERVCIOS\6750 ARSEGUI DE EL SALVADOR.PDF"/>
    <hyperlink ref="E166" r:id="rId193" display="\\Elizabethpc\2013\generalidades2013w\ORDENES DE BIENES Y SERVCIOS\6751 INDUSTRIAS GRAFICAS VIMTAZA, S.A. DE C.V..PDF"/>
    <hyperlink ref="E165" r:id="rId194" display="\\Elizabethpc\2013\generalidades2013w\ORDENES DE BIENES Y SERVCIOS\6766 PASTRANA, S.A. DE C.V..PDF"/>
    <hyperlink ref="E164" r:id="rId195" display="\\Elizabethpc\2013\generalidades2013w\ORDENES DE BIENES Y SERVCIOS\6758 EQUITEC, S.A. DE C.V..PDF"/>
    <hyperlink ref="E163" r:id="rId196" display="\\Elizabethpc\2013\generalidades2013w\ORDENES DE BIENES Y SERVCIOS\6748 MARIA MURGA.PDF"/>
    <hyperlink ref="E162" r:id="rId197" display="\\Elizabethpc\2013\generalidades2013w\ORDENES DE BIENES Y SERVCIOS\6730 COLATINO DE R.L..PDF"/>
    <hyperlink ref="E161" r:id="rId198" display="\\Elizabethpc\2013\generalidades2013w\ORDENES DE BIENES Y SERVCIOS\6729 EDITORIAL ALTAMIRANO.PDF"/>
    <hyperlink ref="E160" r:id="rId199" display="\\Elizabethpc\2013\generalidades2013w\ORDENES DE BIENES Y SERVCIOS\6754 ROBERTO JOSE FROT LARRAÑAGA.PDF"/>
    <hyperlink ref="E159" r:id="rId200" display="\\Elizabethpc\2013\generalidades2013w\ORDENES DE BIENES Y SERVCIOS\6747 DESARROLLO DE SOLUCIONES.PDF"/>
    <hyperlink ref="E158" r:id="rId201" display="\\Elizabethpc\2013\generalidades2013w\ORDENES DE BIENES Y SERVCIOS\6734 ELMER ORLANDO VILLALOBOS PORTILLO.PDF"/>
    <hyperlink ref="E157" r:id="rId202" display="\\Elizabethpc\2013\generalidades2013w\ORDENES DE BIENES Y SERVCIOS\6723 COLATINO DE R.L..PDF"/>
    <hyperlink ref="E156" r:id="rId203" display="\\Elizabethpc\2013\generalidades2013w\ORDENES DE BIENES Y SERVCIOS\6722 DUTRIZ HERMANOS.pdf"/>
    <hyperlink ref="E155" r:id="rId204" display="\\Elizabethpc\2013\generalidades2013w\ORDENES DE BIENES Y SERVCIOS\6729 EDITORIAL ALTAMIRANO.PDF"/>
    <hyperlink ref="E154" r:id="rId205" display="\\Elizabethpc\2013\generalidades2013w\ORDENES DE BIENES Y SERVCIOS\6728 ELECTROLAB MEDIC, S.A. DE C.V..pdf"/>
    <hyperlink ref="E153" r:id="rId206" display="\\Elizabethpc\2013\generalidades2013w\ORDENES DE BIENES Y SERVCIOS\6733 ST. MEDIC.PDF"/>
    <hyperlink ref="E152" r:id="rId207" display="\\Elizabethpc\2013\generalidades2013w\ORDENES DE BIENES Y SERVCIOS\6725 ROBERTO JOSE FROT LARRAÑAGA.PDF"/>
    <hyperlink ref="E151" r:id="rId208" display="\\Elizabethpc\2013\generalidades2013w\ORDENES DE BIENES Y SERVCIOS\6735 ROBERTO JOSE FROT LARRAÑAGA.PDF"/>
    <hyperlink ref="E150" r:id="rId209" display="\\Elizabethpc\2013\generalidades2013w\ORDENES DE BIENES Y SERVCIOS\6716 EDITORIAL ALTAMIRANO MADRID.PDF"/>
    <hyperlink ref="E149" r:id="rId210" display="\\Elizabethpc\2013\generalidades2013w\ORDENES DE BIENES Y SERVCIOS\6715 COLATINO DE R.L.PDF"/>
    <hyperlink ref="E148" r:id="rId211" display="\\Elizabethpc\2013\generalidades2013w\ORDENES DE BIENES Y SERVCIOS\6713 COTALINO DE R.L.PDF"/>
    <hyperlink ref="E147" r:id="rId212" display="\\Elizabethpc\2013\generalidades2013w\ORDENES DE BIENES Y SERVCIOS\6712 DUTRIZ HERMANOS, S.A. DE C.V..PDF"/>
    <hyperlink ref="E146" r:id="rId213" display="\\Elizabethpc\2013\generalidades2013w\ORDENES DE BIENES Y SERVCIOS\6749 MULTILINE, S.A. DE C.V..PDF"/>
    <hyperlink ref="E145" r:id="rId214" display="\\Elizabethpc\2013\generalidades2013w\ORDENES DE BIENES Y SERVCIOS\6785 PROVEEDORES DE INSUMO DIVERSOS.PDF"/>
    <hyperlink ref="E144" r:id="rId215" display="\\Elizabethpc\2013\generalidades2013w\ORDENES DE BIENES Y SERVCIOS\6784 ORGANIZACIONE SISMA.PDF"/>
    <hyperlink ref="E143" r:id="rId216" display="\\Elizabethpc\2013\generalidades2013w\ORDENES DE BIENES Y SERVCIOS\6783 OXGASA.PDF"/>
    <hyperlink ref="E142" r:id="rId217" display="\\Elizabethpc\2013\generalidades2013w\ORDENES DE BIENES Y SERVCIOS\6776 LIZ JENNY REYES VARGAS.PDF"/>
    <hyperlink ref="E141" r:id="rId218" display="\\Elizabethpc\2013\generalidades2013w\CONTRATOS 2013\CONTRATO DE SUMINISTRO N° 29-2013 DATA GRAFIC.PDF"/>
    <hyperlink ref="E140" r:id="rId219" display="\\Elizabethpc\2013\generalidades2013w\CONTRATOS 2013\CONTRATO DE SUMINISTRO N° 25-2013 MARINA INDUSTRIAL,.PDF"/>
    <hyperlink ref="E139" r:id="rId220" display="\\Elizabethpc\2013\generalidades2013w\ORDENES DE BIENES Y SERVCIOS\6726 JUAN ANTONIO RAMIREZ.pdf"/>
    <hyperlink ref="E138" r:id="rId221" display="\\Elizabethpc\2013\generalidades2013w\ORDENES DE BIENES Y SERVCIOS\6720 UCA.pdf"/>
    <hyperlink ref="E137" r:id="rId222" display="\\Elizabethpc\2013\generalidades2013w\ORDENES DE BIENES Y SERVCIOS\6717 PATRICIA DEL CARMEN GARCIA.PDF"/>
    <hyperlink ref="E136" r:id="rId223" display="\\Elizabethpc\2013\generalidades2013w\ORDENES DE BIENES Y SERVCIOS\6746 DISTRIBUIDORA AGELSA, S.A. DE C.V..PDF"/>
    <hyperlink ref="E135" r:id="rId224" display="\\Elizabethpc\2013\generalidades2013w\ORDENES DE BIENES Y SERVCIOS\6745 SAVAL, S.A. DE C.V..PDF"/>
    <hyperlink ref="E134" r:id="rId225" display="\\Elizabethpc\2013\generalidades2013w\ORDENES DE BIENES Y SERVCIOS\6744 MULTIPLES NEGOCIOS, S.A. DE C.V..PDF"/>
    <hyperlink ref="E133" r:id="rId226" display="\\Elizabethpc\2013\generalidades2013w\ORDENES DE BIENES Y SERVCIOS\6742 - 6743 LIBRERIA CERVANTES.PDF"/>
    <hyperlink ref="E132" r:id="rId227" display="\\Elizabethpc\2013\generalidades2013w\ORDENES DE BIENES Y SERVCIOS\6741 NOE ALBERTO GUILLEN.PDF"/>
    <hyperlink ref="E131" r:id="rId228" display="\\Elizabethpc\2013\generalidades2013w\CONTRATOS 2013\CONTRATO DE SUMINISTRO N° 35-2013 CENTRO AUDIOLOGICO MEDICO.PDF"/>
    <hyperlink ref="E130" r:id="rId229" display="\\Elizabethpc\2013\generalidades2013w\ORDENES DE BIENES Y SERVCIOS\6724 LIGIA MARIA ALFARO.pdf"/>
    <hyperlink ref="E129" r:id="rId230" display="\\Elizabethpc\2013\generalidades2013w\ORDENES DE BIENES Y SERVCIOS\6718 SISECOR, S.A. DE C.V..pdf"/>
    <hyperlink ref="E128" r:id="rId231" display="\\Elizabethpc\2013\generalidades2013w\ORDENES DE BIENES Y SERVCIOS\6721 ELEVADORES DE CENTROAMERICA, S.A. DE C.V..PDF"/>
    <hyperlink ref="E127" r:id="rId232" display="\\Elizabethpc\2013\generalidades2013w\ORDENES DE BIENES Y SERVCIOS\6711 DATA &amp; GRAPHICS, S.A. DE C.V..PDF"/>
    <hyperlink ref="E126" r:id="rId233" display="\\Elizabethpc\2013\generalidades2013w\ORDENES DE BIENES Y SERVCIOS\6691 EDITORA EL MUNDO, S.A..PDF"/>
    <hyperlink ref="E125" r:id="rId234" display="\\Elizabethpc\2013\generalidades2013w\ORDENES DE BIENES Y SERVCIOS\6731 ST. MEDIC.PDF"/>
    <hyperlink ref="E124" r:id="rId235" display="\\Elizabethpc\2013\generalidades2013w\ORDENES DE BIENES Y SERVCIOS\6732 ELECTROLAB MEDIC.PDF"/>
    <hyperlink ref="E123" r:id="rId236" display="\\Elizabethpc\2013\generalidades2013w\ORDENES DE BIENES Y SERVCIOS\6690 EDITORIAL ALTAMIRANO MADRIZ, S.A. DE C.V..PDF"/>
    <hyperlink ref="E122" r:id="rId237" display="\\Elizabethpc\2013\generalidades2013w\ORDENES DE BIENES Y SERVCIOS\6689 COLATINO DE R.L..PDF"/>
    <hyperlink ref="E121" r:id="rId238" display="\\Elizabethpc\2013\generalidades2013w\ORDENES DE BIENES Y SERVCIOS\6684 CENTRO DE CAPACITACION Y ASISTENCIA PSICOLOGICA, S.A. DE C.V..pdf"/>
    <hyperlink ref="E120" r:id="rId239" display="\\Elizabethpc\2013\generalidades2013w\ORDENES DE BIENES Y SERVCIOS\6714 CENTURY TECH GROUP, S.A. DE C.V..PDF"/>
    <hyperlink ref="E119" r:id="rId240" display="\\Elizabethpc\2013\generalidades2013w\ORDENES DE BIENES Y SERVCIOS\6719 TELECOMODA, S.A. DE C.V..PDF"/>
    <hyperlink ref="E118" r:id="rId241" display="\\Elizabethpc\2013\generalidades2013w\CONTRATOS 2013\CONTRATO DE SUMINISTRO N° 27-2013 LIZ REYES.PDF"/>
    <hyperlink ref="E117" r:id="rId242" display="\\Elizabethpc\2013\generalidades2013w\ORDENES DE BIENES Y SERVCIOS\6763 MEGA FUTURO, S.A. DE C.V..PDF"/>
    <hyperlink ref="E116" r:id="rId243" display="\\Elizabethpc\2013\generalidades2013w\CONTRATOS 2013\CONTRATO DE SUMINISTRO N° 26-2013 MULTILINE, S.A. DE C.V..PDF"/>
    <hyperlink ref="E115" r:id="rId244" display="\\Elizabethpc\2013\generalidades2013w\ORDENES DE BIENES Y SERVCIOS\6738 JESUS EDUARDO ORELLANA C.PDF"/>
    <hyperlink ref="E114" r:id="rId245" display="\\Elizabethpc\2013\generalidades2013w\ORDENES DE BIENES Y SERVCIOS\6737 MORA CONSUELO BELLOSO H.PDF"/>
    <hyperlink ref="E113" r:id="rId246" display="\\Elizabethpc\2013\generalidades2013w\ORDENES DE BIENES Y SERVCIOS\6736 CARBAZEL, S.A. DE C.V..PDF"/>
    <hyperlink ref="E112" r:id="rId247" display="\\Elizabethpc\2013\generalidades2013w\ORDENES DE BIENES Y SERVCIOS\6708 CLEAN AIR, S.A. DE C.V..PDF"/>
    <hyperlink ref="E111" r:id="rId248" display="\\Elizabethpc\2013\generalidades2013w\ORDENES DE BIENES Y SERVCIOS\6679 EDITORIAL ALTAMIRANO MADRID, S.A. DE C.V..PDF"/>
    <hyperlink ref="E110" r:id="rId249" display="\\Elizabethpc\2013\generalidades2013w\ORDENES DE BIENES Y SERVCIOS\6678 DUTRIZ HERMANOS, S.A. DE C.V..PDF"/>
    <hyperlink ref="E109" r:id="rId250" display="\\Elizabethpc\2013\generalidades2013w\ORDENES DE BIENES Y SERVCIOS\6677 IMPRESO EL SISTEMA, S.A. DE C.V..PDF"/>
    <hyperlink ref="E108" r:id="rId251" display="\\Elizabethpc\2013\generalidades2013w\ORDENES DE BIENES Y SERVCIOS\6699 RADIO CHALATENANGO, S.A. DE C.V..PDF"/>
    <hyperlink ref="E107" r:id="rId252" display="\\Elizabethpc\2013\generalidades2013w\ORDENES DE BIENES Y SERVCIOS\6707 STEREO NOVENTA Y CUATRO PUNTO UNO F.M., S.A. DE C.V..PDF"/>
    <hyperlink ref="E106" r:id="rId253" display="\\Elizabethpc\2013\generalidades2013w\ORDENES DE BIENES Y SERVCIOS\6706 RADIO INDUSTRIA M Y M, S.A. DE C.V..PDF"/>
    <hyperlink ref="E105" r:id="rId254" display="\\Elizabethpc\2013\generalidades2013w\ORDENES DE BIENES Y SERVCIOS\6696 EMISORAS UNIDAS, S.A. DE C.V..PDF"/>
    <hyperlink ref="E104" r:id="rId255" display="\\Elizabethpc\2013\generalidades2013w\ORDENES DE BIENES Y SERVCIOS\6695 ASOCIACION AGAPE DE EL SALVADOR.PDF"/>
    <hyperlink ref="E103" r:id="rId256" display="\\Elizabethpc\2013\generalidades2013w\ORDENES DE BIENES Y SERVCIOS\6694 Y.S.L.N LA MONUMENTAL, S.A. DE C.V..PDF"/>
    <hyperlink ref="E102" r:id="rId257" display="\\Elizabethpc\2013\generalidades2013w\ORDENES DE BIENES Y SERVCIOS\6693 YSLR LA ROMANTICA, S.A. DE C.V..PDF"/>
    <hyperlink ref="E101" r:id="rId258" display="\\Elizabethpc\2013\generalidades2013w\ORDENES DE BIENES Y SERVCIOS\6692 RADIO CADENA YSKL, S.A. DE C.V..PDF"/>
    <hyperlink ref="E100" r:id="rId259" display="\\Elizabethpc\2013\generalidades2013w\ORDENES DE BIENES Y SERVCIOS\6680 ARSEGUI DE EL SALVADOR, S.A. DE C.V..PDF"/>
    <hyperlink ref="E99" r:id="rId260" display="\\Elizabethpc\2013\generalidades2013w\ORDENES DE BIENES Y SERVCIOS\6740 FAES.pdf"/>
    <hyperlink ref="E98" r:id="rId261" display="\\Elizabethpc\2013\generalidades2013w\CONTRATOS 2013\CONTRATO DE SUMINISTRO N° 24-2013 INDUSTRIAS MONERVA, S.A. DE C.V..PDF"/>
    <hyperlink ref="E97" r:id="rId262" display="\\Elizabethpc\2013\generalidades2013w\CONTRATOS 2013\CONTRATO DE SUMINISTRO N° 23-2013 HERMELINDA VALDIVIESO.PDF"/>
    <hyperlink ref="E96" r:id="rId263" display="\\Elizabethpc\2013\generalidades2013w\ORDENES DE BIENES Y SERVCIOS\6739 JOSE AMADEO ALFARO.pdf"/>
    <hyperlink ref="E95" r:id="rId264" display="\\Elizabethpc\2013\generalidades2013w\ORDENES DE BIENES Y SERVCIOS\6704 UNIVERSIDAD DON BOSCO.PDF"/>
    <hyperlink ref="E94" r:id="rId265" display="\\Elizabethpc\2013\generalidades2013w\ORDENES DE BIENES Y SERVCIOS\6703 CARLOS ERNESTO ELIAS AVALOS.PDF"/>
    <hyperlink ref="E93" r:id="rId266" display="\\Elizabethpc\2013\generalidades2013w\ORDENES DE BIENES Y SERVCIOS\6702 INNOVACIONES MEDICAS, S.A. DE C.V..PDF"/>
    <hyperlink ref="E92" r:id="rId267" display="\\Elizabethpc\2013\generalidades2013w\ORDENES DE BIENES Y SERVCIOS\6636 DUTRIZ HERMANOS, S.A. DE C.V..PDF"/>
    <hyperlink ref="E91" r:id="rId268" display="\\Elizabethpc\2013\generalidades2013w\ORDENES DE BIENES Y SERVCIOS\6701 LUIS GERARDO CAMPOS MARTINEZ.PDF"/>
    <hyperlink ref="E90" r:id="rId269" display="\\Elizabethpc\2013\generalidades2013w\ORDENES DE BIENES Y SERVCIOS\6700 ROBERTO ARTURO RODRIGUEZ DIAZ.PDF"/>
    <hyperlink ref="E89" r:id="rId270" display="\\Elizabethpc\2013\generalidades2013w\ORDENES DE BIENES Y SERVCIOS\6639 INNOVACIONES MEDICAS, S.A. DE C.V..PDF"/>
    <hyperlink ref="E88" r:id="rId271" display="\\Elizabethpc\2013\generalidades2013w\ORDENES DE BIENES Y SERVCIOS\6643 LIGIA MARIA ALFARO CRUZ.PDF"/>
    <hyperlink ref="E87" r:id="rId272" display="\\Elizabethpc\2013\generalidades2013w\ORDENES DE BIENES Y SERVCIOS\6637 GRUPO ENTU-SIASMO, S.A. DE C.V..PDF"/>
    <hyperlink ref="E86" r:id="rId273" display="\\Elizabethpc\2013\generalidades2013w\ORDENES DE BIENES Y SERVCIOS\6688 DPG, S.A. DE C.V..PDF"/>
    <hyperlink ref="E85" r:id="rId274" display="\\Elizabethpc\2013\generalidades2013w\ORDENES DE BIENES Y SERVCIOS\6687 D´QUISA, S.A. DE C.V..PDF"/>
    <hyperlink ref="E84" r:id="rId275" display="\\Elizabethpc\2013\generalidades2013w\ORDENES DE BIENES Y SERVCIOS\6686 PBS, S.A. DE C.V..PDF"/>
    <hyperlink ref="E83" r:id="rId276" display="\\Elizabethpc\2013\generalidades2013w\ORDENES DE BIENES Y SERVCIOS\6685 SCRRENCHECK EL SALVADOR, S.A. DE C.V..PDF"/>
    <hyperlink ref="E82" r:id="rId277" display="\\Elizabethpc\2013\generalidades2013w\ORDENES DE BIENES Y SERVCIOS\6710 QUALITY GRAINS, S.A. DE C.V..PDF"/>
    <hyperlink ref="E81" r:id="rId278" display="\\Elizabethpc\2013\generalidades2013w\ORDENES DE BIENES Y SERVCIOS\6709 JOSE EDGARDO HERNANDEZ PINEDA.PDF"/>
    <hyperlink ref="E80" r:id="rId279" display="\\Elizabethpc\2013\generalidades2013w\ORDENES DE BIENES Y SERVCIOS\6683 MARIA GUILLERMINA AGUILAR JOVEL.PDF"/>
    <hyperlink ref="E79" r:id="rId280" display="\\Elizabethpc\2013\generalidades2013w\ORDENES DE BIENES Y SERVCIOS\6682 PROQUISA, S.A. DE C.V..PDF"/>
    <hyperlink ref="E78" r:id="rId281" display="\\Elizabethpc\2013\generalidades2013w\ORDENES DE BIENES Y SERVCIOS\6681 DISTRIBUIDORA AXBEN, S.A. DE C.V..PDF"/>
    <hyperlink ref="E77" r:id="rId282" display="\\Elizabethpc\2013\generalidades2013w\ORDENES DE BIENES Y SERVCIOS\6642 PROQUINSA, S.A. DE C.V..PDF"/>
    <hyperlink ref="E76" r:id="rId283" display="\\Elizabethpc\2013\generalidades2013w\ORDENES DE BIENES Y SERVCIOS\6641 SERVINTEGRA, S.A. DE C.V..PDF"/>
    <hyperlink ref="E75" r:id="rId284" display="\\Elizabethpc\2013\generalidades2013w\ORDENES DE BIENES Y SERVCIOS\6640 MARIA GUILLERMINA AGUILAR JOVEL.PDF"/>
    <hyperlink ref="E74" r:id="rId285" display="\\Elizabethpc\2013\generalidades2013w\ORDENES DE BIENES Y SERVCIOS\6633 TOROGOZ, S.A. DE C.V..pdf"/>
    <hyperlink ref="E73" r:id="rId286" display="\\Elizabethpc\2013\generalidades2013w\ORDENES DE BIENES Y SERVCIOS\6638 NOELIA TEJADA DE REYES.PDF"/>
    <hyperlink ref="E72" r:id="rId287" display="\\Elizabethpc\2013\generalidades2013w\ORDENES DE BIENES Y SERVCIOS\6634 EL LANCERO, S.A. DE C.V..PDF"/>
    <hyperlink ref="E71" r:id="rId288" display="\\Elizabethpc\2013\generalidades2013w\ORDENES DE BIENES Y SERVCIOS\6613 COLATINO DE RL.PDF"/>
    <hyperlink ref="E70" r:id="rId289" display="\\Elizabethpc\2013\generalidades2013w\ORDENES DE BIENES Y SERVCIOS\6612 DUTRIZ HERMANOS, S.A. DE C.V..PDF"/>
    <hyperlink ref="E69" r:id="rId290" display="\\Elizabethpc\2013\generalidades2013w\ORDENES DE BIENES Y SERVCIOS\6616 LIDIA MARTINEZ DE MARROQUIN.PDF"/>
    <hyperlink ref="E68" r:id="rId291" display="\\Elizabethpc\2013\generalidades2013w\ORDENES DE BIENES Y SERVCIOS\6629 RADIO CADENA CUSCATLAN.PDF"/>
    <hyperlink ref="E67" r:id="rId292" display="\\Elizabethpc\2013\generalidades2013w\ORDENES DE BIENES Y SERVCIOS\6628 ARPAS.PDF"/>
    <hyperlink ref="E66" r:id="rId293" display="\\Elizabethpc\2013\generalidades2013w\ORDENES DE BIENES Y SERVCIOS\6627 CHAMAGUA MORATAYA, S.A. DE C.V..PDF"/>
    <hyperlink ref="E65" r:id="rId294" display="\\Elizabethpc\2013\generalidades2013w\CONTRATOS 2013\CONTRATO DE SERVICIO N° 19-2013 FRANCISCO ANTONIO CERNA.PDF"/>
    <hyperlink ref="E64" r:id="rId295" display="\\Elizabethpc\2013\generalidades2013w\ORDENES DE BIENES Y SERVCIOS\6614 COMUNICACIONES IBW EL SALVADOR, S.A. DE C.V..PDF"/>
    <hyperlink ref="E63" r:id="rId296" display="\\Elizabethpc\2013\generalidades2013w\ORDENES DE BIENES Y SERVCIOS\6626 OXIGENO Y GASES DE EL SALVADOR, S.A. DE C.V..PDF"/>
    <hyperlink ref="E62" r:id="rId297" display="\\Elizabethpc\2013\generalidades2013w\ORDENES DE BIENES Y SERVCIOS\6625 LIDIA MARTINEZ DE MARROQUIN.PDF"/>
    <hyperlink ref="E61" r:id="rId298" display="\\Elizabethpc\2013\generalidades2013w\ORDENES DE BIENES Y SERVCIOS\6624 ALMACENES VIDRI, S.A. DE C.V..PDF"/>
    <hyperlink ref="E60" r:id="rId299" display="\\Elizabethpc\2013\generalidades2013w\ORDENES DE BIENES Y SERVCIOS\6623 ELECTROLAB MEDIC, S.A. DE C.V..PDF"/>
    <hyperlink ref="E59" r:id="rId300" display="\\Elizabethpc\2013\generalidades2013w\ORDENES DE BIENES Y SERVCIOS\6622 LIBRERIA Y PAPELERIA EL NUEVO SIGLO, S.A. DE C.V..PDF"/>
    <hyperlink ref="E58" r:id="rId301" display="\\Elizabethpc\2013\generalidades2013w\ORDENES DE BIENES Y SERVCIOS\6621 NOE ALBERTO GUILLEN.PDF"/>
    <hyperlink ref="E57" r:id="rId302" display="\\Elizabethpc\2013\generalidades2013w\ORDENES DE BIENES Y SERVCIOS\6610 COLATINO DE R.L..PDF"/>
    <hyperlink ref="E56" r:id="rId303" display="\\Elizabethpc\2013\generalidades2013w\ORDENES DE BIENES Y SERVCIOS\6609 EDITORIAL ALTAMIRANO MADRIZ, S.A. DE C.V..PDF"/>
    <hyperlink ref="E55" r:id="rId304" display="\\Elizabethpc\2013\generalidades2013w\CONTRATOS 2013\CONTRATO DE TELEFONIA MOVIL N° 431460 TIGO.PDF"/>
    <hyperlink ref="E54" r:id="rId305" display="\\Elizabethpc\2013\generalidades2013w\CONTRATOS 2013\CONTRATO DE SERVICIOS N° 12-2013 CARLOS ANTONIO CISNEROS MADRID.PDF"/>
    <hyperlink ref="E53" r:id="rId306" display="\\Elizabethpc\2013\generalidades2013w\CONTRATOS 2013\CONTRATO DE SUMINISTRO N° 20-2013 PAN EDUVIGES, S.A. DE C.V..pdf"/>
    <hyperlink ref="E52" r:id="rId307" display="\\Elizabethpc\2013\generalidades2013w\CONTRATOS 2013\CONTRATO DE SUMINISTRO N° 21-2013 VILLALOBOS, S.A. DE C.V..PDF"/>
    <hyperlink ref="E51" r:id="rId308" display="\\Elizabethpc\2013\generalidades2013w\ORDENES DE BIENES Y SERVCIOS\6619 LIGIA MARIA ALFARO CRUZ.PDF"/>
    <hyperlink ref="E50" r:id="rId309" display="\\Elizabethpc\2013\generalidades2013w\ORDENES DE BIENES Y SERVCIOS\6606 COLATINO DE R.L..PDF"/>
    <hyperlink ref="E49" r:id="rId310" display="\\Elizabethpc\2013\generalidades2013w\ORDENES DE BIENES Y SERVCIOS\6605 DUTRIZ HERMANOS, S.A. DE C.V..PDF"/>
    <hyperlink ref="E48" r:id="rId311" display="\\Elizabethpc\2013\generalidades2013w\CONTRATOS 2013\CONTRATO DEL SERVICIO DE INTERNET CORPORATIVO, MILLICOM.PDF"/>
    <hyperlink ref="E47" r:id="rId312" display="\\Elizabethpc\2013\generalidades2013w\ORDENES DE BIENES Y SERVCIOS\6611 ASAL, S.A. DE C.V..PDF"/>
    <hyperlink ref="E46" r:id="rId313" display="\\Elizabethpc\2013\generalidades2013w\CONTRATOS 2013\ESCRITURA PUBLICA N° 22 VELASQUEZ GRANADOS Y CIA.PDF"/>
    <hyperlink ref="E45" r:id="rId314" display="\\Elizabethpc\2013\generalidades2013w\CONTRATOS 2013\CONTRATO DE SERVICIO N° 14-2013 CARLOS ANTONIO ARAUJO GRIMALDI.PDF"/>
    <hyperlink ref="E44" r:id="rId315" display="\\Elizabethpc\2013\generalidades2013w\CONTRATOS 2013\CONTRATO DE SERVICIO N° 10-2013 DOCTOR GRIMALDI.PDF"/>
    <hyperlink ref="E43" r:id="rId316" display="\\Elizabethpc\2013\generalidades2013w\CONTRATOS 2013\CONTRATO DE SUMINISTRO N° 09-2013 SERDICA, S.A. DE C.V..PDF"/>
    <hyperlink ref="E42" r:id="rId317" display="\\Elizabethpc\2013\generalidades2013w\ORDENES DE BIENES Y SERVCIOS\6604 COLATINO DE R.L..PDF"/>
    <hyperlink ref="E41" r:id="rId318" display="\\Elizabethpc\2013\generalidades2013w\ORDENES DE BIENES Y SERVCIOS\6603 EDITORA EL MUNDO, S.A..PDF"/>
    <hyperlink ref="E40" r:id="rId319" display="\\Elizabethpc\2013\generalidades2013w\ORDENES DE BIENES Y SERVCIOS\6602 EDITORIAL ALTAMIRANO MADRIZ, S.A. DE C.V.PDF"/>
    <hyperlink ref="E39" r:id="rId320" display="\\Elizabethpc\2013\generalidades2013w\ORDENES DE BIENES Y SERVCIOS\6601 DUTRIZ HERMANOS, S.A. DE C.V..PDF"/>
    <hyperlink ref="E38" r:id="rId321" display="\\Elizabethpc\2013\generalidades2013w\ORDENES DE BIENES Y SERVCIOS\6617 S&amp;S CONSULTORES EN DESARROLLO HUMANO, S.A. DE C.V..PDF"/>
    <hyperlink ref="E37" r:id="rId322" display="\\Elizabethpc\2013\generalidades2013w\CONTRATOS 2013\CONTRATO DE SUMINISTRO N° 01-2013 PODES.PDF"/>
    <hyperlink ref="E36" r:id="rId323" display="\\Elizabethpc\2013\generalidades2013w\CONTRATOS 2013\CONTRATO DE SUMINISTRO N° 02-2013 UNIVERSIDAD DON BOSCO.PDF"/>
    <hyperlink ref="E35" r:id="rId324" display="\\Elizabethpc\2013\generalidades2013w\CONTRATOS 2013\CONTRATO DE SERVICIO N° 11-2013 PODES..PDF"/>
    <hyperlink ref="E34" r:id="rId325" display="\\Elizabethpc\2013\generalidades2013w\ORDENES DE BIENES Y SERVCIOS\6608 ROSA MARIA MANCIA DE REYES.PDF"/>
    <hyperlink ref="E33" r:id="rId326" display="\\Elizabethpc\2013\generalidades2013w\CONTRATOS 2013\CONTRATO DE SUMINISTRO N° 08-2013 JOSE LEONEL MONTERROSA CARRANZA.PDF"/>
    <hyperlink ref="E32" r:id="rId327" display="\\Elizabethpc\2013\generalidades2013w\CONTRATOS 2013\CONTRATO DE SUMINISTRO N° 07-2013 CARLOS ERNESTO ELIAS AVALOS.PDF"/>
    <hyperlink ref="E31" r:id="rId328" display="\\Elizabethpc\2013\generalidades2013w\CONTRATOS 2013\CONTRATO DE SUMINISTRO N° 13-2013 LIDIA MARTINEZ DE MARROQUIN..PDF"/>
    <hyperlink ref="E30" r:id="rId329" display="\\Elizabethpc\2013\generalidades2013w\ORDENES DE BIENES Y SERVCIOS\6635 DROGUERIA BUENOS AIRES, S.A. DE C.V..PDF"/>
    <hyperlink ref="E29" r:id="rId330" display="\\Elizabethpc\2013\generalidades2013w\ORDENES DE BIENES Y SERVCIOS\6630 OXIGENO Y GASES DE EL SALVADOR, S.A. DE C.V..PDF"/>
    <hyperlink ref="E28" r:id="rId331" display="\\Elizabethpc\2013\generalidades2013w\ORDENES DE BIENES Y SERVCIOS\6632 LIDIA MARTINEZ DE MARROQUIN.PDF"/>
    <hyperlink ref="E26" r:id="rId332" display="\\Elizabethpc\2013\generalidades2013w\CONTRATOS 2013\CONTRATO DE SUMINISTRO N° 14-2013 BIS FARMACIA SAN NICOLAS, S.A. DE C.V..PDF"/>
    <hyperlink ref="E24" r:id="rId333" display="\\Elizabethpc\2013\generalidades2013w\CONTRATOS 2013\CONTRATO DE SERVICIO N° 06-2013 SEGUROS DEL PACIFICIO.PDF"/>
    <hyperlink ref="E23" r:id="rId334" display="\\Elizabethpc\2013\generalidades2013w\CONTRATOS 2013\MODIFICACION Y PRORROGA DE CONTRATO DE SERVICIO N° 02-2012.PDF"/>
    <hyperlink ref="E21" r:id="rId335" display="\\Elizabethpc\2013\generalidades2013w\CONTRATOS 2013\MODIFICACION Y PRORROGA DE CONTRATO DE SERVICIO N° 01-2012.PDF"/>
    <hyperlink ref="E20" r:id="rId336" display="\\Elizabethpc\2013\generalidades2013w\CONTRATOS 2013\PRORROGA DE CONTRATO DE ARRENDAMIENTO N° 01-2012 OSCAR ARMANDO SANCHEZ CARBALLO.pdf"/>
    <hyperlink ref="E19" r:id="rId337" display="\\Elizabethpc\2013\generalidades2013w\CONTRATOS 2013\PRORROGA DE CONTRATO DE ARRENDAMIENTO N° 01-2012 OSCAR ARMANDO SANCHEZ CARBALLO.pdf"/>
    <hyperlink ref="E18" r:id="rId338" display="\\Elizabethpc\2013\generalidades2013w\CONTRATOS 2013\PRORROGA DE CONTRATO DE ARRENDAMIENTO N° 02-2012 GUADALUPE DEL CARMEN DÍAS RODRIGUEZ.PDF"/>
    <hyperlink ref="E365" r:id="rId339" display="\\Elizabethpc\2013\generalidades2013w\CONTRATOS 2013\CONTRATO DE SUMINISTRO N° 17-2013 OXGASA.PDF"/>
    <hyperlink ref="E366" r:id="rId340" display="\\Elizabethpc\2013\generalidades2013w\CONTRATOS 2013\CONTRATO DE SUMINISTRO N° 18-2013 LIDIA MARTINEZ DE MARROQUIN.PDF"/>
    <hyperlink ref="E367" r:id="rId341" display="\\Elizabethpc\2013\generalidades2013w\CONTRATOS 2013\CONTRATO DE SUMINISTRO N° 16-2013 COPRODEPO,.PDF"/>
    <hyperlink ref="E368" r:id="rId342" display="\\Elizabethpc\2013\generalidades2013w\CONTRATOS 2013\CONTRATO DE SERVICIOS N° 22-2013 SAU, S.A. DE C.V..PDF"/>
    <hyperlink ref="E370" r:id="rId343" display="\\Elizabethpc\2013\generalidades2013w\CONTRATOS 2013\CONTRATO DE SUMINISTRO N° 28-2013 DIDEA.PDF"/>
    <hyperlink ref="E371" r:id="rId344" display="\\Elizabethpc\2013\generalidades2013w\CONTRATOS 2013\CONTRATO DE SUMINISTRO N° 30-2013 TEMSA.PDF"/>
    <hyperlink ref="E372" r:id="rId345" display="\\Elizabethpc\2013\generalidades2013w\CONTRATOS 2013\MODIFICICACION A CONTRATO DE SUMINISTRO N° 30-2013.PDF"/>
    <hyperlink ref="E373" r:id="rId346" display="\\Elizabethpc\2013\generalidades2013w\CONTRATOS 2013\CONTRATO DE SUMINISTRO N° 31-2013 MAQUINARIA AGRICOLA.PDF"/>
    <hyperlink ref="E374" r:id="rId347" display="\\Elizabethpc\2013\generalidades2013w\CONTRATOS 2013\CONTRATO DE SUMINISTRO N° 32-2013 MEGA FUTURO.PDF"/>
    <hyperlink ref="E375" r:id="rId348" display="\\Elizabethpc\2013\generalidades2013w\CONTRATOS 2013\CONTRATO DE SUMINISTRO N° 33-2013 TECNICO MERCANTIL.PDF"/>
    <hyperlink ref="E376" r:id="rId349" display="\\Elizabethpc\2013\generalidades2013w\CONTRATOS 2013\CONTRATO DE SUMINISTRO N° 34-2013 MULTILINE, S.A. DE C.V..PDF"/>
    <hyperlink ref="E377" r:id="rId350" display="\\Elizabethpc\2013\generalidades2013w\CONTRATOS 2013\CONTRATO DE SUMINISTRO N° 40-2013 MEGA FUTURO.PDF"/>
    <hyperlink ref="E378" r:id="rId351" display="\\Elizabethpc\2013\generalidades2013w\CONTRATOS 2013\CONTRATO DE SUMINISTRO N° 41-2013 MULTILINE, S.A. DE C.V..PDF"/>
    <hyperlink ref="E379" r:id="rId352" display="\\Elizabethpc\2013\generalidades2013w\CONTRATOS 2013\CONTRATO DE SUMINISTRO N° 42-2013 JOAQUIN FUENTES.PDF"/>
    <hyperlink ref="E380" r:id="rId353" display="\\Elizabethpc\2013\generalidades2013w\CONTRATOS 2013\CONTRATO DE SUMINISTRO N° 58-2013 JOAQUIN FUENTES.PDF"/>
    <hyperlink ref="E381" r:id="rId354" display="\\Elizabethpc\2013\generalidades2013w\CONTRATOS 2013\CONTRATO DE SUMINISTRO N° 43-2013 MAYA CLEANING, S.A. DE C.V..PDF"/>
    <hyperlink ref="E382" r:id="rId355" display="\\Elizabethpc\2013\generalidades2013w\CONTRATOS 2013\CONTRATO DE SUMINISTRO N° 54-2013 OXGASA.PDF"/>
    <hyperlink ref="E383" r:id="rId356" display="\\Elizabethpc\2013\generalidades2013w\CONTRATOS 2013\CONTRATO DE SUMINISTRO N° 55-2013 MEXICHEM.PDF"/>
    <hyperlink ref="E384" r:id="rId357" display="\\Elizabethpc\2013\generalidades2013w\CONTRATOS 2013\CONTRATO DE SUMINISTRO N° 56-2013 VIDUC.PDF"/>
    <hyperlink ref="E385" r:id="rId358" display="\\Elizabethpc\2013\generalidades2013w\CONTRATOS 2013\CONTRATO DE SUMINISTRO N° 57-2013 COMERCIALIZACION SAN PABLO.PDF"/>
    <hyperlink ref="E386" r:id="rId359" display="\\Elizabethpc\2013\generalidades2013w\CONTRATOS 2013\CONTRATO DE SUMINISTRO N° 77-2013 VIDUC.pdf"/>
    <hyperlink ref="E387" r:id="rId360" display="\\Elizabethpc\2013\generalidades2013w\ORDENES DE BIENES Y SERVCIOS\6962 OXGASA.pdf"/>
    <hyperlink ref="E393" r:id="rId361" display="\\Elizabethpc\2013\generalidades2013w\ORDENES DE BIENES Y SERVCIOS\6646 NELSON ISAIS MIRANDA MORATAYA.PDF"/>
    <hyperlink ref="E394" r:id="rId362" display="\\Elizabethpc\2013\generalidades2013w\ORDENES DE BIENES Y SERVCIOS\6647 MANUEL UBERTO MEJIA PEÑA.PDF"/>
    <hyperlink ref="E395" r:id="rId363" display="\\Elizabethpc\2013\generalidades2013w\ORDENES DE BIENES Y SERVCIOS\6648 SONIA DEL CARMEN SANTOS DE ALVARENGA.PDF"/>
    <hyperlink ref="E396" r:id="rId364" display="\\Elizabethpc\2013\generalidades2013w\ORDENES DE BIENES Y SERVCIOS\6649 MIGUEL ARMANDO IBARRA PEREZ.PDF"/>
    <hyperlink ref="E397" r:id="rId365" display="\\Elizabethpc\2013\generalidades2013w\ORDENES DE BIENES Y SERVCIOS\6650 JOSE ROBERTO CASTRO MONTOYA.PDF"/>
    <hyperlink ref="E398" r:id="rId366" display="\\Elizabethpc\2013\generalidades2013w\ORDENES DE BIENES Y SERVCIOS\6651 EDGAR ARTURO PERDOMO FLORES.PDF"/>
    <hyperlink ref="E399" r:id="rId367" display="\\Elizabethpc\2013\generalidades2013w\ORDENES DE BIENES Y SERVCIOS\6652 JUAN BAUTISTA CABALLERO SIBRIAN.PDF"/>
    <hyperlink ref="E400" r:id="rId368" display="\\Elizabethpc\2013\generalidades2013w\ORDENES DE BIENES Y SERVCIOS\6653 RUDOLF ERICO LAZO CASTANEDA.PDF"/>
    <hyperlink ref="E401" r:id="rId369" display="\\Elizabethpc\2013\generalidades2013w\ORDENES DE BIENES Y SERVCIOS\6654 MIRIAN IDALIA GOMEZ DE RIVERA.PDF"/>
    <hyperlink ref="E402" r:id="rId370" display="\\Elizabethpc\2013\generalidades2013w\ORDENES DE BIENES Y SERVCIOS\6655 CARLOS ANTONIO ARAUJO GRIMALDI.PDF"/>
    <hyperlink ref="E403" r:id="rId371" display="\\Elizabethpc\2013\generalidades2013w\ORDENES DE BIENES Y SERVCIOS\6656 VICTOR JACINTO COLOCHO PALACIOS.PDF"/>
    <hyperlink ref="E404" r:id="rId372" display="\\Elizabethpc\2013\generalidades2013w\ORDENES DE BIENES Y SERVCIOS\6657 MARITZA GUADALUPE MELGAR DE GUARDADO.PDF"/>
    <hyperlink ref="E405" r:id="rId373" display="\\Elizabethpc\2013\generalidades2013w\ORDENES DE BIENES Y SERVCIOS\6658 JOSE NEMESIO PORTILLO.PDF"/>
    <hyperlink ref="E406" r:id="rId374" display="\\Elizabethpc\2013\generalidades2013w\ORDENES DE BIENES Y SERVCIOS\6659 REINA GUADALUPE ERICKA LOPEZ TORRES.PDF"/>
    <hyperlink ref="E407" r:id="rId375" display="\\Elizabethpc\2013\generalidades2013w\ORDENES DE BIENES Y SERVCIOS\6660 ROBERTO LOPEZ AGUILAR.PDF"/>
    <hyperlink ref="E408" r:id="rId376" display="\\Elizabethpc\2013\generalidades2013w\ORDENES DE BIENES Y SERVCIOS\6661 GERARDO ALFONSO ESCOBAR SORIANO.PDF"/>
    <hyperlink ref="E409" r:id="rId377" display="\\Elizabethpc\2013\generalidades2013w\ORDENES DE BIENES Y SERVCIOS\6662 JOSE ROBERTO DE JESUS PINEDA GALERO.PDF"/>
    <hyperlink ref="E410" r:id="rId378" display="\\Elizabethpc\2013\generalidades2013w\ORDENES DE BIENES Y SERVCIOS\6663 LUIS ERNESTO QUIÑONEZ MAGAÑA.PDF"/>
    <hyperlink ref="E411" r:id="rId379" display="\\Elizabethpc\2013\generalidades2013w\ORDENES DE BIENES Y SERVCIOS\6664 JAIME WILFREDO GARCIA HERNANDEZ.PDF"/>
    <hyperlink ref="E412" r:id="rId380" display="../elizabethmail/TODO/UACI/2013/GENERALIDADES2013W/ORDENES DE BIENES Y SERVCIOS/6665 JORGE ALBERTO VICENTE BELTRAN.PDF"/>
    <hyperlink ref="E413" r:id="rId381" display="\\Elizabethpc\2013\generalidades2013w\ORDENES DE BIENES Y SERVCIOS\6666 LAURA BEATRIZ VARGAS RIVAS.PDF"/>
    <hyperlink ref="E414" r:id="rId382" display="\\Elizabethpc\2013\generalidades2013w\ORDENES DE BIENES Y SERVCIOS\6667 MIGUEL BENJAMIN TENSE TRABANINO VERDADERO.PDF"/>
    <hyperlink ref="E415" r:id="rId383" display="\\Elizabethpc\2013\generalidades2013w\ORDENES DE BIENES Y SERVCIOS\6668 ANDRES ALBERTO ZIMMERMANN MEJIA.PDF"/>
    <hyperlink ref="E416" r:id="rId384" display="\\Elizabethpc\2013\generalidades2013w\ORDENES DE BIENES Y SERVCIOS\6669 MIGUEL ANGEL YANEZ SIRIANY.PDF"/>
    <hyperlink ref="E417" r:id="rId385" display="\\Elizabethpc\2013\generalidades2013w\ORDENES DE BIENES Y SERVCIOS\6670 MAYRA LIGIA GALLARDO ALVARADO.PDF"/>
    <hyperlink ref="E418" r:id="rId386" display="\\Elizabethpc\2013\generalidades2013w\ORDENES DE BIENES Y SERVCIOS\6671 SARA MARIA ALFARO CRISTALES.PDF"/>
    <hyperlink ref="E419" r:id="rId387" display="\\Elizabethpc\2013\generalidades2013w\ORDENES DE BIENES Y SERVCIOS\6672 TATIANA ELIZABETH VELARDE DE VICENTE.PDF"/>
    <hyperlink ref="E420" r:id="rId388" display="\\Elizabethpc\2013\generalidades2013w\ORDENES DE BIENES Y SERVCIOS\6673 OTTO JAIME MONTOYA TOBAR.PDF"/>
    <hyperlink ref="E421" r:id="rId389" display="\\Elizabethpc\2013\generalidades2013w\ORDENES DE BIENES Y SERVCIOS\6674 MARTA EVELYN MENA MARQUEZ.PDF"/>
    <hyperlink ref="E422" r:id="rId390" display="\\Elizabethpc\2013\generalidades2013w\ORDENES DE BIENES Y SERVCIOS\6675 NELSON ANTONIO ROMERO CABALLERO.PDF"/>
    <hyperlink ref="E423" r:id="rId391" display="\\Elizabethpc\2013\generalidades2013w\ORDENES DE BIENES Y SERVCIOS\6676 JOSE FRANCISCO FLORES NAVARRETE.PDF"/>
    <hyperlink ref="E424" r:id="rId392" display="\\Elizabethpc\2013\generalidades2013w\ORDENES DE BIENES Y SERVCIOS\6780 URIESA, S.A. DE C.V..PDF"/>
    <hyperlink ref="E425" r:id="rId393" display="\\Elizabethpc\2013\generalidades2013w\ORDENES DE BIENES Y SERVCIOS\6779 VLADIMIR EDMUNDO CERNA RUBIO.PDF"/>
    <hyperlink ref="E426" r:id="rId394" display="\\Elizabethpc\2013\generalidades2013w\ORDENES DE BIENES Y SERVCIOS\6782 WALTER JAMES MORAN.PDF"/>
    <hyperlink ref="E427" r:id="rId395" display="\\Elizabethpc\2013\generalidades2013w\ORDENES DE BIENES Y SERVCIOS\6781 DANIEL EZEQUIEL TORRES.PDF"/>
    <hyperlink ref="E428" r:id="rId396" display="\\Elizabethpc\2013\generalidades2013w\ORDENES DE BIENES Y SERVCIOS\6873 LAURA BEATRIZ VARGAS RIVAS.PDF"/>
    <hyperlink ref="E429" r:id="rId397" display="\\Elizabethpc\2013\generalidades2013w\ORDENES DE BIENES Y SERVCIOS\6874 MUGUEL BENJAMIEN TENZE TRABANINO.PDF"/>
    <hyperlink ref="E430" r:id="rId398" display="\\Elizabethpc\2013\generalidades2013w\ORDENES DE BIENES Y SERVCIOS\6875 ANDRES ALBERTO ZINNERMANN MEJIA.PDF"/>
    <hyperlink ref="E431" r:id="rId399" display="\\Elizabethpc\2013\generalidades2013w\ORDENES DE BIENES Y SERVCIOS\6876 TATIANA ELIZABETH VELARDE DE VICENTE.PDF"/>
    <hyperlink ref="E432" r:id="rId400" display="\\Elizabethpc\2013\generalidades2013w\ORDENES DE BIENES Y SERVCIOS\6877 OTTO JAIME MONTOYA TOBAR.PDF"/>
    <hyperlink ref="E433" r:id="rId401" display="\\Elizabethpc\2013\generalidades2013w\ORDENES DE BIENES Y SERVCIOS\6878 MARTA EVELYN MENA MARQUEZ.PDF"/>
    <hyperlink ref="E434" r:id="rId402" display="\\Elizabethpc\2013\generalidades2013w\CONTRATOS 2013\CONTRATO DE SUMINISTRO N° 36-2013 UNIVERSIDAD DON BOSCO.PDF"/>
    <hyperlink ref="E435" r:id="rId403" display="\\Elizabethpc\2013\generalidades2013w\CONTRATOS 2013\CONTATO DE SUMINISTRO N° 37-2013 PODES.PDF"/>
    <hyperlink ref="E436" r:id="rId404" display="\\Elizabethpc\2013\generalidades2013w\CONTRATOS 2013\MODIFICICACION A CONTRATO DE SERVICIO N° 37-2013 PODES.PDF"/>
    <hyperlink ref="E437" r:id="rId405" display="\\Elizabethpc\2013\generalidades2013w\CONTRATOS 2013\CONTRATO DE SUMINISTRO N° 48-2013 CARLOS ERNESTO ELIAS AVALOS.PDF"/>
    <hyperlink ref="E438" r:id="rId406" display="\\Elizabethpc\2013\generalidades2013w\CONTRATOS 2013\CONTRATO DE SUMINISTRO N° 60-2013 CARLOS ELIAS AVALOS.PDF"/>
    <hyperlink ref="E439" r:id="rId407" display="\\Elizabethpc\2013\generalidades2013w\CONTRATOS 2013\CONTRATO DE SUMINISTRO N° 49-2013 PODES.PDF"/>
    <hyperlink ref="E440" r:id="rId408" display="\\Elizabethpc\2013\generalidades2013w\CONTRATOS 2013\CONTRATO DE SUMINISTRO N° 61-2013 PODES.PDF"/>
    <hyperlink ref="E441" r:id="rId409" display="\\Elizabethpc\2013\generalidades2013w\CONTRATOS 2013\CONTRATO DE SUMINISTRO N° 50-2013 MARIO EUGENIO GUEVARRA.PDF"/>
    <hyperlink ref="E442" r:id="rId410" display="\\Elizabethpc\2013\generalidades2013w\CONTRATOS 2013\CONTRATO DE SUMINISTRO N° 59-2013 MARIO EUGENIO GUEVARA.PDF"/>
    <hyperlink ref="E443" r:id="rId411" display="\\Elizabethpc\2013\generalidades2013w\CONTRATOS 2013\CONTRATO DE SUMINISTRO N° 63-2013 MEQUINSAL.pdf"/>
    <hyperlink ref="E444" r:id="rId412" display="\\Elizabethpc\2013\generalidades2013w\CONTRATOS 2013\CONTRATO DE SUMINISTRO N° 64-2013 MEGA FUTURO.PDF"/>
    <hyperlink ref="E445" r:id="rId413" display="\\Elizabethpc\2013\generalidades2013w\CONTRATOS 2013\CONTRATO DE SUMINISTRO N° 72-2013 MARIO GUEVARA.pdf"/>
    <hyperlink ref="E446" r:id="rId414" display="\\Elizabethpc\2013\generalidades2013w\CONTRATOS 2013\CONTRATO DE SUMINISTRO N° 73-2013 PODES.pdf"/>
  </hyperlinks>
  <printOptions horizontalCentered="1"/>
  <pageMargins left="0" right="0" top="0.35433070866141736" bottom="0" header="0" footer="0"/>
  <pageSetup scale="32" orientation="landscape" r:id="rId415"/>
  <headerFooter alignWithMargins="0"/>
  <rowBreaks count="9" manualBreakCount="9">
    <brk id="45" max="15" man="1"/>
    <brk id="80" max="15" man="1"/>
    <brk id="115" max="15" man="1"/>
    <brk id="153" max="15" man="1"/>
    <brk id="190" max="15" man="1"/>
    <brk id="295" max="15" man="1"/>
    <brk id="328" max="15" man="1"/>
    <brk id="359" max="15" man="1"/>
    <brk id="388" max="15" man="1"/>
  </rowBreaks>
  <drawing r:id="rId4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Q415"/>
  <sheetViews>
    <sheetView topLeftCell="A7" zoomScale="82" zoomScaleNormal="82" zoomScaleSheetLayoutView="66" workbookViewId="0">
      <pane ySplit="6" topLeftCell="A142" activePane="bottomLeft" state="frozen"/>
      <selection activeCell="A7" sqref="A7"/>
      <selection pane="bottomLeft" activeCell="B160" sqref="B160"/>
    </sheetView>
  </sheetViews>
  <sheetFormatPr baseColWidth="10" defaultColWidth="11.7109375" defaultRowHeight="17.25" customHeight="1" x14ac:dyDescent="0.2"/>
  <cols>
    <col min="1" max="1" width="10.85546875" style="221" customWidth="1"/>
    <col min="2" max="2" width="29.5703125" style="226" customWidth="1"/>
    <col min="3" max="3" width="32.5703125" style="4" customWidth="1"/>
    <col min="4" max="4" width="12.5703125" style="227" customWidth="1"/>
    <col min="5" max="5" width="13.42578125" style="228" customWidth="1"/>
    <col min="6" max="6" width="10.140625" style="229" customWidth="1"/>
    <col min="7" max="7" width="31.7109375" style="229" customWidth="1"/>
    <col min="8" max="8" width="15.7109375" style="229" customWidth="1"/>
    <col min="9" max="9" width="8.28515625" style="222" bestFit="1" customWidth="1"/>
    <col min="10" max="10" width="9.5703125" style="222" bestFit="1" customWidth="1"/>
    <col min="11" max="11" width="8.28515625" style="222" bestFit="1" customWidth="1"/>
    <col min="12" max="12" width="9.5703125" style="222" bestFit="1" customWidth="1"/>
    <col min="13" max="13" width="7.85546875" style="223" bestFit="1" customWidth="1"/>
    <col min="14" max="14" width="9.7109375" style="223" bestFit="1" customWidth="1"/>
    <col min="15" max="16" width="8" style="223" bestFit="1" customWidth="1"/>
    <col min="17" max="17" width="31.7109375" style="229" customWidth="1"/>
    <col min="18" max="236" width="11.7109375" style="222"/>
    <col min="237" max="237" width="6.7109375" style="222" bestFit="1" customWidth="1"/>
    <col min="238" max="238" width="30.7109375" style="222" customWidth="1"/>
    <col min="239" max="239" width="29.5703125" style="222" customWidth="1"/>
    <col min="240" max="240" width="32.5703125" style="222" customWidth="1"/>
    <col min="241" max="241" width="12.5703125" style="222" customWidth="1"/>
    <col min="242" max="242" width="13.42578125" style="222" customWidth="1"/>
    <col min="243" max="243" width="10.140625" style="222" customWidth="1"/>
    <col min="244" max="244" width="31.7109375" style="222" customWidth="1"/>
    <col min="245" max="245" width="15.7109375" style="222" customWidth="1"/>
    <col min="246" max="246" width="18.28515625" style="222" customWidth="1"/>
    <col min="247" max="247" width="18" style="222" customWidth="1"/>
    <col min="248" max="248" width="12" style="222" customWidth="1"/>
    <col min="249" max="249" width="13.85546875" style="222" customWidth="1"/>
    <col min="250" max="250" width="11" style="222" customWidth="1"/>
    <col min="251" max="251" width="11.28515625" style="222" customWidth="1"/>
    <col min="252" max="252" width="6" style="222" customWidth="1"/>
    <col min="253" max="253" width="8" style="222" customWidth="1"/>
    <col min="254" max="254" width="9.5703125" style="222" customWidth="1"/>
    <col min="255" max="255" width="3.85546875" style="222" customWidth="1"/>
    <col min="256" max="256" width="6.85546875" style="222" customWidth="1"/>
    <col min="257" max="257" width="5.7109375" style="222" customWidth="1"/>
    <col min="258" max="258" width="4.85546875" style="222" customWidth="1"/>
    <col min="259" max="259" width="7.42578125" style="222" customWidth="1"/>
    <col min="260" max="260" width="5.5703125" style="222" customWidth="1"/>
    <col min="261" max="261" width="9.7109375" style="222" customWidth="1"/>
    <col min="262" max="262" width="11.85546875" style="222" customWidth="1"/>
    <col min="263" max="263" width="7" style="222" customWidth="1"/>
    <col min="264" max="264" width="18" style="222" customWidth="1"/>
    <col min="265" max="272" width="11.7109375" style="222" customWidth="1"/>
    <col min="273" max="492" width="11.7109375" style="222"/>
    <col min="493" max="493" width="6.7109375" style="222" bestFit="1" customWidth="1"/>
    <col min="494" max="494" width="30.7109375" style="222" customWidth="1"/>
    <col min="495" max="495" width="29.5703125" style="222" customWidth="1"/>
    <col min="496" max="496" width="32.5703125" style="222" customWidth="1"/>
    <col min="497" max="497" width="12.5703125" style="222" customWidth="1"/>
    <col min="498" max="498" width="13.42578125" style="222" customWidth="1"/>
    <col min="499" max="499" width="10.140625" style="222" customWidth="1"/>
    <col min="500" max="500" width="31.7109375" style="222" customWidth="1"/>
    <col min="501" max="501" width="15.7109375" style="222" customWidth="1"/>
    <col min="502" max="502" width="18.28515625" style="222" customWidth="1"/>
    <col min="503" max="503" width="18" style="222" customWidth="1"/>
    <col min="504" max="504" width="12" style="222" customWidth="1"/>
    <col min="505" max="505" width="13.85546875" style="222" customWidth="1"/>
    <col min="506" max="506" width="11" style="222" customWidth="1"/>
    <col min="507" max="507" width="11.28515625" style="222" customWidth="1"/>
    <col min="508" max="508" width="6" style="222" customWidth="1"/>
    <col min="509" max="509" width="8" style="222" customWidth="1"/>
    <col min="510" max="510" width="9.5703125" style="222" customWidth="1"/>
    <col min="511" max="511" width="3.85546875" style="222" customWidth="1"/>
    <col min="512" max="512" width="6.85546875" style="222" customWidth="1"/>
    <col min="513" max="513" width="5.7109375" style="222" customWidth="1"/>
    <col min="514" max="514" width="4.85546875" style="222" customWidth="1"/>
    <col min="515" max="515" width="7.42578125" style="222" customWidth="1"/>
    <col min="516" max="516" width="5.5703125" style="222" customWidth="1"/>
    <col min="517" max="517" width="9.7109375" style="222" customWidth="1"/>
    <col min="518" max="518" width="11.85546875" style="222" customWidth="1"/>
    <col min="519" max="519" width="7" style="222" customWidth="1"/>
    <col min="520" max="520" width="18" style="222" customWidth="1"/>
    <col min="521" max="528" width="11.7109375" style="222" customWidth="1"/>
    <col min="529" max="748" width="11.7109375" style="222"/>
    <col min="749" max="749" width="6.7109375" style="222" bestFit="1" customWidth="1"/>
    <col min="750" max="750" width="30.7109375" style="222" customWidth="1"/>
    <col min="751" max="751" width="29.5703125" style="222" customWidth="1"/>
    <col min="752" max="752" width="32.5703125" style="222" customWidth="1"/>
    <col min="753" max="753" width="12.5703125" style="222" customWidth="1"/>
    <col min="754" max="754" width="13.42578125" style="222" customWidth="1"/>
    <col min="755" max="755" width="10.140625" style="222" customWidth="1"/>
    <col min="756" max="756" width="31.7109375" style="222" customWidth="1"/>
    <col min="757" max="757" width="15.7109375" style="222" customWidth="1"/>
    <col min="758" max="758" width="18.28515625" style="222" customWidth="1"/>
    <col min="759" max="759" width="18" style="222" customWidth="1"/>
    <col min="760" max="760" width="12" style="222" customWidth="1"/>
    <col min="761" max="761" width="13.85546875" style="222" customWidth="1"/>
    <col min="762" max="762" width="11" style="222" customWidth="1"/>
    <col min="763" max="763" width="11.28515625" style="222" customWidth="1"/>
    <col min="764" max="764" width="6" style="222" customWidth="1"/>
    <col min="765" max="765" width="8" style="222" customWidth="1"/>
    <col min="766" max="766" width="9.5703125" style="222" customWidth="1"/>
    <col min="767" max="767" width="3.85546875" style="222" customWidth="1"/>
    <col min="768" max="768" width="6.85546875" style="222" customWidth="1"/>
    <col min="769" max="769" width="5.7109375" style="222" customWidth="1"/>
    <col min="770" max="770" width="4.85546875" style="222" customWidth="1"/>
    <col min="771" max="771" width="7.42578125" style="222" customWidth="1"/>
    <col min="772" max="772" width="5.5703125" style="222" customWidth="1"/>
    <col min="773" max="773" width="9.7109375" style="222" customWidth="1"/>
    <col min="774" max="774" width="11.85546875" style="222" customWidth="1"/>
    <col min="775" max="775" width="7" style="222" customWidth="1"/>
    <col min="776" max="776" width="18" style="222" customWidth="1"/>
    <col min="777" max="784" width="11.7109375" style="222" customWidth="1"/>
    <col min="785" max="1004" width="11.7109375" style="222"/>
    <col min="1005" max="1005" width="6.7109375" style="222" bestFit="1" customWidth="1"/>
    <col min="1006" max="1006" width="30.7109375" style="222" customWidth="1"/>
    <col min="1007" max="1007" width="29.5703125" style="222" customWidth="1"/>
    <col min="1008" max="1008" width="32.5703125" style="222" customWidth="1"/>
    <col min="1009" max="1009" width="12.5703125" style="222" customWidth="1"/>
    <col min="1010" max="1010" width="13.42578125" style="222" customWidth="1"/>
    <col min="1011" max="1011" width="10.140625" style="222" customWidth="1"/>
    <col min="1012" max="1012" width="31.7109375" style="222" customWidth="1"/>
    <col min="1013" max="1013" width="15.7109375" style="222" customWidth="1"/>
    <col min="1014" max="1014" width="18.28515625" style="222" customWidth="1"/>
    <col min="1015" max="1015" width="18" style="222" customWidth="1"/>
    <col min="1016" max="1016" width="12" style="222" customWidth="1"/>
    <col min="1017" max="1017" width="13.85546875" style="222" customWidth="1"/>
    <col min="1018" max="1018" width="11" style="222" customWidth="1"/>
    <col min="1019" max="1019" width="11.28515625" style="222" customWidth="1"/>
    <col min="1020" max="1020" width="6" style="222" customWidth="1"/>
    <col min="1021" max="1021" width="8" style="222" customWidth="1"/>
    <col min="1022" max="1022" width="9.5703125" style="222" customWidth="1"/>
    <col min="1023" max="1023" width="3.85546875" style="222" customWidth="1"/>
    <col min="1024" max="1024" width="6.85546875" style="222" customWidth="1"/>
    <col min="1025" max="1025" width="5.7109375" style="222" customWidth="1"/>
    <col min="1026" max="1026" width="4.85546875" style="222" customWidth="1"/>
    <col min="1027" max="1027" width="7.42578125" style="222" customWidth="1"/>
    <col min="1028" max="1028" width="5.5703125" style="222" customWidth="1"/>
    <col min="1029" max="1029" width="9.7109375" style="222" customWidth="1"/>
    <col min="1030" max="1030" width="11.85546875" style="222" customWidth="1"/>
    <col min="1031" max="1031" width="7" style="222" customWidth="1"/>
    <col min="1032" max="1032" width="18" style="222" customWidth="1"/>
    <col min="1033" max="1040" width="11.7109375" style="222" customWidth="1"/>
    <col min="1041" max="1260" width="11.7109375" style="222"/>
    <col min="1261" max="1261" width="6.7109375" style="222" bestFit="1" customWidth="1"/>
    <col min="1262" max="1262" width="30.7109375" style="222" customWidth="1"/>
    <col min="1263" max="1263" width="29.5703125" style="222" customWidth="1"/>
    <col min="1264" max="1264" width="32.5703125" style="222" customWidth="1"/>
    <col min="1265" max="1265" width="12.5703125" style="222" customWidth="1"/>
    <col min="1266" max="1266" width="13.42578125" style="222" customWidth="1"/>
    <col min="1267" max="1267" width="10.140625" style="222" customWidth="1"/>
    <col min="1268" max="1268" width="31.7109375" style="222" customWidth="1"/>
    <col min="1269" max="1269" width="15.7109375" style="222" customWidth="1"/>
    <col min="1270" max="1270" width="18.28515625" style="222" customWidth="1"/>
    <col min="1271" max="1271" width="18" style="222" customWidth="1"/>
    <col min="1272" max="1272" width="12" style="222" customWidth="1"/>
    <col min="1273" max="1273" width="13.85546875" style="222" customWidth="1"/>
    <col min="1274" max="1274" width="11" style="222" customWidth="1"/>
    <col min="1275" max="1275" width="11.28515625" style="222" customWidth="1"/>
    <col min="1276" max="1276" width="6" style="222" customWidth="1"/>
    <col min="1277" max="1277" width="8" style="222" customWidth="1"/>
    <col min="1278" max="1278" width="9.5703125" style="222" customWidth="1"/>
    <col min="1279" max="1279" width="3.85546875" style="222" customWidth="1"/>
    <col min="1280" max="1280" width="6.85546875" style="222" customWidth="1"/>
    <col min="1281" max="1281" width="5.7109375" style="222" customWidth="1"/>
    <col min="1282" max="1282" width="4.85546875" style="222" customWidth="1"/>
    <col min="1283" max="1283" width="7.42578125" style="222" customWidth="1"/>
    <col min="1284" max="1284" width="5.5703125" style="222" customWidth="1"/>
    <col min="1285" max="1285" width="9.7109375" style="222" customWidth="1"/>
    <col min="1286" max="1286" width="11.85546875" style="222" customWidth="1"/>
    <col min="1287" max="1287" width="7" style="222" customWidth="1"/>
    <col min="1288" max="1288" width="18" style="222" customWidth="1"/>
    <col min="1289" max="1296" width="11.7109375" style="222" customWidth="1"/>
    <col min="1297" max="1516" width="11.7109375" style="222"/>
    <col min="1517" max="1517" width="6.7109375" style="222" bestFit="1" customWidth="1"/>
    <col min="1518" max="1518" width="30.7109375" style="222" customWidth="1"/>
    <col min="1519" max="1519" width="29.5703125" style="222" customWidth="1"/>
    <col min="1520" max="1520" width="32.5703125" style="222" customWidth="1"/>
    <col min="1521" max="1521" width="12.5703125" style="222" customWidth="1"/>
    <col min="1522" max="1522" width="13.42578125" style="222" customWidth="1"/>
    <col min="1523" max="1523" width="10.140625" style="222" customWidth="1"/>
    <col min="1524" max="1524" width="31.7109375" style="222" customWidth="1"/>
    <col min="1525" max="1525" width="15.7109375" style="222" customWidth="1"/>
    <col min="1526" max="1526" width="18.28515625" style="222" customWidth="1"/>
    <col min="1527" max="1527" width="18" style="222" customWidth="1"/>
    <col min="1528" max="1528" width="12" style="222" customWidth="1"/>
    <col min="1529" max="1529" width="13.85546875" style="222" customWidth="1"/>
    <col min="1530" max="1530" width="11" style="222" customWidth="1"/>
    <col min="1531" max="1531" width="11.28515625" style="222" customWidth="1"/>
    <col min="1532" max="1532" width="6" style="222" customWidth="1"/>
    <col min="1533" max="1533" width="8" style="222" customWidth="1"/>
    <col min="1534" max="1534" width="9.5703125" style="222" customWidth="1"/>
    <col min="1535" max="1535" width="3.85546875" style="222" customWidth="1"/>
    <col min="1536" max="1536" width="6.85546875" style="222" customWidth="1"/>
    <col min="1537" max="1537" width="5.7109375" style="222" customWidth="1"/>
    <col min="1538" max="1538" width="4.85546875" style="222" customWidth="1"/>
    <col min="1539" max="1539" width="7.42578125" style="222" customWidth="1"/>
    <col min="1540" max="1540" width="5.5703125" style="222" customWidth="1"/>
    <col min="1541" max="1541" width="9.7109375" style="222" customWidth="1"/>
    <col min="1542" max="1542" width="11.85546875" style="222" customWidth="1"/>
    <col min="1543" max="1543" width="7" style="222" customWidth="1"/>
    <col min="1544" max="1544" width="18" style="222" customWidth="1"/>
    <col min="1545" max="1552" width="11.7109375" style="222" customWidth="1"/>
    <col min="1553" max="1772" width="11.7109375" style="222"/>
    <col min="1773" max="1773" width="6.7109375" style="222" bestFit="1" customWidth="1"/>
    <col min="1774" max="1774" width="30.7109375" style="222" customWidth="1"/>
    <col min="1775" max="1775" width="29.5703125" style="222" customWidth="1"/>
    <col min="1776" max="1776" width="32.5703125" style="222" customWidth="1"/>
    <col min="1777" max="1777" width="12.5703125" style="222" customWidth="1"/>
    <col min="1778" max="1778" width="13.42578125" style="222" customWidth="1"/>
    <col min="1779" max="1779" width="10.140625" style="222" customWidth="1"/>
    <col min="1780" max="1780" width="31.7109375" style="222" customWidth="1"/>
    <col min="1781" max="1781" width="15.7109375" style="222" customWidth="1"/>
    <col min="1782" max="1782" width="18.28515625" style="222" customWidth="1"/>
    <col min="1783" max="1783" width="18" style="222" customWidth="1"/>
    <col min="1784" max="1784" width="12" style="222" customWidth="1"/>
    <col min="1785" max="1785" width="13.85546875" style="222" customWidth="1"/>
    <col min="1786" max="1786" width="11" style="222" customWidth="1"/>
    <col min="1787" max="1787" width="11.28515625" style="222" customWidth="1"/>
    <col min="1788" max="1788" width="6" style="222" customWidth="1"/>
    <col min="1789" max="1789" width="8" style="222" customWidth="1"/>
    <col min="1790" max="1790" width="9.5703125" style="222" customWidth="1"/>
    <col min="1791" max="1791" width="3.85546875" style="222" customWidth="1"/>
    <col min="1792" max="1792" width="6.85546875" style="222" customWidth="1"/>
    <col min="1793" max="1793" width="5.7109375" style="222" customWidth="1"/>
    <col min="1794" max="1794" width="4.85546875" style="222" customWidth="1"/>
    <col min="1795" max="1795" width="7.42578125" style="222" customWidth="1"/>
    <col min="1796" max="1796" width="5.5703125" style="222" customWidth="1"/>
    <col min="1797" max="1797" width="9.7109375" style="222" customWidth="1"/>
    <col min="1798" max="1798" width="11.85546875" style="222" customWidth="1"/>
    <col min="1799" max="1799" width="7" style="222" customWidth="1"/>
    <col min="1800" max="1800" width="18" style="222" customWidth="1"/>
    <col min="1801" max="1808" width="11.7109375" style="222" customWidth="1"/>
    <col min="1809" max="2028" width="11.7109375" style="222"/>
    <col min="2029" max="2029" width="6.7109375" style="222" bestFit="1" customWidth="1"/>
    <col min="2030" max="2030" width="30.7109375" style="222" customWidth="1"/>
    <col min="2031" max="2031" width="29.5703125" style="222" customWidth="1"/>
    <col min="2032" max="2032" width="32.5703125" style="222" customWidth="1"/>
    <col min="2033" max="2033" width="12.5703125" style="222" customWidth="1"/>
    <col min="2034" max="2034" width="13.42578125" style="222" customWidth="1"/>
    <col min="2035" max="2035" width="10.140625" style="222" customWidth="1"/>
    <col min="2036" max="2036" width="31.7109375" style="222" customWidth="1"/>
    <col min="2037" max="2037" width="15.7109375" style="222" customWidth="1"/>
    <col min="2038" max="2038" width="18.28515625" style="222" customWidth="1"/>
    <col min="2039" max="2039" width="18" style="222" customWidth="1"/>
    <col min="2040" max="2040" width="12" style="222" customWidth="1"/>
    <col min="2041" max="2041" width="13.85546875" style="222" customWidth="1"/>
    <col min="2042" max="2042" width="11" style="222" customWidth="1"/>
    <col min="2043" max="2043" width="11.28515625" style="222" customWidth="1"/>
    <col min="2044" max="2044" width="6" style="222" customWidth="1"/>
    <col min="2045" max="2045" width="8" style="222" customWidth="1"/>
    <col min="2046" max="2046" width="9.5703125" style="222" customWidth="1"/>
    <col min="2047" max="2047" width="3.85546875" style="222" customWidth="1"/>
    <col min="2048" max="2048" width="6.85546875" style="222" customWidth="1"/>
    <col min="2049" max="2049" width="5.7109375" style="222" customWidth="1"/>
    <col min="2050" max="2050" width="4.85546875" style="222" customWidth="1"/>
    <col min="2051" max="2051" width="7.42578125" style="222" customWidth="1"/>
    <col min="2052" max="2052" width="5.5703125" style="222" customWidth="1"/>
    <col min="2053" max="2053" width="9.7109375" style="222" customWidth="1"/>
    <col min="2054" max="2054" width="11.85546875" style="222" customWidth="1"/>
    <col min="2055" max="2055" width="7" style="222" customWidth="1"/>
    <col min="2056" max="2056" width="18" style="222" customWidth="1"/>
    <col min="2057" max="2064" width="11.7109375" style="222" customWidth="1"/>
    <col min="2065" max="2284" width="11.7109375" style="222"/>
    <col min="2285" max="2285" width="6.7109375" style="222" bestFit="1" customWidth="1"/>
    <col min="2286" max="2286" width="30.7109375" style="222" customWidth="1"/>
    <col min="2287" max="2287" width="29.5703125" style="222" customWidth="1"/>
    <col min="2288" max="2288" width="32.5703125" style="222" customWidth="1"/>
    <col min="2289" max="2289" width="12.5703125" style="222" customWidth="1"/>
    <col min="2290" max="2290" width="13.42578125" style="222" customWidth="1"/>
    <col min="2291" max="2291" width="10.140625" style="222" customWidth="1"/>
    <col min="2292" max="2292" width="31.7109375" style="222" customWidth="1"/>
    <col min="2293" max="2293" width="15.7109375" style="222" customWidth="1"/>
    <col min="2294" max="2294" width="18.28515625" style="222" customWidth="1"/>
    <col min="2295" max="2295" width="18" style="222" customWidth="1"/>
    <col min="2296" max="2296" width="12" style="222" customWidth="1"/>
    <col min="2297" max="2297" width="13.85546875" style="222" customWidth="1"/>
    <col min="2298" max="2298" width="11" style="222" customWidth="1"/>
    <col min="2299" max="2299" width="11.28515625" style="222" customWidth="1"/>
    <col min="2300" max="2300" width="6" style="222" customWidth="1"/>
    <col min="2301" max="2301" width="8" style="222" customWidth="1"/>
    <col min="2302" max="2302" width="9.5703125" style="222" customWidth="1"/>
    <col min="2303" max="2303" width="3.85546875" style="222" customWidth="1"/>
    <col min="2304" max="2304" width="6.85546875" style="222" customWidth="1"/>
    <col min="2305" max="2305" width="5.7109375" style="222" customWidth="1"/>
    <col min="2306" max="2306" width="4.85546875" style="222" customWidth="1"/>
    <col min="2307" max="2307" width="7.42578125" style="222" customWidth="1"/>
    <col min="2308" max="2308" width="5.5703125" style="222" customWidth="1"/>
    <col min="2309" max="2309" width="9.7109375" style="222" customWidth="1"/>
    <col min="2310" max="2310" width="11.85546875" style="222" customWidth="1"/>
    <col min="2311" max="2311" width="7" style="222" customWidth="1"/>
    <col min="2312" max="2312" width="18" style="222" customWidth="1"/>
    <col min="2313" max="2320" width="11.7109375" style="222" customWidth="1"/>
    <col min="2321" max="2540" width="11.7109375" style="222"/>
    <col min="2541" max="2541" width="6.7109375" style="222" bestFit="1" customWidth="1"/>
    <col min="2542" max="2542" width="30.7109375" style="222" customWidth="1"/>
    <col min="2543" max="2543" width="29.5703125" style="222" customWidth="1"/>
    <col min="2544" max="2544" width="32.5703125" style="222" customWidth="1"/>
    <col min="2545" max="2545" width="12.5703125" style="222" customWidth="1"/>
    <col min="2546" max="2546" width="13.42578125" style="222" customWidth="1"/>
    <col min="2547" max="2547" width="10.140625" style="222" customWidth="1"/>
    <col min="2548" max="2548" width="31.7109375" style="222" customWidth="1"/>
    <col min="2549" max="2549" width="15.7109375" style="222" customWidth="1"/>
    <col min="2550" max="2550" width="18.28515625" style="222" customWidth="1"/>
    <col min="2551" max="2551" width="18" style="222" customWidth="1"/>
    <col min="2552" max="2552" width="12" style="222" customWidth="1"/>
    <col min="2553" max="2553" width="13.85546875" style="222" customWidth="1"/>
    <col min="2554" max="2554" width="11" style="222" customWidth="1"/>
    <col min="2555" max="2555" width="11.28515625" style="222" customWidth="1"/>
    <col min="2556" max="2556" width="6" style="222" customWidth="1"/>
    <col min="2557" max="2557" width="8" style="222" customWidth="1"/>
    <col min="2558" max="2558" width="9.5703125" style="222" customWidth="1"/>
    <col min="2559" max="2559" width="3.85546875" style="222" customWidth="1"/>
    <col min="2560" max="2560" width="6.85546875" style="222" customWidth="1"/>
    <col min="2561" max="2561" width="5.7109375" style="222" customWidth="1"/>
    <col min="2562" max="2562" width="4.85546875" style="222" customWidth="1"/>
    <col min="2563" max="2563" width="7.42578125" style="222" customWidth="1"/>
    <col min="2564" max="2564" width="5.5703125" style="222" customWidth="1"/>
    <col min="2565" max="2565" width="9.7109375" style="222" customWidth="1"/>
    <col min="2566" max="2566" width="11.85546875" style="222" customWidth="1"/>
    <col min="2567" max="2567" width="7" style="222" customWidth="1"/>
    <col min="2568" max="2568" width="18" style="222" customWidth="1"/>
    <col min="2569" max="2576" width="11.7109375" style="222" customWidth="1"/>
    <col min="2577" max="2796" width="11.7109375" style="222"/>
    <col min="2797" max="2797" width="6.7109375" style="222" bestFit="1" customWidth="1"/>
    <col min="2798" max="2798" width="30.7109375" style="222" customWidth="1"/>
    <col min="2799" max="2799" width="29.5703125" style="222" customWidth="1"/>
    <col min="2800" max="2800" width="32.5703125" style="222" customWidth="1"/>
    <col min="2801" max="2801" width="12.5703125" style="222" customWidth="1"/>
    <col min="2802" max="2802" width="13.42578125" style="222" customWidth="1"/>
    <col min="2803" max="2803" width="10.140625" style="222" customWidth="1"/>
    <col min="2804" max="2804" width="31.7109375" style="222" customWidth="1"/>
    <col min="2805" max="2805" width="15.7109375" style="222" customWidth="1"/>
    <col min="2806" max="2806" width="18.28515625" style="222" customWidth="1"/>
    <col min="2807" max="2807" width="18" style="222" customWidth="1"/>
    <col min="2808" max="2808" width="12" style="222" customWidth="1"/>
    <col min="2809" max="2809" width="13.85546875" style="222" customWidth="1"/>
    <col min="2810" max="2810" width="11" style="222" customWidth="1"/>
    <col min="2811" max="2811" width="11.28515625" style="222" customWidth="1"/>
    <col min="2812" max="2812" width="6" style="222" customWidth="1"/>
    <col min="2813" max="2813" width="8" style="222" customWidth="1"/>
    <col min="2814" max="2814" width="9.5703125" style="222" customWidth="1"/>
    <col min="2815" max="2815" width="3.85546875" style="222" customWidth="1"/>
    <col min="2816" max="2816" width="6.85546875" style="222" customWidth="1"/>
    <col min="2817" max="2817" width="5.7109375" style="222" customWidth="1"/>
    <col min="2818" max="2818" width="4.85546875" style="222" customWidth="1"/>
    <col min="2819" max="2819" width="7.42578125" style="222" customWidth="1"/>
    <col min="2820" max="2820" width="5.5703125" style="222" customWidth="1"/>
    <col min="2821" max="2821" width="9.7109375" style="222" customWidth="1"/>
    <col min="2822" max="2822" width="11.85546875" style="222" customWidth="1"/>
    <col min="2823" max="2823" width="7" style="222" customWidth="1"/>
    <col min="2824" max="2824" width="18" style="222" customWidth="1"/>
    <col min="2825" max="2832" width="11.7109375" style="222" customWidth="1"/>
    <col min="2833" max="3052" width="11.7109375" style="222"/>
    <col min="3053" max="3053" width="6.7109375" style="222" bestFit="1" customWidth="1"/>
    <col min="3054" max="3054" width="30.7109375" style="222" customWidth="1"/>
    <col min="3055" max="3055" width="29.5703125" style="222" customWidth="1"/>
    <col min="3056" max="3056" width="32.5703125" style="222" customWidth="1"/>
    <col min="3057" max="3057" width="12.5703125" style="222" customWidth="1"/>
    <col min="3058" max="3058" width="13.42578125" style="222" customWidth="1"/>
    <col min="3059" max="3059" width="10.140625" style="222" customWidth="1"/>
    <col min="3060" max="3060" width="31.7109375" style="222" customWidth="1"/>
    <col min="3061" max="3061" width="15.7109375" style="222" customWidth="1"/>
    <col min="3062" max="3062" width="18.28515625" style="222" customWidth="1"/>
    <col min="3063" max="3063" width="18" style="222" customWidth="1"/>
    <col min="3064" max="3064" width="12" style="222" customWidth="1"/>
    <col min="3065" max="3065" width="13.85546875" style="222" customWidth="1"/>
    <col min="3066" max="3066" width="11" style="222" customWidth="1"/>
    <col min="3067" max="3067" width="11.28515625" style="222" customWidth="1"/>
    <col min="3068" max="3068" width="6" style="222" customWidth="1"/>
    <col min="3069" max="3069" width="8" style="222" customWidth="1"/>
    <col min="3070" max="3070" width="9.5703125" style="222" customWidth="1"/>
    <col min="3071" max="3071" width="3.85546875" style="222" customWidth="1"/>
    <col min="3072" max="3072" width="6.85546875" style="222" customWidth="1"/>
    <col min="3073" max="3073" width="5.7109375" style="222" customWidth="1"/>
    <col min="3074" max="3074" width="4.85546875" style="222" customWidth="1"/>
    <col min="3075" max="3075" width="7.42578125" style="222" customWidth="1"/>
    <col min="3076" max="3076" width="5.5703125" style="222" customWidth="1"/>
    <col min="3077" max="3077" width="9.7109375" style="222" customWidth="1"/>
    <col min="3078" max="3078" width="11.85546875" style="222" customWidth="1"/>
    <col min="3079" max="3079" width="7" style="222" customWidth="1"/>
    <col min="3080" max="3080" width="18" style="222" customWidth="1"/>
    <col min="3081" max="3088" width="11.7109375" style="222" customWidth="1"/>
    <col min="3089" max="3308" width="11.7109375" style="222"/>
    <col min="3309" max="3309" width="6.7109375" style="222" bestFit="1" customWidth="1"/>
    <col min="3310" max="3310" width="30.7109375" style="222" customWidth="1"/>
    <col min="3311" max="3311" width="29.5703125" style="222" customWidth="1"/>
    <col min="3312" max="3312" width="32.5703125" style="222" customWidth="1"/>
    <col min="3313" max="3313" width="12.5703125" style="222" customWidth="1"/>
    <col min="3314" max="3314" width="13.42578125" style="222" customWidth="1"/>
    <col min="3315" max="3315" width="10.140625" style="222" customWidth="1"/>
    <col min="3316" max="3316" width="31.7109375" style="222" customWidth="1"/>
    <col min="3317" max="3317" width="15.7109375" style="222" customWidth="1"/>
    <col min="3318" max="3318" width="18.28515625" style="222" customWidth="1"/>
    <col min="3319" max="3319" width="18" style="222" customWidth="1"/>
    <col min="3320" max="3320" width="12" style="222" customWidth="1"/>
    <col min="3321" max="3321" width="13.85546875" style="222" customWidth="1"/>
    <col min="3322" max="3322" width="11" style="222" customWidth="1"/>
    <col min="3323" max="3323" width="11.28515625" style="222" customWidth="1"/>
    <col min="3324" max="3324" width="6" style="222" customWidth="1"/>
    <col min="3325" max="3325" width="8" style="222" customWidth="1"/>
    <col min="3326" max="3326" width="9.5703125" style="222" customWidth="1"/>
    <col min="3327" max="3327" width="3.85546875" style="222" customWidth="1"/>
    <col min="3328" max="3328" width="6.85546875" style="222" customWidth="1"/>
    <col min="3329" max="3329" width="5.7109375" style="222" customWidth="1"/>
    <col min="3330" max="3330" width="4.85546875" style="222" customWidth="1"/>
    <col min="3331" max="3331" width="7.42578125" style="222" customWidth="1"/>
    <col min="3332" max="3332" width="5.5703125" style="222" customWidth="1"/>
    <col min="3333" max="3333" width="9.7109375" style="222" customWidth="1"/>
    <col min="3334" max="3334" width="11.85546875" style="222" customWidth="1"/>
    <col min="3335" max="3335" width="7" style="222" customWidth="1"/>
    <col min="3336" max="3336" width="18" style="222" customWidth="1"/>
    <col min="3337" max="3344" width="11.7109375" style="222" customWidth="1"/>
    <col min="3345" max="3564" width="11.7109375" style="222"/>
    <col min="3565" max="3565" width="6.7109375" style="222" bestFit="1" customWidth="1"/>
    <col min="3566" max="3566" width="30.7109375" style="222" customWidth="1"/>
    <col min="3567" max="3567" width="29.5703125" style="222" customWidth="1"/>
    <col min="3568" max="3568" width="32.5703125" style="222" customWidth="1"/>
    <col min="3569" max="3569" width="12.5703125" style="222" customWidth="1"/>
    <col min="3570" max="3570" width="13.42578125" style="222" customWidth="1"/>
    <col min="3571" max="3571" width="10.140625" style="222" customWidth="1"/>
    <col min="3572" max="3572" width="31.7109375" style="222" customWidth="1"/>
    <col min="3573" max="3573" width="15.7109375" style="222" customWidth="1"/>
    <col min="3574" max="3574" width="18.28515625" style="222" customWidth="1"/>
    <col min="3575" max="3575" width="18" style="222" customWidth="1"/>
    <col min="3576" max="3576" width="12" style="222" customWidth="1"/>
    <col min="3577" max="3577" width="13.85546875" style="222" customWidth="1"/>
    <col min="3578" max="3578" width="11" style="222" customWidth="1"/>
    <col min="3579" max="3579" width="11.28515625" style="222" customWidth="1"/>
    <col min="3580" max="3580" width="6" style="222" customWidth="1"/>
    <col min="3581" max="3581" width="8" style="222" customWidth="1"/>
    <col min="3582" max="3582" width="9.5703125" style="222" customWidth="1"/>
    <col min="3583" max="3583" width="3.85546875" style="222" customWidth="1"/>
    <col min="3584" max="3584" width="6.85546875" style="222" customWidth="1"/>
    <col min="3585" max="3585" width="5.7109375" style="222" customWidth="1"/>
    <col min="3586" max="3586" width="4.85546875" style="222" customWidth="1"/>
    <col min="3587" max="3587" width="7.42578125" style="222" customWidth="1"/>
    <col min="3588" max="3588" width="5.5703125" style="222" customWidth="1"/>
    <col min="3589" max="3589" width="9.7109375" style="222" customWidth="1"/>
    <col min="3590" max="3590" width="11.85546875" style="222" customWidth="1"/>
    <col min="3591" max="3591" width="7" style="222" customWidth="1"/>
    <col min="3592" max="3592" width="18" style="222" customWidth="1"/>
    <col min="3593" max="3600" width="11.7109375" style="222" customWidth="1"/>
    <col min="3601" max="3820" width="11.7109375" style="222"/>
    <col min="3821" max="3821" width="6.7109375" style="222" bestFit="1" customWidth="1"/>
    <col min="3822" max="3822" width="30.7109375" style="222" customWidth="1"/>
    <col min="3823" max="3823" width="29.5703125" style="222" customWidth="1"/>
    <col min="3824" max="3824" width="32.5703125" style="222" customWidth="1"/>
    <col min="3825" max="3825" width="12.5703125" style="222" customWidth="1"/>
    <col min="3826" max="3826" width="13.42578125" style="222" customWidth="1"/>
    <col min="3827" max="3827" width="10.140625" style="222" customWidth="1"/>
    <col min="3828" max="3828" width="31.7109375" style="222" customWidth="1"/>
    <col min="3829" max="3829" width="15.7109375" style="222" customWidth="1"/>
    <col min="3830" max="3830" width="18.28515625" style="222" customWidth="1"/>
    <col min="3831" max="3831" width="18" style="222" customWidth="1"/>
    <col min="3832" max="3832" width="12" style="222" customWidth="1"/>
    <col min="3833" max="3833" width="13.85546875" style="222" customWidth="1"/>
    <col min="3834" max="3834" width="11" style="222" customWidth="1"/>
    <col min="3835" max="3835" width="11.28515625" style="222" customWidth="1"/>
    <col min="3836" max="3836" width="6" style="222" customWidth="1"/>
    <col min="3837" max="3837" width="8" style="222" customWidth="1"/>
    <col min="3838" max="3838" width="9.5703125" style="222" customWidth="1"/>
    <col min="3839" max="3839" width="3.85546875" style="222" customWidth="1"/>
    <col min="3840" max="3840" width="6.85546875" style="222" customWidth="1"/>
    <col min="3841" max="3841" width="5.7109375" style="222" customWidth="1"/>
    <col min="3842" max="3842" width="4.85546875" style="222" customWidth="1"/>
    <col min="3843" max="3843" width="7.42578125" style="222" customWidth="1"/>
    <col min="3844" max="3844" width="5.5703125" style="222" customWidth="1"/>
    <col min="3845" max="3845" width="9.7109375" style="222" customWidth="1"/>
    <col min="3846" max="3846" width="11.85546875" style="222" customWidth="1"/>
    <col min="3847" max="3847" width="7" style="222" customWidth="1"/>
    <col min="3848" max="3848" width="18" style="222" customWidth="1"/>
    <col min="3849" max="3856" width="11.7109375" style="222" customWidth="1"/>
    <col min="3857" max="4076" width="11.7109375" style="222"/>
    <col min="4077" max="4077" width="6.7109375" style="222" bestFit="1" customWidth="1"/>
    <col min="4078" max="4078" width="30.7109375" style="222" customWidth="1"/>
    <col min="4079" max="4079" width="29.5703125" style="222" customWidth="1"/>
    <col min="4080" max="4080" width="32.5703125" style="222" customWidth="1"/>
    <col min="4081" max="4081" width="12.5703125" style="222" customWidth="1"/>
    <col min="4082" max="4082" width="13.42578125" style="222" customWidth="1"/>
    <col min="4083" max="4083" width="10.140625" style="222" customWidth="1"/>
    <col min="4084" max="4084" width="31.7109375" style="222" customWidth="1"/>
    <col min="4085" max="4085" width="15.7109375" style="222" customWidth="1"/>
    <col min="4086" max="4086" width="18.28515625" style="222" customWidth="1"/>
    <col min="4087" max="4087" width="18" style="222" customWidth="1"/>
    <col min="4088" max="4088" width="12" style="222" customWidth="1"/>
    <col min="4089" max="4089" width="13.85546875" style="222" customWidth="1"/>
    <col min="4090" max="4090" width="11" style="222" customWidth="1"/>
    <col min="4091" max="4091" width="11.28515625" style="222" customWidth="1"/>
    <col min="4092" max="4092" width="6" style="222" customWidth="1"/>
    <col min="4093" max="4093" width="8" style="222" customWidth="1"/>
    <col min="4094" max="4094" width="9.5703125" style="222" customWidth="1"/>
    <col min="4095" max="4095" width="3.85546875" style="222" customWidth="1"/>
    <col min="4096" max="4096" width="6.85546875" style="222" customWidth="1"/>
    <col min="4097" max="4097" width="5.7109375" style="222" customWidth="1"/>
    <col min="4098" max="4098" width="4.85546875" style="222" customWidth="1"/>
    <col min="4099" max="4099" width="7.42578125" style="222" customWidth="1"/>
    <col min="4100" max="4100" width="5.5703125" style="222" customWidth="1"/>
    <col min="4101" max="4101" width="9.7109375" style="222" customWidth="1"/>
    <col min="4102" max="4102" width="11.85546875" style="222" customWidth="1"/>
    <col min="4103" max="4103" width="7" style="222" customWidth="1"/>
    <col min="4104" max="4104" width="18" style="222" customWidth="1"/>
    <col min="4105" max="4112" width="11.7109375" style="222" customWidth="1"/>
    <col min="4113" max="4332" width="11.7109375" style="222"/>
    <col min="4333" max="4333" width="6.7109375" style="222" bestFit="1" customWidth="1"/>
    <col min="4334" max="4334" width="30.7109375" style="222" customWidth="1"/>
    <col min="4335" max="4335" width="29.5703125" style="222" customWidth="1"/>
    <col min="4336" max="4336" width="32.5703125" style="222" customWidth="1"/>
    <col min="4337" max="4337" width="12.5703125" style="222" customWidth="1"/>
    <col min="4338" max="4338" width="13.42578125" style="222" customWidth="1"/>
    <col min="4339" max="4339" width="10.140625" style="222" customWidth="1"/>
    <col min="4340" max="4340" width="31.7109375" style="222" customWidth="1"/>
    <col min="4341" max="4341" width="15.7109375" style="222" customWidth="1"/>
    <col min="4342" max="4342" width="18.28515625" style="222" customWidth="1"/>
    <col min="4343" max="4343" width="18" style="222" customWidth="1"/>
    <col min="4344" max="4344" width="12" style="222" customWidth="1"/>
    <col min="4345" max="4345" width="13.85546875" style="222" customWidth="1"/>
    <col min="4346" max="4346" width="11" style="222" customWidth="1"/>
    <col min="4347" max="4347" width="11.28515625" style="222" customWidth="1"/>
    <col min="4348" max="4348" width="6" style="222" customWidth="1"/>
    <col min="4349" max="4349" width="8" style="222" customWidth="1"/>
    <col min="4350" max="4350" width="9.5703125" style="222" customWidth="1"/>
    <col min="4351" max="4351" width="3.85546875" style="222" customWidth="1"/>
    <col min="4352" max="4352" width="6.85546875" style="222" customWidth="1"/>
    <col min="4353" max="4353" width="5.7109375" style="222" customWidth="1"/>
    <col min="4354" max="4354" width="4.85546875" style="222" customWidth="1"/>
    <col min="4355" max="4355" width="7.42578125" style="222" customWidth="1"/>
    <col min="4356" max="4356" width="5.5703125" style="222" customWidth="1"/>
    <col min="4357" max="4357" width="9.7109375" style="222" customWidth="1"/>
    <col min="4358" max="4358" width="11.85546875" style="222" customWidth="1"/>
    <col min="4359" max="4359" width="7" style="222" customWidth="1"/>
    <col min="4360" max="4360" width="18" style="222" customWidth="1"/>
    <col min="4361" max="4368" width="11.7109375" style="222" customWidth="1"/>
    <col min="4369" max="4588" width="11.7109375" style="222"/>
    <col min="4589" max="4589" width="6.7109375" style="222" bestFit="1" customWidth="1"/>
    <col min="4590" max="4590" width="30.7109375" style="222" customWidth="1"/>
    <col min="4591" max="4591" width="29.5703125" style="222" customWidth="1"/>
    <col min="4592" max="4592" width="32.5703125" style="222" customWidth="1"/>
    <col min="4593" max="4593" width="12.5703125" style="222" customWidth="1"/>
    <col min="4594" max="4594" width="13.42578125" style="222" customWidth="1"/>
    <col min="4595" max="4595" width="10.140625" style="222" customWidth="1"/>
    <col min="4596" max="4596" width="31.7109375" style="222" customWidth="1"/>
    <col min="4597" max="4597" width="15.7109375" style="222" customWidth="1"/>
    <col min="4598" max="4598" width="18.28515625" style="222" customWidth="1"/>
    <col min="4599" max="4599" width="18" style="222" customWidth="1"/>
    <col min="4600" max="4600" width="12" style="222" customWidth="1"/>
    <col min="4601" max="4601" width="13.85546875" style="222" customWidth="1"/>
    <col min="4602" max="4602" width="11" style="222" customWidth="1"/>
    <col min="4603" max="4603" width="11.28515625" style="222" customWidth="1"/>
    <col min="4604" max="4604" width="6" style="222" customWidth="1"/>
    <col min="4605" max="4605" width="8" style="222" customWidth="1"/>
    <col min="4606" max="4606" width="9.5703125" style="222" customWidth="1"/>
    <col min="4607" max="4607" width="3.85546875" style="222" customWidth="1"/>
    <col min="4608" max="4608" width="6.85546875" style="222" customWidth="1"/>
    <col min="4609" max="4609" width="5.7109375" style="222" customWidth="1"/>
    <col min="4610" max="4610" width="4.85546875" style="222" customWidth="1"/>
    <col min="4611" max="4611" width="7.42578125" style="222" customWidth="1"/>
    <col min="4612" max="4612" width="5.5703125" style="222" customWidth="1"/>
    <col min="4613" max="4613" width="9.7109375" style="222" customWidth="1"/>
    <col min="4614" max="4614" width="11.85546875" style="222" customWidth="1"/>
    <col min="4615" max="4615" width="7" style="222" customWidth="1"/>
    <col min="4616" max="4616" width="18" style="222" customWidth="1"/>
    <col min="4617" max="4624" width="11.7109375" style="222" customWidth="1"/>
    <col min="4625" max="4844" width="11.7109375" style="222"/>
    <col min="4845" max="4845" width="6.7109375" style="222" bestFit="1" customWidth="1"/>
    <col min="4846" max="4846" width="30.7109375" style="222" customWidth="1"/>
    <col min="4847" max="4847" width="29.5703125" style="222" customWidth="1"/>
    <col min="4848" max="4848" width="32.5703125" style="222" customWidth="1"/>
    <col min="4849" max="4849" width="12.5703125" style="222" customWidth="1"/>
    <col min="4850" max="4850" width="13.42578125" style="222" customWidth="1"/>
    <col min="4851" max="4851" width="10.140625" style="222" customWidth="1"/>
    <col min="4852" max="4852" width="31.7109375" style="222" customWidth="1"/>
    <col min="4853" max="4853" width="15.7109375" style="222" customWidth="1"/>
    <col min="4854" max="4854" width="18.28515625" style="222" customWidth="1"/>
    <col min="4855" max="4855" width="18" style="222" customWidth="1"/>
    <col min="4856" max="4856" width="12" style="222" customWidth="1"/>
    <col min="4857" max="4857" width="13.85546875" style="222" customWidth="1"/>
    <col min="4858" max="4858" width="11" style="222" customWidth="1"/>
    <col min="4859" max="4859" width="11.28515625" style="222" customWidth="1"/>
    <col min="4860" max="4860" width="6" style="222" customWidth="1"/>
    <col min="4861" max="4861" width="8" style="222" customWidth="1"/>
    <col min="4862" max="4862" width="9.5703125" style="222" customWidth="1"/>
    <col min="4863" max="4863" width="3.85546875" style="222" customWidth="1"/>
    <col min="4864" max="4864" width="6.85546875" style="222" customWidth="1"/>
    <col min="4865" max="4865" width="5.7109375" style="222" customWidth="1"/>
    <col min="4866" max="4866" width="4.85546875" style="222" customWidth="1"/>
    <col min="4867" max="4867" width="7.42578125" style="222" customWidth="1"/>
    <col min="4868" max="4868" width="5.5703125" style="222" customWidth="1"/>
    <col min="4869" max="4869" width="9.7109375" style="222" customWidth="1"/>
    <col min="4870" max="4870" width="11.85546875" style="222" customWidth="1"/>
    <col min="4871" max="4871" width="7" style="222" customWidth="1"/>
    <col min="4872" max="4872" width="18" style="222" customWidth="1"/>
    <col min="4873" max="4880" width="11.7109375" style="222" customWidth="1"/>
    <col min="4881" max="5100" width="11.7109375" style="222"/>
    <col min="5101" max="5101" width="6.7109375" style="222" bestFit="1" customWidth="1"/>
    <col min="5102" max="5102" width="30.7109375" style="222" customWidth="1"/>
    <col min="5103" max="5103" width="29.5703125" style="222" customWidth="1"/>
    <col min="5104" max="5104" width="32.5703125" style="222" customWidth="1"/>
    <col min="5105" max="5105" width="12.5703125" style="222" customWidth="1"/>
    <col min="5106" max="5106" width="13.42578125" style="222" customWidth="1"/>
    <col min="5107" max="5107" width="10.140625" style="222" customWidth="1"/>
    <col min="5108" max="5108" width="31.7109375" style="222" customWidth="1"/>
    <col min="5109" max="5109" width="15.7109375" style="222" customWidth="1"/>
    <col min="5110" max="5110" width="18.28515625" style="222" customWidth="1"/>
    <col min="5111" max="5111" width="18" style="222" customWidth="1"/>
    <col min="5112" max="5112" width="12" style="222" customWidth="1"/>
    <col min="5113" max="5113" width="13.85546875" style="222" customWidth="1"/>
    <col min="5114" max="5114" width="11" style="222" customWidth="1"/>
    <col min="5115" max="5115" width="11.28515625" style="222" customWidth="1"/>
    <col min="5116" max="5116" width="6" style="222" customWidth="1"/>
    <col min="5117" max="5117" width="8" style="222" customWidth="1"/>
    <col min="5118" max="5118" width="9.5703125" style="222" customWidth="1"/>
    <col min="5119" max="5119" width="3.85546875" style="222" customWidth="1"/>
    <col min="5120" max="5120" width="6.85546875" style="222" customWidth="1"/>
    <col min="5121" max="5121" width="5.7109375" style="222" customWidth="1"/>
    <col min="5122" max="5122" width="4.85546875" style="222" customWidth="1"/>
    <col min="5123" max="5123" width="7.42578125" style="222" customWidth="1"/>
    <col min="5124" max="5124" width="5.5703125" style="222" customWidth="1"/>
    <col min="5125" max="5125" width="9.7109375" style="222" customWidth="1"/>
    <col min="5126" max="5126" width="11.85546875" style="222" customWidth="1"/>
    <col min="5127" max="5127" width="7" style="222" customWidth="1"/>
    <col min="5128" max="5128" width="18" style="222" customWidth="1"/>
    <col min="5129" max="5136" width="11.7109375" style="222" customWidth="1"/>
    <col min="5137" max="5356" width="11.7109375" style="222"/>
    <col min="5357" max="5357" width="6.7109375" style="222" bestFit="1" customWidth="1"/>
    <col min="5358" max="5358" width="30.7109375" style="222" customWidth="1"/>
    <col min="5359" max="5359" width="29.5703125" style="222" customWidth="1"/>
    <col min="5360" max="5360" width="32.5703125" style="222" customWidth="1"/>
    <col min="5361" max="5361" width="12.5703125" style="222" customWidth="1"/>
    <col min="5362" max="5362" width="13.42578125" style="222" customWidth="1"/>
    <col min="5363" max="5363" width="10.140625" style="222" customWidth="1"/>
    <col min="5364" max="5364" width="31.7109375" style="222" customWidth="1"/>
    <col min="5365" max="5365" width="15.7109375" style="222" customWidth="1"/>
    <col min="5366" max="5366" width="18.28515625" style="222" customWidth="1"/>
    <col min="5367" max="5367" width="18" style="222" customWidth="1"/>
    <col min="5368" max="5368" width="12" style="222" customWidth="1"/>
    <col min="5369" max="5369" width="13.85546875" style="222" customWidth="1"/>
    <col min="5370" max="5370" width="11" style="222" customWidth="1"/>
    <col min="5371" max="5371" width="11.28515625" style="222" customWidth="1"/>
    <col min="5372" max="5372" width="6" style="222" customWidth="1"/>
    <col min="5373" max="5373" width="8" style="222" customWidth="1"/>
    <col min="5374" max="5374" width="9.5703125" style="222" customWidth="1"/>
    <col min="5375" max="5375" width="3.85546875" style="222" customWidth="1"/>
    <col min="5376" max="5376" width="6.85546875" style="222" customWidth="1"/>
    <col min="5377" max="5377" width="5.7109375" style="222" customWidth="1"/>
    <col min="5378" max="5378" width="4.85546875" style="222" customWidth="1"/>
    <col min="5379" max="5379" width="7.42578125" style="222" customWidth="1"/>
    <col min="5380" max="5380" width="5.5703125" style="222" customWidth="1"/>
    <col min="5381" max="5381" width="9.7109375" style="222" customWidth="1"/>
    <col min="5382" max="5382" width="11.85546875" style="222" customWidth="1"/>
    <col min="5383" max="5383" width="7" style="222" customWidth="1"/>
    <col min="5384" max="5384" width="18" style="222" customWidth="1"/>
    <col min="5385" max="5392" width="11.7109375" style="222" customWidth="1"/>
    <col min="5393" max="5612" width="11.7109375" style="222"/>
    <col min="5613" max="5613" width="6.7109375" style="222" bestFit="1" customWidth="1"/>
    <col min="5614" max="5614" width="30.7109375" style="222" customWidth="1"/>
    <col min="5615" max="5615" width="29.5703125" style="222" customWidth="1"/>
    <col min="5616" max="5616" width="32.5703125" style="222" customWidth="1"/>
    <col min="5617" max="5617" width="12.5703125" style="222" customWidth="1"/>
    <col min="5618" max="5618" width="13.42578125" style="222" customWidth="1"/>
    <col min="5619" max="5619" width="10.140625" style="222" customWidth="1"/>
    <col min="5620" max="5620" width="31.7109375" style="222" customWidth="1"/>
    <col min="5621" max="5621" width="15.7109375" style="222" customWidth="1"/>
    <col min="5622" max="5622" width="18.28515625" style="222" customWidth="1"/>
    <col min="5623" max="5623" width="18" style="222" customWidth="1"/>
    <col min="5624" max="5624" width="12" style="222" customWidth="1"/>
    <col min="5625" max="5625" width="13.85546875" style="222" customWidth="1"/>
    <col min="5626" max="5626" width="11" style="222" customWidth="1"/>
    <col min="5627" max="5627" width="11.28515625" style="222" customWidth="1"/>
    <col min="5628" max="5628" width="6" style="222" customWidth="1"/>
    <col min="5629" max="5629" width="8" style="222" customWidth="1"/>
    <col min="5630" max="5630" width="9.5703125" style="222" customWidth="1"/>
    <col min="5631" max="5631" width="3.85546875" style="222" customWidth="1"/>
    <col min="5632" max="5632" width="6.85546875" style="222" customWidth="1"/>
    <col min="5633" max="5633" width="5.7109375" style="222" customWidth="1"/>
    <col min="5634" max="5634" width="4.85546875" style="222" customWidth="1"/>
    <col min="5635" max="5635" width="7.42578125" style="222" customWidth="1"/>
    <col min="5636" max="5636" width="5.5703125" style="222" customWidth="1"/>
    <col min="5637" max="5637" width="9.7109375" style="222" customWidth="1"/>
    <col min="5638" max="5638" width="11.85546875" style="222" customWidth="1"/>
    <col min="5639" max="5639" width="7" style="222" customWidth="1"/>
    <col min="5640" max="5640" width="18" style="222" customWidth="1"/>
    <col min="5641" max="5648" width="11.7109375" style="222" customWidth="1"/>
    <col min="5649" max="5868" width="11.7109375" style="222"/>
    <col min="5869" max="5869" width="6.7109375" style="222" bestFit="1" customWidth="1"/>
    <col min="5870" max="5870" width="30.7109375" style="222" customWidth="1"/>
    <col min="5871" max="5871" width="29.5703125" style="222" customWidth="1"/>
    <col min="5872" max="5872" width="32.5703125" style="222" customWidth="1"/>
    <col min="5873" max="5873" width="12.5703125" style="222" customWidth="1"/>
    <col min="5874" max="5874" width="13.42578125" style="222" customWidth="1"/>
    <col min="5875" max="5875" width="10.140625" style="222" customWidth="1"/>
    <col min="5876" max="5876" width="31.7109375" style="222" customWidth="1"/>
    <col min="5877" max="5877" width="15.7109375" style="222" customWidth="1"/>
    <col min="5878" max="5878" width="18.28515625" style="222" customWidth="1"/>
    <col min="5879" max="5879" width="18" style="222" customWidth="1"/>
    <col min="5880" max="5880" width="12" style="222" customWidth="1"/>
    <col min="5881" max="5881" width="13.85546875" style="222" customWidth="1"/>
    <col min="5882" max="5882" width="11" style="222" customWidth="1"/>
    <col min="5883" max="5883" width="11.28515625" style="222" customWidth="1"/>
    <col min="5884" max="5884" width="6" style="222" customWidth="1"/>
    <col min="5885" max="5885" width="8" style="222" customWidth="1"/>
    <col min="5886" max="5886" width="9.5703125" style="222" customWidth="1"/>
    <col min="5887" max="5887" width="3.85546875" style="222" customWidth="1"/>
    <col min="5888" max="5888" width="6.85546875" style="222" customWidth="1"/>
    <col min="5889" max="5889" width="5.7109375" style="222" customWidth="1"/>
    <col min="5890" max="5890" width="4.85546875" style="222" customWidth="1"/>
    <col min="5891" max="5891" width="7.42578125" style="222" customWidth="1"/>
    <col min="5892" max="5892" width="5.5703125" style="222" customWidth="1"/>
    <col min="5893" max="5893" width="9.7109375" style="222" customWidth="1"/>
    <col min="5894" max="5894" width="11.85546875" style="222" customWidth="1"/>
    <col min="5895" max="5895" width="7" style="222" customWidth="1"/>
    <col min="5896" max="5896" width="18" style="222" customWidth="1"/>
    <col min="5897" max="5904" width="11.7109375" style="222" customWidth="1"/>
    <col min="5905" max="6124" width="11.7109375" style="222"/>
    <col min="6125" max="6125" width="6.7109375" style="222" bestFit="1" customWidth="1"/>
    <col min="6126" max="6126" width="30.7109375" style="222" customWidth="1"/>
    <col min="6127" max="6127" width="29.5703125" style="222" customWidth="1"/>
    <col min="6128" max="6128" width="32.5703125" style="222" customWidth="1"/>
    <col min="6129" max="6129" width="12.5703125" style="222" customWidth="1"/>
    <col min="6130" max="6130" width="13.42578125" style="222" customWidth="1"/>
    <col min="6131" max="6131" width="10.140625" style="222" customWidth="1"/>
    <col min="6132" max="6132" width="31.7109375" style="222" customWidth="1"/>
    <col min="6133" max="6133" width="15.7109375" style="222" customWidth="1"/>
    <col min="6134" max="6134" width="18.28515625" style="222" customWidth="1"/>
    <col min="6135" max="6135" width="18" style="222" customWidth="1"/>
    <col min="6136" max="6136" width="12" style="222" customWidth="1"/>
    <col min="6137" max="6137" width="13.85546875" style="222" customWidth="1"/>
    <col min="6138" max="6138" width="11" style="222" customWidth="1"/>
    <col min="6139" max="6139" width="11.28515625" style="222" customWidth="1"/>
    <col min="6140" max="6140" width="6" style="222" customWidth="1"/>
    <col min="6141" max="6141" width="8" style="222" customWidth="1"/>
    <col min="6142" max="6142" width="9.5703125" style="222" customWidth="1"/>
    <col min="6143" max="6143" width="3.85546875" style="222" customWidth="1"/>
    <col min="6144" max="6144" width="6.85546875" style="222" customWidth="1"/>
    <col min="6145" max="6145" width="5.7109375" style="222" customWidth="1"/>
    <col min="6146" max="6146" width="4.85546875" style="222" customWidth="1"/>
    <col min="6147" max="6147" width="7.42578125" style="222" customWidth="1"/>
    <col min="6148" max="6148" width="5.5703125" style="222" customWidth="1"/>
    <col min="6149" max="6149" width="9.7109375" style="222" customWidth="1"/>
    <col min="6150" max="6150" width="11.85546875" style="222" customWidth="1"/>
    <col min="6151" max="6151" width="7" style="222" customWidth="1"/>
    <col min="6152" max="6152" width="18" style="222" customWidth="1"/>
    <col min="6153" max="6160" width="11.7109375" style="222" customWidth="1"/>
    <col min="6161" max="6380" width="11.7109375" style="222"/>
    <col min="6381" max="6381" width="6.7109375" style="222" bestFit="1" customWidth="1"/>
    <col min="6382" max="6382" width="30.7109375" style="222" customWidth="1"/>
    <col min="6383" max="6383" width="29.5703125" style="222" customWidth="1"/>
    <col min="6384" max="6384" width="32.5703125" style="222" customWidth="1"/>
    <col min="6385" max="6385" width="12.5703125" style="222" customWidth="1"/>
    <col min="6386" max="6386" width="13.42578125" style="222" customWidth="1"/>
    <col min="6387" max="6387" width="10.140625" style="222" customWidth="1"/>
    <col min="6388" max="6388" width="31.7109375" style="222" customWidth="1"/>
    <col min="6389" max="6389" width="15.7109375" style="222" customWidth="1"/>
    <col min="6390" max="6390" width="18.28515625" style="222" customWidth="1"/>
    <col min="6391" max="6391" width="18" style="222" customWidth="1"/>
    <col min="6392" max="6392" width="12" style="222" customWidth="1"/>
    <col min="6393" max="6393" width="13.85546875" style="222" customWidth="1"/>
    <col min="6394" max="6394" width="11" style="222" customWidth="1"/>
    <col min="6395" max="6395" width="11.28515625" style="222" customWidth="1"/>
    <col min="6396" max="6396" width="6" style="222" customWidth="1"/>
    <col min="6397" max="6397" width="8" style="222" customWidth="1"/>
    <col min="6398" max="6398" width="9.5703125" style="222" customWidth="1"/>
    <col min="6399" max="6399" width="3.85546875" style="222" customWidth="1"/>
    <col min="6400" max="6400" width="6.85546875" style="222" customWidth="1"/>
    <col min="6401" max="6401" width="5.7109375" style="222" customWidth="1"/>
    <col min="6402" max="6402" width="4.85546875" style="222" customWidth="1"/>
    <col min="6403" max="6403" width="7.42578125" style="222" customWidth="1"/>
    <col min="6404" max="6404" width="5.5703125" style="222" customWidth="1"/>
    <col min="6405" max="6405" width="9.7109375" style="222" customWidth="1"/>
    <col min="6406" max="6406" width="11.85546875" style="222" customWidth="1"/>
    <col min="6407" max="6407" width="7" style="222" customWidth="1"/>
    <col min="6408" max="6408" width="18" style="222" customWidth="1"/>
    <col min="6409" max="6416" width="11.7109375" style="222" customWidth="1"/>
    <col min="6417" max="6636" width="11.7109375" style="222"/>
    <col min="6637" max="6637" width="6.7109375" style="222" bestFit="1" customWidth="1"/>
    <col min="6638" max="6638" width="30.7109375" style="222" customWidth="1"/>
    <col min="6639" max="6639" width="29.5703125" style="222" customWidth="1"/>
    <col min="6640" max="6640" width="32.5703125" style="222" customWidth="1"/>
    <col min="6641" max="6641" width="12.5703125" style="222" customWidth="1"/>
    <col min="6642" max="6642" width="13.42578125" style="222" customWidth="1"/>
    <col min="6643" max="6643" width="10.140625" style="222" customWidth="1"/>
    <col min="6644" max="6644" width="31.7109375" style="222" customWidth="1"/>
    <col min="6645" max="6645" width="15.7109375" style="222" customWidth="1"/>
    <col min="6646" max="6646" width="18.28515625" style="222" customWidth="1"/>
    <col min="6647" max="6647" width="18" style="222" customWidth="1"/>
    <col min="6648" max="6648" width="12" style="222" customWidth="1"/>
    <col min="6649" max="6649" width="13.85546875" style="222" customWidth="1"/>
    <col min="6650" max="6650" width="11" style="222" customWidth="1"/>
    <col min="6651" max="6651" width="11.28515625" style="222" customWidth="1"/>
    <col min="6652" max="6652" width="6" style="222" customWidth="1"/>
    <col min="6653" max="6653" width="8" style="222" customWidth="1"/>
    <col min="6654" max="6654" width="9.5703125" style="222" customWidth="1"/>
    <col min="6655" max="6655" width="3.85546875" style="222" customWidth="1"/>
    <col min="6656" max="6656" width="6.85546875" style="222" customWidth="1"/>
    <col min="6657" max="6657" width="5.7109375" style="222" customWidth="1"/>
    <col min="6658" max="6658" width="4.85546875" style="222" customWidth="1"/>
    <col min="6659" max="6659" width="7.42578125" style="222" customWidth="1"/>
    <col min="6660" max="6660" width="5.5703125" style="222" customWidth="1"/>
    <col min="6661" max="6661" width="9.7109375" style="222" customWidth="1"/>
    <col min="6662" max="6662" width="11.85546875" style="222" customWidth="1"/>
    <col min="6663" max="6663" width="7" style="222" customWidth="1"/>
    <col min="6664" max="6664" width="18" style="222" customWidth="1"/>
    <col min="6665" max="6672" width="11.7109375" style="222" customWidth="1"/>
    <col min="6673" max="6892" width="11.7109375" style="222"/>
    <col min="6893" max="6893" width="6.7109375" style="222" bestFit="1" customWidth="1"/>
    <col min="6894" max="6894" width="30.7109375" style="222" customWidth="1"/>
    <col min="6895" max="6895" width="29.5703125" style="222" customWidth="1"/>
    <col min="6896" max="6896" width="32.5703125" style="222" customWidth="1"/>
    <col min="6897" max="6897" width="12.5703125" style="222" customWidth="1"/>
    <col min="6898" max="6898" width="13.42578125" style="222" customWidth="1"/>
    <col min="6899" max="6899" width="10.140625" style="222" customWidth="1"/>
    <col min="6900" max="6900" width="31.7109375" style="222" customWidth="1"/>
    <col min="6901" max="6901" width="15.7109375" style="222" customWidth="1"/>
    <col min="6902" max="6902" width="18.28515625" style="222" customWidth="1"/>
    <col min="6903" max="6903" width="18" style="222" customWidth="1"/>
    <col min="6904" max="6904" width="12" style="222" customWidth="1"/>
    <col min="6905" max="6905" width="13.85546875" style="222" customWidth="1"/>
    <col min="6906" max="6906" width="11" style="222" customWidth="1"/>
    <col min="6907" max="6907" width="11.28515625" style="222" customWidth="1"/>
    <col min="6908" max="6908" width="6" style="222" customWidth="1"/>
    <col min="6909" max="6909" width="8" style="222" customWidth="1"/>
    <col min="6910" max="6910" width="9.5703125" style="222" customWidth="1"/>
    <col min="6911" max="6911" width="3.85546875" style="222" customWidth="1"/>
    <col min="6912" max="6912" width="6.85546875" style="222" customWidth="1"/>
    <col min="6913" max="6913" width="5.7109375" style="222" customWidth="1"/>
    <col min="6914" max="6914" width="4.85546875" style="222" customWidth="1"/>
    <col min="6915" max="6915" width="7.42578125" style="222" customWidth="1"/>
    <col min="6916" max="6916" width="5.5703125" style="222" customWidth="1"/>
    <col min="6917" max="6917" width="9.7109375" style="222" customWidth="1"/>
    <col min="6918" max="6918" width="11.85546875" style="222" customWidth="1"/>
    <col min="6919" max="6919" width="7" style="222" customWidth="1"/>
    <col min="6920" max="6920" width="18" style="222" customWidth="1"/>
    <col min="6921" max="6928" width="11.7109375" style="222" customWidth="1"/>
    <col min="6929" max="7148" width="11.7109375" style="222"/>
    <col min="7149" max="7149" width="6.7109375" style="222" bestFit="1" customWidth="1"/>
    <col min="7150" max="7150" width="30.7109375" style="222" customWidth="1"/>
    <col min="7151" max="7151" width="29.5703125" style="222" customWidth="1"/>
    <col min="7152" max="7152" width="32.5703125" style="222" customWidth="1"/>
    <col min="7153" max="7153" width="12.5703125" style="222" customWidth="1"/>
    <col min="7154" max="7154" width="13.42578125" style="222" customWidth="1"/>
    <col min="7155" max="7155" width="10.140625" style="222" customWidth="1"/>
    <col min="7156" max="7156" width="31.7109375" style="222" customWidth="1"/>
    <col min="7157" max="7157" width="15.7109375" style="222" customWidth="1"/>
    <col min="7158" max="7158" width="18.28515625" style="222" customWidth="1"/>
    <col min="7159" max="7159" width="18" style="222" customWidth="1"/>
    <col min="7160" max="7160" width="12" style="222" customWidth="1"/>
    <col min="7161" max="7161" width="13.85546875" style="222" customWidth="1"/>
    <col min="7162" max="7162" width="11" style="222" customWidth="1"/>
    <col min="7163" max="7163" width="11.28515625" style="222" customWidth="1"/>
    <col min="7164" max="7164" width="6" style="222" customWidth="1"/>
    <col min="7165" max="7165" width="8" style="222" customWidth="1"/>
    <col min="7166" max="7166" width="9.5703125" style="222" customWidth="1"/>
    <col min="7167" max="7167" width="3.85546875" style="222" customWidth="1"/>
    <col min="7168" max="7168" width="6.85546875" style="222" customWidth="1"/>
    <col min="7169" max="7169" width="5.7109375" style="222" customWidth="1"/>
    <col min="7170" max="7170" width="4.85546875" style="222" customWidth="1"/>
    <col min="7171" max="7171" width="7.42578125" style="222" customWidth="1"/>
    <col min="7172" max="7172" width="5.5703125" style="222" customWidth="1"/>
    <col min="7173" max="7173" width="9.7109375" style="222" customWidth="1"/>
    <col min="7174" max="7174" width="11.85546875" style="222" customWidth="1"/>
    <col min="7175" max="7175" width="7" style="222" customWidth="1"/>
    <col min="7176" max="7176" width="18" style="222" customWidth="1"/>
    <col min="7177" max="7184" width="11.7109375" style="222" customWidth="1"/>
    <col min="7185" max="7404" width="11.7109375" style="222"/>
    <col min="7405" max="7405" width="6.7109375" style="222" bestFit="1" customWidth="1"/>
    <col min="7406" max="7406" width="30.7109375" style="222" customWidth="1"/>
    <col min="7407" max="7407" width="29.5703125" style="222" customWidth="1"/>
    <col min="7408" max="7408" width="32.5703125" style="222" customWidth="1"/>
    <col min="7409" max="7409" width="12.5703125" style="222" customWidth="1"/>
    <col min="7410" max="7410" width="13.42578125" style="222" customWidth="1"/>
    <col min="7411" max="7411" width="10.140625" style="222" customWidth="1"/>
    <col min="7412" max="7412" width="31.7109375" style="222" customWidth="1"/>
    <col min="7413" max="7413" width="15.7109375" style="222" customWidth="1"/>
    <col min="7414" max="7414" width="18.28515625" style="222" customWidth="1"/>
    <col min="7415" max="7415" width="18" style="222" customWidth="1"/>
    <col min="7416" max="7416" width="12" style="222" customWidth="1"/>
    <col min="7417" max="7417" width="13.85546875" style="222" customWidth="1"/>
    <col min="7418" max="7418" width="11" style="222" customWidth="1"/>
    <col min="7419" max="7419" width="11.28515625" style="222" customWidth="1"/>
    <col min="7420" max="7420" width="6" style="222" customWidth="1"/>
    <col min="7421" max="7421" width="8" style="222" customWidth="1"/>
    <col min="7422" max="7422" width="9.5703125" style="222" customWidth="1"/>
    <col min="7423" max="7423" width="3.85546875" style="222" customWidth="1"/>
    <col min="7424" max="7424" width="6.85546875" style="222" customWidth="1"/>
    <col min="7425" max="7425" width="5.7109375" style="222" customWidth="1"/>
    <col min="7426" max="7426" width="4.85546875" style="222" customWidth="1"/>
    <col min="7427" max="7427" width="7.42578125" style="222" customWidth="1"/>
    <col min="7428" max="7428" width="5.5703125" style="222" customWidth="1"/>
    <col min="7429" max="7429" width="9.7109375" style="222" customWidth="1"/>
    <col min="7430" max="7430" width="11.85546875" style="222" customWidth="1"/>
    <col min="7431" max="7431" width="7" style="222" customWidth="1"/>
    <col min="7432" max="7432" width="18" style="222" customWidth="1"/>
    <col min="7433" max="7440" width="11.7109375" style="222" customWidth="1"/>
    <col min="7441" max="7660" width="11.7109375" style="222"/>
    <col min="7661" max="7661" width="6.7109375" style="222" bestFit="1" customWidth="1"/>
    <col min="7662" max="7662" width="30.7109375" style="222" customWidth="1"/>
    <col min="7663" max="7663" width="29.5703125" style="222" customWidth="1"/>
    <col min="7664" max="7664" width="32.5703125" style="222" customWidth="1"/>
    <col min="7665" max="7665" width="12.5703125" style="222" customWidth="1"/>
    <col min="7666" max="7666" width="13.42578125" style="222" customWidth="1"/>
    <col min="7667" max="7667" width="10.140625" style="222" customWidth="1"/>
    <col min="7668" max="7668" width="31.7109375" style="222" customWidth="1"/>
    <col min="7669" max="7669" width="15.7109375" style="222" customWidth="1"/>
    <col min="7670" max="7670" width="18.28515625" style="222" customWidth="1"/>
    <col min="7671" max="7671" width="18" style="222" customWidth="1"/>
    <col min="7672" max="7672" width="12" style="222" customWidth="1"/>
    <col min="7673" max="7673" width="13.85546875" style="222" customWidth="1"/>
    <col min="7674" max="7674" width="11" style="222" customWidth="1"/>
    <col min="7675" max="7675" width="11.28515625" style="222" customWidth="1"/>
    <col min="7676" max="7676" width="6" style="222" customWidth="1"/>
    <col min="7677" max="7677" width="8" style="222" customWidth="1"/>
    <col min="7678" max="7678" width="9.5703125" style="222" customWidth="1"/>
    <col min="7679" max="7679" width="3.85546875" style="222" customWidth="1"/>
    <col min="7680" max="7680" width="6.85546875" style="222" customWidth="1"/>
    <col min="7681" max="7681" width="5.7109375" style="222" customWidth="1"/>
    <col min="7682" max="7682" width="4.85546875" style="222" customWidth="1"/>
    <col min="7683" max="7683" width="7.42578125" style="222" customWidth="1"/>
    <col min="7684" max="7684" width="5.5703125" style="222" customWidth="1"/>
    <col min="7685" max="7685" width="9.7109375" style="222" customWidth="1"/>
    <col min="7686" max="7686" width="11.85546875" style="222" customWidth="1"/>
    <col min="7687" max="7687" width="7" style="222" customWidth="1"/>
    <col min="7688" max="7688" width="18" style="222" customWidth="1"/>
    <col min="7689" max="7696" width="11.7109375" style="222" customWidth="1"/>
    <col min="7697" max="7916" width="11.7109375" style="222"/>
    <col min="7917" max="7917" width="6.7109375" style="222" bestFit="1" customWidth="1"/>
    <col min="7918" max="7918" width="30.7109375" style="222" customWidth="1"/>
    <col min="7919" max="7919" width="29.5703125" style="222" customWidth="1"/>
    <col min="7920" max="7920" width="32.5703125" style="222" customWidth="1"/>
    <col min="7921" max="7921" width="12.5703125" style="222" customWidth="1"/>
    <col min="7922" max="7922" width="13.42578125" style="222" customWidth="1"/>
    <col min="7923" max="7923" width="10.140625" style="222" customWidth="1"/>
    <col min="7924" max="7924" width="31.7109375" style="222" customWidth="1"/>
    <col min="7925" max="7925" width="15.7109375" style="222" customWidth="1"/>
    <col min="7926" max="7926" width="18.28515625" style="222" customWidth="1"/>
    <col min="7927" max="7927" width="18" style="222" customWidth="1"/>
    <col min="7928" max="7928" width="12" style="222" customWidth="1"/>
    <col min="7929" max="7929" width="13.85546875" style="222" customWidth="1"/>
    <col min="7930" max="7930" width="11" style="222" customWidth="1"/>
    <col min="7931" max="7931" width="11.28515625" style="222" customWidth="1"/>
    <col min="7932" max="7932" width="6" style="222" customWidth="1"/>
    <col min="7933" max="7933" width="8" style="222" customWidth="1"/>
    <col min="7934" max="7934" width="9.5703125" style="222" customWidth="1"/>
    <col min="7935" max="7935" width="3.85546875" style="222" customWidth="1"/>
    <col min="7936" max="7936" width="6.85546875" style="222" customWidth="1"/>
    <col min="7937" max="7937" width="5.7109375" style="222" customWidth="1"/>
    <col min="7938" max="7938" width="4.85546875" style="222" customWidth="1"/>
    <col min="7939" max="7939" width="7.42578125" style="222" customWidth="1"/>
    <col min="7940" max="7940" width="5.5703125" style="222" customWidth="1"/>
    <col min="7941" max="7941" width="9.7109375" style="222" customWidth="1"/>
    <col min="7942" max="7942" width="11.85546875" style="222" customWidth="1"/>
    <col min="7943" max="7943" width="7" style="222" customWidth="1"/>
    <col min="7944" max="7944" width="18" style="222" customWidth="1"/>
    <col min="7945" max="7952" width="11.7109375" style="222" customWidth="1"/>
    <col min="7953" max="8172" width="11.7109375" style="222"/>
    <col min="8173" max="8173" width="6.7109375" style="222" bestFit="1" customWidth="1"/>
    <col min="8174" max="8174" width="30.7109375" style="222" customWidth="1"/>
    <col min="8175" max="8175" width="29.5703125" style="222" customWidth="1"/>
    <col min="8176" max="8176" width="32.5703125" style="222" customWidth="1"/>
    <col min="8177" max="8177" width="12.5703125" style="222" customWidth="1"/>
    <col min="8178" max="8178" width="13.42578125" style="222" customWidth="1"/>
    <col min="8179" max="8179" width="10.140625" style="222" customWidth="1"/>
    <col min="8180" max="8180" width="31.7109375" style="222" customWidth="1"/>
    <col min="8181" max="8181" width="15.7109375" style="222" customWidth="1"/>
    <col min="8182" max="8182" width="18.28515625" style="222" customWidth="1"/>
    <col min="8183" max="8183" width="18" style="222" customWidth="1"/>
    <col min="8184" max="8184" width="12" style="222" customWidth="1"/>
    <col min="8185" max="8185" width="13.85546875" style="222" customWidth="1"/>
    <col min="8186" max="8186" width="11" style="222" customWidth="1"/>
    <col min="8187" max="8187" width="11.28515625" style="222" customWidth="1"/>
    <col min="8188" max="8188" width="6" style="222" customWidth="1"/>
    <col min="8189" max="8189" width="8" style="222" customWidth="1"/>
    <col min="8190" max="8190" width="9.5703125" style="222" customWidth="1"/>
    <col min="8191" max="8191" width="3.85546875" style="222" customWidth="1"/>
    <col min="8192" max="8192" width="6.85546875" style="222" customWidth="1"/>
    <col min="8193" max="8193" width="5.7109375" style="222" customWidth="1"/>
    <col min="8194" max="8194" width="4.85546875" style="222" customWidth="1"/>
    <col min="8195" max="8195" width="7.42578125" style="222" customWidth="1"/>
    <col min="8196" max="8196" width="5.5703125" style="222" customWidth="1"/>
    <col min="8197" max="8197" width="9.7109375" style="222" customWidth="1"/>
    <col min="8198" max="8198" width="11.85546875" style="222" customWidth="1"/>
    <col min="8199" max="8199" width="7" style="222" customWidth="1"/>
    <col min="8200" max="8200" width="18" style="222" customWidth="1"/>
    <col min="8201" max="8208" width="11.7109375" style="222" customWidth="1"/>
    <col min="8209" max="8428" width="11.7109375" style="222"/>
    <col min="8429" max="8429" width="6.7109375" style="222" bestFit="1" customWidth="1"/>
    <col min="8430" max="8430" width="30.7109375" style="222" customWidth="1"/>
    <col min="8431" max="8431" width="29.5703125" style="222" customWidth="1"/>
    <col min="8432" max="8432" width="32.5703125" style="222" customWidth="1"/>
    <col min="8433" max="8433" width="12.5703125" style="222" customWidth="1"/>
    <col min="8434" max="8434" width="13.42578125" style="222" customWidth="1"/>
    <col min="8435" max="8435" width="10.140625" style="222" customWidth="1"/>
    <col min="8436" max="8436" width="31.7109375" style="222" customWidth="1"/>
    <col min="8437" max="8437" width="15.7109375" style="222" customWidth="1"/>
    <col min="8438" max="8438" width="18.28515625" style="222" customWidth="1"/>
    <col min="8439" max="8439" width="18" style="222" customWidth="1"/>
    <col min="8440" max="8440" width="12" style="222" customWidth="1"/>
    <col min="8441" max="8441" width="13.85546875" style="222" customWidth="1"/>
    <col min="8442" max="8442" width="11" style="222" customWidth="1"/>
    <col min="8443" max="8443" width="11.28515625" style="222" customWidth="1"/>
    <col min="8444" max="8444" width="6" style="222" customWidth="1"/>
    <col min="8445" max="8445" width="8" style="222" customWidth="1"/>
    <col min="8446" max="8446" width="9.5703125" style="222" customWidth="1"/>
    <col min="8447" max="8447" width="3.85546875" style="222" customWidth="1"/>
    <col min="8448" max="8448" width="6.85546875" style="222" customWidth="1"/>
    <col min="8449" max="8449" width="5.7109375" style="222" customWidth="1"/>
    <col min="8450" max="8450" width="4.85546875" style="222" customWidth="1"/>
    <col min="8451" max="8451" width="7.42578125" style="222" customWidth="1"/>
    <col min="8452" max="8452" width="5.5703125" style="222" customWidth="1"/>
    <col min="8453" max="8453" width="9.7109375" style="222" customWidth="1"/>
    <col min="8454" max="8454" width="11.85546875" style="222" customWidth="1"/>
    <col min="8455" max="8455" width="7" style="222" customWidth="1"/>
    <col min="8456" max="8456" width="18" style="222" customWidth="1"/>
    <col min="8457" max="8464" width="11.7109375" style="222" customWidth="1"/>
    <col min="8465" max="8684" width="11.7109375" style="222"/>
    <col min="8685" max="8685" width="6.7109375" style="222" bestFit="1" customWidth="1"/>
    <col min="8686" max="8686" width="30.7109375" style="222" customWidth="1"/>
    <col min="8687" max="8687" width="29.5703125" style="222" customWidth="1"/>
    <col min="8688" max="8688" width="32.5703125" style="222" customWidth="1"/>
    <col min="8689" max="8689" width="12.5703125" style="222" customWidth="1"/>
    <col min="8690" max="8690" width="13.42578125" style="222" customWidth="1"/>
    <col min="8691" max="8691" width="10.140625" style="222" customWidth="1"/>
    <col min="8692" max="8692" width="31.7109375" style="222" customWidth="1"/>
    <col min="8693" max="8693" width="15.7109375" style="222" customWidth="1"/>
    <col min="8694" max="8694" width="18.28515625" style="222" customWidth="1"/>
    <col min="8695" max="8695" width="18" style="222" customWidth="1"/>
    <col min="8696" max="8696" width="12" style="222" customWidth="1"/>
    <col min="8697" max="8697" width="13.85546875" style="222" customWidth="1"/>
    <col min="8698" max="8698" width="11" style="222" customWidth="1"/>
    <col min="8699" max="8699" width="11.28515625" style="222" customWidth="1"/>
    <col min="8700" max="8700" width="6" style="222" customWidth="1"/>
    <col min="8701" max="8701" width="8" style="222" customWidth="1"/>
    <col min="8702" max="8702" width="9.5703125" style="222" customWidth="1"/>
    <col min="8703" max="8703" width="3.85546875" style="222" customWidth="1"/>
    <col min="8704" max="8704" width="6.85546875" style="222" customWidth="1"/>
    <col min="8705" max="8705" width="5.7109375" style="222" customWidth="1"/>
    <col min="8706" max="8706" width="4.85546875" style="222" customWidth="1"/>
    <col min="8707" max="8707" width="7.42578125" style="222" customWidth="1"/>
    <col min="8708" max="8708" width="5.5703125" style="222" customWidth="1"/>
    <col min="8709" max="8709" width="9.7109375" style="222" customWidth="1"/>
    <col min="8710" max="8710" width="11.85546875" style="222" customWidth="1"/>
    <col min="8711" max="8711" width="7" style="222" customWidth="1"/>
    <col min="8712" max="8712" width="18" style="222" customWidth="1"/>
    <col min="8713" max="8720" width="11.7109375" style="222" customWidth="1"/>
    <col min="8721" max="8940" width="11.7109375" style="222"/>
    <col min="8941" max="8941" width="6.7109375" style="222" bestFit="1" customWidth="1"/>
    <col min="8942" max="8942" width="30.7109375" style="222" customWidth="1"/>
    <col min="8943" max="8943" width="29.5703125" style="222" customWidth="1"/>
    <col min="8944" max="8944" width="32.5703125" style="222" customWidth="1"/>
    <col min="8945" max="8945" width="12.5703125" style="222" customWidth="1"/>
    <col min="8946" max="8946" width="13.42578125" style="222" customWidth="1"/>
    <col min="8947" max="8947" width="10.140625" style="222" customWidth="1"/>
    <col min="8948" max="8948" width="31.7109375" style="222" customWidth="1"/>
    <col min="8949" max="8949" width="15.7109375" style="222" customWidth="1"/>
    <col min="8950" max="8950" width="18.28515625" style="222" customWidth="1"/>
    <col min="8951" max="8951" width="18" style="222" customWidth="1"/>
    <col min="8952" max="8952" width="12" style="222" customWidth="1"/>
    <col min="8953" max="8953" width="13.85546875" style="222" customWidth="1"/>
    <col min="8954" max="8954" width="11" style="222" customWidth="1"/>
    <col min="8955" max="8955" width="11.28515625" style="222" customWidth="1"/>
    <col min="8956" max="8956" width="6" style="222" customWidth="1"/>
    <col min="8957" max="8957" width="8" style="222" customWidth="1"/>
    <col min="8958" max="8958" width="9.5703125" style="222" customWidth="1"/>
    <col min="8959" max="8959" width="3.85546875" style="222" customWidth="1"/>
    <col min="8960" max="8960" width="6.85546875" style="222" customWidth="1"/>
    <col min="8961" max="8961" width="5.7109375" style="222" customWidth="1"/>
    <col min="8962" max="8962" width="4.85546875" style="222" customWidth="1"/>
    <col min="8963" max="8963" width="7.42578125" style="222" customWidth="1"/>
    <col min="8964" max="8964" width="5.5703125" style="222" customWidth="1"/>
    <col min="8965" max="8965" width="9.7109375" style="222" customWidth="1"/>
    <col min="8966" max="8966" width="11.85546875" style="222" customWidth="1"/>
    <col min="8967" max="8967" width="7" style="222" customWidth="1"/>
    <col min="8968" max="8968" width="18" style="222" customWidth="1"/>
    <col min="8969" max="8976" width="11.7109375" style="222" customWidth="1"/>
    <col min="8977" max="9196" width="11.7109375" style="222"/>
    <col min="9197" max="9197" width="6.7109375" style="222" bestFit="1" customWidth="1"/>
    <col min="9198" max="9198" width="30.7109375" style="222" customWidth="1"/>
    <col min="9199" max="9199" width="29.5703125" style="222" customWidth="1"/>
    <col min="9200" max="9200" width="32.5703125" style="222" customWidth="1"/>
    <col min="9201" max="9201" width="12.5703125" style="222" customWidth="1"/>
    <col min="9202" max="9202" width="13.42578125" style="222" customWidth="1"/>
    <col min="9203" max="9203" width="10.140625" style="222" customWidth="1"/>
    <col min="9204" max="9204" width="31.7109375" style="222" customWidth="1"/>
    <col min="9205" max="9205" width="15.7109375" style="222" customWidth="1"/>
    <col min="9206" max="9206" width="18.28515625" style="222" customWidth="1"/>
    <col min="9207" max="9207" width="18" style="222" customWidth="1"/>
    <col min="9208" max="9208" width="12" style="222" customWidth="1"/>
    <col min="9209" max="9209" width="13.85546875" style="222" customWidth="1"/>
    <col min="9210" max="9210" width="11" style="222" customWidth="1"/>
    <col min="9211" max="9211" width="11.28515625" style="222" customWidth="1"/>
    <col min="9212" max="9212" width="6" style="222" customWidth="1"/>
    <col min="9213" max="9213" width="8" style="222" customWidth="1"/>
    <col min="9214" max="9214" width="9.5703125" style="222" customWidth="1"/>
    <col min="9215" max="9215" width="3.85546875" style="222" customWidth="1"/>
    <col min="9216" max="9216" width="6.85546875" style="222" customWidth="1"/>
    <col min="9217" max="9217" width="5.7109375" style="222" customWidth="1"/>
    <col min="9218" max="9218" width="4.85546875" style="222" customWidth="1"/>
    <col min="9219" max="9219" width="7.42578125" style="222" customWidth="1"/>
    <col min="9220" max="9220" width="5.5703125" style="222" customWidth="1"/>
    <col min="9221" max="9221" width="9.7109375" style="222" customWidth="1"/>
    <col min="9222" max="9222" width="11.85546875" style="222" customWidth="1"/>
    <col min="9223" max="9223" width="7" style="222" customWidth="1"/>
    <col min="9224" max="9224" width="18" style="222" customWidth="1"/>
    <col min="9225" max="9232" width="11.7109375" style="222" customWidth="1"/>
    <col min="9233" max="9452" width="11.7109375" style="222"/>
    <col min="9453" max="9453" width="6.7109375" style="222" bestFit="1" customWidth="1"/>
    <col min="9454" max="9454" width="30.7109375" style="222" customWidth="1"/>
    <col min="9455" max="9455" width="29.5703125" style="222" customWidth="1"/>
    <col min="9456" max="9456" width="32.5703125" style="222" customWidth="1"/>
    <col min="9457" max="9457" width="12.5703125" style="222" customWidth="1"/>
    <col min="9458" max="9458" width="13.42578125" style="222" customWidth="1"/>
    <col min="9459" max="9459" width="10.140625" style="222" customWidth="1"/>
    <col min="9460" max="9460" width="31.7109375" style="222" customWidth="1"/>
    <col min="9461" max="9461" width="15.7109375" style="222" customWidth="1"/>
    <col min="9462" max="9462" width="18.28515625" style="222" customWidth="1"/>
    <col min="9463" max="9463" width="18" style="222" customWidth="1"/>
    <col min="9464" max="9464" width="12" style="222" customWidth="1"/>
    <col min="9465" max="9465" width="13.85546875" style="222" customWidth="1"/>
    <col min="9466" max="9466" width="11" style="222" customWidth="1"/>
    <col min="9467" max="9467" width="11.28515625" style="222" customWidth="1"/>
    <col min="9468" max="9468" width="6" style="222" customWidth="1"/>
    <col min="9469" max="9469" width="8" style="222" customWidth="1"/>
    <col min="9470" max="9470" width="9.5703125" style="222" customWidth="1"/>
    <col min="9471" max="9471" width="3.85546875" style="222" customWidth="1"/>
    <col min="9472" max="9472" width="6.85546875" style="222" customWidth="1"/>
    <col min="9473" max="9473" width="5.7109375" style="222" customWidth="1"/>
    <col min="9474" max="9474" width="4.85546875" style="222" customWidth="1"/>
    <col min="9475" max="9475" width="7.42578125" style="222" customWidth="1"/>
    <col min="9476" max="9476" width="5.5703125" style="222" customWidth="1"/>
    <col min="9477" max="9477" width="9.7109375" style="222" customWidth="1"/>
    <col min="9478" max="9478" width="11.85546875" style="222" customWidth="1"/>
    <col min="9479" max="9479" width="7" style="222" customWidth="1"/>
    <col min="9480" max="9480" width="18" style="222" customWidth="1"/>
    <col min="9481" max="9488" width="11.7109375" style="222" customWidth="1"/>
    <col min="9489" max="9708" width="11.7109375" style="222"/>
    <col min="9709" max="9709" width="6.7109375" style="222" bestFit="1" customWidth="1"/>
    <col min="9710" max="9710" width="30.7109375" style="222" customWidth="1"/>
    <col min="9711" max="9711" width="29.5703125" style="222" customWidth="1"/>
    <col min="9712" max="9712" width="32.5703125" style="222" customWidth="1"/>
    <col min="9713" max="9713" width="12.5703125" style="222" customWidth="1"/>
    <col min="9714" max="9714" width="13.42578125" style="222" customWidth="1"/>
    <col min="9715" max="9715" width="10.140625" style="222" customWidth="1"/>
    <col min="9716" max="9716" width="31.7109375" style="222" customWidth="1"/>
    <col min="9717" max="9717" width="15.7109375" style="222" customWidth="1"/>
    <col min="9718" max="9718" width="18.28515625" style="222" customWidth="1"/>
    <col min="9719" max="9719" width="18" style="222" customWidth="1"/>
    <col min="9720" max="9720" width="12" style="222" customWidth="1"/>
    <col min="9721" max="9721" width="13.85546875" style="222" customWidth="1"/>
    <col min="9722" max="9722" width="11" style="222" customWidth="1"/>
    <col min="9723" max="9723" width="11.28515625" style="222" customWidth="1"/>
    <col min="9724" max="9724" width="6" style="222" customWidth="1"/>
    <col min="9725" max="9725" width="8" style="222" customWidth="1"/>
    <col min="9726" max="9726" width="9.5703125" style="222" customWidth="1"/>
    <col min="9727" max="9727" width="3.85546875" style="222" customWidth="1"/>
    <col min="9728" max="9728" width="6.85546875" style="222" customWidth="1"/>
    <col min="9729" max="9729" width="5.7109375" style="222" customWidth="1"/>
    <col min="9730" max="9730" width="4.85546875" style="222" customWidth="1"/>
    <col min="9731" max="9731" width="7.42578125" style="222" customWidth="1"/>
    <col min="9732" max="9732" width="5.5703125" style="222" customWidth="1"/>
    <col min="9733" max="9733" width="9.7109375" style="222" customWidth="1"/>
    <col min="9734" max="9734" width="11.85546875" style="222" customWidth="1"/>
    <col min="9735" max="9735" width="7" style="222" customWidth="1"/>
    <col min="9736" max="9736" width="18" style="222" customWidth="1"/>
    <col min="9737" max="9744" width="11.7109375" style="222" customWidth="1"/>
    <col min="9745" max="9964" width="11.7109375" style="222"/>
    <col min="9965" max="9965" width="6.7109375" style="222" bestFit="1" customWidth="1"/>
    <col min="9966" max="9966" width="30.7109375" style="222" customWidth="1"/>
    <col min="9967" max="9967" width="29.5703125" style="222" customWidth="1"/>
    <col min="9968" max="9968" width="32.5703125" style="222" customWidth="1"/>
    <col min="9969" max="9969" width="12.5703125" style="222" customWidth="1"/>
    <col min="9970" max="9970" width="13.42578125" style="222" customWidth="1"/>
    <col min="9971" max="9971" width="10.140625" style="222" customWidth="1"/>
    <col min="9972" max="9972" width="31.7109375" style="222" customWidth="1"/>
    <col min="9973" max="9973" width="15.7109375" style="222" customWidth="1"/>
    <col min="9974" max="9974" width="18.28515625" style="222" customWidth="1"/>
    <col min="9975" max="9975" width="18" style="222" customWidth="1"/>
    <col min="9976" max="9976" width="12" style="222" customWidth="1"/>
    <col min="9977" max="9977" width="13.85546875" style="222" customWidth="1"/>
    <col min="9978" max="9978" width="11" style="222" customWidth="1"/>
    <col min="9979" max="9979" width="11.28515625" style="222" customWidth="1"/>
    <col min="9980" max="9980" width="6" style="222" customWidth="1"/>
    <col min="9981" max="9981" width="8" style="222" customWidth="1"/>
    <col min="9982" max="9982" width="9.5703125" style="222" customWidth="1"/>
    <col min="9983" max="9983" width="3.85546875" style="222" customWidth="1"/>
    <col min="9984" max="9984" width="6.85546875" style="222" customWidth="1"/>
    <col min="9985" max="9985" width="5.7109375" style="222" customWidth="1"/>
    <col min="9986" max="9986" width="4.85546875" style="222" customWidth="1"/>
    <col min="9987" max="9987" width="7.42578125" style="222" customWidth="1"/>
    <col min="9988" max="9988" width="5.5703125" style="222" customWidth="1"/>
    <col min="9989" max="9989" width="9.7109375" style="222" customWidth="1"/>
    <col min="9990" max="9990" width="11.85546875" style="222" customWidth="1"/>
    <col min="9991" max="9991" width="7" style="222" customWidth="1"/>
    <col min="9992" max="9992" width="18" style="222" customWidth="1"/>
    <col min="9993" max="10000" width="11.7109375" style="222" customWidth="1"/>
    <col min="10001" max="10220" width="11.7109375" style="222"/>
    <col min="10221" max="10221" width="6.7109375" style="222" bestFit="1" customWidth="1"/>
    <col min="10222" max="10222" width="30.7109375" style="222" customWidth="1"/>
    <col min="10223" max="10223" width="29.5703125" style="222" customWidth="1"/>
    <col min="10224" max="10224" width="32.5703125" style="222" customWidth="1"/>
    <col min="10225" max="10225" width="12.5703125" style="222" customWidth="1"/>
    <col min="10226" max="10226" width="13.42578125" style="222" customWidth="1"/>
    <col min="10227" max="10227" width="10.140625" style="222" customWidth="1"/>
    <col min="10228" max="10228" width="31.7109375" style="222" customWidth="1"/>
    <col min="10229" max="10229" width="15.7109375" style="222" customWidth="1"/>
    <col min="10230" max="10230" width="18.28515625" style="222" customWidth="1"/>
    <col min="10231" max="10231" width="18" style="222" customWidth="1"/>
    <col min="10232" max="10232" width="12" style="222" customWidth="1"/>
    <col min="10233" max="10233" width="13.85546875" style="222" customWidth="1"/>
    <col min="10234" max="10234" width="11" style="222" customWidth="1"/>
    <col min="10235" max="10235" width="11.28515625" style="222" customWidth="1"/>
    <col min="10236" max="10236" width="6" style="222" customWidth="1"/>
    <col min="10237" max="10237" width="8" style="222" customWidth="1"/>
    <col min="10238" max="10238" width="9.5703125" style="222" customWidth="1"/>
    <col min="10239" max="10239" width="3.85546875" style="222" customWidth="1"/>
    <col min="10240" max="10240" width="6.85546875" style="222" customWidth="1"/>
    <col min="10241" max="10241" width="5.7109375" style="222" customWidth="1"/>
    <col min="10242" max="10242" width="4.85546875" style="222" customWidth="1"/>
    <col min="10243" max="10243" width="7.42578125" style="222" customWidth="1"/>
    <col min="10244" max="10244" width="5.5703125" style="222" customWidth="1"/>
    <col min="10245" max="10245" width="9.7109375" style="222" customWidth="1"/>
    <col min="10246" max="10246" width="11.85546875" style="222" customWidth="1"/>
    <col min="10247" max="10247" width="7" style="222" customWidth="1"/>
    <col min="10248" max="10248" width="18" style="222" customWidth="1"/>
    <col min="10249" max="10256" width="11.7109375" style="222" customWidth="1"/>
    <col min="10257" max="10476" width="11.7109375" style="222"/>
    <col min="10477" max="10477" width="6.7109375" style="222" bestFit="1" customWidth="1"/>
    <col min="10478" max="10478" width="30.7109375" style="222" customWidth="1"/>
    <col min="10479" max="10479" width="29.5703125" style="222" customWidth="1"/>
    <col min="10480" max="10480" width="32.5703125" style="222" customWidth="1"/>
    <col min="10481" max="10481" width="12.5703125" style="222" customWidth="1"/>
    <col min="10482" max="10482" width="13.42578125" style="222" customWidth="1"/>
    <col min="10483" max="10483" width="10.140625" style="222" customWidth="1"/>
    <col min="10484" max="10484" width="31.7109375" style="222" customWidth="1"/>
    <col min="10485" max="10485" width="15.7109375" style="222" customWidth="1"/>
    <col min="10486" max="10486" width="18.28515625" style="222" customWidth="1"/>
    <col min="10487" max="10487" width="18" style="222" customWidth="1"/>
    <col min="10488" max="10488" width="12" style="222" customWidth="1"/>
    <col min="10489" max="10489" width="13.85546875" style="222" customWidth="1"/>
    <col min="10490" max="10490" width="11" style="222" customWidth="1"/>
    <col min="10491" max="10491" width="11.28515625" style="222" customWidth="1"/>
    <col min="10492" max="10492" width="6" style="222" customWidth="1"/>
    <col min="10493" max="10493" width="8" style="222" customWidth="1"/>
    <col min="10494" max="10494" width="9.5703125" style="222" customWidth="1"/>
    <col min="10495" max="10495" width="3.85546875" style="222" customWidth="1"/>
    <col min="10496" max="10496" width="6.85546875" style="222" customWidth="1"/>
    <col min="10497" max="10497" width="5.7109375" style="222" customWidth="1"/>
    <col min="10498" max="10498" width="4.85546875" style="222" customWidth="1"/>
    <col min="10499" max="10499" width="7.42578125" style="222" customWidth="1"/>
    <col min="10500" max="10500" width="5.5703125" style="222" customWidth="1"/>
    <col min="10501" max="10501" width="9.7109375" style="222" customWidth="1"/>
    <col min="10502" max="10502" width="11.85546875" style="222" customWidth="1"/>
    <col min="10503" max="10503" width="7" style="222" customWidth="1"/>
    <col min="10504" max="10504" width="18" style="222" customWidth="1"/>
    <col min="10505" max="10512" width="11.7109375" style="222" customWidth="1"/>
    <col min="10513" max="10732" width="11.7109375" style="222"/>
    <col min="10733" max="10733" width="6.7109375" style="222" bestFit="1" customWidth="1"/>
    <col min="10734" max="10734" width="30.7109375" style="222" customWidth="1"/>
    <col min="10735" max="10735" width="29.5703125" style="222" customWidth="1"/>
    <col min="10736" max="10736" width="32.5703125" style="222" customWidth="1"/>
    <col min="10737" max="10737" width="12.5703125" style="222" customWidth="1"/>
    <col min="10738" max="10738" width="13.42578125" style="222" customWidth="1"/>
    <col min="10739" max="10739" width="10.140625" style="222" customWidth="1"/>
    <col min="10740" max="10740" width="31.7109375" style="222" customWidth="1"/>
    <col min="10741" max="10741" width="15.7109375" style="222" customWidth="1"/>
    <col min="10742" max="10742" width="18.28515625" style="222" customWidth="1"/>
    <col min="10743" max="10743" width="18" style="222" customWidth="1"/>
    <col min="10744" max="10744" width="12" style="222" customWidth="1"/>
    <col min="10745" max="10745" width="13.85546875" style="222" customWidth="1"/>
    <col min="10746" max="10746" width="11" style="222" customWidth="1"/>
    <col min="10747" max="10747" width="11.28515625" style="222" customWidth="1"/>
    <col min="10748" max="10748" width="6" style="222" customWidth="1"/>
    <col min="10749" max="10749" width="8" style="222" customWidth="1"/>
    <col min="10750" max="10750" width="9.5703125" style="222" customWidth="1"/>
    <col min="10751" max="10751" width="3.85546875" style="222" customWidth="1"/>
    <col min="10752" max="10752" width="6.85546875" style="222" customWidth="1"/>
    <col min="10753" max="10753" width="5.7109375" style="222" customWidth="1"/>
    <col min="10754" max="10754" width="4.85546875" style="222" customWidth="1"/>
    <col min="10755" max="10755" width="7.42578125" style="222" customWidth="1"/>
    <col min="10756" max="10756" width="5.5703125" style="222" customWidth="1"/>
    <col min="10757" max="10757" width="9.7109375" style="222" customWidth="1"/>
    <col min="10758" max="10758" width="11.85546875" style="222" customWidth="1"/>
    <col min="10759" max="10759" width="7" style="222" customWidth="1"/>
    <col min="10760" max="10760" width="18" style="222" customWidth="1"/>
    <col min="10761" max="10768" width="11.7109375" style="222" customWidth="1"/>
    <col min="10769" max="10988" width="11.7109375" style="222"/>
    <col min="10989" max="10989" width="6.7109375" style="222" bestFit="1" customWidth="1"/>
    <col min="10990" max="10990" width="30.7109375" style="222" customWidth="1"/>
    <col min="10991" max="10991" width="29.5703125" style="222" customWidth="1"/>
    <col min="10992" max="10992" width="32.5703125" style="222" customWidth="1"/>
    <col min="10993" max="10993" width="12.5703125" style="222" customWidth="1"/>
    <col min="10994" max="10994" width="13.42578125" style="222" customWidth="1"/>
    <col min="10995" max="10995" width="10.140625" style="222" customWidth="1"/>
    <col min="10996" max="10996" width="31.7109375" style="222" customWidth="1"/>
    <col min="10997" max="10997" width="15.7109375" style="222" customWidth="1"/>
    <col min="10998" max="10998" width="18.28515625" style="222" customWidth="1"/>
    <col min="10999" max="10999" width="18" style="222" customWidth="1"/>
    <col min="11000" max="11000" width="12" style="222" customWidth="1"/>
    <col min="11001" max="11001" width="13.85546875" style="222" customWidth="1"/>
    <col min="11002" max="11002" width="11" style="222" customWidth="1"/>
    <col min="11003" max="11003" width="11.28515625" style="222" customWidth="1"/>
    <col min="11004" max="11004" width="6" style="222" customWidth="1"/>
    <col min="11005" max="11005" width="8" style="222" customWidth="1"/>
    <col min="11006" max="11006" width="9.5703125" style="222" customWidth="1"/>
    <col min="11007" max="11007" width="3.85546875" style="222" customWidth="1"/>
    <col min="11008" max="11008" width="6.85546875" style="222" customWidth="1"/>
    <col min="11009" max="11009" width="5.7109375" style="222" customWidth="1"/>
    <col min="11010" max="11010" width="4.85546875" style="222" customWidth="1"/>
    <col min="11011" max="11011" width="7.42578125" style="222" customWidth="1"/>
    <col min="11012" max="11012" width="5.5703125" style="222" customWidth="1"/>
    <col min="11013" max="11013" width="9.7109375" style="222" customWidth="1"/>
    <col min="11014" max="11014" width="11.85546875" style="222" customWidth="1"/>
    <col min="11015" max="11015" width="7" style="222" customWidth="1"/>
    <col min="11016" max="11016" width="18" style="222" customWidth="1"/>
    <col min="11017" max="11024" width="11.7109375" style="222" customWidth="1"/>
    <col min="11025" max="11244" width="11.7109375" style="222"/>
    <col min="11245" max="11245" width="6.7109375" style="222" bestFit="1" customWidth="1"/>
    <col min="11246" max="11246" width="30.7109375" style="222" customWidth="1"/>
    <col min="11247" max="11247" width="29.5703125" style="222" customWidth="1"/>
    <col min="11248" max="11248" width="32.5703125" style="222" customWidth="1"/>
    <col min="11249" max="11249" width="12.5703125" style="222" customWidth="1"/>
    <col min="11250" max="11250" width="13.42578125" style="222" customWidth="1"/>
    <col min="11251" max="11251" width="10.140625" style="222" customWidth="1"/>
    <col min="11252" max="11252" width="31.7109375" style="222" customWidth="1"/>
    <col min="11253" max="11253" width="15.7109375" style="222" customWidth="1"/>
    <col min="11254" max="11254" width="18.28515625" style="222" customWidth="1"/>
    <col min="11255" max="11255" width="18" style="222" customWidth="1"/>
    <col min="11256" max="11256" width="12" style="222" customWidth="1"/>
    <col min="11257" max="11257" width="13.85546875" style="222" customWidth="1"/>
    <col min="11258" max="11258" width="11" style="222" customWidth="1"/>
    <col min="11259" max="11259" width="11.28515625" style="222" customWidth="1"/>
    <col min="11260" max="11260" width="6" style="222" customWidth="1"/>
    <col min="11261" max="11261" width="8" style="222" customWidth="1"/>
    <col min="11262" max="11262" width="9.5703125" style="222" customWidth="1"/>
    <col min="11263" max="11263" width="3.85546875" style="222" customWidth="1"/>
    <col min="11264" max="11264" width="6.85546875" style="222" customWidth="1"/>
    <col min="11265" max="11265" width="5.7109375" style="222" customWidth="1"/>
    <col min="11266" max="11266" width="4.85546875" style="222" customWidth="1"/>
    <col min="11267" max="11267" width="7.42578125" style="222" customWidth="1"/>
    <col min="11268" max="11268" width="5.5703125" style="222" customWidth="1"/>
    <col min="11269" max="11269" width="9.7109375" style="222" customWidth="1"/>
    <col min="11270" max="11270" width="11.85546875" style="222" customWidth="1"/>
    <col min="11271" max="11271" width="7" style="222" customWidth="1"/>
    <col min="11272" max="11272" width="18" style="222" customWidth="1"/>
    <col min="11273" max="11280" width="11.7109375" style="222" customWidth="1"/>
    <col min="11281" max="11500" width="11.7109375" style="222"/>
    <col min="11501" max="11501" width="6.7109375" style="222" bestFit="1" customWidth="1"/>
    <col min="11502" max="11502" width="30.7109375" style="222" customWidth="1"/>
    <col min="11503" max="11503" width="29.5703125" style="222" customWidth="1"/>
    <col min="11504" max="11504" width="32.5703125" style="222" customWidth="1"/>
    <col min="11505" max="11505" width="12.5703125" style="222" customWidth="1"/>
    <col min="11506" max="11506" width="13.42578125" style="222" customWidth="1"/>
    <col min="11507" max="11507" width="10.140625" style="222" customWidth="1"/>
    <col min="11508" max="11508" width="31.7109375" style="222" customWidth="1"/>
    <col min="11509" max="11509" width="15.7109375" style="222" customWidth="1"/>
    <col min="11510" max="11510" width="18.28515625" style="222" customWidth="1"/>
    <col min="11511" max="11511" width="18" style="222" customWidth="1"/>
    <col min="11512" max="11512" width="12" style="222" customWidth="1"/>
    <col min="11513" max="11513" width="13.85546875" style="222" customWidth="1"/>
    <col min="11514" max="11514" width="11" style="222" customWidth="1"/>
    <col min="11515" max="11515" width="11.28515625" style="222" customWidth="1"/>
    <col min="11516" max="11516" width="6" style="222" customWidth="1"/>
    <col min="11517" max="11517" width="8" style="222" customWidth="1"/>
    <col min="11518" max="11518" width="9.5703125" style="222" customWidth="1"/>
    <col min="11519" max="11519" width="3.85546875" style="222" customWidth="1"/>
    <col min="11520" max="11520" width="6.85546875" style="222" customWidth="1"/>
    <col min="11521" max="11521" width="5.7109375" style="222" customWidth="1"/>
    <col min="11522" max="11522" width="4.85546875" style="222" customWidth="1"/>
    <col min="11523" max="11523" width="7.42578125" style="222" customWidth="1"/>
    <col min="11524" max="11524" width="5.5703125" style="222" customWidth="1"/>
    <col min="11525" max="11525" width="9.7109375" style="222" customWidth="1"/>
    <col min="11526" max="11526" width="11.85546875" style="222" customWidth="1"/>
    <col min="11527" max="11527" width="7" style="222" customWidth="1"/>
    <col min="11528" max="11528" width="18" style="222" customWidth="1"/>
    <col min="11529" max="11536" width="11.7109375" style="222" customWidth="1"/>
    <col min="11537" max="11756" width="11.7109375" style="222"/>
    <col min="11757" max="11757" width="6.7109375" style="222" bestFit="1" customWidth="1"/>
    <col min="11758" max="11758" width="30.7109375" style="222" customWidth="1"/>
    <col min="11759" max="11759" width="29.5703125" style="222" customWidth="1"/>
    <col min="11760" max="11760" width="32.5703125" style="222" customWidth="1"/>
    <col min="11761" max="11761" width="12.5703125" style="222" customWidth="1"/>
    <col min="11762" max="11762" width="13.42578125" style="222" customWidth="1"/>
    <col min="11763" max="11763" width="10.140625" style="222" customWidth="1"/>
    <col min="11764" max="11764" width="31.7109375" style="222" customWidth="1"/>
    <col min="11765" max="11765" width="15.7109375" style="222" customWidth="1"/>
    <col min="11766" max="11766" width="18.28515625" style="222" customWidth="1"/>
    <col min="11767" max="11767" width="18" style="222" customWidth="1"/>
    <col min="11768" max="11768" width="12" style="222" customWidth="1"/>
    <col min="11769" max="11769" width="13.85546875" style="222" customWidth="1"/>
    <col min="11770" max="11770" width="11" style="222" customWidth="1"/>
    <col min="11771" max="11771" width="11.28515625" style="222" customWidth="1"/>
    <col min="11772" max="11772" width="6" style="222" customWidth="1"/>
    <col min="11773" max="11773" width="8" style="222" customWidth="1"/>
    <col min="11774" max="11774" width="9.5703125" style="222" customWidth="1"/>
    <col min="11775" max="11775" width="3.85546875" style="222" customWidth="1"/>
    <col min="11776" max="11776" width="6.85546875" style="222" customWidth="1"/>
    <col min="11777" max="11777" width="5.7109375" style="222" customWidth="1"/>
    <col min="11778" max="11778" width="4.85546875" style="222" customWidth="1"/>
    <col min="11779" max="11779" width="7.42578125" style="222" customWidth="1"/>
    <col min="11780" max="11780" width="5.5703125" style="222" customWidth="1"/>
    <col min="11781" max="11781" width="9.7109375" style="222" customWidth="1"/>
    <col min="11782" max="11782" width="11.85546875" style="222" customWidth="1"/>
    <col min="11783" max="11783" width="7" style="222" customWidth="1"/>
    <col min="11784" max="11784" width="18" style="222" customWidth="1"/>
    <col min="11785" max="11792" width="11.7109375" style="222" customWidth="1"/>
    <col min="11793" max="12012" width="11.7109375" style="222"/>
    <col min="12013" max="12013" width="6.7109375" style="222" bestFit="1" customWidth="1"/>
    <col min="12014" max="12014" width="30.7109375" style="222" customWidth="1"/>
    <col min="12015" max="12015" width="29.5703125" style="222" customWidth="1"/>
    <col min="12016" max="12016" width="32.5703125" style="222" customWidth="1"/>
    <col min="12017" max="12017" width="12.5703125" style="222" customWidth="1"/>
    <col min="12018" max="12018" width="13.42578125" style="222" customWidth="1"/>
    <col min="12019" max="12019" width="10.140625" style="222" customWidth="1"/>
    <col min="12020" max="12020" width="31.7109375" style="222" customWidth="1"/>
    <col min="12021" max="12021" width="15.7109375" style="222" customWidth="1"/>
    <col min="12022" max="12022" width="18.28515625" style="222" customWidth="1"/>
    <col min="12023" max="12023" width="18" style="222" customWidth="1"/>
    <col min="12024" max="12024" width="12" style="222" customWidth="1"/>
    <col min="12025" max="12025" width="13.85546875" style="222" customWidth="1"/>
    <col min="12026" max="12026" width="11" style="222" customWidth="1"/>
    <col min="12027" max="12027" width="11.28515625" style="222" customWidth="1"/>
    <col min="12028" max="12028" width="6" style="222" customWidth="1"/>
    <col min="12029" max="12029" width="8" style="222" customWidth="1"/>
    <col min="12030" max="12030" width="9.5703125" style="222" customWidth="1"/>
    <col min="12031" max="12031" width="3.85546875" style="222" customWidth="1"/>
    <col min="12032" max="12032" width="6.85546875" style="222" customWidth="1"/>
    <col min="12033" max="12033" width="5.7109375" style="222" customWidth="1"/>
    <col min="12034" max="12034" width="4.85546875" style="222" customWidth="1"/>
    <col min="12035" max="12035" width="7.42578125" style="222" customWidth="1"/>
    <col min="12036" max="12036" width="5.5703125" style="222" customWidth="1"/>
    <col min="12037" max="12037" width="9.7109375" style="222" customWidth="1"/>
    <col min="12038" max="12038" width="11.85546875" style="222" customWidth="1"/>
    <col min="12039" max="12039" width="7" style="222" customWidth="1"/>
    <col min="12040" max="12040" width="18" style="222" customWidth="1"/>
    <col min="12041" max="12048" width="11.7109375" style="222" customWidth="1"/>
    <col min="12049" max="12268" width="11.7109375" style="222"/>
    <col min="12269" max="12269" width="6.7109375" style="222" bestFit="1" customWidth="1"/>
    <col min="12270" max="12270" width="30.7109375" style="222" customWidth="1"/>
    <col min="12271" max="12271" width="29.5703125" style="222" customWidth="1"/>
    <col min="12272" max="12272" width="32.5703125" style="222" customWidth="1"/>
    <col min="12273" max="12273" width="12.5703125" style="222" customWidth="1"/>
    <col min="12274" max="12274" width="13.42578125" style="222" customWidth="1"/>
    <col min="12275" max="12275" width="10.140625" style="222" customWidth="1"/>
    <col min="12276" max="12276" width="31.7109375" style="222" customWidth="1"/>
    <col min="12277" max="12277" width="15.7109375" style="222" customWidth="1"/>
    <col min="12278" max="12278" width="18.28515625" style="222" customWidth="1"/>
    <col min="12279" max="12279" width="18" style="222" customWidth="1"/>
    <col min="12280" max="12280" width="12" style="222" customWidth="1"/>
    <col min="12281" max="12281" width="13.85546875" style="222" customWidth="1"/>
    <col min="12282" max="12282" width="11" style="222" customWidth="1"/>
    <col min="12283" max="12283" width="11.28515625" style="222" customWidth="1"/>
    <col min="12284" max="12284" width="6" style="222" customWidth="1"/>
    <col min="12285" max="12285" width="8" style="222" customWidth="1"/>
    <col min="12286" max="12286" width="9.5703125" style="222" customWidth="1"/>
    <col min="12287" max="12287" width="3.85546875" style="222" customWidth="1"/>
    <col min="12288" max="12288" width="6.85546875" style="222" customWidth="1"/>
    <col min="12289" max="12289" width="5.7109375" style="222" customWidth="1"/>
    <col min="12290" max="12290" width="4.85546875" style="222" customWidth="1"/>
    <col min="12291" max="12291" width="7.42578125" style="222" customWidth="1"/>
    <col min="12292" max="12292" width="5.5703125" style="222" customWidth="1"/>
    <col min="12293" max="12293" width="9.7109375" style="222" customWidth="1"/>
    <col min="12294" max="12294" width="11.85546875" style="222" customWidth="1"/>
    <col min="12295" max="12295" width="7" style="222" customWidth="1"/>
    <col min="12296" max="12296" width="18" style="222" customWidth="1"/>
    <col min="12297" max="12304" width="11.7109375" style="222" customWidth="1"/>
    <col min="12305" max="12524" width="11.7109375" style="222"/>
    <col min="12525" max="12525" width="6.7109375" style="222" bestFit="1" customWidth="1"/>
    <col min="12526" max="12526" width="30.7109375" style="222" customWidth="1"/>
    <col min="12527" max="12527" width="29.5703125" style="222" customWidth="1"/>
    <col min="12528" max="12528" width="32.5703125" style="222" customWidth="1"/>
    <col min="12529" max="12529" width="12.5703125" style="222" customWidth="1"/>
    <col min="12530" max="12530" width="13.42578125" style="222" customWidth="1"/>
    <col min="12531" max="12531" width="10.140625" style="222" customWidth="1"/>
    <col min="12532" max="12532" width="31.7109375" style="222" customWidth="1"/>
    <col min="12533" max="12533" width="15.7109375" style="222" customWidth="1"/>
    <col min="12534" max="12534" width="18.28515625" style="222" customWidth="1"/>
    <col min="12535" max="12535" width="18" style="222" customWidth="1"/>
    <col min="12536" max="12536" width="12" style="222" customWidth="1"/>
    <col min="12537" max="12537" width="13.85546875" style="222" customWidth="1"/>
    <col min="12538" max="12538" width="11" style="222" customWidth="1"/>
    <col min="12539" max="12539" width="11.28515625" style="222" customWidth="1"/>
    <col min="12540" max="12540" width="6" style="222" customWidth="1"/>
    <col min="12541" max="12541" width="8" style="222" customWidth="1"/>
    <col min="12542" max="12542" width="9.5703125" style="222" customWidth="1"/>
    <col min="12543" max="12543" width="3.85546875" style="222" customWidth="1"/>
    <col min="12544" max="12544" width="6.85546875" style="222" customWidth="1"/>
    <col min="12545" max="12545" width="5.7109375" style="222" customWidth="1"/>
    <col min="12546" max="12546" width="4.85546875" style="222" customWidth="1"/>
    <col min="12547" max="12547" width="7.42578125" style="222" customWidth="1"/>
    <col min="12548" max="12548" width="5.5703125" style="222" customWidth="1"/>
    <col min="12549" max="12549" width="9.7109375" style="222" customWidth="1"/>
    <col min="12550" max="12550" width="11.85546875" style="222" customWidth="1"/>
    <col min="12551" max="12551" width="7" style="222" customWidth="1"/>
    <col min="12552" max="12552" width="18" style="222" customWidth="1"/>
    <col min="12553" max="12560" width="11.7109375" style="222" customWidth="1"/>
    <col min="12561" max="12780" width="11.7109375" style="222"/>
    <col min="12781" max="12781" width="6.7109375" style="222" bestFit="1" customWidth="1"/>
    <col min="12782" max="12782" width="30.7109375" style="222" customWidth="1"/>
    <col min="12783" max="12783" width="29.5703125" style="222" customWidth="1"/>
    <col min="12784" max="12784" width="32.5703125" style="222" customWidth="1"/>
    <col min="12785" max="12785" width="12.5703125" style="222" customWidth="1"/>
    <col min="12786" max="12786" width="13.42578125" style="222" customWidth="1"/>
    <col min="12787" max="12787" width="10.140625" style="222" customWidth="1"/>
    <col min="12788" max="12788" width="31.7109375" style="222" customWidth="1"/>
    <col min="12789" max="12789" width="15.7109375" style="222" customWidth="1"/>
    <col min="12790" max="12790" width="18.28515625" style="222" customWidth="1"/>
    <col min="12791" max="12791" width="18" style="222" customWidth="1"/>
    <col min="12792" max="12792" width="12" style="222" customWidth="1"/>
    <col min="12793" max="12793" width="13.85546875" style="222" customWidth="1"/>
    <col min="12794" max="12794" width="11" style="222" customWidth="1"/>
    <col min="12795" max="12795" width="11.28515625" style="222" customWidth="1"/>
    <col min="12796" max="12796" width="6" style="222" customWidth="1"/>
    <col min="12797" max="12797" width="8" style="222" customWidth="1"/>
    <col min="12798" max="12798" width="9.5703125" style="222" customWidth="1"/>
    <col min="12799" max="12799" width="3.85546875" style="222" customWidth="1"/>
    <col min="12800" max="12800" width="6.85546875" style="222" customWidth="1"/>
    <col min="12801" max="12801" width="5.7109375" style="222" customWidth="1"/>
    <col min="12802" max="12802" width="4.85546875" style="222" customWidth="1"/>
    <col min="12803" max="12803" width="7.42578125" style="222" customWidth="1"/>
    <col min="12804" max="12804" width="5.5703125" style="222" customWidth="1"/>
    <col min="12805" max="12805" width="9.7109375" style="222" customWidth="1"/>
    <col min="12806" max="12806" width="11.85546875" style="222" customWidth="1"/>
    <col min="12807" max="12807" width="7" style="222" customWidth="1"/>
    <col min="12808" max="12808" width="18" style="222" customWidth="1"/>
    <col min="12809" max="12816" width="11.7109375" style="222" customWidth="1"/>
    <col min="12817" max="13036" width="11.7109375" style="222"/>
    <col min="13037" max="13037" width="6.7109375" style="222" bestFit="1" customWidth="1"/>
    <col min="13038" max="13038" width="30.7109375" style="222" customWidth="1"/>
    <col min="13039" max="13039" width="29.5703125" style="222" customWidth="1"/>
    <col min="13040" max="13040" width="32.5703125" style="222" customWidth="1"/>
    <col min="13041" max="13041" width="12.5703125" style="222" customWidth="1"/>
    <col min="13042" max="13042" width="13.42578125" style="222" customWidth="1"/>
    <col min="13043" max="13043" width="10.140625" style="222" customWidth="1"/>
    <col min="13044" max="13044" width="31.7109375" style="222" customWidth="1"/>
    <col min="13045" max="13045" width="15.7109375" style="222" customWidth="1"/>
    <col min="13046" max="13046" width="18.28515625" style="222" customWidth="1"/>
    <col min="13047" max="13047" width="18" style="222" customWidth="1"/>
    <col min="13048" max="13048" width="12" style="222" customWidth="1"/>
    <col min="13049" max="13049" width="13.85546875" style="222" customWidth="1"/>
    <col min="13050" max="13050" width="11" style="222" customWidth="1"/>
    <col min="13051" max="13051" width="11.28515625" style="222" customWidth="1"/>
    <col min="13052" max="13052" width="6" style="222" customWidth="1"/>
    <col min="13053" max="13053" width="8" style="222" customWidth="1"/>
    <col min="13054" max="13054" width="9.5703125" style="222" customWidth="1"/>
    <col min="13055" max="13055" width="3.85546875" style="222" customWidth="1"/>
    <col min="13056" max="13056" width="6.85546875" style="222" customWidth="1"/>
    <col min="13057" max="13057" width="5.7109375" style="222" customWidth="1"/>
    <col min="13058" max="13058" width="4.85546875" style="222" customWidth="1"/>
    <col min="13059" max="13059" width="7.42578125" style="222" customWidth="1"/>
    <col min="13060" max="13060" width="5.5703125" style="222" customWidth="1"/>
    <col min="13061" max="13061" width="9.7109375" style="222" customWidth="1"/>
    <col min="13062" max="13062" width="11.85546875" style="222" customWidth="1"/>
    <col min="13063" max="13063" width="7" style="222" customWidth="1"/>
    <col min="13064" max="13064" width="18" style="222" customWidth="1"/>
    <col min="13065" max="13072" width="11.7109375" style="222" customWidth="1"/>
    <col min="13073" max="13292" width="11.7109375" style="222"/>
    <col min="13293" max="13293" width="6.7109375" style="222" bestFit="1" customWidth="1"/>
    <col min="13294" max="13294" width="30.7109375" style="222" customWidth="1"/>
    <col min="13295" max="13295" width="29.5703125" style="222" customWidth="1"/>
    <col min="13296" max="13296" width="32.5703125" style="222" customWidth="1"/>
    <col min="13297" max="13297" width="12.5703125" style="222" customWidth="1"/>
    <col min="13298" max="13298" width="13.42578125" style="222" customWidth="1"/>
    <col min="13299" max="13299" width="10.140625" style="222" customWidth="1"/>
    <col min="13300" max="13300" width="31.7109375" style="222" customWidth="1"/>
    <col min="13301" max="13301" width="15.7109375" style="222" customWidth="1"/>
    <col min="13302" max="13302" width="18.28515625" style="222" customWidth="1"/>
    <col min="13303" max="13303" width="18" style="222" customWidth="1"/>
    <col min="13304" max="13304" width="12" style="222" customWidth="1"/>
    <col min="13305" max="13305" width="13.85546875" style="222" customWidth="1"/>
    <col min="13306" max="13306" width="11" style="222" customWidth="1"/>
    <col min="13307" max="13307" width="11.28515625" style="222" customWidth="1"/>
    <col min="13308" max="13308" width="6" style="222" customWidth="1"/>
    <col min="13309" max="13309" width="8" style="222" customWidth="1"/>
    <col min="13310" max="13310" width="9.5703125" style="222" customWidth="1"/>
    <col min="13311" max="13311" width="3.85546875" style="222" customWidth="1"/>
    <col min="13312" max="13312" width="6.85546875" style="222" customWidth="1"/>
    <col min="13313" max="13313" width="5.7109375" style="222" customWidth="1"/>
    <col min="13314" max="13314" width="4.85546875" style="222" customWidth="1"/>
    <col min="13315" max="13315" width="7.42578125" style="222" customWidth="1"/>
    <col min="13316" max="13316" width="5.5703125" style="222" customWidth="1"/>
    <col min="13317" max="13317" width="9.7109375" style="222" customWidth="1"/>
    <col min="13318" max="13318" width="11.85546875" style="222" customWidth="1"/>
    <col min="13319" max="13319" width="7" style="222" customWidth="1"/>
    <col min="13320" max="13320" width="18" style="222" customWidth="1"/>
    <col min="13321" max="13328" width="11.7109375" style="222" customWidth="1"/>
    <col min="13329" max="13548" width="11.7109375" style="222"/>
    <col min="13549" max="13549" width="6.7109375" style="222" bestFit="1" customWidth="1"/>
    <col min="13550" max="13550" width="30.7109375" style="222" customWidth="1"/>
    <col min="13551" max="13551" width="29.5703125" style="222" customWidth="1"/>
    <col min="13552" max="13552" width="32.5703125" style="222" customWidth="1"/>
    <col min="13553" max="13553" width="12.5703125" style="222" customWidth="1"/>
    <col min="13554" max="13554" width="13.42578125" style="222" customWidth="1"/>
    <col min="13555" max="13555" width="10.140625" style="222" customWidth="1"/>
    <col min="13556" max="13556" width="31.7109375" style="222" customWidth="1"/>
    <col min="13557" max="13557" width="15.7109375" style="222" customWidth="1"/>
    <col min="13558" max="13558" width="18.28515625" style="222" customWidth="1"/>
    <col min="13559" max="13559" width="18" style="222" customWidth="1"/>
    <col min="13560" max="13560" width="12" style="222" customWidth="1"/>
    <col min="13561" max="13561" width="13.85546875" style="222" customWidth="1"/>
    <col min="13562" max="13562" width="11" style="222" customWidth="1"/>
    <col min="13563" max="13563" width="11.28515625" style="222" customWidth="1"/>
    <col min="13564" max="13564" width="6" style="222" customWidth="1"/>
    <col min="13565" max="13565" width="8" style="222" customWidth="1"/>
    <col min="13566" max="13566" width="9.5703125" style="222" customWidth="1"/>
    <col min="13567" max="13567" width="3.85546875" style="222" customWidth="1"/>
    <col min="13568" max="13568" width="6.85546875" style="222" customWidth="1"/>
    <col min="13569" max="13569" width="5.7109375" style="222" customWidth="1"/>
    <col min="13570" max="13570" width="4.85546875" style="222" customWidth="1"/>
    <col min="13571" max="13571" width="7.42578125" style="222" customWidth="1"/>
    <col min="13572" max="13572" width="5.5703125" style="222" customWidth="1"/>
    <col min="13573" max="13573" width="9.7109375" style="222" customWidth="1"/>
    <col min="13574" max="13574" width="11.85546875" style="222" customWidth="1"/>
    <col min="13575" max="13575" width="7" style="222" customWidth="1"/>
    <col min="13576" max="13576" width="18" style="222" customWidth="1"/>
    <col min="13577" max="13584" width="11.7109375" style="222" customWidth="1"/>
    <col min="13585" max="13804" width="11.7109375" style="222"/>
    <col min="13805" max="13805" width="6.7109375" style="222" bestFit="1" customWidth="1"/>
    <col min="13806" max="13806" width="30.7109375" style="222" customWidth="1"/>
    <col min="13807" max="13807" width="29.5703125" style="222" customWidth="1"/>
    <col min="13808" max="13808" width="32.5703125" style="222" customWidth="1"/>
    <col min="13809" max="13809" width="12.5703125" style="222" customWidth="1"/>
    <col min="13810" max="13810" width="13.42578125" style="222" customWidth="1"/>
    <col min="13811" max="13811" width="10.140625" style="222" customWidth="1"/>
    <col min="13812" max="13812" width="31.7109375" style="222" customWidth="1"/>
    <col min="13813" max="13813" width="15.7109375" style="222" customWidth="1"/>
    <col min="13814" max="13814" width="18.28515625" style="222" customWidth="1"/>
    <col min="13815" max="13815" width="18" style="222" customWidth="1"/>
    <col min="13816" max="13816" width="12" style="222" customWidth="1"/>
    <col min="13817" max="13817" width="13.85546875" style="222" customWidth="1"/>
    <col min="13818" max="13818" width="11" style="222" customWidth="1"/>
    <col min="13819" max="13819" width="11.28515625" style="222" customWidth="1"/>
    <col min="13820" max="13820" width="6" style="222" customWidth="1"/>
    <col min="13821" max="13821" width="8" style="222" customWidth="1"/>
    <col min="13822" max="13822" width="9.5703125" style="222" customWidth="1"/>
    <col min="13823" max="13823" width="3.85546875" style="222" customWidth="1"/>
    <col min="13824" max="13824" width="6.85546875" style="222" customWidth="1"/>
    <col min="13825" max="13825" width="5.7109375" style="222" customWidth="1"/>
    <col min="13826" max="13826" width="4.85546875" style="222" customWidth="1"/>
    <col min="13827" max="13827" width="7.42578125" style="222" customWidth="1"/>
    <col min="13828" max="13828" width="5.5703125" style="222" customWidth="1"/>
    <col min="13829" max="13829" width="9.7109375" style="222" customWidth="1"/>
    <col min="13830" max="13830" width="11.85546875" style="222" customWidth="1"/>
    <col min="13831" max="13831" width="7" style="222" customWidth="1"/>
    <col min="13832" max="13832" width="18" style="222" customWidth="1"/>
    <col min="13833" max="13840" width="11.7109375" style="222" customWidth="1"/>
    <col min="13841" max="14060" width="11.7109375" style="222"/>
    <col min="14061" max="14061" width="6.7109375" style="222" bestFit="1" customWidth="1"/>
    <col min="14062" max="14062" width="30.7109375" style="222" customWidth="1"/>
    <col min="14063" max="14063" width="29.5703125" style="222" customWidth="1"/>
    <col min="14064" max="14064" width="32.5703125" style="222" customWidth="1"/>
    <col min="14065" max="14065" width="12.5703125" style="222" customWidth="1"/>
    <col min="14066" max="14066" width="13.42578125" style="222" customWidth="1"/>
    <col min="14067" max="14067" width="10.140625" style="222" customWidth="1"/>
    <col min="14068" max="14068" width="31.7109375" style="222" customWidth="1"/>
    <col min="14069" max="14069" width="15.7109375" style="222" customWidth="1"/>
    <col min="14070" max="14070" width="18.28515625" style="222" customWidth="1"/>
    <col min="14071" max="14071" width="18" style="222" customWidth="1"/>
    <col min="14072" max="14072" width="12" style="222" customWidth="1"/>
    <col min="14073" max="14073" width="13.85546875" style="222" customWidth="1"/>
    <col min="14074" max="14074" width="11" style="222" customWidth="1"/>
    <col min="14075" max="14075" width="11.28515625" style="222" customWidth="1"/>
    <col min="14076" max="14076" width="6" style="222" customWidth="1"/>
    <col min="14077" max="14077" width="8" style="222" customWidth="1"/>
    <col min="14078" max="14078" width="9.5703125" style="222" customWidth="1"/>
    <col min="14079" max="14079" width="3.85546875" style="222" customWidth="1"/>
    <col min="14080" max="14080" width="6.85546875" style="222" customWidth="1"/>
    <col min="14081" max="14081" width="5.7109375" style="222" customWidth="1"/>
    <col min="14082" max="14082" width="4.85546875" style="222" customWidth="1"/>
    <col min="14083" max="14083" width="7.42578125" style="222" customWidth="1"/>
    <col min="14084" max="14084" width="5.5703125" style="222" customWidth="1"/>
    <col min="14085" max="14085" width="9.7109375" style="222" customWidth="1"/>
    <col min="14086" max="14086" width="11.85546875" style="222" customWidth="1"/>
    <col min="14087" max="14087" width="7" style="222" customWidth="1"/>
    <col min="14088" max="14088" width="18" style="222" customWidth="1"/>
    <col min="14089" max="14096" width="11.7109375" style="222" customWidth="1"/>
    <col min="14097" max="14316" width="11.7109375" style="222"/>
    <col min="14317" max="14317" width="6.7109375" style="222" bestFit="1" customWidth="1"/>
    <col min="14318" max="14318" width="30.7109375" style="222" customWidth="1"/>
    <col min="14319" max="14319" width="29.5703125" style="222" customWidth="1"/>
    <col min="14320" max="14320" width="32.5703125" style="222" customWidth="1"/>
    <col min="14321" max="14321" width="12.5703125" style="222" customWidth="1"/>
    <col min="14322" max="14322" width="13.42578125" style="222" customWidth="1"/>
    <col min="14323" max="14323" width="10.140625" style="222" customWidth="1"/>
    <col min="14324" max="14324" width="31.7109375" style="222" customWidth="1"/>
    <col min="14325" max="14325" width="15.7109375" style="222" customWidth="1"/>
    <col min="14326" max="14326" width="18.28515625" style="222" customWidth="1"/>
    <col min="14327" max="14327" width="18" style="222" customWidth="1"/>
    <col min="14328" max="14328" width="12" style="222" customWidth="1"/>
    <col min="14329" max="14329" width="13.85546875" style="222" customWidth="1"/>
    <col min="14330" max="14330" width="11" style="222" customWidth="1"/>
    <col min="14331" max="14331" width="11.28515625" style="222" customWidth="1"/>
    <col min="14332" max="14332" width="6" style="222" customWidth="1"/>
    <col min="14333" max="14333" width="8" style="222" customWidth="1"/>
    <col min="14334" max="14334" width="9.5703125" style="222" customWidth="1"/>
    <col min="14335" max="14335" width="3.85546875" style="222" customWidth="1"/>
    <col min="14336" max="14336" width="6.85546875" style="222" customWidth="1"/>
    <col min="14337" max="14337" width="5.7109375" style="222" customWidth="1"/>
    <col min="14338" max="14338" width="4.85546875" style="222" customWidth="1"/>
    <col min="14339" max="14339" width="7.42578125" style="222" customWidth="1"/>
    <col min="14340" max="14340" width="5.5703125" style="222" customWidth="1"/>
    <col min="14341" max="14341" width="9.7109375" style="222" customWidth="1"/>
    <col min="14342" max="14342" width="11.85546875" style="222" customWidth="1"/>
    <col min="14343" max="14343" width="7" style="222" customWidth="1"/>
    <col min="14344" max="14344" width="18" style="222" customWidth="1"/>
    <col min="14345" max="14352" width="11.7109375" style="222" customWidth="1"/>
    <col min="14353" max="14572" width="11.7109375" style="222"/>
    <col min="14573" max="14573" width="6.7109375" style="222" bestFit="1" customWidth="1"/>
    <col min="14574" max="14574" width="30.7109375" style="222" customWidth="1"/>
    <col min="14575" max="14575" width="29.5703125" style="222" customWidth="1"/>
    <col min="14576" max="14576" width="32.5703125" style="222" customWidth="1"/>
    <col min="14577" max="14577" width="12.5703125" style="222" customWidth="1"/>
    <col min="14578" max="14578" width="13.42578125" style="222" customWidth="1"/>
    <col min="14579" max="14579" width="10.140625" style="222" customWidth="1"/>
    <col min="14580" max="14580" width="31.7109375" style="222" customWidth="1"/>
    <col min="14581" max="14581" width="15.7109375" style="222" customWidth="1"/>
    <col min="14582" max="14582" width="18.28515625" style="222" customWidth="1"/>
    <col min="14583" max="14583" width="18" style="222" customWidth="1"/>
    <col min="14584" max="14584" width="12" style="222" customWidth="1"/>
    <col min="14585" max="14585" width="13.85546875" style="222" customWidth="1"/>
    <col min="14586" max="14586" width="11" style="222" customWidth="1"/>
    <col min="14587" max="14587" width="11.28515625" style="222" customWidth="1"/>
    <col min="14588" max="14588" width="6" style="222" customWidth="1"/>
    <col min="14589" max="14589" width="8" style="222" customWidth="1"/>
    <col min="14590" max="14590" width="9.5703125" style="222" customWidth="1"/>
    <col min="14591" max="14591" width="3.85546875" style="222" customWidth="1"/>
    <col min="14592" max="14592" width="6.85546875" style="222" customWidth="1"/>
    <col min="14593" max="14593" width="5.7109375" style="222" customWidth="1"/>
    <col min="14594" max="14594" width="4.85546875" style="222" customWidth="1"/>
    <col min="14595" max="14595" width="7.42578125" style="222" customWidth="1"/>
    <col min="14596" max="14596" width="5.5703125" style="222" customWidth="1"/>
    <col min="14597" max="14597" width="9.7109375" style="222" customWidth="1"/>
    <col min="14598" max="14598" width="11.85546875" style="222" customWidth="1"/>
    <col min="14599" max="14599" width="7" style="222" customWidth="1"/>
    <col min="14600" max="14600" width="18" style="222" customWidth="1"/>
    <col min="14601" max="14608" width="11.7109375" style="222" customWidth="1"/>
    <col min="14609" max="14828" width="11.7109375" style="222"/>
    <col min="14829" max="14829" width="6.7109375" style="222" bestFit="1" customWidth="1"/>
    <col min="14830" max="14830" width="30.7109375" style="222" customWidth="1"/>
    <col min="14831" max="14831" width="29.5703125" style="222" customWidth="1"/>
    <col min="14832" max="14832" width="32.5703125" style="222" customWidth="1"/>
    <col min="14833" max="14833" width="12.5703125" style="222" customWidth="1"/>
    <col min="14834" max="14834" width="13.42578125" style="222" customWidth="1"/>
    <col min="14835" max="14835" width="10.140625" style="222" customWidth="1"/>
    <col min="14836" max="14836" width="31.7109375" style="222" customWidth="1"/>
    <col min="14837" max="14837" width="15.7109375" style="222" customWidth="1"/>
    <col min="14838" max="14838" width="18.28515625" style="222" customWidth="1"/>
    <col min="14839" max="14839" width="18" style="222" customWidth="1"/>
    <col min="14840" max="14840" width="12" style="222" customWidth="1"/>
    <col min="14841" max="14841" width="13.85546875" style="222" customWidth="1"/>
    <col min="14842" max="14842" width="11" style="222" customWidth="1"/>
    <col min="14843" max="14843" width="11.28515625" style="222" customWidth="1"/>
    <col min="14844" max="14844" width="6" style="222" customWidth="1"/>
    <col min="14845" max="14845" width="8" style="222" customWidth="1"/>
    <col min="14846" max="14846" width="9.5703125" style="222" customWidth="1"/>
    <col min="14847" max="14847" width="3.85546875" style="222" customWidth="1"/>
    <col min="14848" max="14848" width="6.85546875" style="222" customWidth="1"/>
    <col min="14849" max="14849" width="5.7109375" style="222" customWidth="1"/>
    <col min="14850" max="14850" width="4.85546875" style="222" customWidth="1"/>
    <col min="14851" max="14851" width="7.42578125" style="222" customWidth="1"/>
    <col min="14852" max="14852" width="5.5703125" style="222" customWidth="1"/>
    <col min="14853" max="14853" width="9.7109375" style="222" customWidth="1"/>
    <col min="14854" max="14854" width="11.85546875" style="222" customWidth="1"/>
    <col min="14855" max="14855" width="7" style="222" customWidth="1"/>
    <col min="14856" max="14856" width="18" style="222" customWidth="1"/>
    <col min="14857" max="14864" width="11.7109375" style="222" customWidth="1"/>
    <col min="14865" max="15084" width="11.7109375" style="222"/>
    <col min="15085" max="15085" width="6.7109375" style="222" bestFit="1" customWidth="1"/>
    <col min="15086" max="15086" width="30.7109375" style="222" customWidth="1"/>
    <col min="15087" max="15087" width="29.5703125" style="222" customWidth="1"/>
    <col min="15088" max="15088" width="32.5703125" style="222" customWidth="1"/>
    <col min="15089" max="15089" width="12.5703125" style="222" customWidth="1"/>
    <col min="15090" max="15090" width="13.42578125" style="222" customWidth="1"/>
    <col min="15091" max="15091" width="10.140625" style="222" customWidth="1"/>
    <col min="15092" max="15092" width="31.7109375" style="222" customWidth="1"/>
    <col min="15093" max="15093" width="15.7109375" style="222" customWidth="1"/>
    <col min="15094" max="15094" width="18.28515625" style="222" customWidth="1"/>
    <col min="15095" max="15095" width="18" style="222" customWidth="1"/>
    <col min="15096" max="15096" width="12" style="222" customWidth="1"/>
    <col min="15097" max="15097" width="13.85546875" style="222" customWidth="1"/>
    <col min="15098" max="15098" width="11" style="222" customWidth="1"/>
    <col min="15099" max="15099" width="11.28515625" style="222" customWidth="1"/>
    <col min="15100" max="15100" width="6" style="222" customWidth="1"/>
    <col min="15101" max="15101" width="8" style="222" customWidth="1"/>
    <col min="15102" max="15102" width="9.5703125" style="222" customWidth="1"/>
    <col min="15103" max="15103" width="3.85546875" style="222" customWidth="1"/>
    <col min="15104" max="15104" width="6.85546875" style="222" customWidth="1"/>
    <col min="15105" max="15105" width="5.7109375" style="222" customWidth="1"/>
    <col min="15106" max="15106" width="4.85546875" style="222" customWidth="1"/>
    <col min="15107" max="15107" width="7.42578125" style="222" customWidth="1"/>
    <col min="15108" max="15108" width="5.5703125" style="222" customWidth="1"/>
    <col min="15109" max="15109" width="9.7109375" style="222" customWidth="1"/>
    <col min="15110" max="15110" width="11.85546875" style="222" customWidth="1"/>
    <col min="15111" max="15111" width="7" style="222" customWidth="1"/>
    <col min="15112" max="15112" width="18" style="222" customWidth="1"/>
    <col min="15113" max="15120" width="11.7109375" style="222" customWidth="1"/>
    <col min="15121" max="15340" width="11.7109375" style="222"/>
    <col min="15341" max="15341" width="6.7109375" style="222" bestFit="1" customWidth="1"/>
    <col min="15342" max="15342" width="30.7109375" style="222" customWidth="1"/>
    <col min="15343" max="15343" width="29.5703125" style="222" customWidth="1"/>
    <col min="15344" max="15344" width="32.5703125" style="222" customWidth="1"/>
    <col min="15345" max="15345" width="12.5703125" style="222" customWidth="1"/>
    <col min="15346" max="15346" width="13.42578125" style="222" customWidth="1"/>
    <col min="15347" max="15347" width="10.140625" style="222" customWidth="1"/>
    <col min="15348" max="15348" width="31.7109375" style="222" customWidth="1"/>
    <col min="15349" max="15349" width="15.7109375" style="222" customWidth="1"/>
    <col min="15350" max="15350" width="18.28515625" style="222" customWidth="1"/>
    <col min="15351" max="15351" width="18" style="222" customWidth="1"/>
    <col min="15352" max="15352" width="12" style="222" customWidth="1"/>
    <col min="15353" max="15353" width="13.85546875" style="222" customWidth="1"/>
    <col min="15354" max="15354" width="11" style="222" customWidth="1"/>
    <col min="15355" max="15355" width="11.28515625" style="222" customWidth="1"/>
    <col min="15356" max="15356" width="6" style="222" customWidth="1"/>
    <col min="15357" max="15357" width="8" style="222" customWidth="1"/>
    <col min="15358" max="15358" width="9.5703125" style="222" customWidth="1"/>
    <col min="15359" max="15359" width="3.85546875" style="222" customWidth="1"/>
    <col min="15360" max="15360" width="6.85546875" style="222" customWidth="1"/>
    <col min="15361" max="15361" width="5.7109375" style="222" customWidth="1"/>
    <col min="15362" max="15362" width="4.85546875" style="222" customWidth="1"/>
    <col min="15363" max="15363" width="7.42578125" style="222" customWidth="1"/>
    <col min="15364" max="15364" width="5.5703125" style="222" customWidth="1"/>
    <col min="15365" max="15365" width="9.7109375" style="222" customWidth="1"/>
    <col min="15366" max="15366" width="11.85546875" style="222" customWidth="1"/>
    <col min="15367" max="15367" width="7" style="222" customWidth="1"/>
    <col min="15368" max="15368" width="18" style="222" customWidth="1"/>
    <col min="15369" max="15376" width="11.7109375" style="222" customWidth="1"/>
    <col min="15377" max="15596" width="11.7109375" style="222"/>
    <col min="15597" max="15597" width="6.7109375" style="222" bestFit="1" customWidth="1"/>
    <col min="15598" max="15598" width="30.7109375" style="222" customWidth="1"/>
    <col min="15599" max="15599" width="29.5703125" style="222" customWidth="1"/>
    <col min="15600" max="15600" width="32.5703125" style="222" customWidth="1"/>
    <col min="15601" max="15601" width="12.5703125" style="222" customWidth="1"/>
    <col min="15602" max="15602" width="13.42578125" style="222" customWidth="1"/>
    <col min="15603" max="15603" width="10.140625" style="222" customWidth="1"/>
    <col min="15604" max="15604" width="31.7109375" style="222" customWidth="1"/>
    <col min="15605" max="15605" width="15.7109375" style="222" customWidth="1"/>
    <col min="15606" max="15606" width="18.28515625" style="222" customWidth="1"/>
    <col min="15607" max="15607" width="18" style="222" customWidth="1"/>
    <col min="15608" max="15608" width="12" style="222" customWidth="1"/>
    <col min="15609" max="15609" width="13.85546875" style="222" customWidth="1"/>
    <col min="15610" max="15610" width="11" style="222" customWidth="1"/>
    <col min="15611" max="15611" width="11.28515625" style="222" customWidth="1"/>
    <col min="15612" max="15612" width="6" style="222" customWidth="1"/>
    <col min="15613" max="15613" width="8" style="222" customWidth="1"/>
    <col min="15614" max="15614" width="9.5703125" style="222" customWidth="1"/>
    <col min="15615" max="15615" width="3.85546875" style="222" customWidth="1"/>
    <col min="15616" max="15616" width="6.85546875" style="222" customWidth="1"/>
    <col min="15617" max="15617" width="5.7109375" style="222" customWidth="1"/>
    <col min="15618" max="15618" width="4.85546875" style="222" customWidth="1"/>
    <col min="15619" max="15619" width="7.42578125" style="222" customWidth="1"/>
    <col min="15620" max="15620" width="5.5703125" style="222" customWidth="1"/>
    <col min="15621" max="15621" width="9.7109375" style="222" customWidth="1"/>
    <col min="15622" max="15622" width="11.85546875" style="222" customWidth="1"/>
    <col min="15623" max="15623" width="7" style="222" customWidth="1"/>
    <col min="15624" max="15624" width="18" style="222" customWidth="1"/>
    <col min="15625" max="15632" width="11.7109375" style="222" customWidth="1"/>
    <col min="15633" max="15852" width="11.7109375" style="222"/>
    <col min="15853" max="15853" width="6.7109375" style="222" bestFit="1" customWidth="1"/>
    <col min="15854" max="15854" width="30.7109375" style="222" customWidth="1"/>
    <col min="15855" max="15855" width="29.5703125" style="222" customWidth="1"/>
    <col min="15856" max="15856" width="32.5703125" style="222" customWidth="1"/>
    <col min="15857" max="15857" width="12.5703125" style="222" customWidth="1"/>
    <col min="15858" max="15858" width="13.42578125" style="222" customWidth="1"/>
    <col min="15859" max="15859" width="10.140625" style="222" customWidth="1"/>
    <col min="15860" max="15860" width="31.7109375" style="222" customWidth="1"/>
    <col min="15861" max="15861" width="15.7109375" style="222" customWidth="1"/>
    <col min="15862" max="15862" width="18.28515625" style="222" customWidth="1"/>
    <col min="15863" max="15863" width="18" style="222" customWidth="1"/>
    <col min="15864" max="15864" width="12" style="222" customWidth="1"/>
    <col min="15865" max="15865" width="13.85546875" style="222" customWidth="1"/>
    <col min="15866" max="15866" width="11" style="222" customWidth="1"/>
    <col min="15867" max="15867" width="11.28515625" style="222" customWidth="1"/>
    <col min="15868" max="15868" width="6" style="222" customWidth="1"/>
    <col min="15869" max="15869" width="8" style="222" customWidth="1"/>
    <col min="15870" max="15870" width="9.5703125" style="222" customWidth="1"/>
    <col min="15871" max="15871" width="3.85546875" style="222" customWidth="1"/>
    <col min="15872" max="15872" width="6.85546875" style="222" customWidth="1"/>
    <col min="15873" max="15873" width="5.7109375" style="222" customWidth="1"/>
    <col min="15874" max="15874" width="4.85546875" style="222" customWidth="1"/>
    <col min="15875" max="15875" width="7.42578125" style="222" customWidth="1"/>
    <col min="15876" max="15876" width="5.5703125" style="222" customWidth="1"/>
    <col min="15877" max="15877" width="9.7109375" style="222" customWidth="1"/>
    <col min="15878" max="15878" width="11.85546875" style="222" customWidth="1"/>
    <col min="15879" max="15879" width="7" style="222" customWidth="1"/>
    <col min="15880" max="15880" width="18" style="222" customWidth="1"/>
    <col min="15881" max="15888" width="11.7109375" style="222" customWidth="1"/>
    <col min="15889" max="16108" width="11.7109375" style="222"/>
    <col min="16109" max="16109" width="6.7109375" style="222" bestFit="1" customWidth="1"/>
    <col min="16110" max="16110" width="30.7109375" style="222" customWidth="1"/>
    <col min="16111" max="16111" width="29.5703125" style="222" customWidth="1"/>
    <col min="16112" max="16112" width="32.5703125" style="222" customWidth="1"/>
    <col min="16113" max="16113" width="12.5703125" style="222" customWidth="1"/>
    <col min="16114" max="16114" width="13.42578125" style="222" customWidth="1"/>
    <col min="16115" max="16115" width="10.140625" style="222" customWidth="1"/>
    <col min="16116" max="16116" width="31.7109375" style="222" customWidth="1"/>
    <col min="16117" max="16117" width="15.7109375" style="222" customWidth="1"/>
    <col min="16118" max="16118" width="18.28515625" style="222" customWidth="1"/>
    <col min="16119" max="16119" width="18" style="222" customWidth="1"/>
    <col min="16120" max="16120" width="12" style="222" customWidth="1"/>
    <col min="16121" max="16121" width="13.85546875" style="222" customWidth="1"/>
    <col min="16122" max="16122" width="11" style="222" customWidth="1"/>
    <col min="16123" max="16123" width="11.28515625" style="222" customWidth="1"/>
    <col min="16124" max="16124" width="6" style="222" customWidth="1"/>
    <col min="16125" max="16125" width="8" style="222" customWidth="1"/>
    <col min="16126" max="16126" width="9.5703125" style="222" customWidth="1"/>
    <col min="16127" max="16127" width="3.85546875" style="222" customWidth="1"/>
    <col min="16128" max="16128" width="6.85546875" style="222" customWidth="1"/>
    <col min="16129" max="16129" width="5.7109375" style="222" customWidth="1"/>
    <col min="16130" max="16130" width="4.85546875" style="222" customWidth="1"/>
    <col min="16131" max="16131" width="7.42578125" style="222" customWidth="1"/>
    <col min="16132" max="16132" width="5.5703125" style="222" customWidth="1"/>
    <col min="16133" max="16133" width="9.7109375" style="222" customWidth="1"/>
    <col min="16134" max="16134" width="11.85546875" style="222" customWidth="1"/>
    <col min="16135" max="16135" width="7" style="222" customWidth="1"/>
    <col min="16136" max="16136" width="18" style="222" customWidth="1"/>
    <col min="16137" max="16144" width="11.7109375" style="222" customWidth="1"/>
    <col min="16145" max="16384" width="11.7109375" style="222"/>
  </cols>
  <sheetData>
    <row r="1" spans="1:17" s="203" customFormat="1" ht="17.25" customHeight="1" x14ac:dyDescent="0.2">
      <c r="A1" s="565"/>
      <c r="B1" s="565"/>
      <c r="C1" s="565"/>
      <c r="D1" s="565"/>
      <c r="E1" s="565"/>
      <c r="F1" s="565"/>
      <c r="G1" s="565"/>
      <c r="H1" s="566"/>
      <c r="M1" s="204"/>
      <c r="N1" s="204"/>
      <c r="O1" s="204"/>
      <c r="P1" s="204"/>
    </row>
    <row r="2" spans="1:17" s="203" customFormat="1" ht="17.25" customHeight="1" x14ac:dyDescent="0.2">
      <c r="A2" s="205"/>
      <c r="B2" s="205"/>
      <c r="C2" s="206"/>
      <c r="D2" s="207"/>
      <c r="E2" s="207"/>
      <c r="F2" s="207"/>
      <c r="G2" s="207"/>
      <c r="H2" s="202"/>
      <c r="M2" s="204"/>
      <c r="N2" s="204"/>
      <c r="O2" s="204"/>
      <c r="P2" s="204"/>
      <c r="Q2" s="207"/>
    </row>
    <row r="3" spans="1:17" s="203" customFormat="1" ht="17.25" customHeight="1" x14ac:dyDescent="0.2">
      <c r="A3" s="205"/>
      <c r="B3" s="205"/>
      <c r="C3" s="206"/>
      <c r="D3" s="207"/>
      <c r="E3" s="207"/>
      <c r="F3" s="207"/>
      <c r="G3" s="207"/>
      <c r="H3" s="202"/>
      <c r="M3" s="204"/>
      <c r="N3" s="204"/>
      <c r="O3" s="204"/>
      <c r="P3" s="204"/>
      <c r="Q3" s="207"/>
    </row>
    <row r="4" spans="1:17" s="203" customFormat="1" ht="17.25" customHeight="1" x14ac:dyDescent="0.2">
      <c r="A4" s="205"/>
      <c r="B4" s="205"/>
      <c r="C4" s="206"/>
      <c r="D4" s="207"/>
      <c r="E4" s="207"/>
      <c r="F4" s="207"/>
      <c r="G4" s="207"/>
      <c r="H4" s="202"/>
      <c r="M4" s="204"/>
      <c r="N4" s="204"/>
      <c r="O4" s="204"/>
      <c r="P4" s="204"/>
      <c r="Q4" s="207"/>
    </row>
    <row r="5" spans="1:17" s="203" customFormat="1" ht="17.25" customHeight="1" x14ac:dyDescent="0.2">
      <c r="A5" s="205"/>
      <c r="B5" s="205"/>
      <c r="C5" s="206"/>
      <c r="D5" s="207"/>
      <c r="E5" s="207"/>
      <c r="F5" s="207"/>
      <c r="G5" s="207"/>
      <c r="H5" s="202"/>
      <c r="M5" s="204"/>
      <c r="N5" s="204"/>
      <c r="O5" s="204"/>
      <c r="P5" s="204"/>
      <c r="Q5" s="207"/>
    </row>
    <row r="6" spans="1:17" s="203" customFormat="1" ht="17.25" customHeight="1" x14ac:dyDescent="0.2">
      <c r="A6" s="205"/>
      <c r="B6" s="205"/>
      <c r="C6" s="206"/>
      <c r="D6" s="207"/>
      <c r="E6" s="207"/>
      <c r="F6" s="207"/>
      <c r="G6" s="207"/>
      <c r="H6" s="202"/>
      <c r="M6" s="204"/>
      <c r="N6" s="204"/>
      <c r="O6" s="204"/>
      <c r="P6" s="204"/>
      <c r="Q6" s="207"/>
    </row>
    <row r="7" spans="1:17" s="203" customFormat="1" ht="17.25" customHeight="1" x14ac:dyDescent="0.2">
      <c r="A7" s="205"/>
      <c r="B7" s="205"/>
      <c r="C7" s="206"/>
      <c r="D7" s="207"/>
      <c r="E7" s="207"/>
      <c r="F7" s="207"/>
      <c r="G7" s="207"/>
      <c r="H7" s="202"/>
      <c r="M7" s="204"/>
      <c r="N7" s="204"/>
      <c r="O7" s="204"/>
      <c r="P7" s="204"/>
      <c r="Q7" s="207"/>
    </row>
    <row r="8" spans="1:17" s="203" customFormat="1" ht="17.25" customHeight="1" x14ac:dyDescent="0.2">
      <c r="A8" s="205"/>
      <c r="B8" s="205"/>
      <c r="C8" s="206"/>
      <c r="D8" s="207"/>
      <c r="E8" s="207"/>
      <c r="F8" s="207"/>
      <c r="G8" s="207"/>
      <c r="H8" s="202"/>
      <c r="M8" s="204"/>
      <c r="N8" s="204"/>
      <c r="O8" s="204"/>
      <c r="P8" s="204"/>
      <c r="Q8" s="207"/>
    </row>
    <row r="9" spans="1:17" s="203" customFormat="1" ht="27.75" customHeight="1" x14ac:dyDescent="0.2">
      <c r="A9" s="573" t="s">
        <v>4523</v>
      </c>
      <c r="B9" s="573"/>
      <c r="C9" s="573"/>
      <c r="D9" s="573"/>
      <c r="E9" s="573"/>
      <c r="F9" s="573"/>
      <c r="G9" s="573"/>
      <c r="H9" s="573"/>
      <c r="I9" s="573"/>
      <c r="J9" s="573"/>
      <c r="K9" s="573"/>
      <c r="L9" s="573"/>
      <c r="M9" s="573"/>
      <c r="N9" s="573"/>
      <c r="O9" s="573"/>
      <c r="P9" s="573"/>
      <c r="Q9" s="573"/>
    </row>
    <row r="10" spans="1:17" s="203" customFormat="1" ht="17.25" customHeight="1" thickBot="1" x14ac:dyDescent="0.25">
      <c r="A10" s="567"/>
      <c r="B10" s="568"/>
      <c r="C10" s="202"/>
      <c r="D10" s="208"/>
      <c r="E10" s="209"/>
      <c r="F10" s="210"/>
      <c r="G10" s="211"/>
      <c r="H10" s="212"/>
      <c r="M10" s="204"/>
      <c r="N10" s="204"/>
      <c r="O10" s="204"/>
      <c r="P10" s="204"/>
      <c r="Q10" s="211"/>
    </row>
    <row r="11" spans="1:17" s="213" customFormat="1" ht="50.25" customHeight="1" thickTop="1" x14ac:dyDescent="0.15">
      <c r="A11" s="569" t="s">
        <v>4522</v>
      </c>
      <c r="B11" s="561" t="s">
        <v>3913</v>
      </c>
      <c r="C11" s="561" t="s">
        <v>3914</v>
      </c>
      <c r="D11" s="571" t="s">
        <v>3915</v>
      </c>
      <c r="E11" s="571" t="s">
        <v>3916</v>
      </c>
      <c r="F11" s="561" t="s">
        <v>3917</v>
      </c>
      <c r="G11" s="561" t="s">
        <v>3918</v>
      </c>
      <c r="H11" s="563" t="s">
        <v>3919</v>
      </c>
      <c r="I11" s="577" t="s">
        <v>2106</v>
      </c>
      <c r="J11" s="577"/>
      <c r="K11" s="577" t="s">
        <v>2107</v>
      </c>
      <c r="L11" s="577"/>
      <c r="M11" s="577" t="s">
        <v>2108</v>
      </c>
      <c r="N11" s="577"/>
      <c r="O11" s="577"/>
      <c r="P11" s="577"/>
      <c r="Q11" s="559" t="s">
        <v>2109</v>
      </c>
    </row>
    <row r="12" spans="1:17" s="213" customFormat="1" ht="50.25" customHeight="1" x14ac:dyDescent="0.15">
      <c r="A12" s="570"/>
      <c r="B12" s="562"/>
      <c r="C12" s="562"/>
      <c r="D12" s="572"/>
      <c r="E12" s="572"/>
      <c r="F12" s="562"/>
      <c r="G12" s="562"/>
      <c r="H12" s="564"/>
      <c r="I12" s="231" t="s">
        <v>2112</v>
      </c>
      <c r="J12" s="231" t="s">
        <v>3920</v>
      </c>
      <c r="K12" s="231" t="s">
        <v>2112</v>
      </c>
      <c r="L12" s="231" t="s">
        <v>2111</v>
      </c>
      <c r="M12" s="231" t="s">
        <v>1109</v>
      </c>
      <c r="N12" s="231" t="s">
        <v>1110</v>
      </c>
      <c r="O12" s="231" t="s">
        <v>1111</v>
      </c>
      <c r="P12" s="231" t="s">
        <v>1112</v>
      </c>
      <c r="Q12" s="560"/>
    </row>
    <row r="13" spans="1:17" s="203" customFormat="1" ht="50.1" customHeight="1" x14ac:dyDescent="0.2">
      <c r="A13" s="383" t="s">
        <v>3921</v>
      </c>
      <c r="B13" s="254" t="s">
        <v>3922</v>
      </c>
      <c r="C13" s="254" t="s">
        <v>3923</v>
      </c>
      <c r="D13" s="214">
        <v>15120</v>
      </c>
      <c r="E13" s="214" t="s">
        <v>3924</v>
      </c>
      <c r="F13" s="255">
        <v>41659</v>
      </c>
      <c r="G13" s="260" t="s">
        <v>3925</v>
      </c>
      <c r="H13" s="257" t="s">
        <v>3926</v>
      </c>
      <c r="I13" s="258" t="s">
        <v>1113</v>
      </c>
      <c r="J13" s="215"/>
      <c r="K13" s="258" t="s">
        <v>1113</v>
      </c>
      <c r="L13" s="215"/>
      <c r="M13" s="259" t="s">
        <v>1113</v>
      </c>
      <c r="N13" s="259"/>
      <c r="O13" s="259"/>
      <c r="P13" s="259"/>
      <c r="Q13" s="234"/>
    </row>
    <row r="14" spans="1:17" s="203" customFormat="1" ht="50.1" customHeight="1" x14ac:dyDescent="0.2">
      <c r="A14" s="383" t="s">
        <v>3928</v>
      </c>
      <c r="B14" s="254" t="s">
        <v>3929</v>
      </c>
      <c r="C14" s="254" t="s">
        <v>3923</v>
      </c>
      <c r="D14" s="214">
        <v>11400</v>
      </c>
      <c r="E14" s="214" t="s">
        <v>3924</v>
      </c>
      <c r="F14" s="255">
        <v>41659</v>
      </c>
      <c r="G14" s="260" t="s">
        <v>3925</v>
      </c>
      <c r="H14" s="257" t="s">
        <v>3930</v>
      </c>
      <c r="I14" s="258" t="s">
        <v>1113</v>
      </c>
      <c r="J14" s="215"/>
      <c r="K14" s="258" t="s">
        <v>1113</v>
      </c>
      <c r="L14" s="215"/>
      <c r="M14" s="259" t="s">
        <v>1113</v>
      </c>
      <c r="N14" s="259"/>
      <c r="O14" s="259"/>
      <c r="P14" s="259"/>
      <c r="Q14" s="234"/>
    </row>
    <row r="15" spans="1:17" s="203" customFormat="1" ht="50.1" customHeight="1" x14ac:dyDescent="0.2">
      <c r="A15" s="383" t="s">
        <v>3931</v>
      </c>
      <c r="B15" s="254" t="s">
        <v>3932</v>
      </c>
      <c r="C15" s="254" t="s">
        <v>3933</v>
      </c>
      <c r="D15" s="214">
        <v>45600</v>
      </c>
      <c r="E15" s="214" t="s">
        <v>3924</v>
      </c>
      <c r="F15" s="255">
        <v>41659</v>
      </c>
      <c r="G15" s="260" t="s">
        <v>3925</v>
      </c>
      <c r="H15" s="257" t="s">
        <v>3934</v>
      </c>
      <c r="I15" s="258" t="s">
        <v>1113</v>
      </c>
      <c r="J15" s="215"/>
      <c r="K15" s="258" t="s">
        <v>1113</v>
      </c>
      <c r="L15" s="215"/>
      <c r="M15" s="259" t="s">
        <v>1113</v>
      </c>
      <c r="N15" s="259"/>
      <c r="O15" s="259"/>
      <c r="P15" s="259"/>
      <c r="Q15" s="234"/>
    </row>
    <row r="16" spans="1:17" s="203" customFormat="1" ht="48" customHeight="1" x14ac:dyDescent="0.2">
      <c r="A16" s="264" t="s">
        <v>4524</v>
      </c>
      <c r="B16" s="254" t="s">
        <v>3935</v>
      </c>
      <c r="C16" s="254" t="s">
        <v>3936</v>
      </c>
      <c r="D16" s="214">
        <v>4243.2</v>
      </c>
      <c r="E16" s="214" t="s">
        <v>3924</v>
      </c>
      <c r="F16" s="255">
        <v>41669</v>
      </c>
      <c r="G16" s="260" t="s">
        <v>3937</v>
      </c>
      <c r="H16" s="257" t="s">
        <v>3938</v>
      </c>
      <c r="I16" s="258" t="s">
        <v>1113</v>
      </c>
      <c r="J16" s="215"/>
      <c r="K16" s="258" t="s">
        <v>1113</v>
      </c>
      <c r="L16" s="215"/>
      <c r="M16" s="259" t="s">
        <v>1113</v>
      </c>
      <c r="N16" s="259"/>
      <c r="O16" s="259"/>
      <c r="P16" s="259"/>
      <c r="Q16" s="234"/>
    </row>
    <row r="17" spans="1:17" s="203" customFormat="1" ht="39.950000000000003" customHeight="1" x14ac:dyDescent="0.2">
      <c r="A17" s="574" t="s">
        <v>4525</v>
      </c>
      <c r="B17" s="254" t="s">
        <v>3939</v>
      </c>
      <c r="C17" s="575" t="s">
        <v>3940</v>
      </c>
      <c r="D17" s="214">
        <f>755.52+440.32+10578.12+6195.8</f>
        <v>17969.760000000002</v>
      </c>
      <c r="E17" s="214" t="s">
        <v>3924</v>
      </c>
      <c r="F17" s="255">
        <v>41655</v>
      </c>
      <c r="G17" s="260" t="s">
        <v>3941</v>
      </c>
      <c r="H17" s="257">
        <v>6967</v>
      </c>
      <c r="I17" s="258" t="s">
        <v>1113</v>
      </c>
      <c r="J17" s="215"/>
      <c r="K17" s="258" t="s">
        <v>1113</v>
      </c>
      <c r="L17" s="215"/>
      <c r="M17" s="259" t="s">
        <v>1113</v>
      </c>
      <c r="N17" s="259"/>
      <c r="O17" s="259"/>
      <c r="P17" s="259"/>
      <c r="Q17" s="234"/>
    </row>
    <row r="18" spans="1:17" s="203" customFormat="1" ht="39.950000000000003" customHeight="1" x14ac:dyDescent="0.2">
      <c r="A18" s="574"/>
      <c r="B18" s="254" t="s">
        <v>3942</v>
      </c>
      <c r="C18" s="575"/>
      <c r="D18" s="214">
        <v>1860</v>
      </c>
      <c r="E18" s="214" t="s">
        <v>3924</v>
      </c>
      <c r="F18" s="255">
        <v>41655</v>
      </c>
      <c r="G18" s="260" t="s">
        <v>3943</v>
      </c>
      <c r="H18" s="257">
        <v>6969</v>
      </c>
      <c r="I18" s="258" t="s">
        <v>1113</v>
      </c>
      <c r="J18" s="215"/>
      <c r="K18" s="258" t="s">
        <v>1113</v>
      </c>
      <c r="L18" s="215"/>
      <c r="M18" s="259" t="s">
        <v>1113</v>
      </c>
      <c r="N18" s="259"/>
      <c r="O18" s="259"/>
      <c r="P18" s="259"/>
      <c r="Q18" s="234"/>
    </row>
    <row r="19" spans="1:17" s="203" customFormat="1" ht="30" customHeight="1" x14ac:dyDescent="0.2">
      <c r="A19" s="574" t="s">
        <v>4526</v>
      </c>
      <c r="B19" s="254" t="s">
        <v>3944</v>
      </c>
      <c r="C19" s="575" t="s">
        <v>3945</v>
      </c>
      <c r="D19" s="214">
        <v>90</v>
      </c>
      <c r="E19" s="214" t="s">
        <v>3924</v>
      </c>
      <c r="F19" s="255">
        <v>41655</v>
      </c>
      <c r="G19" s="576" t="s">
        <v>3946</v>
      </c>
      <c r="H19" s="257">
        <v>6963</v>
      </c>
      <c r="I19" s="258" t="s">
        <v>1113</v>
      </c>
      <c r="J19" s="215"/>
      <c r="K19" s="258" t="s">
        <v>1113</v>
      </c>
      <c r="L19" s="215"/>
      <c r="M19" s="259" t="s">
        <v>1113</v>
      </c>
      <c r="N19" s="259"/>
      <c r="O19" s="259"/>
      <c r="P19" s="259"/>
      <c r="Q19" s="234"/>
    </row>
    <row r="20" spans="1:17" s="203" customFormat="1" ht="30" customHeight="1" x14ac:dyDescent="0.2">
      <c r="A20" s="574"/>
      <c r="B20" s="254" t="s">
        <v>3947</v>
      </c>
      <c r="C20" s="575"/>
      <c r="D20" s="214">
        <v>90</v>
      </c>
      <c r="E20" s="214" t="s">
        <v>3924</v>
      </c>
      <c r="F20" s="255">
        <v>41655</v>
      </c>
      <c r="G20" s="576"/>
      <c r="H20" s="257">
        <v>6964</v>
      </c>
      <c r="I20" s="258" t="s">
        <v>1113</v>
      </c>
      <c r="J20" s="215"/>
      <c r="K20" s="258" t="s">
        <v>1113</v>
      </c>
      <c r="L20" s="215"/>
      <c r="M20" s="259" t="s">
        <v>1113</v>
      </c>
      <c r="N20" s="259"/>
      <c r="O20" s="259"/>
      <c r="P20" s="259"/>
      <c r="Q20" s="234"/>
    </row>
    <row r="21" spans="1:17" s="203" customFormat="1" ht="30" customHeight="1" x14ac:dyDescent="0.2">
      <c r="A21" s="574"/>
      <c r="B21" s="254" t="s">
        <v>3948</v>
      </c>
      <c r="C21" s="575"/>
      <c r="D21" s="214">
        <v>140</v>
      </c>
      <c r="E21" s="214" t="s">
        <v>3924</v>
      </c>
      <c r="F21" s="255">
        <v>41655</v>
      </c>
      <c r="G21" s="576"/>
      <c r="H21" s="257">
        <v>6965</v>
      </c>
      <c r="I21" s="258" t="s">
        <v>1113</v>
      </c>
      <c r="J21" s="215"/>
      <c r="K21" s="258" t="s">
        <v>1113</v>
      </c>
      <c r="L21" s="215"/>
      <c r="M21" s="259" t="s">
        <v>1113</v>
      </c>
      <c r="N21" s="259"/>
      <c r="O21" s="259"/>
      <c r="P21" s="259"/>
      <c r="Q21" s="234"/>
    </row>
    <row r="22" spans="1:17" s="203" customFormat="1" ht="30" customHeight="1" x14ac:dyDescent="0.2">
      <c r="A22" s="574"/>
      <c r="B22" s="254" t="s">
        <v>3949</v>
      </c>
      <c r="C22" s="575"/>
      <c r="D22" s="214">
        <v>90</v>
      </c>
      <c r="E22" s="214" t="s">
        <v>3924</v>
      </c>
      <c r="F22" s="255">
        <v>41655</v>
      </c>
      <c r="G22" s="576"/>
      <c r="H22" s="257">
        <v>6966</v>
      </c>
      <c r="I22" s="258" t="s">
        <v>1113</v>
      </c>
      <c r="J22" s="215"/>
      <c r="K22" s="258" t="s">
        <v>1113</v>
      </c>
      <c r="L22" s="215"/>
      <c r="M22" s="259" t="s">
        <v>1113</v>
      </c>
      <c r="N22" s="259"/>
      <c r="O22" s="259"/>
      <c r="P22" s="259"/>
      <c r="Q22" s="234"/>
    </row>
    <row r="23" spans="1:17" s="203" customFormat="1" ht="71.25" customHeight="1" x14ac:dyDescent="0.2">
      <c r="A23" s="264" t="s">
        <v>4527</v>
      </c>
      <c r="B23" s="254" t="s">
        <v>3950</v>
      </c>
      <c r="C23" s="254" t="s">
        <v>3951</v>
      </c>
      <c r="D23" s="214">
        <v>7640</v>
      </c>
      <c r="E23" s="214" t="s">
        <v>3924</v>
      </c>
      <c r="F23" s="255">
        <v>41656</v>
      </c>
      <c r="G23" s="260" t="s">
        <v>3952</v>
      </c>
      <c r="H23" s="257">
        <v>6971</v>
      </c>
      <c r="I23" s="258" t="s">
        <v>1113</v>
      </c>
      <c r="J23" s="215"/>
      <c r="K23" s="258" t="s">
        <v>1113</v>
      </c>
      <c r="L23" s="215"/>
      <c r="M23" s="259" t="s">
        <v>1113</v>
      </c>
      <c r="N23" s="259"/>
      <c r="O23" s="259"/>
      <c r="P23" s="259"/>
      <c r="Q23" s="234"/>
    </row>
    <row r="24" spans="1:17" s="203" customFormat="1" ht="39.950000000000003" customHeight="1" x14ac:dyDescent="0.2">
      <c r="A24" s="574" t="s">
        <v>4528</v>
      </c>
      <c r="B24" s="254" t="s">
        <v>3953</v>
      </c>
      <c r="C24" s="575" t="s">
        <v>3951</v>
      </c>
      <c r="D24" s="214">
        <v>600</v>
      </c>
      <c r="E24" s="214" t="s">
        <v>3924</v>
      </c>
      <c r="F24" s="255">
        <v>41656</v>
      </c>
      <c r="G24" s="260" t="s">
        <v>3954</v>
      </c>
      <c r="H24" s="257">
        <v>6974</v>
      </c>
      <c r="I24" s="258" t="s">
        <v>1113</v>
      </c>
      <c r="J24" s="215"/>
      <c r="K24" s="258" t="s">
        <v>1113</v>
      </c>
      <c r="L24" s="215"/>
      <c r="M24" s="259"/>
      <c r="N24" s="259" t="s">
        <v>1113</v>
      </c>
      <c r="O24" s="259"/>
      <c r="P24" s="259"/>
      <c r="Q24" s="234"/>
    </row>
    <row r="25" spans="1:17" s="203" customFormat="1" ht="39.950000000000003" customHeight="1" x14ac:dyDescent="0.2">
      <c r="A25" s="574"/>
      <c r="B25" s="254" t="s">
        <v>3955</v>
      </c>
      <c r="C25" s="575"/>
      <c r="D25" s="214">
        <v>1384.5</v>
      </c>
      <c r="E25" s="214" t="s">
        <v>3924</v>
      </c>
      <c r="F25" s="255">
        <v>41656</v>
      </c>
      <c r="G25" s="260" t="s">
        <v>3956</v>
      </c>
      <c r="H25" s="257">
        <v>6973</v>
      </c>
      <c r="I25" s="258" t="s">
        <v>1113</v>
      </c>
      <c r="J25" s="215"/>
      <c r="K25" s="258" t="s">
        <v>1113</v>
      </c>
      <c r="L25" s="215"/>
      <c r="M25" s="259"/>
      <c r="N25" s="259" t="s">
        <v>1113</v>
      </c>
      <c r="O25" s="259"/>
      <c r="P25" s="259"/>
      <c r="Q25" s="234"/>
    </row>
    <row r="26" spans="1:17" s="203" customFormat="1" ht="45" customHeight="1" x14ac:dyDescent="0.2">
      <c r="A26" s="264" t="s">
        <v>4529</v>
      </c>
      <c r="B26" s="254" t="s">
        <v>3950</v>
      </c>
      <c r="C26" s="254" t="s">
        <v>3951</v>
      </c>
      <c r="D26" s="214">
        <v>15000</v>
      </c>
      <c r="E26" s="214" t="s">
        <v>3924</v>
      </c>
      <c r="F26" s="255">
        <v>41656</v>
      </c>
      <c r="G26" s="260" t="s">
        <v>3956</v>
      </c>
      <c r="H26" s="257">
        <v>6972</v>
      </c>
      <c r="I26" s="258" t="s">
        <v>1113</v>
      </c>
      <c r="J26" s="215"/>
      <c r="K26" s="258" t="s">
        <v>1113</v>
      </c>
      <c r="L26" s="215"/>
      <c r="M26" s="259" t="s">
        <v>1113</v>
      </c>
      <c r="N26" s="259"/>
      <c r="O26" s="259"/>
      <c r="P26" s="259"/>
      <c r="Q26" s="234"/>
    </row>
    <row r="27" spans="1:17" s="203" customFormat="1" ht="45" customHeight="1" x14ac:dyDescent="0.2">
      <c r="A27" s="264" t="s">
        <v>4530</v>
      </c>
      <c r="B27" s="254" t="s">
        <v>3957</v>
      </c>
      <c r="C27" s="254" t="s">
        <v>3958</v>
      </c>
      <c r="D27" s="214">
        <v>12878.28</v>
      </c>
      <c r="E27" s="214" t="s">
        <v>3924</v>
      </c>
      <c r="F27" s="255">
        <v>41663</v>
      </c>
      <c r="G27" s="260" t="s">
        <v>3959</v>
      </c>
      <c r="H27" s="257">
        <v>6980</v>
      </c>
      <c r="I27" s="258" t="s">
        <v>1113</v>
      </c>
      <c r="J27" s="215"/>
      <c r="K27" s="258" t="s">
        <v>1113</v>
      </c>
      <c r="L27" s="215"/>
      <c r="M27" s="259"/>
      <c r="N27" s="259" t="s">
        <v>1113</v>
      </c>
      <c r="O27" s="259"/>
      <c r="P27" s="259"/>
      <c r="Q27" s="234"/>
    </row>
    <row r="28" spans="1:17" s="203" customFormat="1" ht="17.25" customHeight="1" x14ac:dyDescent="0.2">
      <c r="A28" s="574" t="s">
        <v>4531</v>
      </c>
      <c r="B28" s="254" t="s">
        <v>3960</v>
      </c>
      <c r="C28" s="575" t="s">
        <v>3961</v>
      </c>
      <c r="D28" s="214">
        <v>1100</v>
      </c>
      <c r="E28" s="214" t="s">
        <v>3962</v>
      </c>
      <c r="F28" s="580">
        <v>41683</v>
      </c>
      <c r="G28" s="576" t="s">
        <v>3963</v>
      </c>
      <c r="H28" s="257">
        <v>6999</v>
      </c>
      <c r="I28" s="258" t="s">
        <v>1113</v>
      </c>
      <c r="J28" s="215"/>
      <c r="K28" s="258" t="s">
        <v>1113</v>
      </c>
      <c r="L28" s="215"/>
      <c r="M28" s="259"/>
      <c r="N28" s="259" t="s">
        <v>1113</v>
      </c>
      <c r="O28" s="259"/>
      <c r="P28" s="259"/>
      <c r="Q28" s="234"/>
    </row>
    <row r="29" spans="1:17" s="203" customFormat="1" ht="17.25" customHeight="1" x14ac:dyDescent="0.2">
      <c r="A29" s="574"/>
      <c r="B29" s="254" t="s">
        <v>3964</v>
      </c>
      <c r="C29" s="575"/>
      <c r="D29" s="214">
        <v>1100</v>
      </c>
      <c r="E29" s="214" t="s">
        <v>3962</v>
      </c>
      <c r="F29" s="580"/>
      <c r="G29" s="576"/>
      <c r="H29" s="257">
        <v>7000</v>
      </c>
      <c r="I29" s="258" t="s">
        <v>1113</v>
      </c>
      <c r="J29" s="215"/>
      <c r="K29" s="258" t="s">
        <v>1113</v>
      </c>
      <c r="L29" s="215"/>
      <c r="M29" s="259"/>
      <c r="N29" s="259" t="s">
        <v>1113</v>
      </c>
      <c r="O29" s="259"/>
      <c r="P29" s="259"/>
      <c r="Q29" s="234"/>
    </row>
    <row r="30" spans="1:17" s="203" customFormat="1" ht="17.25" customHeight="1" x14ac:dyDescent="0.2">
      <c r="A30" s="574"/>
      <c r="B30" s="254" t="s">
        <v>3965</v>
      </c>
      <c r="C30" s="575"/>
      <c r="D30" s="214">
        <v>836.2</v>
      </c>
      <c r="E30" s="214" t="s">
        <v>3962</v>
      </c>
      <c r="F30" s="580"/>
      <c r="G30" s="576"/>
      <c r="H30" s="257">
        <v>7001</v>
      </c>
      <c r="I30" s="258" t="s">
        <v>1113</v>
      </c>
      <c r="J30" s="215"/>
      <c r="K30" s="258" t="s">
        <v>1113</v>
      </c>
      <c r="L30" s="215"/>
      <c r="M30" s="259" t="s">
        <v>1113</v>
      </c>
      <c r="N30" s="259"/>
      <c r="O30" s="259"/>
      <c r="P30" s="259"/>
      <c r="Q30" s="234"/>
    </row>
    <row r="31" spans="1:17" s="203" customFormat="1" ht="17.25" customHeight="1" x14ac:dyDescent="0.2">
      <c r="A31" s="574"/>
      <c r="B31" s="254" t="s">
        <v>3966</v>
      </c>
      <c r="C31" s="575"/>
      <c r="D31" s="214">
        <v>625</v>
      </c>
      <c r="E31" s="214" t="s">
        <v>3962</v>
      </c>
      <c r="F31" s="580"/>
      <c r="G31" s="576"/>
      <c r="H31" s="257">
        <v>7002</v>
      </c>
      <c r="I31" s="258" t="s">
        <v>1113</v>
      </c>
      <c r="J31" s="215"/>
      <c r="K31" s="258" t="s">
        <v>1113</v>
      </c>
      <c r="L31" s="215"/>
      <c r="M31" s="259" t="s">
        <v>1113</v>
      </c>
      <c r="N31" s="259"/>
      <c r="O31" s="259"/>
      <c r="P31" s="259"/>
      <c r="Q31" s="234"/>
    </row>
    <row r="32" spans="1:17" s="203" customFormat="1" ht="17.25" customHeight="1" x14ac:dyDescent="0.2">
      <c r="A32" s="574"/>
      <c r="B32" s="254" t="s">
        <v>3967</v>
      </c>
      <c r="C32" s="575"/>
      <c r="D32" s="214">
        <v>420</v>
      </c>
      <c r="E32" s="214" t="s">
        <v>3962</v>
      </c>
      <c r="F32" s="580"/>
      <c r="G32" s="576"/>
      <c r="H32" s="257">
        <v>7003</v>
      </c>
      <c r="I32" s="258" t="s">
        <v>1113</v>
      </c>
      <c r="J32" s="215"/>
      <c r="K32" s="258" t="s">
        <v>1113</v>
      </c>
      <c r="L32" s="215"/>
      <c r="M32" s="259" t="s">
        <v>1113</v>
      </c>
      <c r="N32" s="259"/>
      <c r="O32" s="259"/>
      <c r="P32" s="259"/>
      <c r="Q32" s="234"/>
    </row>
    <row r="33" spans="1:17" s="203" customFormat="1" ht="17.25" customHeight="1" x14ac:dyDescent="0.2">
      <c r="A33" s="574"/>
      <c r="B33" s="254" t="s">
        <v>3968</v>
      </c>
      <c r="C33" s="575"/>
      <c r="D33" s="214">
        <v>542.40000000000009</v>
      </c>
      <c r="E33" s="214" t="s">
        <v>3962</v>
      </c>
      <c r="F33" s="580"/>
      <c r="G33" s="576"/>
      <c r="H33" s="257">
        <v>7004</v>
      </c>
      <c r="I33" s="258" t="s">
        <v>1113</v>
      </c>
      <c r="J33" s="215"/>
      <c r="K33" s="258" t="s">
        <v>1113</v>
      </c>
      <c r="L33" s="215"/>
      <c r="M33" s="259"/>
      <c r="N33" s="259" t="s">
        <v>1113</v>
      </c>
      <c r="O33" s="259"/>
      <c r="P33" s="259"/>
      <c r="Q33" s="234"/>
    </row>
    <row r="34" spans="1:17" s="203" customFormat="1" ht="17.25" customHeight="1" x14ac:dyDescent="0.2">
      <c r="A34" s="574"/>
      <c r="B34" s="254" t="s">
        <v>3969</v>
      </c>
      <c r="C34" s="575"/>
      <c r="D34" s="214">
        <v>100</v>
      </c>
      <c r="E34" s="214" t="s">
        <v>3962</v>
      </c>
      <c r="F34" s="580"/>
      <c r="G34" s="576"/>
      <c r="H34" s="257">
        <v>7005</v>
      </c>
      <c r="I34" s="258" t="s">
        <v>1113</v>
      </c>
      <c r="J34" s="215"/>
      <c r="K34" s="258" t="s">
        <v>1113</v>
      </c>
      <c r="L34" s="215"/>
      <c r="M34" s="259" t="s">
        <v>1113</v>
      </c>
      <c r="N34" s="259"/>
      <c r="O34" s="259"/>
      <c r="P34" s="259"/>
      <c r="Q34" s="234"/>
    </row>
    <row r="35" spans="1:17" s="203" customFormat="1" ht="17.25" customHeight="1" x14ac:dyDescent="0.2">
      <c r="A35" s="574"/>
      <c r="B35" s="254" t="s">
        <v>3970</v>
      </c>
      <c r="C35" s="575"/>
      <c r="D35" s="214">
        <v>920</v>
      </c>
      <c r="E35" s="214" t="s">
        <v>3962</v>
      </c>
      <c r="F35" s="580"/>
      <c r="G35" s="576"/>
      <c r="H35" s="257">
        <v>7006</v>
      </c>
      <c r="I35" s="258" t="s">
        <v>1113</v>
      </c>
      <c r="J35" s="215"/>
      <c r="K35" s="258" t="s">
        <v>1113</v>
      </c>
      <c r="L35" s="215"/>
      <c r="M35" s="259"/>
      <c r="N35" s="259" t="s">
        <v>1113</v>
      </c>
      <c r="O35" s="259"/>
      <c r="P35" s="259"/>
      <c r="Q35" s="234"/>
    </row>
    <row r="36" spans="1:17" s="203" customFormat="1" ht="17.25" customHeight="1" x14ac:dyDescent="0.2">
      <c r="A36" s="574"/>
      <c r="B36" s="254" t="s">
        <v>3971</v>
      </c>
      <c r="C36" s="575"/>
      <c r="D36" s="214">
        <v>920</v>
      </c>
      <c r="E36" s="214" t="s">
        <v>3962</v>
      </c>
      <c r="F36" s="580"/>
      <c r="G36" s="576"/>
      <c r="H36" s="257">
        <v>7007</v>
      </c>
      <c r="I36" s="258" t="s">
        <v>1113</v>
      </c>
      <c r="J36" s="215"/>
      <c r="K36" s="258" t="s">
        <v>1113</v>
      </c>
      <c r="L36" s="215"/>
      <c r="M36" s="259" t="s">
        <v>1113</v>
      </c>
      <c r="N36" s="259"/>
      <c r="O36" s="259"/>
      <c r="P36" s="259"/>
      <c r="Q36" s="234"/>
    </row>
    <row r="37" spans="1:17" s="203" customFormat="1" ht="17.25" customHeight="1" x14ac:dyDescent="0.2">
      <c r="A37" s="574"/>
      <c r="B37" s="254" t="s">
        <v>3972</v>
      </c>
      <c r="C37" s="575"/>
      <c r="D37" s="214">
        <v>810</v>
      </c>
      <c r="E37" s="214" t="s">
        <v>3962</v>
      </c>
      <c r="F37" s="580"/>
      <c r="G37" s="576"/>
      <c r="H37" s="257">
        <v>7008</v>
      </c>
      <c r="I37" s="258" t="s">
        <v>1113</v>
      </c>
      <c r="J37" s="215"/>
      <c r="K37" s="258" t="s">
        <v>1113</v>
      </c>
      <c r="L37" s="215"/>
      <c r="M37" s="259"/>
      <c r="N37" s="259" t="s">
        <v>1113</v>
      </c>
      <c r="O37" s="259"/>
      <c r="P37" s="259"/>
      <c r="Q37" s="234"/>
    </row>
    <row r="38" spans="1:17" s="203" customFormat="1" ht="17.25" customHeight="1" x14ac:dyDescent="0.2">
      <c r="A38" s="574"/>
      <c r="B38" s="254" t="s">
        <v>3973</v>
      </c>
      <c r="C38" s="575"/>
      <c r="D38" s="214">
        <v>598</v>
      </c>
      <c r="E38" s="214" t="s">
        <v>3962</v>
      </c>
      <c r="F38" s="580"/>
      <c r="G38" s="576"/>
      <c r="H38" s="257">
        <v>7009</v>
      </c>
      <c r="I38" s="304" t="s">
        <v>1113</v>
      </c>
      <c r="J38" s="216"/>
      <c r="K38" s="304" t="s">
        <v>1113</v>
      </c>
      <c r="L38" s="216"/>
      <c r="M38" s="304"/>
      <c r="N38" s="304"/>
      <c r="O38" s="304" t="s">
        <v>1113</v>
      </c>
      <c r="P38" s="259"/>
      <c r="Q38" s="234"/>
    </row>
    <row r="39" spans="1:17" s="203" customFormat="1" ht="17.25" customHeight="1" x14ac:dyDescent="0.2">
      <c r="A39" s="574"/>
      <c r="B39" s="254" t="s">
        <v>3974</v>
      </c>
      <c r="C39" s="575"/>
      <c r="D39" s="214">
        <v>350</v>
      </c>
      <c r="E39" s="214" t="s">
        <v>3962</v>
      </c>
      <c r="F39" s="580"/>
      <c r="G39" s="576"/>
      <c r="H39" s="257">
        <v>7010</v>
      </c>
      <c r="I39" s="258" t="s">
        <v>1113</v>
      </c>
      <c r="J39" s="215"/>
      <c r="K39" s="258" t="s">
        <v>1113</v>
      </c>
      <c r="L39" s="215"/>
      <c r="M39" s="259"/>
      <c r="N39" s="259" t="s">
        <v>1113</v>
      </c>
      <c r="O39" s="259"/>
      <c r="P39" s="259"/>
      <c r="Q39" s="234"/>
    </row>
    <row r="40" spans="1:17" s="203" customFormat="1" ht="17.25" customHeight="1" x14ac:dyDescent="0.2">
      <c r="A40" s="574"/>
      <c r="B40" s="254" t="s">
        <v>3975</v>
      </c>
      <c r="C40" s="575"/>
      <c r="D40" s="214">
        <v>270</v>
      </c>
      <c r="E40" s="214" t="s">
        <v>3962</v>
      </c>
      <c r="F40" s="580"/>
      <c r="G40" s="576"/>
      <c r="H40" s="257">
        <v>7011</v>
      </c>
      <c r="I40" s="258" t="s">
        <v>1113</v>
      </c>
      <c r="J40" s="215"/>
      <c r="K40" s="258" t="s">
        <v>1113</v>
      </c>
      <c r="L40" s="215"/>
      <c r="M40" s="259" t="s">
        <v>1113</v>
      </c>
      <c r="N40" s="259"/>
      <c r="O40" s="259"/>
      <c r="P40" s="259"/>
      <c r="Q40" s="234"/>
    </row>
    <row r="41" spans="1:17" s="203" customFormat="1" ht="17.25" customHeight="1" x14ac:dyDescent="0.2">
      <c r="A41" s="574"/>
      <c r="B41" s="254" t="s">
        <v>3976</v>
      </c>
      <c r="C41" s="575"/>
      <c r="D41" s="214">
        <v>1325</v>
      </c>
      <c r="E41" s="214" t="s">
        <v>3962</v>
      </c>
      <c r="F41" s="580"/>
      <c r="G41" s="576"/>
      <c r="H41" s="257">
        <v>7012</v>
      </c>
      <c r="I41" s="258" t="s">
        <v>1113</v>
      </c>
      <c r="J41" s="215"/>
      <c r="K41" s="258" t="s">
        <v>1113</v>
      </c>
      <c r="L41" s="215"/>
      <c r="M41" s="259"/>
      <c r="N41" s="259" t="s">
        <v>1113</v>
      </c>
      <c r="O41" s="259"/>
      <c r="P41" s="259"/>
      <c r="Q41" s="234"/>
    </row>
    <row r="42" spans="1:17" s="203" customFormat="1" ht="17.25" customHeight="1" x14ac:dyDescent="0.2">
      <c r="A42" s="574"/>
      <c r="B42" s="254" t="s">
        <v>3977</v>
      </c>
      <c r="C42" s="575"/>
      <c r="D42" s="214">
        <v>1300</v>
      </c>
      <c r="E42" s="214" t="s">
        <v>3962</v>
      </c>
      <c r="F42" s="580"/>
      <c r="G42" s="576"/>
      <c r="H42" s="257">
        <v>7013</v>
      </c>
      <c r="I42" s="258" t="s">
        <v>1113</v>
      </c>
      <c r="J42" s="215"/>
      <c r="K42" s="258" t="s">
        <v>1113</v>
      </c>
      <c r="L42" s="215"/>
      <c r="M42" s="259"/>
      <c r="N42" s="259" t="s">
        <v>1113</v>
      </c>
      <c r="O42" s="259"/>
      <c r="P42" s="259"/>
      <c r="Q42" s="234"/>
    </row>
    <row r="43" spans="1:17" s="203" customFormat="1" ht="17.25" customHeight="1" x14ac:dyDescent="0.2">
      <c r="A43" s="574"/>
      <c r="B43" s="254" t="s">
        <v>3978</v>
      </c>
      <c r="C43" s="575"/>
      <c r="D43" s="214">
        <v>1325</v>
      </c>
      <c r="E43" s="214" t="s">
        <v>3962</v>
      </c>
      <c r="F43" s="580"/>
      <c r="G43" s="576"/>
      <c r="H43" s="257">
        <v>7014</v>
      </c>
      <c r="I43" s="258" t="s">
        <v>1113</v>
      </c>
      <c r="J43" s="215"/>
      <c r="K43" s="258" t="s">
        <v>1113</v>
      </c>
      <c r="L43" s="215"/>
      <c r="M43" s="259" t="s">
        <v>1113</v>
      </c>
      <c r="N43" s="259"/>
      <c r="O43" s="259"/>
      <c r="P43" s="259"/>
      <c r="Q43" s="234"/>
    </row>
    <row r="44" spans="1:17" s="203" customFormat="1" ht="17.25" customHeight="1" x14ac:dyDescent="0.2">
      <c r="A44" s="574"/>
      <c r="B44" s="254" t="s">
        <v>3979</v>
      </c>
      <c r="C44" s="575"/>
      <c r="D44" s="214">
        <v>750</v>
      </c>
      <c r="E44" s="214" t="s">
        <v>3962</v>
      </c>
      <c r="F44" s="580"/>
      <c r="G44" s="576"/>
      <c r="H44" s="257">
        <v>7015</v>
      </c>
      <c r="I44" s="258" t="s">
        <v>1113</v>
      </c>
      <c r="J44" s="215"/>
      <c r="K44" s="258" t="s">
        <v>1113</v>
      </c>
      <c r="L44" s="215"/>
      <c r="M44" s="259"/>
      <c r="N44" s="259" t="s">
        <v>1113</v>
      </c>
      <c r="O44" s="259"/>
      <c r="P44" s="259"/>
      <c r="Q44" s="234"/>
    </row>
    <row r="45" spans="1:17" s="203" customFormat="1" ht="17.25" customHeight="1" x14ac:dyDescent="0.2">
      <c r="A45" s="574"/>
      <c r="B45" s="254" t="s">
        <v>3980</v>
      </c>
      <c r="C45" s="575"/>
      <c r="D45" s="214">
        <v>600</v>
      </c>
      <c r="E45" s="214" t="s">
        <v>3962</v>
      </c>
      <c r="F45" s="580"/>
      <c r="G45" s="576"/>
      <c r="H45" s="257">
        <v>7016</v>
      </c>
      <c r="I45" s="258" t="s">
        <v>1113</v>
      </c>
      <c r="J45" s="215"/>
      <c r="K45" s="258" t="s">
        <v>1113</v>
      </c>
      <c r="L45" s="215"/>
      <c r="M45" s="259" t="s">
        <v>1113</v>
      </c>
      <c r="N45" s="259"/>
      <c r="O45" s="259"/>
      <c r="P45" s="259"/>
      <c r="Q45" s="234"/>
    </row>
    <row r="46" spans="1:17" s="203" customFormat="1" ht="17.25" customHeight="1" x14ac:dyDescent="0.2">
      <c r="A46" s="574"/>
      <c r="B46" s="254" t="s">
        <v>3981</v>
      </c>
      <c r="C46" s="575"/>
      <c r="D46" s="214">
        <v>593.25</v>
      </c>
      <c r="E46" s="214" t="s">
        <v>3962</v>
      </c>
      <c r="F46" s="580"/>
      <c r="G46" s="576"/>
      <c r="H46" s="257">
        <v>7017</v>
      </c>
      <c r="I46" s="258" t="s">
        <v>1113</v>
      </c>
      <c r="J46" s="215"/>
      <c r="K46" s="258" t="s">
        <v>1113</v>
      </c>
      <c r="L46" s="215"/>
      <c r="M46" s="259" t="s">
        <v>1113</v>
      </c>
      <c r="N46" s="259"/>
      <c r="O46" s="259"/>
      <c r="P46" s="259"/>
      <c r="Q46" s="234"/>
    </row>
    <row r="47" spans="1:17" s="203" customFormat="1" ht="17.25" customHeight="1" x14ac:dyDescent="0.2">
      <c r="A47" s="574"/>
      <c r="B47" s="254" t="s">
        <v>3982</v>
      </c>
      <c r="C47" s="575"/>
      <c r="D47" s="214">
        <v>858</v>
      </c>
      <c r="E47" s="214" t="s">
        <v>3962</v>
      </c>
      <c r="F47" s="580"/>
      <c r="G47" s="576"/>
      <c r="H47" s="257">
        <v>7018</v>
      </c>
      <c r="I47" s="258" t="s">
        <v>1113</v>
      </c>
      <c r="J47" s="215"/>
      <c r="K47" s="258" t="s">
        <v>1113</v>
      </c>
      <c r="L47" s="215"/>
      <c r="M47" s="259"/>
      <c r="N47" s="259" t="s">
        <v>1113</v>
      </c>
      <c r="O47" s="259"/>
      <c r="P47" s="259"/>
      <c r="Q47" s="234"/>
    </row>
    <row r="48" spans="1:17" s="203" customFormat="1" ht="17.25" customHeight="1" x14ac:dyDescent="0.2">
      <c r="A48" s="574"/>
      <c r="B48" s="254" t="s">
        <v>3983</v>
      </c>
      <c r="C48" s="575"/>
      <c r="D48" s="214">
        <v>550</v>
      </c>
      <c r="E48" s="214" t="s">
        <v>3962</v>
      </c>
      <c r="F48" s="580"/>
      <c r="G48" s="576"/>
      <c r="H48" s="257">
        <v>7019</v>
      </c>
      <c r="I48" s="258" t="s">
        <v>1113</v>
      </c>
      <c r="J48" s="215"/>
      <c r="K48" s="258" t="s">
        <v>1113</v>
      </c>
      <c r="L48" s="215"/>
      <c r="M48" s="259" t="s">
        <v>1113</v>
      </c>
      <c r="N48" s="259"/>
      <c r="O48" s="259"/>
      <c r="P48" s="259"/>
      <c r="Q48" s="234"/>
    </row>
    <row r="49" spans="1:17" s="203" customFormat="1" ht="17.25" customHeight="1" x14ac:dyDescent="0.2">
      <c r="A49" s="574"/>
      <c r="B49" s="254" t="s">
        <v>3984</v>
      </c>
      <c r="C49" s="575"/>
      <c r="D49" s="214">
        <v>858</v>
      </c>
      <c r="E49" s="214" t="s">
        <v>3962</v>
      </c>
      <c r="F49" s="580"/>
      <c r="G49" s="576"/>
      <c r="H49" s="257">
        <v>7020</v>
      </c>
      <c r="I49" s="258" t="s">
        <v>1113</v>
      </c>
      <c r="J49" s="215"/>
      <c r="K49" s="258" t="s">
        <v>1113</v>
      </c>
      <c r="L49" s="215"/>
      <c r="M49" s="259" t="s">
        <v>1113</v>
      </c>
      <c r="N49" s="259"/>
      <c r="O49" s="259"/>
      <c r="P49" s="259"/>
      <c r="Q49" s="234"/>
    </row>
    <row r="50" spans="1:17" s="203" customFormat="1" ht="17.25" customHeight="1" x14ac:dyDescent="0.2">
      <c r="A50" s="574"/>
      <c r="B50" s="254" t="s">
        <v>3985</v>
      </c>
      <c r="C50" s="575"/>
      <c r="D50" s="214">
        <v>375</v>
      </c>
      <c r="E50" s="214" t="s">
        <v>3962</v>
      </c>
      <c r="F50" s="580"/>
      <c r="G50" s="576"/>
      <c r="H50" s="257">
        <v>7021</v>
      </c>
      <c r="I50" s="258" t="s">
        <v>1113</v>
      </c>
      <c r="J50" s="215"/>
      <c r="K50" s="258" t="s">
        <v>1113</v>
      </c>
      <c r="L50" s="215"/>
      <c r="M50" s="259" t="s">
        <v>1113</v>
      </c>
      <c r="N50" s="259"/>
      <c r="O50" s="259"/>
      <c r="P50" s="259"/>
      <c r="Q50" s="234"/>
    </row>
    <row r="51" spans="1:17" s="203" customFormat="1" ht="17.25" customHeight="1" x14ac:dyDescent="0.2">
      <c r="A51" s="574"/>
      <c r="B51" s="254" t="s">
        <v>3986</v>
      </c>
      <c r="C51" s="575"/>
      <c r="D51" s="214">
        <v>250</v>
      </c>
      <c r="E51" s="214" t="s">
        <v>3962</v>
      </c>
      <c r="F51" s="580"/>
      <c r="G51" s="576"/>
      <c r="H51" s="257">
        <v>7022</v>
      </c>
      <c r="I51" s="258" t="s">
        <v>1113</v>
      </c>
      <c r="J51" s="215"/>
      <c r="K51" s="258" t="s">
        <v>1113</v>
      </c>
      <c r="L51" s="215"/>
      <c r="M51" s="259"/>
      <c r="N51" s="259"/>
      <c r="O51" s="259" t="s">
        <v>3987</v>
      </c>
      <c r="P51" s="259"/>
      <c r="Q51" s="234"/>
    </row>
    <row r="52" spans="1:17" s="203" customFormat="1" ht="17.25" customHeight="1" x14ac:dyDescent="0.2">
      <c r="A52" s="574"/>
      <c r="B52" s="254" t="s">
        <v>3988</v>
      </c>
      <c r="C52" s="575"/>
      <c r="D52" s="214">
        <v>1988.8000000000002</v>
      </c>
      <c r="E52" s="214" t="s">
        <v>3962</v>
      </c>
      <c r="F52" s="580"/>
      <c r="G52" s="576"/>
      <c r="H52" s="257">
        <v>7023</v>
      </c>
      <c r="I52" s="258" t="s">
        <v>1113</v>
      </c>
      <c r="J52" s="215"/>
      <c r="K52" s="258" t="s">
        <v>1113</v>
      </c>
      <c r="L52" s="215"/>
      <c r="M52" s="259"/>
      <c r="N52" s="259" t="s">
        <v>1113</v>
      </c>
      <c r="O52" s="259"/>
      <c r="P52" s="259"/>
      <c r="Q52" s="234"/>
    </row>
    <row r="53" spans="1:17" s="203" customFormat="1" ht="17.25" customHeight="1" x14ac:dyDescent="0.2">
      <c r="A53" s="574"/>
      <c r="B53" s="254" t="s">
        <v>3989</v>
      </c>
      <c r="C53" s="575"/>
      <c r="D53" s="214">
        <v>2000</v>
      </c>
      <c r="E53" s="214" t="s">
        <v>3962</v>
      </c>
      <c r="F53" s="580"/>
      <c r="G53" s="576"/>
      <c r="H53" s="257">
        <v>7024</v>
      </c>
      <c r="I53" s="258" t="s">
        <v>1113</v>
      </c>
      <c r="J53" s="215"/>
      <c r="K53" s="258" t="s">
        <v>1113</v>
      </c>
      <c r="L53" s="215"/>
      <c r="M53" s="259"/>
      <c r="N53" s="259" t="s">
        <v>1113</v>
      </c>
      <c r="O53" s="259"/>
      <c r="P53" s="259"/>
      <c r="Q53" s="234"/>
    </row>
    <row r="54" spans="1:17" s="203" customFormat="1" ht="17.25" customHeight="1" x14ac:dyDescent="0.2">
      <c r="A54" s="574"/>
      <c r="B54" s="254" t="s">
        <v>3990</v>
      </c>
      <c r="C54" s="575"/>
      <c r="D54" s="214">
        <v>560</v>
      </c>
      <c r="E54" s="214" t="s">
        <v>3962</v>
      </c>
      <c r="F54" s="580"/>
      <c r="G54" s="576"/>
      <c r="H54" s="257">
        <v>7025</v>
      </c>
      <c r="I54" s="258" t="s">
        <v>1113</v>
      </c>
      <c r="J54" s="215"/>
      <c r="K54" s="258" t="s">
        <v>1113</v>
      </c>
      <c r="L54" s="215"/>
      <c r="M54" s="259" t="s">
        <v>1113</v>
      </c>
      <c r="N54" s="259"/>
      <c r="O54" s="259"/>
      <c r="P54" s="259"/>
      <c r="Q54" s="234"/>
    </row>
    <row r="55" spans="1:17" s="203" customFormat="1" ht="17.25" customHeight="1" x14ac:dyDescent="0.2">
      <c r="A55" s="574"/>
      <c r="B55" s="254" t="s">
        <v>3991</v>
      </c>
      <c r="C55" s="575"/>
      <c r="D55" s="214">
        <v>480</v>
      </c>
      <c r="E55" s="214" t="s">
        <v>3962</v>
      </c>
      <c r="F55" s="580"/>
      <c r="G55" s="576"/>
      <c r="H55" s="257">
        <v>7026</v>
      </c>
      <c r="I55" s="258" t="s">
        <v>1113</v>
      </c>
      <c r="J55" s="215"/>
      <c r="K55" s="258" t="s">
        <v>1113</v>
      </c>
      <c r="L55" s="215"/>
      <c r="M55" s="259" t="s">
        <v>3987</v>
      </c>
      <c r="N55" s="259"/>
      <c r="O55" s="259"/>
      <c r="P55" s="259"/>
      <c r="Q55" s="234"/>
    </row>
    <row r="56" spans="1:17" s="203" customFormat="1" ht="17.25" customHeight="1" x14ac:dyDescent="0.2">
      <c r="A56" s="574"/>
      <c r="B56" s="254" t="s">
        <v>3992</v>
      </c>
      <c r="C56" s="575"/>
      <c r="D56" s="214">
        <v>264</v>
      </c>
      <c r="E56" s="214" t="s">
        <v>3962</v>
      </c>
      <c r="F56" s="580"/>
      <c r="G56" s="576"/>
      <c r="H56" s="257">
        <v>7027</v>
      </c>
      <c r="I56" s="258" t="s">
        <v>1113</v>
      </c>
      <c r="J56" s="215"/>
      <c r="K56" s="258" t="s">
        <v>1113</v>
      </c>
      <c r="L56" s="215"/>
      <c r="M56" s="259"/>
      <c r="N56" s="259"/>
      <c r="O56" s="259" t="s">
        <v>1113</v>
      </c>
      <c r="P56" s="259"/>
      <c r="Q56" s="234"/>
    </row>
    <row r="57" spans="1:17" s="203" customFormat="1" ht="17.25" customHeight="1" x14ac:dyDescent="0.2">
      <c r="A57" s="574"/>
      <c r="B57" s="254" t="s">
        <v>3993</v>
      </c>
      <c r="C57" s="575"/>
      <c r="D57" s="214">
        <v>400</v>
      </c>
      <c r="E57" s="214" t="s">
        <v>3962</v>
      </c>
      <c r="F57" s="580"/>
      <c r="G57" s="576"/>
      <c r="H57" s="257">
        <v>7028</v>
      </c>
      <c r="I57" s="258" t="s">
        <v>1113</v>
      </c>
      <c r="J57" s="215"/>
      <c r="K57" s="258" t="s">
        <v>1113</v>
      </c>
      <c r="L57" s="215"/>
      <c r="M57" s="259"/>
      <c r="N57" s="259" t="s">
        <v>1113</v>
      </c>
      <c r="O57" s="259"/>
      <c r="P57" s="259"/>
      <c r="Q57" s="234"/>
    </row>
    <row r="58" spans="1:17" s="203" customFormat="1" ht="17.25" customHeight="1" x14ac:dyDescent="0.2">
      <c r="A58" s="574"/>
      <c r="B58" s="254" t="s">
        <v>3994</v>
      </c>
      <c r="C58" s="575"/>
      <c r="D58" s="214">
        <v>100</v>
      </c>
      <c r="E58" s="214" t="s">
        <v>3962</v>
      </c>
      <c r="F58" s="580"/>
      <c r="G58" s="576"/>
      <c r="H58" s="257">
        <v>7029</v>
      </c>
      <c r="I58" s="258" t="s">
        <v>1113</v>
      </c>
      <c r="J58" s="215"/>
      <c r="K58" s="258" t="s">
        <v>1113</v>
      </c>
      <c r="L58" s="215"/>
      <c r="M58" s="259" t="s">
        <v>1113</v>
      </c>
      <c r="N58" s="259"/>
      <c r="O58" s="259"/>
      <c r="P58" s="259"/>
      <c r="Q58" s="234"/>
    </row>
    <row r="59" spans="1:17" s="203" customFormat="1" ht="17.25" customHeight="1" x14ac:dyDescent="0.2">
      <c r="A59" s="574"/>
      <c r="B59" s="254" t="s">
        <v>3995</v>
      </c>
      <c r="C59" s="575"/>
      <c r="D59" s="214">
        <v>4250</v>
      </c>
      <c r="E59" s="214" t="s">
        <v>3962</v>
      </c>
      <c r="F59" s="580"/>
      <c r="G59" s="576"/>
      <c r="H59" s="257">
        <v>7030</v>
      </c>
      <c r="I59" s="258" t="s">
        <v>1113</v>
      </c>
      <c r="J59" s="215"/>
      <c r="K59" s="258" t="s">
        <v>1113</v>
      </c>
      <c r="L59" s="215"/>
      <c r="M59" s="259" t="s">
        <v>1113</v>
      </c>
      <c r="N59" s="259"/>
      <c r="O59" s="259"/>
      <c r="P59" s="259"/>
      <c r="Q59" s="234"/>
    </row>
    <row r="60" spans="1:17" s="203" customFormat="1" ht="17.25" customHeight="1" x14ac:dyDescent="0.2">
      <c r="A60" s="574"/>
      <c r="B60" s="254" t="s">
        <v>3996</v>
      </c>
      <c r="C60" s="575"/>
      <c r="D60" s="214">
        <v>3660</v>
      </c>
      <c r="E60" s="214" t="s">
        <v>3962</v>
      </c>
      <c r="F60" s="580"/>
      <c r="G60" s="576"/>
      <c r="H60" s="257">
        <v>7031</v>
      </c>
      <c r="I60" s="258" t="s">
        <v>1113</v>
      </c>
      <c r="J60" s="215"/>
      <c r="K60" s="258" t="s">
        <v>1113</v>
      </c>
      <c r="L60" s="215"/>
      <c r="M60" s="259" t="s">
        <v>1113</v>
      </c>
      <c r="N60" s="259"/>
      <c r="O60" s="259"/>
      <c r="P60" s="259"/>
      <c r="Q60" s="234"/>
    </row>
    <row r="61" spans="1:17" s="203" customFormat="1" ht="17.25" customHeight="1" x14ac:dyDescent="0.2">
      <c r="A61" s="574"/>
      <c r="B61" s="254" t="s">
        <v>3997</v>
      </c>
      <c r="C61" s="575"/>
      <c r="D61" s="214">
        <v>3740</v>
      </c>
      <c r="E61" s="214" t="s">
        <v>3962</v>
      </c>
      <c r="F61" s="580"/>
      <c r="G61" s="576"/>
      <c r="H61" s="257">
        <v>7032</v>
      </c>
      <c r="I61" s="258" t="s">
        <v>1113</v>
      </c>
      <c r="J61" s="215"/>
      <c r="K61" s="258" t="s">
        <v>1113</v>
      </c>
      <c r="L61" s="215"/>
      <c r="M61" s="259"/>
      <c r="N61" s="259" t="s">
        <v>1113</v>
      </c>
      <c r="O61" s="259"/>
      <c r="P61" s="259"/>
      <c r="Q61" s="234"/>
    </row>
    <row r="62" spans="1:17" s="203" customFormat="1" ht="17.25" customHeight="1" x14ac:dyDescent="0.2">
      <c r="A62" s="574"/>
      <c r="B62" s="254" t="s">
        <v>3998</v>
      </c>
      <c r="C62" s="575"/>
      <c r="D62" s="214">
        <v>3700</v>
      </c>
      <c r="E62" s="214" t="s">
        <v>3962</v>
      </c>
      <c r="F62" s="580"/>
      <c r="G62" s="576"/>
      <c r="H62" s="257">
        <v>7033</v>
      </c>
      <c r="I62" s="258" t="s">
        <v>1113</v>
      </c>
      <c r="J62" s="215"/>
      <c r="K62" s="258" t="s">
        <v>1113</v>
      </c>
      <c r="L62" s="215"/>
      <c r="M62" s="259" t="s">
        <v>1113</v>
      </c>
      <c r="N62" s="259"/>
      <c r="O62" s="259"/>
      <c r="P62" s="259"/>
      <c r="Q62" s="234"/>
    </row>
    <row r="63" spans="1:17" s="203" customFormat="1" ht="17.25" customHeight="1" x14ac:dyDescent="0.2">
      <c r="A63" s="574"/>
      <c r="B63" s="254" t="s">
        <v>3999</v>
      </c>
      <c r="C63" s="575"/>
      <c r="D63" s="214">
        <v>1500</v>
      </c>
      <c r="E63" s="214" t="s">
        <v>3962</v>
      </c>
      <c r="F63" s="580"/>
      <c r="G63" s="576"/>
      <c r="H63" s="257">
        <v>7034</v>
      </c>
      <c r="I63" s="258" t="s">
        <v>1113</v>
      </c>
      <c r="J63" s="215"/>
      <c r="K63" s="258" t="s">
        <v>1113</v>
      </c>
      <c r="L63" s="215"/>
      <c r="M63" s="259" t="s">
        <v>1113</v>
      </c>
      <c r="N63" s="259"/>
      <c r="O63" s="259"/>
      <c r="P63" s="259"/>
      <c r="Q63" s="234"/>
    </row>
    <row r="64" spans="1:17" s="203" customFormat="1" ht="17.25" customHeight="1" x14ac:dyDescent="0.2">
      <c r="A64" s="574"/>
      <c r="B64" s="254" t="s">
        <v>4000</v>
      </c>
      <c r="C64" s="575"/>
      <c r="D64" s="214">
        <v>1320</v>
      </c>
      <c r="E64" s="214" t="s">
        <v>3962</v>
      </c>
      <c r="F64" s="580"/>
      <c r="G64" s="576"/>
      <c r="H64" s="257">
        <v>7035</v>
      </c>
      <c r="I64" s="258" t="s">
        <v>1113</v>
      </c>
      <c r="J64" s="215"/>
      <c r="K64" s="258" t="s">
        <v>1113</v>
      </c>
      <c r="L64" s="215"/>
      <c r="M64" s="259" t="s">
        <v>1113</v>
      </c>
      <c r="N64" s="259"/>
      <c r="O64" s="259"/>
      <c r="P64" s="259"/>
      <c r="Q64" s="234"/>
    </row>
    <row r="65" spans="1:17" s="203" customFormat="1" ht="17.25" customHeight="1" x14ac:dyDescent="0.2">
      <c r="A65" s="574"/>
      <c r="B65" s="254" t="s">
        <v>4001</v>
      </c>
      <c r="C65" s="575"/>
      <c r="D65" s="214">
        <v>4425</v>
      </c>
      <c r="E65" s="214" t="s">
        <v>3962</v>
      </c>
      <c r="F65" s="580"/>
      <c r="G65" s="576"/>
      <c r="H65" s="257">
        <v>7036</v>
      </c>
      <c r="I65" s="258" t="s">
        <v>1113</v>
      </c>
      <c r="J65" s="215"/>
      <c r="K65" s="258" t="s">
        <v>1113</v>
      </c>
      <c r="L65" s="215"/>
      <c r="M65" s="259"/>
      <c r="N65" s="259" t="s">
        <v>1113</v>
      </c>
      <c r="O65" s="259"/>
      <c r="P65" s="259"/>
      <c r="Q65" s="234"/>
    </row>
    <row r="66" spans="1:17" s="203" customFormat="1" ht="17.25" customHeight="1" x14ac:dyDescent="0.2">
      <c r="A66" s="574"/>
      <c r="B66" s="254" t="s">
        <v>4002</v>
      </c>
      <c r="C66" s="575"/>
      <c r="D66" s="214">
        <v>4400</v>
      </c>
      <c r="E66" s="214" t="s">
        <v>3962</v>
      </c>
      <c r="F66" s="580"/>
      <c r="G66" s="576"/>
      <c r="H66" s="257">
        <v>7037</v>
      </c>
      <c r="I66" s="258" t="s">
        <v>1113</v>
      </c>
      <c r="J66" s="215"/>
      <c r="K66" s="258" t="s">
        <v>1113</v>
      </c>
      <c r="L66" s="215"/>
      <c r="M66" s="259"/>
      <c r="N66" s="259" t="s">
        <v>1113</v>
      </c>
      <c r="O66" s="259"/>
      <c r="P66" s="259"/>
      <c r="Q66" s="234"/>
    </row>
    <row r="67" spans="1:17" s="203" customFormat="1" ht="17.25" customHeight="1" x14ac:dyDescent="0.2">
      <c r="A67" s="574"/>
      <c r="B67" s="254" t="s">
        <v>4003</v>
      </c>
      <c r="C67" s="575"/>
      <c r="D67" s="214">
        <v>2700</v>
      </c>
      <c r="E67" s="214" t="s">
        <v>3962</v>
      </c>
      <c r="F67" s="580"/>
      <c r="G67" s="576"/>
      <c r="H67" s="257">
        <v>7038</v>
      </c>
      <c r="I67" s="258" t="s">
        <v>1113</v>
      </c>
      <c r="J67" s="215"/>
      <c r="K67" s="258" t="s">
        <v>1113</v>
      </c>
      <c r="L67" s="215"/>
      <c r="M67" s="259"/>
      <c r="N67" s="259" t="s">
        <v>1113</v>
      </c>
      <c r="O67" s="259"/>
      <c r="P67" s="259"/>
      <c r="Q67" s="234"/>
    </row>
    <row r="68" spans="1:17" s="203" customFormat="1" ht="17.25" customHeight="1" x14ac:dyDescent="0.2">
      <c r="A68" s="574"/>
      <c r="B68" s="254" t="s">
        <v>4004</v>
      </c>
      <c r="C68" s="575"/>
      <c r="D68" s="214">
        <v>1250</v>
      </c>
      <c r="E68" s="214" t="s">
        <v>3962</v>
      </c>
      <c r="F68" s="580"/>
      <c r="G68" s="576"/>
      <c r="H68" s="257">
        <v>7039</v>
      </c>
      <c r="I68" s="258" t="s">
        <v>1113</v>
      </c>
      <c r="J68" s="215"/>
      <c r="K68" s="258" t="s">
        <v>1113</v>
      </c>
      <c r="L68" s="215"/>
      <c r="M68" s="259" t="s">
        <v>1113</v>
      </c>
      <c r="N68" s="259"/>
      <c r="O68" s="259"/>
      <c r="P68" s="259"/>
      <c r="Q68" s="234"/>
    </row>
    <row r="69" spans="1:17" s="203" customFormat="1" ht="17.25" customHeight="1" x14ac:dyDescent="0.2">
      <c r="A69" s="574"/>
      <c r="B69" s="254" t="s">
        <v>3960</v>
      </c>
      <c r="C69" s="575"/>
      <c r="D69" s="214">
        <v>220</v>
      </c>
      <c r="E69" s="214" t="s">
        <v>4005</v>
      </c>
      <c r="F69" s="580">
        <v>41849</v>
      </c>
      <c r="G69" s="576" t="s">
        <v>4006</v>
      </c>
      <c r="H69" s="257" t="s">
        <v>4007</v>
      </c>
      <c r="I69" s="258" t="s">
        <v>1113</v>
      </c>
      <c r="J69" s="215"/>
      <c r="K69" s="258" t="s">
        <v>1113</v>
      </c>
      <c r="L69" s="215"/>
      <c r="M69" s="259"/>
      <c r="N69" s="259" t="s">
        <v>1113</v>
      </c>
      <c r="O69" s="259"/>
      <c r="P69" s="259"/>
      <c r="Q69" s="234"/>
    </row>
    <row r="70" spans="1:17" s="203" customFormat="1" ht="17.25" customHeight="1" x14ac:dyDescent="0.2">
      <c r="A70" s="574"/>
      <c r="B70" s="254" t="s">
        <v>3965</v>
      </c>
      <c r="C70" s="575"/>
      <c r="D70" s="214">
        <v>158.19999999999999</v>
      </c>
      <c r="E70" s="214" t="s">
        <v>4005</v>
      </c>
      <c r="F70" s="580"/>
      <c r="G70" s="576"/>
      <c r="H70" s="257" t="s">
        <v>4008</v>
      </c>
      <c r="I70" s="258" t="s">
        <v>1113</v>
      </c>
      <c r="J70" s="215"/>
      <c r="K70" s="258" t="s">
        <v>1113</v>
      </c>
      <c r="L70" s="215"/>
      <c r="M70" s="259" t="s">
        <v>1113</v>
      </c>
      <c r="N70" s="259"/>
      <c r="O70" s="259"/>
      <c r="P70" s="259"/>
      <c r="Q70" s="234"/>
    </row>
    <row r="71" spans="1:17" s="203" customFormat="1" ht="17.25" customHeight="1" x14ac:dyDescent="0.2">
      <c r="A71" s="574"/>
      <c r="B71" s="254" t="s">
        <v>3976</v>
      </c>
      <c r="C71" s="575"/>
      <c r="D71" s="214">
        <v>250</v>
      </c>
      <c r="E71" s="214" t="s">
        <v>4005</v>
      </c>
      <c r="F71" s="580"/>
      <c r="G71" s="576"/>
      <c r="H71" s="257" t="s">
        <v>4009</v>
      </c>
      <c r="I71" s="258" t="s">
        <v>1113</v>
      </c>
      <c r="J71" s="215"/>
      <c r="K71" s="258" t="s">
        <v>1113</v>
      </c>
      <c r="L71" s="215"/>
      <c r="M71" s="259"/>
      <c r="N71" s="259" t="s">
        <v>1113</v>
      </c>
      <c r="O71" s="259"/>
      <c r="P71" s="259"/>
      <c r="Q71" s="234"/>
    </row>
    <row r="72" spans="1:17" s="203" customFormat="1" ht="17.25" customHeight="1" x14ac:dyDescent="0.2">
      <c r="A72" s="574"/>
      <c r="B72" s="254" t="s">
        <v>3978</v>
      </c>
      <c r="C72" s="575"/>
      <c r="D72" s="214">
        <v>250</v>
      </c>
      <c r="E72" s="214" t="s">
        <v>4005</v>
      </c>
      <c r="F72" s="580"/>
      <c r="G72" s="576"/>
      <c r="H72" s="257" t="s">
        <v>4010</v>
      </c>
      <c r="I72" s="258" t="s">
        <v>1113</v>
      </c>
      <c r="J72" s="215"/>
      <c r="K72" s="258" t="s">
        <v>1113</v>
      </c>
      <c r="L72" s="215"/>
      <c r="M72" s="259" t="s">
        <v>1113</v>
      </c>
      <c r="N72" s="259"/>
      <c r="O72" s="259"/>
      <c r="P72" s="259"/>
      <c r="Q72" s="234"/>
    </row>
    <row r="73" spans="1:17" s="203" customFormat="1" ht="17.25" customHeight="1" x14ac:dyDescent="0.2">
      <c r="A73" s="574"/>
      <c r="B73" s="254" t="s">
        <v>3997</v>
      </c>
      <c r="C73" s="575"/>
      <c r="D73" s="214">
        <v>748</v>
      </c>
      <c r="E73" s="214" t="s">
        <v>4005</v>
      </c>
      <c r="F73" s="580"/>
      <c r="G73" s="576"/>
      <c r="H73" s="257" t="s">
        <v>4011</v>
      </c>
      <c r="I73" s="258" t="s">
        <v>1113</v>
      </c>
      <c r="J73" s="215"/>
      <c r="K73" s="258" t="s">
        <v>1113</v>
      </c>
      <c r="L73" s="215"/>
      <c r="M73" s="259"/>
      <c r="N73" s="259" t="s">
        <v>1113</v>
      </c>
      <c r="O73" s="259"/>
      <c r="P73" s="259"/>
      <c r="Q73" s="234"/>
    </row>
    <row r="74" spans="1:17" s="203" customFormat="1" ht="17.25" customHeight="1" x14ac:dyDescent="0.2">
      <c r="A74" s="574"/>
      <c r="B74" s="254" t="s">
        <v>3995</v>
      </c>
      <c r="C74" s="575"/>
      <c r="D74" s="214">
        <v>850</v>
      </c>
      <c r="E74" s="214" t="s">
        <v>4005</v>
      </c>
      <c r="F74" s="580"/>
      <c r="G74" s="576"/>
      <c r="H74" s="257" t="s">
        <v>4012</v>
      </c>
      <c r="I74" s="258" t="s">
        <v>1113</v>
      </c>
      <c r="J74" s="215"/>
      <c r="K74" s="258" t="s">
        <v>1113</v>
      </c>
      <c r="L74" s="215"/>
      <c r="M74" s="259" t="s">
        <v>1113</v>
      </c>
      <c r="N74" s="259"/>
      <c r="O74" s="259"/>
      <c r="P74" s="259"/>
      <c r="Q74" s="234"/>
    </row>
    <row r="75" spans="1:17" s="203" customFormat="1" ht="17.25" customHeight="1" x14ac:dyDescent="0.2">
      <c r="A75" s="574"/>
      <c r="B75" s="254" t="s">
        <v>3996</v>
      </c>
      <c r="C75" s="575"/>
      <c r="D75" s="214">
        <v>720</v>
      </c>
      <c r="E75" s="214" t="s">
        <v>4005</v>
      </c>
      <c r="F75" s="580"/>
      <c r="G75" s="576"/>
      <c r="H75" s="257" t="s">
        <v>4013</v>
      </c>
      <c r="I75" s="258" t="s">
        <v>1113</v>
      </c>
      <c r="J75" s="215"/>
      <c r="K75" s="258" t="s">
        <v>1113</v>
      </c>
      <c r="L75" s="215"/>
      <c r="M75" s="259" t="s">
        <v>1113</v>
      </c>
      <c r="N75" s="259"/>
      <c r="O75" s="259"/>
      <c r="P75" s="259"/>
      <c r="Q75" s="234"/>
    </row>
    <row r="76" spans="1:17" s="203" customFormat="1" ht="17.25" customHeight="1" x14ac:dyDescent="0.2">
      <c r="A76" s="574"/>
      <c r="B76" s="254" t="s">
        <v>3967</v>
      </c>
      <c r="C76" s="575"/>
      <c r="D76" s="214">
        <v>60</v>
      </c>
      <c r="E76" s="214" t="s">
        <v>4005</v>
      </c>
      <c r="F76" s="580"/>
      <c r="G76" s="576"/>
      <c r="H76" s="257" t="s">
        <v>4014</v>
      </c>
      <c r="I76" s="258" t="s">
        <v>1113</v>
      </c>
      <c r="J76" s="215"/>
      <c r="K76" s="258" t="s">
        <v>1113</v>
      </c>
      <c r="L76" s="215"/>
      <c r="M76" s="259" t="s">
        <v>1113</v>
      </c>
      <c r="N76" s="259"/>
      <c r="O76" s="259"/>
      <c r="P76" s="259"/>
      <c r="Q76" s="234"/>
    </row>
    <row r="77" spans="1:17" s="203" customFormat="1" ht="17.25" customHeight="1" x14ac:dyDescent="0.2">
      <c r="A77" s="574"/>
      <c r="B77" s="254" t="s">
        <v>4003</v>
      </c>
      <c r="C77" s="575"/>
      <c r="D77" s="214">
        <v>540</v>
      </c>
      <c r="E77" s="214" t="s">
        <v>4005</v>
      </c>
      <c r="F77" s="580"/>
      <c r="G77" s="576"/>
      <c r="H77" s="257" t="s">
        <v>4015</v>
      </c>
      <c r="I77" s="258" t="s">
        <v>1113</v>
      </c>
      <c r="J77" s="215"/>
      <c r="K77" s="258" t="s">
        <v>1113</v>
      </c>
      <c r="L77" s="215"/>
      <c r="M77" s="259"/>
      <c r="N77" s="259" t="s">
        <v>1113</v>
      </c>
      <c r="O77" s="259"/>
      <c r="P77" s="259"/>
      <c r="Q77" s="234"/>
    </row>
    <row r="78" spans="1:17" s="203" customFormat="1" ht="30.75" customHeight="1" x14ac:dyDescent="0.2">
      <c r="A78" s="574"/>
      <c r="B78" s="254" t="s">
        <v>3990</v>
      </c>
      <c r="C78" s="575"/>
      <c r="D78" s="214">
        <v>100</v>
      </c>
      <c r="E78" s="214" t="s">
        <v>4005</v>
      </c>
      <c r="F78" s="580"/>
      <c r="G78" s="260" t="s">
        <v>4016</v>
      </c>
      <c r="H78" s="257" t="s">
        <v>4017</v>
      </c>
      <c r="I78" s="258" t="s">
        <v>1113</v>
      </c>
      <c r="J78" s="215"/>
      <c r="K78" s="258" t="s">
        <v>1113</v>
      </c>
      <c r="L78" s="215"/>
      <c r="M78" s="259" t="s">
        <v>1113</v>
      </c>
      <c r="N78" s="259"/>
      <c r="O78" s="259"/>
      <c r="P78" s="259"/>
      <c r="Q78" s="234"/>
    </row>
    <row r="79" spans="1:17" s="203" customFormat="1" ht="17.25" customHeight="1" x14ac:dyDescent="0.2">
      <c r="A79" s="574"/>
      <c r="B79" s="254" t="s">
        <v>3964</v>
      </c>
      <c r="C79" s="575"/>
      <c r="D79" s="214">
        <v>1100</v>
      </c>
      <c r="E79" s="214" t="s">
        <v>4018</v>
      </c>
      <c r="F79" s="255"/>
      <c r="G79" s="576" t="s">
        <v>4019</v>
      </c>
      <c r="H79" s="257" t="s">
        <v>4020</v>
      </c>
      <c r="I79" s="258" t="s">
        <v>1113</v>
      </c>
      <c r="J79" s="215"/>
      <c r="K79" s="258" t="s">
        <v>1113</v>
      </c>
      <c r="L79" s="215"/>
      <c r="M79" s="259"/>
      <c r="N79" s="259" t="s">
        <v>1113</v>
      </c>
      <c r="O79" s="259"/>
      <c r="P79" s="259"/>
      <c r="Q79" s="234"/>
    </row>
    <row r="80" spans="1:17" s="203" customFormat="1" ht="17.25" customHeight="1" x14ac:dyDescent="0.2">
      <c r="A80" s="574"/>
      <c r="B80" s="254" t="s">
        <v>3965</v>
      </c>
      <c r="C80" s="575"/>
      <c r="D80" s="214">
        <v>836.2</v>
      </c>
      <c r="E80" s="214" t="s">
        <v>4018</v>
      </c>
      <c r="F80" s="255"/>
      <c r="G80" s="576"/>
      <c r="H80" s="257" t="s">
        <v>4021</v>
      </c>
      <c r="I80" s="258" t="s">
        <v>1113</v>
      </c>
      <c r="J80" s="215"/>
      <c r="K80" s="258" t="s">
        <v>1113</v>
      </c>
      <c r="L80" s="215"/>
      <c r="M80" s="259" t="s">
        <v>1113</v>
      </c>
      <c r="N80" s="259"/>
      <c r="O80" s="259"/>
      <c r="P80" s="259"/>
      <c r="Q80" s="234"/>
    </row>
    <row r="81" spans="1:17" s="203" customFormat="1" ht="18" customHeight="1" x14ac:dyDescent="0.2">
      <c r="A81" s="574"/>
      <c r="B81" s="254" t="s">
        <v>3967</v>
      </c>
      <c r="C81" s="575"/>
      <c r="D81" s="214">
        <v>420</v>
      </c>
      <c r="E81" s="214" t="s">
        <v>4018</v>
      </c>
      <c r="F81" s="255"/>
      <c r="G81" s="576"/>
      <c r="H81" s="257" t="s">
        <v>4022</v>
      </c>
      <c r="I81" s="258" t="s">
        <v>1113</v>
      </c>
      <c r="J81" s="215"/>
      <c r="K81" s="258" t="s">
        <v>1113</v>
      </c>
      <c r="L81" s="215"/>
      <c r="M81" s="259" t="s">
        <v>1113</v>
      </c>
      <c r="N81" s="259"/>
      <c r="O81" s="259"/>
      <c r="P81" s="259"/>
      <c r="Q81" s="234"/>
    </row>
    <row r="82" spans="1:17" s="203" customFormat="1" ht="54" customHeight="1" x14ac:dyDescent="0.2">
      <c r="A82" s="574"/>
      <c r="B82" s="254" t="s">
        <v>3968</v>
      </c>
      <c r="C82" s="575"/>
      <c r="D82" s="214">
        <v>542.4</v>
      </c>
      <c r="E82" s="214" t="s">
        <v>4018</v>
      </c>
      <c r="F82" s="255"/>
      <c r="G82" s="576"/>
      <c r="H82" s="257" t="s">
        <v>4023</v>
      </c>
      <c r="I82" s="303"/>
      <c r="J82" s="303" t="s">
        <v>3987</v>
      </c>
      <c r="K82" s="303"/>
      <c r="L82" s="303" t="s">
        <v>3987</v>
      </c>
      <c r="M82" s="304"/>
      <c r="N82" s="304"/>
      <c r="O82" s="304"/>
      <c r="P82" s="322" t="s">
        <v>3987</v>
      </c>
      <c r="Q82" s="331" t="s">
        <v>5756</v>
      </c>
    </row>
    <row r="83" spans="1:17" s="203" customFormat="1" ht="17.25" customHeight="1" x14ac:dyDescent="0.2">
      <c r="A83" s="574"/>
      <c r="B83" s="254" t="s">
        <v>3974</v>
      </c>
      <c r="C83" s="575"/>
      <c r="D83" s="214">
        <v>350</v>
      </c>
      <c r="E83" s="214" t="s">
        <v>4018</v>
      </c>
      <c r="F83" s="255"/>
      <c r="G83" s="576"/>
      <c r="H83" s="257" t="s">
        <v>4024</v>
      </c>
      <c r="I83" s="258" t="s">
        <v>1113</v>
      </c>
      <c r="J83" s="215"/>
      <c r="K83" s="258" t="s">
        <v>1113</v>
      </c>
      <c r="L83" s="215"/>
      <c r="M83" s="259"/>
      <c r="N83" s="259" t="s">
        <v>1113</v>
      </c>
      <c r="O83" s="259"/>
      <c r="P83" s="259"/>
      <c r="Q83" s="234"/>
    </row>
    <row r="84" spans="1:17" s="203" customFormat="1" ht="17.25" customHeight="1" x14ac:dyDescent="0.2">
      <c r="A84" s="574"/>
      <c r="B84" s="254" t="s">
        <v>3973</v>
      </c>
      <c r="C84" s="575"/>
      <c r="D84" s="214">
        <v>598</v>
      </c>
      <c r="E84" s="214" t="s">
        <v>4018</v>
      </c>
      <c r="F84" s="255"/>
      <c r="G84" s="576"/>
      <c r="H84" s="257" t="s">
        <v>4025</v>
      </c>
      <c r="I84" s="259" t="s">
        <v>1113</v>
      </c>
      <c r="J84" s="216"/>
      <c r="K84" s="259" t="s">
        <v>1113</v>
      </c>
      <c r="L84" s="216"/>
      <c r="M84" s="259" t="s">
        <v>1113</v>
      </c>
      <c r="N84" s="259"/>
      <c r="O84" s="259"/>
      <c r="P84" s="259"/>
      <c r="Q84" s="234"/>
    </row>
    <row r="85" spans="1:17" s="203" customFormat="1" ht="17.25" customHeight="1" x14ac:dyDescent="0.2">
      <c r="A85" s="574"/>
      <c r="B85" s="254" t="s">
        <v>3978</v>
      </c>
      <c r="C85" s="575"/>
      <c r="D85" s="214">
        <v>1325</v>
      </c>
      <c r="E85" s="214" t="s">
        <v>4018</v>
      </c>
      <c r="F85" s="255"/>
      <c r="G85" s="576"/>
      <c r="H85" s="257" t="s">
        <v>4026</v>
      </c>
      <c r="I85" s="258" t="s">
        <v>1113</v>
      </c>
      <c r="J85" s="215"/>
      <c r="K85" s="258" t="s">
        <v>1113</v>
      </c>
      <c r="L85" s="215"/>
      <c r="M85" s="259" t="s">
        <v>1113</v>
      </c>
      <c r="N85" s="259"/>
      <c r="O85" s="259"/>
      <c r="P85" s="259"/>
      <c r="Q85" s="234"/>
    </row>
    <row r="86" spans="1:17" s="203" customFormat="1" ht="17.25" customHeight="1" x14ac:dyDescent="0.2">
      <c r="A86" s="574"/>
      <c r="B86" s="254" t="s">
        <v>3976</v>
      </c>
      <c r="C86" s="575"/>
      <c r="D86" s="214">
        <v>1325</v>
      </c>
      <c r="E86" s="214" t="s">
        <v>4018</v>
      </c>
      <c r="F86" s="255"/>
      <c r="G86" s="576"/>
      <c r="H86" s="257" t="s">
        <v>4027</v>
      </c>
      <c r="I86" s="258" t="s">
        <v>1113</v>
      </c>
      <c r="J86" s="215"/>
      <c r="K86" s="258" t="s">
        <v>1113</v>
      </c>
      <c r="L86" s="215"/>
      <c r="M86" s="259"/>
      <c r="N86" s="259" t="s">
        <v>1113</v>
      </c>
      <c r="O86" s="259"/>
      <c r="P86" s="259"/>
      <c r="Q86" s="234"/>
    </row>
    <row r="87" spans="1:17" s="203" customFormat="1" ht="17.25" customHeight="1" x14ac:dyDescent="0.2">
      <c r="A87" s="574"/>
      <c r="B87" s="254" t="s">
        <v>3977</v>
      </c>
      <c r="C87" s="575"/>
      <c r="D87" s="214">
        <v>1300</v>
      </c>
      <c r="E87" s="214" t="s">
        <v>4018</v>
      </c>
      <c r="F87" s="255"/>
      <c r="G87" s="576"/>
      <c r="H87" s="257" t="s">
        <v>4028</v>
      </c>
      <c r="I87" s="258" t="s">
        <v>1113</v>
      </c>
      <c r="J87" s="215"/>
      <c r="K87" s="258" t="s">
        <v>1113</v>
      </c>
      <c r="L87" s="215"/>
      <c r="M87" s="259"/>
      <c r="N87" s="259" t="s">
        <v>1113</v>
      </c>
      <c r="O87" s="259"/>
      <c r="P87" s="259"/>
      <c r="Q87" s="234"/>
    </row>
    <row r="88" spans="1:17" s="203" customFormat="1" ht="17.25" customHeight="1" x14ac:dyDescent="0.2">
      <c r="A88" s="574"/>
      <c r="B88" s="254" t="s">
        <v>3997</v>
      </c>
      <c r="C88" s="575"/>
      <c r="D88" s="214">
        <v>3740</v>
      </c>
      <c r="E88" s="214" t="s">
        <v>4018</v>
      </c>
      <c r="F88" s="255"/>
      <c r="G88" s="576"/>
      <c r="H88" s="257" t="s">
        <v>4029</v>
      </c>
      <c r="I88" s="258" t="s">
        <v>1113</v>
      </c>
      <c r="J88" s="215"/>
      <c r="K88" s="258" t="s">
        <v>1113</v>
      </c>
      <c r="L88" s="215"/>
      <c r="M88" s="259"/>
      <c r="N88" s="259" t="s">
        <v>1113</v>
      </c>
      <c r="O88" s="259"/>
      <c r="P88" s="259"/>
      <c r="Q88" s="234"/>
    </row>
    <row r="89" spans="1:17" s="203" customFormat="1" ht="17.25" customHeight="1" x14ac:dyDescent="0.2">
      <c r="A89" s="574"/>
      <c r="B89" s="254" t="s">
        <v>3995</v>
      </c>
      <c r="C89" s="575"/>
      <c r="D89" s="214">
        <v>4250</v>
      </c>
      <c r="E89" s="214" t="s">
        <v>4018</v>
      </c>
      <c r="F89" s="255"/>
      <c r="G89" s="576"/>
      <c r="H89" s="257" t="s">
        <v>4030</v>
      </c>
      <c r="I89" s="258" t="s">
        <v>1113</v>
      </c>
      <c r="J89" s="215"/>
      <c r="K89" s="258" t="s">
        <v>1113</v>
      </c>
      <c r="L89" s="215"/>
      <c r="M89" s="259" t="s">
        <v>1113</v>
      </c>
      <c r="N89" s="259"/>
      <c r="O89" s="259"/>
      <c r="P89" s="259"/>
      <c r="Q89" s="234"/>
    </row>
    <row r="90" spans="1:17" s="203" customFormat="1" ht="17.25" customHeight="1" x14ac:dyDescent="0.2">
      <c r="A90" s="574"/>
      <c r="B90" s="254" t="s">
        <v>3998</v>
      </c>
      <c r="C90" s="575"/>
      <c r="D90" s="214">
        <v>3400</v>
      </c>
      <c r="E90" s="214" t="s">
        <v>4018</v>
      </c>
      <c r="F90" s="255"/>
      <c r="G90" s="576"/>
      <c r="H90" s="257" t="s">
        <v>4031</v>
      </c>
      <c r="I90" s="258" t="s">
        <v>1113</v>
      </c>
      <c r="J90" s="215"/>
      <c r="K90" s="258" t="s">
        <v>1113</v>
      </c>
      <c r="L90" s="215"/>
      <c r="M90" s="259" t="s">
        <v>1113</v>
      </c>
      <c r="N90" s="259"/>
      <c r="O90" s="259"/>
      <c r="P90" s="259"/>
      <c r="Q90" s="234"/>
    </row>
    <row r="91" spans="1:17" s="203" customFormat="1" ht="17.25" customHeight="1" x14ac:dyDescent="0.2">
      <c r="A91" s="574"/>
      <c r="B91" s="254" t="s">
        <v>3984</v>
      </c>
      <c r="C91" s="575"/>
      <c r="D91" s="214">
        <v>858</v>
      </c>
      <c r="E91" s="214" t="s">
        <v>4018</v>
      </c>
      <c r="F91" s="255"/>
      <c r="G91" s="576"/>
      <c r="H91" s="257" t="s">
        <v>4032</v>
      </c>
      <c r="I91" s="258" t="s">
        <v>1113</v>
      </c>
      <c r="J91" s="215"/>
      <c r="K91" s="258" t="s">
        <v>1113</v>
      </c>
      <c r="L91" s="215"/>
      <c r="M91" s="259" t="s">
        <v>1113</v>
      </c>
      <c r="N91" s="259"/>
      <c r="O91" s="259"/>
      <c r="P91" s="259"/>
      <c r="Q91" s="234"/>
    </row>
    <row r="92" spans="1:17" s="203" customFormat="1" ht="17.25" customHeight="1" x14ac:dyDescent="0.2">
      <c r="A92" s="574"/>
      <c r="B92" s="254" t="s">
        <v>3983</v>
      </c>
      <c r="C92" s="575"/>
      <c r="D92" s="214">
        <v>550</v>
      </c>
      <c r="E92" s="214" t="s">
        <v>4018</v>
      </c>
      <c r="F92" s="255"/>
      <c r="G92" s="576"/>
      <c r="H92" s="257" t="s">
        <v>4033</v>
      </c>
      <c r="I92" s="258" t="s">
        <v>1113</v>
      </c>
      <c r="J92" s="215"/>
      <c r="K92" s="258" t="s">
        <v>1113</v>
      </c>
      <c r="L92" s="215"/>
      <c r="M92" s="259" t="s">
        <v>1113</v>
      </c>
      <c r="N92" s="259"/>
      <c r="O92" s="259"/>
      <c r="P92" s="259"/>
      <c r="Q92" s="234"/>
    </row>
    <row r="93" spans="1:17" s="203" customFormat="1" ht="17.25" customHeight="1" x14ac:dyDescent="0.2">
      <c r="A93" s="574"/>
      <c r="B93" s="254" t="s">
        <v>3981</v>
      </c>
      <c r="C93" s="575"/>
      <c r="D93" s="214">
        <v>596.25</v>
      </c>
      <c r="E93" s="214" t="s">
        <v>4018</v>
      </c>
      <c r="F93" s="255"/>
      <c r="G93" s="576"/>
      <c r="H93" s="257" t="s">
        <v>4034</v>
      </c>
      <c r="I93" s="258" t="s">
        <v>1113</v>
      </c>
      <c r="J93" s="215"/>
      <c r="K93" s="258" t="s">
        <v>1113</v>
      </c>
      <c r="L93" s="215"/>
      <c r="M93" s="259" t="s">
        <v>1113</v>
      </c>
      <c r="N93" s="259"/>
      <c r="O93" s="259"/>
      <c r="P93" s="259"/>
      <c r="Q93" s="234"/>
    </row>
    <row r="94" spans="1:17" s="203" customFormat="1" ht="17.25" customHeight="1" x14ac:dyDescent="0.2">
      <c r="A94" s="574"/>
      <c r="B94" s="254" t="s">
        <v>3980</v>
      </c>
      <c r="C94" s="575"/>
      <c r="D94" s="214">
        <v>600</v>
      </c>
      <c r="E94" s="214" t="s">
        <v>4018</v>
      </c>
      <c r="F94" s="255"/>
      <c r="G94" s="576"/>
      <c r="H94" s="257" t="s">
        <v>4035</v>
      </c>
      <c r="I94" s="258" t="s">
        <v>1113</v>
      </c>
      <c r="J94" s="215"/>
      <c r="K94" s="258" t="s">
        <v>1113</v>
      </c>
      <c r="L94" s="215"/>
      <c r="M94" s="259" t="s">
        <v>1113</v>
      </c>
      <c r="N94" s="259"/>
      <c r="O94" s="259"/>
      <c r="P94" s="259"/>
      <c r="Q94" s="234"/>
    </row>
    <row r="95" spans="1:17" s="203" customFormat="1" ht="17.25" customHeight="1" x14ac:dyDescent="0.2">
      <c r="A95" s="574"/>
      <c r="B95" s="254" t="s">
        <v>3986</v>
      </c>
      <c r="C95" s="575"/>
      <c r="D95" s="214">
        <v>250</v>
      </c>
      <c r="E95" s="214" t="s">
        <v>4018</v>
      </c>
      <c r="F95" s="255"/>
      <c r="G95" s="576"/>
      <c r="H95" s="257" t="s">
        <v>4036</v>
      </c>
      <c r="I95" s="258" t="s">
        <v>1113</v>
      </c>
      <c r="J95" s="215"/>
      <c r="K95" s="258" t="s">
        <v>1113</v>
      </c>
      <c r="L95" s="215"/>
      <c r="M95" s="259" t="s">
        <v>1113</v>
      </c>
      <c r="N95" s="259"/>
      <c r="O95" s="259"/>
      <c r="P95" s="259"/>
      <c r="Q95" s="234"/>
    </row>
    <row r="96" spans="1:17" s="203" customFormat="1" ht="17.25" customHeight="1" x14ac:dyDescent="0.2">
      <c r="A96" s="574"/>
      <c r="B96" s="254" t="s">
        <v>3996</v>
      </c>
      <c r="C96" s="575"/>
      <c r="D96" s="214">
        <v>3400</v>
      </c>
      <c r="E96" s="214" t="s">
        <v>4018</v>
      </c>
      <c r="F96" s="255"/>
      <c r="G96" s="576" t="s">
        <v>4037</v>
      </c>
      <c r="H96" s="257" t="s">
        <v>4038</v>
      </c>
      <c r="I96" s="258" t="s">
        <v>1113</v>
      </c>
      <c r="J96" s="215"/>
      <c r="K96" s="258" t="s">
        <v>1113</v>
      </c>
      <c r="L96" s="215"/>
      <c r="M96" s="259" t="s">
        <v>1113</v>
      </c>
      <c r="N96" s="259"/>
      <c r="O96" s="259"/>
      <c r="P96" s="259"/>
      <c r="Q96" s="234"/>
    </row>
    <row r="97" spans="1:17" s="203" customFormat="1" ht="17.25" customHeight="1" x14ac:dyDescent="0.2">
      <c r="A97" s="574"/>
      <c r="B97" s="254" t="s">
        <v>3970</v>
      </c>
      <c r="C97" s="575"/>
      <c r="D97" s="214">
        <v>920</v>
      </c>
      <c r="E97" s="214" t="s">
        <v>4018</v>
      </c>
      <c r="F97" s="255"/>
      <c r="G97" s="576"/>
      <c r="H97" s="257" t="s">
        <v>4039</v>
      </c>
      <c r="I97" s="258" t="s">
        <v>1113</v>
      </c>
      <c r="J97" s="215"/>
      <c r="K97" s="258" t="s">
        <v>1113</v>
      </c>
      <c r="L97" s="215"/>
      <c r="M97" s="259"/>
      <c r="N97" s="259" t="s">
        <v>1113</v>
      </c>
      <c r="O97" s="259"/>
      <c r="P97" s="259"/>
      <c r="Q97" s="234"/>
    </row>
    <row r="98" spans="1:17" s="203" customFormat="1" ht="17.25" customHeight="1" x14ac:dyDescent="0.2">
      <c r="A98" s="574"/>
      <c r="B98" s="254" t="s">
        <v>3971</v>
      </c>
      <c r="C98" s="575"/>
      <c r="D98" s="214">
        <v>920</v>
      </c>
      <c r="E98" s="214" t="s">
        <v>4018</v>
      </c>
      <c r="F98" s="255"/>
      <c r="G98" s="576"/>
      <c r="H98" s="257" t="s">
        <v>4040</v>
      </c>
      <c r="I98" s="258" t="s">
        <v>1113</v>
      </c>
      <c r="J98" s="215"/>
      <c r="K98" s="258" t="s">
        <v>1113</v>
      </c>
      <c r="L98" s="215"/>
      <c r="M98" s="259" t="s">
        <v>1113</v>
      </c>
      <c r="N98" s="259"/>
      <c r="O98" s="259"/>
      <c r="P98" s="259"/>
      <c r="Q98" s="234"/>
    </row>
    <row r="99" spans="1:17" s="203" customFormat="1" ht="17.25" customHeight="1" x14ac:dyDescent="0.2">
      <c r="A99" s="574"/>
      <c r="B99" s="254" t="s">
        <v>4004</v>
      </c>
      <c r="C99" s="575"/>
      <c r="D99" s="214">
        <v>1250</v>
      </c>
      <c r="E99" s="214" t="s">
        <v>4018</v>
      </c>
      <c r="F99" s="255"/>
      <c r="G99" s="576"/>
      <c r="H99" s="257" t="s">
        <v>4041</v>
      </c>
      <c r="I99" s="258" t="s">
        <v>1113</v>
      </c>
      <c r="J99" s="215"/>
      <c r="K99" s="258" t="s">
        <v>1113</v>
      </c>
      <c r="L99" s="215"/>
      <c r="M99" s="259" t="s">
        <v>1113</v>
      </c>
      <c r="N99" s="259"/>
      <c r="O99" s="259"/>
      <c r="P99" s="259"/>
      <c r="Q99" s="234"/>
    </row>
    <row r="100" spans="1:17" s="203" customFormat="1" ht="17.25" customHeight="1" x14ac:dyDescent="0.2">
      <c r="A100" s="574"/>
      <c r="B100" s="254" t="s">
        <v>4001</v>
      </c>
      <c r="C100" s="575"/>
      <c r="D100" s="214">
        <v>750</v>
      </c>
      <c r="E100" s="214" t="s">
        <v>4018</v>
      </c>
      <c r="F100" s="255"/>
      <c r="G100" s="576" t="s">
        <v>4042</v>
      </c>
      <c r="H100" s="257" t="s">
        <v>4043</v>
      </c>
      <c r="I100" s="258" t="s">
        <v>1113</v>
      </c>
      <c r="J100" s="215"/>
      <c r="K100" s="258" t="s">
        <v>1113</v>
      </c>
      <c r="L100" s="215"/>
      <c r="M100" s="259"/>
      <c r="N100" s="259"/>
      <c r="O100" s="259" t="s">
        <v>1113</v>
      </c>
      <c r="P100" s="259"/>
      <c r="Q100" s="234"/>
    </row>
    <row r="101" spans="1:17" s="203" customFormat="1" ht="17.25" customHeight="1" x14ac:dyDescent="0.2">
      <c r="A101" s="574"/>
      <c r="B101" s="254" t="s">
        <v>4003</v>
      </c>
      <c r="C101" s="575"/>
      <c r="D101" s="214">
        <v>1800</v>
      </c>
      <c r="E101" s="214" t="s">
        <v>4018</v>
      </c>
      <c r="F101" s="255"/>
      <c r="G101" s="576"/>
      <c r="H101" s="257" t="s">
        <v>4044</v>
      </c>
      <c r="I101" s="258" t="s">
        <v>1113</v>
      </c>
      <c r="J101" s="215"/>
      <c r="K101" s="258" t="s">
        <v>1113</v>
      </c>
      <c r="L101" s="215"/>
      <c r="M101" s="259"/>
      <c r="N101" s="259"/>
      <c r="O101" s="259" t="s">
        <v>1113</v>
      </c>
      <c r="P101" s="259"/>
      <c r="Q101" s="234"/>
    </row>
    <row r="102" spans="1:17" s="203" customFormat="1" ht="26.25" customHeight="1" x14ac:dyDescent="0.2">
      <c r="A102" s="574"/>
      <c r="B102" s="254" t="s">
        <v>4045</v>
      </c>
      <c r="C102" s="575"/>
      <c r="D102" s="214">
        <f>37307.85-D79-D80-D81-D82-D83-D84-D85-D86-D87-D88-D89-D90-D91-D92-D93-D94-D95-D96-D97-D98-D99-D100-D101</f>
        <v>6227</v>
      </c>
      <c r="E102" s="214" t="s">
        <v>4018</v>
      </c>
      <c r="F102" s="255"/>
      <c r="G102" s="235"/>
      <c r="H102" s="257" t="s">
        <v>1103</v>
      </c>
      <c r="I102" s="258" t="s">
        <v>3927</v>
      </c>
      <c r="J102" s="258" t="s">
        <v>3927</v>
      </c>
      <c r="K102" s="258" t="s">
        <v>3927</v>
      </c>
      <c r="L102" s="258" t="s">
        <v>3927</v>
      </c>
      <c r="M102" s="259" t="s">
        <v>3927</v>
      </c>
      <c r="N102" s="259" t="s">
        <v>3927</v>
      </c>
      <c r="O102" s="259" t="s">
        <v>3927</v>
      </c>
      <c r="P102" s="259" t="s">
        <v>3927</v>
      </c>
      <c r="Q102" s="234"/>
    </row>
    <row r="103" spans="1:17" s="203" customFormat="1" ht="31.5" customHeight="1" x14ac:dyDescent="0.2">
      <c r="A103" s="574" t="s">
        <v>4532</v>
      </c>
      <c r="B103" s="579" t="s">
        <v>4046</v>
      </c>
      <c r="C103" s="575" t="s">
        <v>4047</v>
      </c>
      <c r="D103" s="214">
        <v>14500</v>
      </c>
      <c r="E103" s="214" t="s">
        <v>3962</v>
      </c>
      <c r="F103" s="255">
        <v>41675</v>
      </c>
      <c r="G103" s="576" t="s">
        <v>4048</v>
      </c>
      <c r="H103" s="236" t="s">
        <v>4049</v>
      </c>
      <c r="I103" s="578" t="s">
        <v>1113</v>
      </c>
      <c r="J103" s="578"/>
      <c r="K103" s="578" t="s">
        <v>1113</v>
      </c>
      <c r="L103" s="578"/>
      <c r="M103" s="578" t="s">
        <v>1113</v>
      </c>
      <c r="N103" s="578"/>
      <c r="O103" s="578"/>
      <c r="P103" s="578"/>
      <c r="Q103" s="234"/>
    </row>
    <row r="104" spans="1:17" s="203" customFormat="1" ht="39" customHeight="1" x14ac:dyDescent="0.2">
      <c r="A104" s="574"/>
      <c r="B104" s="579"/>
      <c r="C104" s="575"/>
      <c r="D104" s="214">
        <v>2900</v>
      </c>
      <c r="E104" s="214" t="s">
        <v>4050</v>
      </c>
      <c r="F104" s="255">
        <v>41795</v>
      </c>
      <c r="G104" s="576"/>
      <c r="H104" s="236" t="s">
        <v>4051</v>
      </c>
      <c r="I104" s="578"/>
      <c r="J104" s="578"/>
      <c r="K104" s="578"/>
      <c r="L104" s="578"/>
      <c r="M104" s="578"/>
      <c r="N104" s="578"/>
      <c r="O104" s="578"/>
      <c r="P104" s="578"/>
      <c r="Q104" s="234"/>
    </row>
    <row r="105" spans="1:17" s="203" customFormat="1" ht="45" customHeight="1" x14ac:dyDescent="0.2">
      <c r="A105" s="264" t="s">
        <v>4533</v>
      </c>
      <c r="B105" s="254" t="s">
        <v>4052</v>
      </c>
      <c r="C105" s="254" t="s">
        <v>4053</v>
      </c>
      <c r="D105" s="214">
        <v>8500</v>
      </c>
      <c r="E105" s="214" t="s">
        <v>3962</v>
      </c>
      <c r="F105" s="255">
        <v>41680</v>
      </c>
      <c r="G105" s="260" t="s">
        <v>4054</v>
      </c>
      <c r="H105" s="236" t="s">
        <v>4055</v>
      </c>
      <c r="I105" s="258" t="s">
        <v>1113</v>
      </c>
      <c r="J105" s="215"/>
      <c r="K105" s="258" t="s">
        <v>1113</v>
      </c>
      <c r="L105" s="215"/>
      <c r="M105" s="259"/>
      <c r="N105" s="259"/>
      <c r="O105" s="259" t="s">
        <v>1113</v>
      </c>
      <c r="P105" s="259"/>
      <c r="Q105" s="234"/>
    </row>
    <row r="106" spans="1:17" s="203" customFormat="1" ht="45" customHeight="1" x14ac:dyDescent="0.2">
      <c r="A106" s="264" t="s">
        <v>4534</v>
      </c>
      <c r="B106" s="254" t="s">
        <v>4056</v>
      </c>
      <c r="C106" s="254" t="s">
        <v>4057</v>
      </c>
      <c r="D106" s="214">
        <v>1637</v>
      </c>
      <c r="E106" s="214" t="s">
        <v>3924</v>
      </c>
      <c r="F106" s="255">
        <v>41668</v>
      </c>
      <c r="G106" s="260" t="s">
        <v>4058</v>
      </c>
      <c r="H106" s="257">
        <v>6982</v>
      </c>
      <c r="I106" s="258" t="s">
        <v>1113</v>
      </c>
      <c r="J106" s="215"/>
      <c r="K106" s="258" t="s">
        <v>1113</v>
      </c>
      <c r="L106" s="215"/>
      <c r="M106" s="259" t="s">
        <v>1113</v>
      </c>
      <c r="N106" s="259"/>
      <c r="O106" s="259"/>
      <c r="P106" s="259"/>
      <c r="Q106" s="234"/>
    </row>
    <row r="107" spans="1:17" s="203" customFormat="1" ht="65.25" customHeight="1" x14ac:dyDescent="0.2">
      <c r="A107" s="264" t="s">
        <v>4535</v>
      </c>
      <c r="B107" s="254" t="s">
        <v>4059</v>
      </c>
      <c r="C107" s="254" t="s">
        <v>4060</v>
      </c>
      <c r="D107" s="214">
        <v>16620</v>
      </c>
      <c r="E107" s="214" t="s">
        <v>3962</v>
      </c>
      <c r="F107" s="255">
        <v>41687</v>
      </c>
      <c r="G107" s="260" t="s">
        <v>4061</v>
      </c>
      <c r="H107" s="257" t="s">
        <v>4062</v>
      </c>
      <c r="I107" s="258" t="s">
        <v>1113</v>
      </c>
      <c r="J107" s="215"/>
      <c r="K107" s="258" t="s">
        <v>1113</v>
      </c>
      <c r="L107" s="215"/>
      <c r="M107" s="259" t="s">
        <v>1113</v>
      </c>
      <c r="N107" s="259"/>
      <c r="O107" s="259"/>
      <c r="P107" s="259"/>
      <c r="Q107" s="234"/>
    </row>
    <row r="108" spans="1:17" s="203" customFormat="1" ht="45" customHeight="1" x14ac:dyDescent="0.2">
      <c r="A108" s="264" t="s">
        <v>4536</v>
      </c>
      <c r="B108" s="254" t="s">
        <v>4063</v>
      </c>
      <c r="C108" s="254" t="s">
        <v>4064</v>
      </c>
      <c r="D108" s="214">
        <v>960</v>
      </c>
      <c r="E108" s="214" t="s">
        <v>3924</v>
      </c>
      <c r="F108" s="255">
        <v>41663</v>
      </c>
      <c r="G108" s="260" t="s">
        <v>4065</v>
      </c>
      <c r="H108" s="257">
        <v>6979</v>
      </c>
      <c r="I108" s="258" t="s">
        <v>1113</v>
      </c>
      <c r="J108" s="215"/>
      <c r="K108" s="258" t="s">
        <v>1113</v>
      </c>
      <c r="L108" s="215"/>
      <c r="M108" s="259" t="s">
        <v>1113</v>
      </c>
      <c r="N108" s="259"/>
      <c r="O108" s="259"/>
      <c r="P108" s="259"/>
      <c r="Q108" s="234"/>
    </row>
    <row r="109" spans="1:17" s="203" customFormat="1" ht="35.1" customHeight="1" x14ac:dyDescent="0.2">
      <c r="A109" s="574" t="s">
        <v>4537</v>
      </c>
      <c r="B109" s="254" t="s">
        <v>4066</v>
      </c>
      <c r="C109" s="575" t="s">
        <v>4067</v>
      </c>
      <c r="D109" s="214">
        <v>10800</v>
      </c>
      <c r="E109" s="214" t="s">
        <v>3924</v>
      </c>
      <c r="F109" s="255">
        <v>41670</v>
      </c>
      <c r="G109" s="260" t="s">
        <v>4068</v>
      </c>
      <c r="H109" s="257">
        <v>6984</v>
      </c>
      <c r="I109" s="258" t="s">
        <v>1113</v>
      </c>
      <c r="J109" s="215"/>
      <c r="K109" s="258" t="s">
        <v>1113</v>
      </c>
      <c r="L109" s="215"/>
      <c r="M109" s="259"/>
      <c r="N109" s="259" t="s">
        <v>1113</v>
      </c>
      <c r="O109" s="259"/>
      <c r="P109" s="259"/>
      <c r="Q109" s="234"/>
    </row>
    <row r="110" spans="1:17" s="203" customFormat="1" ht="35.1" customHeight="1" x14ac:dyDescent="0.2">
      <c r="A110" s="574"/>
      <c r="B110" s="254" t="s">
        <v>4069</v>
      </c>
      <c r="C110" s="575"/>
      <c r="D110" s="214">
        <v>14916</v>
      </c>
      <c r="E110" s="214" t="s">
        <v>3924</v>
      </c>
      <c r="F110" s="255">
        <v>41670</v>
      </c>
      <c r="G110" s="260" t="s">
        <v>4068</v>
      </c>
      <c r="H110" s="257">
        <v>6985</v>
      </c>
      <c r="I110" s="258" t="s">
        <v>1113</v>
      </c>
      <c r="J110" s="215"/>
      <c r="K110" s="258" t="s">
        <v>1113</v>
      </c>
      <c r="L110" s="215"/>
      <c r="M110" s="259"/>
      <c r="N110" s="259" t="s">
        <v>1113</v>
      </c>
      <c r="O110" s="259"/>
      <c r="P110" s="259"/>
      <c r="Q110" s="234"/>
    </row>
    <row r="111" spans="1:17" s="203" customFormat="1" ht="35.1" customHeight="1" x14ac:dyDescent="0.2">
      <c r="A111" s="574"/>
      <c r="B111" s="254" t="s">
        <v>4070</v>
      </c>
      <c r="C111" s="575"/>
      <c r="D111" s="214">
        <v>7200</v>
      </c>
      <c r="E111" s="214" t="s">
        <v>3924</v>
      </c>
      <c r="F111" s="255">
        <v>41670</v>
      </c>
      <c r="G111" s="260" t="s">
        <v>4068</v>
      </c>
      <c r="H111" s="257">
        <v>6986</v>
      </c>
      <c r="I111" s="258" t="s">
        <v>1113</v>
      </c>
      <c r="J111" s="215"/>
      <c r="K111" s="258" t="s">
        <v>1113</v>
      </c>
      <c r="L111" s="215"/>
      <c r="M111" s="259"/>
      <c r="N111" s="259" t="s">
        <v>1113</v>
      </c>
      <c r="O111" s="259"/>
      <c r="P111" s="259"/>
      <c r="Q111" s="234"/>
    </row>
    <row r="112" spans="1:17" s="203" customFormat="1" ht="45" customHeight="1" x14ac:dyDescent="0.2">
      <c r="A112" s="264" t="s">
        <v>4538</v>
      </c>
      <c r="B112" s="254" t="s">
        <v>4071</v>
      </c>
      <c r="C112" s="254" t="s">
        <v>4072</v>
      </c>
      <c r="D112" s="214">
        <v>1520</v>
      </c>
      <c r="E112" s="214" t="s">
        <v>3962</v>
      </c>
      <c r="F112" s="255">
        <v>41676</v>
      </c>
      <c r="G112" s="260" t="s">
        <v>4073</v>
      </c>
      <c r="H112" s="257" t="s">
        <v>4074</v>
      </c>
      <c r="I112" s="258" t="s">
        <v>1113</v>
      </c>
      <c r="J112" s="215"/>
      <c r="K112" s="258" t="s">
        <v>1113</v>
      </c>
      <c r="L112" s="215"/>
      <c r="M112" s="259" t="s">
        <v>1113</v>
      </c>
      <c r="N112" s="259"/>
      <c r="O112" s="259"/>
      <c r="P112" s="259"/>
      <c r="Q112" s="234"/>
    </row>
    <row r="113" spans="1:17" s="203" customFormat="1" ht="51.75" customHeight="1" x14ac:dyDescent="0.2">
      <c r="A113" s="264" t="s">
        <v>4539</v>
      </c>
      <c r="B113" s="254" t="s">
        <v>4075</v>
      </c>
      <c r="C113" s="254" t="s">
        <v>4076</v>
      </c>
      <c r="D113" s="214">
        <v>129.9</v>
      </c>
      <c r="E113" s="214" t="s">
        <v>3924</v>
      </c>
      <c r="F113" s="255">
        <v>41656</v>
      </c>
      <c r="G113" s="260" t="s">
        <v>4077</v>
      </c>
      <c r="H113" s="257">
        <v>6970</v>
      </c>
      <c r="I113" s="258" t="s">
        <v>1113</v>
      </c>
      <c r="J113" s="215"/>
      <c r="K113" s="258" t="s">
        <v>1113</v>
      </c>
      <c r="L113" s="215"/>
      <c r="M113" s="259" t="s">
        <v>1113</v>
      </c>
      <c r="N113" s="259"/>
      <c r="O113" s="259"/>
      <c r="P113" s="259"/>
      <c r="Q113" s="234"/>
    </row>
    <row r="114" spans="1:17" s="203" customFormat="1" ht="39.950000000000003" customHeight="1" x14ac:dyDescent="0.2">
      <c r="A114" s="574" t="s">
        <v>4540</v>
      </c>
      <c r="B114" s="254" t="s">
        <v>4078</v>
      </c>
      <c r="C114" s="575" t="s">
        <v>4079</v>
      </c>
      <c r="D114" s="214">
        <v>714</v>
      </c>
      <c r="E114" s="214" t="s">
        <v>3962</v>
      </c>
      <c r="F114" s="255">
        <v>41684</v>
      </c>
      <c r="G114" s="260" t="s">
        <v>4080</v>
      </c>
      <c r="H114" s="257">
        <v>7041</v>
      </c>
      <c r="I114" s="258" t="s">
        <v>1113</v>
      </c>
      <c r="J114" s="215"/>
      <c r="K114" s="258" t="s">
        <v>1113</v>
      </c>
      <c r="L114" s="215"/>
      <c r="M114" s="259" t="s">
        <v>1113</v>
      </c>
      <c r="N114" s="259"/>
      <c r="O114" s="259"/>
      <c r="P114" s="259"/>
      <c r="Q114" s="234"/>
    </row>
    <row r="115" spans="1:17" s="203" customFormat="1" ht="39.950000000000003" customHeight="1" x14ac:dyDescent="0.2">
      <c r="A115" s="574"/>
      <c r="B115" s="254" t="s">
        <v>4081</v>
      </c>
      <c r="C115" s="575"/>
      <c r="D115" s="214">
        <v>2200</v>
      </c>
      <c r="E115" s="214" t="s">
        <v>3962</v>
      </c>
      <c r="F115" s="255">
        <v>41684</v>
      </c>
      <c r="G115" s="260" t="s">
        <v>4080</v>
      </c>
      <c r="H115" s="257">
        <v>7040</v>
      </c>
      <c r="I115" s="258" t="s">
        <v>1113</v>
      </c>
      <c r="J115" s="215"/>
      <c r="K115" s="258" t="s">
        <v>1113</v>
      </c>
      <c r="L115" s="215"/>
      <c r="M115" s="259" t="s">
        <v>1113</v>
      </c>
      <c r="N115" s="259"/>
      <c r="O115" s="259"/>
      <c r="P115" s="259"/>
      <c r="Q115" s="234"/>
    </row>
    <row r="116" spans="1:17" s="203" customFormat="1" ht="30" customHeight="1" x14ac:dyDescent="0.2">
      <c r="A116" s="574" t="s">
        <v>4541</v>
      </c>
      <c r="B116" s="254" t="s">
        <v>4082</v>
      </c>
      <c r="C116" s="575" t="s">
        <v>4083</v>
      </c>
      <c r="D116" s="214">
        <v>169.35</v>
      </c>
      <c r="E116" s="214" t="s">
        <v>3962</v>
      </c>
      <c r="F116" s="255">
        <v>41676</v>
      </c>
      <c r="G116" s="260" t="s">
        <v>4084</v>
      </c>
      <c r="H116" s="257">
        <v>6995</v>
      </c>
      <c r="I116" s="258" t="s">
        <v>1113</v>
      </c>
      <c r="J116" s="215"/>
      <c r="K116" s="258" t="s">
        <v>1113</v>
      </c>
      <c r="L116" s="215"/>
      <c r="M116" s="259" t="s">
        <v>1113</v>
      </c>
      <c r="N116" s="259"/>
      <c r="O116" s="259"/>
      <c r="P116" s="259"/>
      <c r="Q116" s="234"/>
    </row>
    <row r="117" spans="1:17" s="203" customFormat="1" ht="30" customHeight="1" x14ac:dyDescent="0.2">
      <c r="A117" s="574"/>
      <c r="B117" s="254" t="s">
        <v>4085</v>
      </c>
      <c r="C117" s="575"/>
      <c r="D117" s="214">
        <v>297.56</v>
      </c>
      <c r="E117" s="214" t="s">
        <v>3962</v>
      </c>
      <c r="F117" s="255">
        <v>41676</v>
      </c>
      <c r="G117" s="260" t="s">
        <v>4086</v>
      </c>
      <c r="H117" s="257">
        <v>6994</v>
      </c>
      <c r="I117" s="258" t="s">
        <v>1113</v>
      </c>
      <c r="J117" s="215"/>
      <c r="K117" s="258" t="s">
        <v>1113</v>
      </c>
      <c r="L117" s="215"/>
      <c r="M117" s="259" t="s">
        <v>1113</v>
      </c>
      <c r="N117" s="259"/>
      <c r="O117" s="259"/>
      <c r="P117" s="259"/>
      <c r="Q117" s="234"/>
    </row>
    <row r="118" spans="1:17" s="203" customFormat="1" ht="30" customHeight="1" x14ac:dyDescent="0.2">
      <c r="A118" s="574"/>
      <c r="B118" s="254" t="s">
        <v>4087</v>
      </c>
      <c r="C118" s="575"/>
      <c r="D118" s="214">
        <v>689.62</v>
      </c>
      <c r="E118" s="214" t="s">
        <v>3962</v>
      </c>
      <c r="F118" s="255">
        <v>41676</v>
      </c>
      <c r="G118" s="260" t="s">
        <v>4086</v>
      </c>
      <c r="H118" s="257">
        <v>6993</v>
      </c>
      <c r="I118" s="258" t="s">
        <v>1113</v>
      </c>
      <c r="J118" s="215"/>
      <c r="K118" s="258" t="s">
        <v>1113</v>
      </c>
      <c r="L118" s="215"/>
      <c r="M118" s="259" t="s">
        <v>1113</v>
      </c>
      <c r="N118" s="259"/>
      <c r="O118" s="259"/>
      <c r="P118" s="259"/>
      <c r="Q118" s="234"/>
    </row>
    <row r="119" spans="1:17" s="203" customFormat="1" ht="30" customHeight="1" x14ac:dyDescent="0.2">
      <c r="A119" s="574"/>
      <c r="B119" s="254" t="s">
        <v>4088</v>
      </c>
      <c r="C119" s="575"/>
      <c r="D119" s="214">
        <v>2226.8000000000002</v>
      </c>
      <c r="E119" s="214" t="s">
        <v>3962</v>
      </c>
      <c r="F119" s="255">
        <v>41676</v>
      </c>
      <c r="G119" s="260" t="s">
        <v>4089</v>
      </c>
      <c r="H119" s="257">
        <v>6992</v>
      </c>
      <c r="I119" s="258" t="s">
        <v>1113</v>
      </c>
      <c r="J119" s="215"/>
      <c r="K119" s="258" t="s">
        <v>1113</v>
      </c>
      <c r="L119" s="215"/>
      <c r="M119" s="259" t="s">
        <v>1113</v>
      </c>
      <c r="N119" s="259"/>
      <c r="O119" s="259"/>
      <c r="P119" s="259"/>
      <c r="Q119" s="234"/>
    </row>
    <row r="120" spans="1:17" s="203" customFormat="1" ht="30" customHeight="1" x14ac:dyDescent="0.2">
      <c r="A120" s="574"/>
      <c r="B120" s="254" t="s">
        <v>4090</v>
      </c>
      <c r="C120" s="575"/>
      <c r="D120" s="214">
        <v>687.7</v>
      </c>
      <c r="E120" s="214" t="s">
        <v>3962</v>
      </c>
      <c r="F120" s="255">
        <v>41676</v>
      </c>
      <c r="G120" s="260" t="s">
        <v>4091</v>
      </c>
      <c r="H120" s="257">
        <v>6991</v>
      </c>
      <c r="I120" s="258" t="s">
        <v>1113</v>
      </c>
      <c r="J120" s="215"/>
      <c r="K120" s="258" t="s">
        <v>1113</v>
      </c>
      <c r="L120" s="215"/>
      <c r="M120" s="259" t="s">
        <v>1113</v>
      </c>
      <c r="N120" s="259"/>
      <c r="O120" s="259"/>
      <c r="P120" s="259"/>
      <c r="Q120" s="234"/>
    </row>
    <row r="121" spans="1:17" s="203" customFormat="1" ht="30" customHeight="1" x14ac:dyDescent="0.2">
      <c r="A121" s="574"/>
      <c r="B121" s="254" t="s">
        <v>4092</v>
      </c>
      <c r="C121" s="575"/>
      <c r="D121" s="214">
        <v>7001.53</v>
      </c>
      <c r="E121" s="214" t="s">
        <v>3962</v>
      </c>
      <c r="F121" s="255">
        <v>41676</v>
      </c>
      <c r="G121" s="260" t="s">
        <v>4093</v>
      </c>
      <c r="H121" s="257">
        <v>6990</v>
      </c>
      <c r="I121" s="258" t="s">
        <v>1113</v>
      </c>
      <c r="J121" s="215"/>
      <c r="K121" s="258" t="s">
        <v>1113</v>
      </c>
      <c r="L121" s="215"/>
      <c r="M121" s="259" t="s">
        <v>1113</v>
      </c>
      <c r="N121" s="259"/>
      <c r="O121" s="259"/>
      <c r="P121" s="259"/>
      <c r="Q121" s="234"/>
    </row>
    <row r="122" spans="1:17" s="203" customFormat="1" ht="45" customHeight="1" x14ac:dyDescent="0.2">
      <c r="A122" s="264" t="s">
        <v>4542</v>
      </c>
      <c r="B122" s="254" t="s">
        <v>4094</v>
      </c>
      <c r="C122" s="254" t="s">
        <v>4095</v>
      </c>
      <c r="D122" s="214">
        <v>3995</v>
      </c>
      <c r="E122" s="214" t="s">
        <v>4096</v>
      </c>
      <c r="F122" s="255">
        <v>41729</v>
      </c>
      <c r="G122" s="260" t="s">
        <v>4097</v>
      </c>
      <c r="H122" s="257" t="s">
        <v>4098</v>
      </c>
      <c r="I122" s="258" t="s">
        <v>1113</v>
      </c>
      <c r="J122" s="215"/>
      <c r="K122" s="258" t="s">
        <v>1113</v>
      </c>
      <c r="L122" s="215"/>
      <c r="M122" s="259" t="s">
        <v>1113</v>
      </c>
      <c r="N122" s="259"/>
      <c r="O122" s="259"/>
      <c r="P122" s="259"/>
      <c r="Q122" s="234"/>
    </row>
    <row r="123" spans="1:17" s="203" customFormat="1" ht="30" customHeight="1" x14ac:dyDescent="0.2">
      <c r="A123" s="574" t="s">
        <v>4543</v>
      </c>
      <c r="B123" s="254" t="s">
        <v>4099</v>
      </c>
      <c r="C123" s="575" t="s">
        <v>4100</v>
      </c>
      <c r="D123" s="214">
        <v>5391</v>
      </c>
      <c r="E123" s="214" t="s">
        <v>3962</v>
      </c>
      <c r="F123" s="255">
        <v>41673</v>
      </c>
      <c r="G123" s="260" t="s">
        <v>4101</v>
      </c>
      <c r="H123" s="257">
        <v>6987</v>
      </c>
      <c r="I123" s="258" t="s">
        <v>1113</v>
      </c>
      <c r="J123" s="215"/>
      <c r="K123" s="258" t="s">
        <v>1113</v>
      </c>
      <c r="L123" s="215"/>
      <c r="M123" s="259" t="s">
        <v>1113</v>
      </c>
      <c r="N123" s="259"/>
      <c r="O123" s="259"/>
      <c r="P123" s="259"/>
      <c r="Q123" s="234"/>
    </row>
    <row r="124" spans="1:17" s="203" customFormat="1" ht="30" customHeight="1" x14ac:dyDescent="0.2">
      <c r="A124" s="574"/>
      <c r="B124" s="254" t="s">
        <v>4102</v>
      </c>
      <c r="C124" s="575"/>
      <c r="D124" s="214">
        <v>2856.4</v>
      </c>
      <c r="E124" s="214" t="s">
        <v>3962</v>
      </c>
      <c r="F124" s="255">
        <v>41673</v>
      </c>
      <c r="G124" s="260" t="s">
        <v>4101</v>
      </c>
      <c r="H124" s="257">
        <v>6988</v>
      </c>
      <c r="I124" s="258" t="s">
        <v>1113</v>
      </c>
      <c r="J124" s="215"/>
      <c r="K124" s="258" t="s">
        <v>1113</v>
      </c>
      <c r="L124" s="215"/>
      <c r="M124" s="259" t="s">
        <v>1113</v>
      </c>
      <c r="N124" s="259"/>
      <c r="O124" s="259"/>
      <c r="P124" s="259"/>
      <c r="Q124" s="234"/>
    </row>
    <row r="125" spans="1:17" s="203" customFormat="1" ht="30" customHeight="1" x14ac:dyDescent="0.2">
      <c r="A125" s="574"/>
      <c r="B125" s="254" t="s">
        <v>4103</v>
      </c>
      <c r="C125" s="575"/>
      <c r="D125" s="214">
        <v>3230</v>
      </c>
      <c r="E125" s="214" t="s">
        <v>3962</v>
      </c>
      <c r="F125" s="255">
        <v>41673</v>
      </c>
      <c r="G125" s="260" t="s">
        <v>4101</v>
      </c>
      <c r="H125" s="257">
        <v>6989</v>
      </c>
      <c r="I125" s="258" t="s">
        <v>1113</v>
      </c>
      <c r="J125" s="215"/>
      <c r="K125" s="258" t="s">
        <v>1113</v>
      </c>
      <c r="L125" s="215"/>
      <c r="M125" s="259" t="s">
        <v>1113</v>
      </c>
      <c r="N125" s="259"/>
      <c r="O125" s="259"/>
      <c r="P125" s="259"/>
      <c r="Q125" s="234"/>
    </row>
    <row r="126" spans="1:17" s="203" customFormat="1" ht="30" customHeight="1" x14ac:dyDescent="0.2">
      <c r="A126" s="264" t="s">
        <v>4544</v>
      </c>
      <c r="B126" s="254" t="s">
        <v>4104</v>
      </c>
      <c r="C126" s="254" t="s">
        <v>4105</v>
      </c>
      <c r="D126" s="214">
        <v>390</v>
      </c>
      <c r="E126" s="214" t="s">
        <v>3924</v>
      </c>
      <c r="F126" s="255">
        <v>41656</v>
      </c>
      <c r="G126" s="260" t="s">
        <v>4106</v>
      </c>
      <c r="H126" s="257">
        <v>6975</v>
      </c>
      <c r="I126" s="258" t="s">
        <v>1113</v>
      </c>
      <c r="J126" s="215"/>
      <c r="K126" s="258" t="s">
        <v>1113</v>
      </c>
      <c r="L126" s="215"/>
      <c r="M126" s="259"/>
      <c r="N126" s="259"/>
      <c r="O126" s="259"/>
      <c r="P126" s="259" t="s">
        <v>1113</v>
      </c>
      <c r="Q126" s="234"/>
    </row>
    <row r="127" spans="1:17" s="203" customFormat="1" ht="30" customHeight="1" x14ac:dyDescent="0.2">
      <c r="A127" s="574" t="s">
        <v>4545</v>
      </c>
      <c r="B127" s="254" t="s">
        <v>4107</v>
      </c>
      <c r="C127" s="575" t="s">
        <v>4108</v>
      </c>
      <c r="D127" s="214">
        <v>175</v>
      </c>
      <c r="E127" s="214" t="s">
        <v>3924</v>
      </c>
      <c r="F127" s="255">
        <v>41660</v>
      </c>
      <c r="G127" s="581" t="s">
        <v>4109</v>
      </c>
      <c r="H127" s="257">
        <v>6976</v>
      </c>
      <c r="I127" s="258" t="s">
        <v>1113</v>
      </c>
      <c r="J127" s="215"/>
      <c r="K127" s="258" t="s">
        <v>1113</v>
      </c>
      <c r="L127" s="215"/>
      <c r="M127" s="259" t="s">
        <v>3987</v>
      </c>
      <c r="N127" s="259"/>
      <c r="O127" s="259"/>
      <c r="P127" s="259"/>
      <c r="Q127" s="234"/>
    </row>
    <row r="128" spans="1:17" s="203" customFormat="1" ht="30" customHeight="1" x14ac:dyDescent="0.2">
      <c r="A128" s="574"/>
      <c r="B128" s="254" t="s">
        <v>4110</v>
      </c>
      <c r="C128" s="575"/>
      <c r="D128" s="214">
        <v>88</v>
      </c>
      <c r="E128" s="214" t="s">
        <v>3924</v>
      </c>
      <c r="F128" s="255">
        <v>41660</v>
      </c>
      <c r="G128" s="581"/>
      <c r="H128" s="257">
        <v>6977</v>
      </c>
      <c r="I128" s="258" t="s">
        <v>1113</v>
      </c>
      <c r="J128" s="215"/>
      <c r="K128" s="258" t="s">
        <v>1113</v>
      </c>
      <c r="L128" s="215"/>
      <c r="M128" s="259" t="s">
        <v>3987</v>
      </c>
      <c r="N128" s="259"/>
      <c r="O128" s="259"/>
      <c r="P128" s="259"/>
      <c r="Q128" s="234"/>
    </row>
    <row r="129" spans="1:17" s="203" customFormat="1" ht="30" customHeight="1" x14ac:dyDescent="0.2">
      <c r="A129" s="574"/>
      <c r="B129" s="254" t="s">
        <v>4111</v>
      </c>
      <c r="C129" s="575"/>
      <c r="D129" s="214">
        <v>120</v>
      </c>
      <c r="E129" s="214" t="s">
        <v>3924</v>
      </c>
      <c r="F129" s="255">
        <v>41660</v>
      </c>
      <c r="G129" s="581"/>
      <c r="H129" s="257">
        <v>6978</v>
      </c>
      <c r="I129" s="258" t="s">
        <v>1113</v>
      </c>
      <c r="J129" s="215"/>
      <c r="K129" s="258" t="s">
        <v>1113</v>
      </c>
      <c r="L129" s="215"/>
      <c r="M129" s="259" t="s">
        <v>3987</v>
      </c>
      <c r="N129" s="259"/>
      <c r="O129" s="259"/>
      <c r="P129" s="259"/>
      <c r="Q129" s="234"/>
    </row>
    <row r="130" spans="1:17" s="203" customFormat="1" ht="50.1" customHeight="1" x14ac:dyDescent="0.2">
      <c r="A130" s="264" t="s">
        <v>4546</v>
      </c>
      <c r="B130" s="254" t="s">
        <v>4063</v>
      </c>
      <c r="C130" s="254" t="s">
        <v>4064</v>
      </c>
      <c r="D130" s="214">
        <v>700</v>
      </c>
      <c r="E130" s="214" t="s">
        <v>3924</v>
      </c>
      <c r="F130" s="255">
        <v>41666</v>
      </c>
      <c r="G130" s="260" t="s">
        <v>4112</v>
      </c>
      <c r="H130" s="257">
        <v>6981</v>
      </c>
      <c r="I130" s="258" t="s">
        <v>1113</v>
      </c>
      <c r="J130" s="215"/>
      <c r="K130" s="258" t="s">
        <v>1113</v>
      </c>
      <c r="L130" s="215"/>
      <c r="M130" s="259" t="s">
        <v>3987</v>
      </c>
      <c r="N130" s="259"/>
      <c r="O130" s="259"/>
      <c r="P130" s="259"/>
      <c r="Q130" s="234"/>
    </row>
    <row r="131" spans="1:17" s="203" customFormat="1" ht="30" customHeight="1" x14ac:dyDescent="0.2">
      <c r="A131" s="264" t="s">
        <v>4547</v>
      </c>
      <c r="B131" s="254" t="s">
        <v>4113</v>
      </c>
      <c r="C131" s="254" t="s">
        <v>4114</v>
      </c>
      <c r="D131" s="214">
        <v>6240</v>
      </c>
      <c r="E131" s="214" t="s">
        <v>3962</v>
      </c>
      <c r="F131" s="255">
        <v>41687</v>
      </c>
      <c r="G131" s="260" t="s">
        <v>4115</v>
      </c>
      <c r="H131" s="257">
        <v>7042</v>
      </c>
      <c r="I131" s="258" t="s">
        <v>1113</v>
      </c>
      <c r="J131" s="215"/>
      <c r="K131" s="258" t="s">
        <v>1113</v>
      </c>
      <c r="L131" s="215"/>
      <c r="M131" s="259" t="s">
        <v>1113</v>
      </c>
      <c r="N131" s="259"/>
      <c r="O131" s="259"/>
      <c r="P131" s="259"/>
      <c r="Q131" s="234"/>
    </row>
    <row r="132" spans="1:17" s="203" customFormat="1" ht="39.950000000000003" customHeight="1" x14ac:dyDescent="0.2">
      <c r="A132" s="574" t="s">
        <v>4548</v>
      </c>
      <c r="B132" s="254" t="s">
        <v>4116</v>
      </c>
      <c r="C132" s="575" t="s">
        <v>4117</v>
      </c>
      <c r="D132" s="214">
        <v>4241</v>
      </c>
      <c r="E132" s="214" t="s">
        <v>4096</v>
      </c>
      <c r="F132" s="255">
        <v>41729</v>
      </c>
      <c r="G132" s="260" t="s">
        <v>4118</v>
      </c>
      <c r="H132" s="257" t="s">
        <v>4119</v>
      </c>
      <c r="I132" s="258" t="s">
        <v>1113</v>
      </c>
      <c r="J132" s="215"/>
      <c r="K132" s="258" t="s">
        <v>1113</v>
      </c>
      <c r="L132" s="215"/>
      <c r="M132" s="259"/>
      <c r="N132" s="259" t="s">
        <v>1113</v>
      </c>
      <c r="O132" s="259"/>
      <c r="P132" s="259"/>
      <c r="Q132" s="234"/>
    </row>
    <row r="133" spans="1:17" s="203" customFormat="1" ht="39.950000000000003" customHeight="1" x14ac:dyDescent="0.2">
      <c r="A133" s="574"/>
      <c r="B133" s="254" t="s">
        <v>4120</v>
      </c>
      <c r="C133" s="575"/>
      <c r="D133" s="214">
        <v>6205</v>
      </c>
      <c r="E133" s="214" t="s">
        <v>4096</v>
      </c>
      <c r="F133" s="255">
        <v>41729</v>
      </c>
      <c r="G133" s="260" t="s">
        <v>4121</v>
      </c>
      <c r="H133" s="257" t="s">
        <v>4122</v>
      </c>
      <c r="I133" s="258" t="s">
        <v>1113</v>
      </c>
      <c r="J133" s="215"/>
      <c r="K133" s="258" t="s">
        <v>1113</v>
      </c>
      <c r="L133" s="215"/>
      <c r="M133" s="259"/>
      <c r="N133" s="259" t="s">
        <v>1113</v>
      </c>
      <c r="O133" s="259"/>
      <c r="P133" s="259"/>
      <c r="Q133" s="234"/>
    </row>
    <row r="134" spans="1:17" s="203" customFormat="1" ht="39.950000000000003" customHeight="1" x14ac:dyDescent="0.2">
      <c r="A134" s="574"/>
      <c r="B134" s="254" t="s">
        <v>4123</v>
      </c>
      <c r="C134" s="575"/>
      <c r="D134" s="214">
        <v>7964</v>
      </c>
      <c r="E134" s="214" t="s">
        <v>4096</v>
      </c>
      <c r="F134" s="255">
        <v>41729</v>
      </c>
      <c r="G134" s="260" t="s">
        <v>4121</v>
      </c>
      <c r="H134" s="257" t="s">
        <v>4124</v>
      </c>
      <c r="I134" s="258" t="s">
        <v>1113</v>
      </c>
      <c r="J134" s="215"/>
      <c r="K134" s="258" t="s">
        <v>1113</v>
      </c>
      <c r="L134" s="215"/>
      <c r="M134" s="259"/>
      <c r="N134" s="259" t="s">
        <v>1113</v>
      </c>
      <c r="O134" s="259"/>
      <c r="P134" s="259"/>
      <c r="Q134" s="234"/>
    </row>
    <row r="135" spans="1:17" s="203" customFormat="1" ht="50.1" customHeight="1" x14ac:dyDescent="0.2">
      <c r="A135" s="264" t="s">
        <v>4549</v>
      </c>
      <c r="B135" s="254" t="s">
        <v>19</v>
      </c>
      <c r="C135" s="254" t="s">
        <v>4125</v>
      </c>
      <c r="D135" s="214">
        <v>1135</v>
      </c>
      <c r="E135" s="214" t="s">
        <v>3962</v>
      </c>
      <c r="F135" s="255">
        <v>41695</v>
      </c>
      <c r="G135" s="260" t="s">
        <v>4126</v>
      </c>
      <c r="H135" s="257">
        <v>7055</v>
      </c>
      <c r="I135" s="258" t="s">
        <v>1113</v>
      </c>
      <c r="J135" s="215"/>
      <c r="K135" s="258" t="s">
        <v>1113</v>
      </c>
      <c r="L135" s="215"/>
      <c r="M135" s="259"/>
      <c r="N135" s="259"/>
      <c r="O135" s="259" t="s">
        <v>1113</v>
      </c>
      <c r="P135" s="259"/>
      <c r="Q135" s="234"/>
    </row>
    <row r="136" spans="1:17" s="203" customFormat="1" ht="50.1" customHeight="1" x14ac:dyDescent="0.2">
      <c r="A136" s="264" t="s">
        <v>4550</v>
      </c>
      <c r="B136" s="254" t="s">
        <v>4127</v>
      </c>
      <c r="C136" s="254" t="s">
        <v>4128</v>
      </c>
      <c r="D136" s="214">
        <v>1400</v>
      </c>
      <c r="E136" s="214" t="s">
        <v>4096</v>
      </c>
      <c r="F136" s="255">
        <v>41701</v>
      </c>
      <c r="G136" s="260" t="s">
        <v>4129</v>
      </c>
      <c r="H136" s="257">
        <v>7059</v>
      </c>
      <c r="I136" s="258" t="s">
        <v>1113</v>
      </c>
      <c r="J136" s="215"/>
      <c r="K136" s="258" t="s">
        <v>1113</v>
      </c>
      <c r="L136" s="215"/>
      <c r="M136" s="259"/>
      <c r="N136" s="259"/>
      <c r="O136" s="259" t="s">
        <v>1113</v>
      </c>
      <c r="P136" s="259"/>
      <c r="Q136" s="234"/>
    </row>
    <row r="137" spans="1:17" s="203" customFormat="1" ht="50.1" customHeight="1" x14ac:dyDescent="0.2">
      <c r="A137" s="264" t="s">
        <v>4551</v>
      </c>
      <c r="B137" s="254" t="s">
        <v>3948</v>
      </c>
      <c r="C137" s="254" t="s">
        <v>4130</v>
      </c>
      <c r="D137" s="214">
        <v>99.46</v>
      </c>
      <c r="E137" s="214" t="s">
        <v>3924</v>
      </c>
      <c r="F137" s="255">
        <v>41669</v>
      </c>
      <c r="G137" s="260" t="s">
        <v>4131</v>
      </c>
      <c r="H137" s="257">
        <v>6983</v>
      </c>
      <c r="I137" s="258" t="s">
        <v>1113</v>
      </c>
      <c r="J137" s="215"/>
      <c r="K137" s="258" t="s">
        <v>1113</v>
      </c>
      <c r="L137" s="215"/>
      <c r="M137" s="259" t="s">
        <v>1113</v>
      </c>
      <c r="N137" s="259"/>
      <c r="O137" s="259"/>
      <c r="P137" s="259"/>
      <c r="Q137" s="234"/>
    </row>
    <row r="138" spans="1:17" s="203" customFormat="1" ht="35.1" customHeight="1" x14ac:dyDescent="0.2">
      <c r="A138" s="574" t="s">
        <v>4552</v>
      </c>
      <c r="B138" s="254" t="s">
        <v>4132</v>
      </c>
      <c r="C138" s="575" t="s">
        <v>4133</v>
      </c>
      <c r="D138" s="214">
        <v>1078.1600000000001</v>
      </c>
      <c r="E138" s="214" t="s">
        <v>3962</v>
      </c>
      <c r="F138" s="255">
        <v>41690</v>
      </c>
      <c r="G138" s="260" t="s">
        <v>4134</v>
      </c>
      <c r="H138" s="257">
        <v>7045</v>
      </c>
      <c r="I138" s="258" t="s">
        <v>1113</v>
      </c>
      <c r="J138" s="215"/>
      <c r="K138" s="258" t="s">
        <v>1113</v>
      </c>
      <c r="L138" s="215"/>
      <c r="M138" s="259" t="s">
        <v>1113</v>
      </c>
      <c r="N138" s="259"/>
      <c r="O138" s="259"/>
      <c r="P138" s="259"/>
      <c r="Q138" s="234"/>
    </row>
    <row r="139" spans="1:17" s="203" customFormat="1" ht="35.1" customHeight="1" x14ac:dyDescent="0.2">
      <c r="A139" s="574"/>
      <c r="B139" s="254" t="s">
        <v>4135</v>
      </c>
      <c r="C139" s="575"/>
      <c r="D139" s="214">
        <v>78.55</v>
      </c>
      <c r="E139" s="214" t="s">
        <v>3962</v>
      </c>
      <c r="F139" s="255">
        <v>41690</v>
      </c>
      <c r="G139" s="260" t="s">
        <v>4136</v>
      </c>
      <c r="H139" s="257">
        <v>7046</v>
      </c>
      <c r="I139" s="258" t="s">
        <v>1113</v>
      </c>
      <c r="J139" s="215"/>
      <c r="K139" s="258" t="s">
        <v>1113</v>
      </c>
      <c r="L139" s="215"/>
      <c r="M139" s="259"/>
      <c r="N139" s="259" t="s">
        <v>1113</v>
      </c>
      <c r="O139" s="259"/>
      <c r="P139" s="259"/>
      <c r="Q139" s="234"/>
    </row>
    <row r="140" spans="1:17" s="203" customFormat="1" ht="35.1" customHeight="1" x14ac:dyDescent="0.2">
      <c r="A140" s="574"/>
      <c r="B140" s="254" t="s">
        <v>4137</v>
      </c>
      <c r="C140" s="575"/>
      <c r="D140" s="214">
        <v>2230</v>
      </c>
      <c r="E140" s="214" t="s">
        <v>3962</v>
      </c>
      <c r="F140" s="255">
        <v>41690</v>
      </c>
      <c r="G140" s="260" t="s">
        <v>4138</v>
      </c>
      <c r="H140" s="257">
        <v>7047</v>
      </c>
      <c r="I140" s="258" t="s">
        <v>1113</v>
      </c>
      <c r="J140" s="215"/>
      <c r="K140" s="258" t="s">
        <v>1113</v>
      </c>
      <c r="L140" s="215"/>
      <c r="M140" s="259"/>
      <c r="N140" s="259"/>
      <c r="O140" s="259" t="s">
        <v>1113</v>
      </c>
      <c r="P140" s="259"/>
      <c r="Q140" s="234"/>
    </row>
    <row r="141" spans="1:17" s="203" customFormat="1" ht="45" customHeight="1" x14ac:dyDescent="0.2">
      <c r="A141" s="264" t="s">
        <v>4553</v>
      </c>
      <c r="B141" s="254" t="s">
        <v>4139</v>
      </c>
      <c r="C141" s="254" t="s">
        <v>4140</v>
      </c>
      <c r="D141" s="214">
        <v>651</v>
      </c>
      <c r="E141" s="214" t="s">
        <v>4096</v>
      </c>
      <c r="F141" s="255">
        <v>41705</v>
      </c>
      <c r="G141" s="260" t="s">
        <v>4141</v>
      </c>
      <c r="H141" s="257">
        <v>7069</v>
      </c>
      <c r="I141" s="258" t="s">
        <v>1113</v>
      </c>
      <c r="J141" s="215"/>
      <c r="K141" s="258" t="s">
        <v>1113</v>
      </c>
      <c r="L141" s="215"/>
      <c r="M141" s="259" t="s">
        <v>1113</v>
      </c>
      <c r="N141" s="259"/>
      <c r="O141" s="259"/>
      <c r="P141" s="259"/>
      <c r="Q141" s="234"/>
    </row>
    <row r="142" spans="1:17" s="203" customFormat="1" ht="45" customHeight="1" x14ac:dyDescent="0.2">
      <c r="A142" s="264" t="s">
        <v>4554</v>
      </c>
      <c r="B142" s="254" t="s">
        <v>4142</v>
      </c>
      <c r="C142" s="254" t="s">
        <v>4143</v>
      </c>
      <c r="D142" s="214">
        <v>308.8</v>
      </c>
      <c r="E142" s="214" t="s">
        <v>3962</v>
      </c>
      <c r="F142" s="255">
        <v>41681</v>
      </c>
      <c r="G142" s="260" t="s">
        <v>4144</v>
      </c>
      <c r="H142" s="257">
        <v>6996</v>
      </c>
      <c r="I142" s="258" t="s">
        <v>1113</v>
      </c>
      <c r="J142" s="215"/>
      <c r="K142" s="258" t="s">
        <v>1113</v>
      </c>
      <c r="L142" s="215"/>
      <c r="M142" s="259"/>
      <c r="N142" s="259" t="s">
        <v>1113</v>
      </c>
      <c r="O142" s="259"/>
      <c r="P142" s="259"/>
      <c r="Q142" s="234"/>
    </row>
    <row r="143" spans="1:17" s="203" customFormat="1" ht="45" customHeight="1" x14ac:dyDescent="0.2">
      <c r="A143" s="264" t="s">
        <v>4555</v>
      </c>
      <c r="B143" s="261" t="s">
        <v>4046</v>
      </c>
      <c r="C143" s="254" t="s">
        <v>4145</v>
      </c>
      <c r="D143" s="214">
        <v>1068</v>
      </c>
      <c r="E143" s="214" t="s">
        <v>3962</v>
      </c>
      <c r="F143" s="255">
        <v>41683</v>
      </c>
      <c r="G143" s="260" t="s">
        <v>4146</v>
      </c>
      <c r="H143" s="257">
        <v>7044</v>
      </c>
      <c r="I143" s="258" t="s">
        <v>1113</v>
      </c>
      <c r="J143" s="215"/>
      <c r="K143" s="258" t="s">
        <v>1113</v>
      </c>
      <c r="L143" s="215"/>
      <c r="M143" s="259"/>
      <c r="N143" s="259"/>
      <c r="O143" s="259"/>
      <c r="P143" s="259"/>
      <c r="Q143" s="234"/>
    </row>
    <row r="144" spans="1:17" s="203" customFormat="1" ht="45" customHeight="1" x14ac:dyDescent="0.2">
      <c r="A144" s="264" t="s">
        <v>4556</v>
      </c>
      <c r="B144" s="254" t="s">
        <v>4147</v>
      </c>
      <c r="C144" s="254" t="s">
        <v>4148</v>
      </c>
      <c r="D144" s="214">
        <v>1650</v>
      </c>
      <c r="E144" s="214" t="s">
        <v>4096</v>
      </c>
      <c r="F144" s="255">
        <v>41701</v>
      </c>
      <c r="G144" s="260" t="s">
        <v>4149</v>
      </c>
      <c r="H144" s="257">
        <v>7062</v>
      </c>
      <c r="I144" s="258" t="s">
        <v>1113</v>
      </c>
      <c r="J144" s="215"/>
      <c r="K144" s="258" t="s">
        <v>1113</v>
      </c>
      <c r="L144" s="215"/>
      <c r="M144" s="259"/>
      <c r="N144" s="259" t="s">
        <v>1113</v>
      </c>
      <c r="O144" s="259"/>
      <c r="P144" s="259"/>
      <c r="Q144" s="234"/>
    </row>
    <row r="145" spans="1:17" s="203" customFormat="1" ht="35.1" customHeight="1" x14ac:dyDescent="0.2">
      <c r="A145" s="574" t="s">
        <v>4557</v>
      </c>
      <c r="B145" s="254" t="s">
        <v>4150</v>
      </c>
      <c r="C145" s="575" t="s">
        <v>4151</v>
      </c>
      <c r="D145" s="214">
        <v>236.45</v>
      </c>
      <c r="E145" s="214" t="s">
        <v>4096</v>
      </c>
      <c r="F145" s="255">
        <v>41705</v>
      </c>
      <c r="G145" s="260" t="s">
        <v>4152</v>
      </c>
      <c r="H145" s="257">
        <v>7065</v>
      </c>
      <c r="I145" s="258" t="s">
        <v>1113</v>
      </c>
      <c r="J145" s="215"/>
      <c r="K145" s="258" t="s">
        <v>1113</v>
      </c>
      <c r="L145" s="215"/>
      <c r="M145" s="259"/>
      <c r="N145" s="259" t="s">
        <v>1113</v>
      </c>
      <c r="O145" s="259"/>
      <c r="P145" s="259"/>
      <c r="Q145" s="234"/>
    </row>
    <row r="146" spans="1:17" s="203" customFormat="1" ht="35.1" customHeight="1" x14ac:dyDescent="0.2">
      <c r="A146" s="574"/>
      <c r="B146" s="254" t="s">
        <v>4153</v>
      </c>
      <c r="C146" s="575"/>
      <c r="D146" s="214">
        <v>67.8</v>
      </c>
      <c r="E146" s="214" t="s">
        <v>4096</v>
      </c>
      <c r="F146" s="255">
        <v>41705</v>
      </c>
      <c r="G146" s="260" t="s">
        <v>4154</v>
      </c>
      <c r="H146" s="257">
        <v>7066</v>
      </c>
      <c r="I146" s="258" t="s">
        <v>1113</v>
      </c>
      <c r="J146" s="215"/>
      <c r="K146" s="258" t="s">
        <v>1113</v>
      </c>
      <c r="L146" s="215"/>
      <c r="M146" s="259"/>
      <c r="N146" s="259" t="s">
        <v>1113</v>
      </c>
      <c r="O146" s="259"/>
      <c r="P146" s="259"/>
      <c r="Q146" s="234"/>
    </row>
    <row r="147" spans="1:17" s="203" customFormat="1" ht="35.1" customHeight="1" x14ac:dyDescent="0.2">
      <c r="A147" s="574"/>
      <c r="B147" s="254" t="s">
        <v>4155</v>
      </c>
      <c r="C147" s="575"/>
      <c r="D147" s="214">
        <v>3672.55</v>
      </c>
      <c r="E147" s="214" t="s">
        <v>4096</v>
      </c>
      <c r="F147" s="255">
        <v>41705</v>
      </c>
      <c r="G147" s="260" t="s">
        <v>4156</v>
      </c>
      <c r="H147" s="257">
        <v>7067</v>
      </c>
      <c r="I147" s="258" t="s">
        <v>1113</v>
      </c>
      <c r="J147" s="215"/>
      <c r="K147" s="258" t="s">
        <v>1113</v>
      </c>
      <c r="L147" s="215"/>
      <c r="M147" s="259"/>
      <c r="N147" s="259" t="s">
        <v>1113</v>
      </c>
      <c r="O147" s="259"/>
      <c r="P147" s="259"/>
      <c r="Q147" s="234"/>
    </row>
    <row r="148" spans="1:17" s="203" customFormat="1" ht="35.1" customHeight="1" x14ac:dyDescent="0.2">
      <c r="A148" s="574"/>
      <c r="B148" s="254" t="s">
        <v>4157</v>
      </c>
      <c r="C148" s="575"/>
      <c r="D148" s="214">
        <v>1904.05</v>
      </c>
      <c r="E148" s="214" t="s">
        <v>4096</v>
      </c>
      <c r="F148" s="255">
        <v>41705</v>
      </c>
      <c r="G148" s="260" t="s">
        <v>4158</v>
      </c>
      <c r="H148" s="257">
        <v>7068</v>
      </c>
      <c r="I148" s="258" t="s">
        <v>1113</v>
      </c>
      <c r="J148" s="215"/>
      <c r="K148" s="258" t="s">
        <v>1113</v>
      </c>
      <c r="L148" s="215"/>
      <c r="M148" s="259"/>
      <c r="N148" s="259" t="s">
        <v>1113</v>
      </c>
      <c r="O148" s="259"/>
      <c r="P148" s="259"/>
      <c r="Q148" s="234"/>
    </row>
    <row r="149" spans="1:17" s="203" customFormat="1" ht="35.1" customHeight="1" x14ac:dyDescent="0.2">
      <c r="A149" s="574" t="s">
        <v>4558</v>
      </c>
      <c r="B149" s="254" t="s">
        <v>4159</v>
      </c>
      <c r="C149" s="575" t="s">
        <v>4160</v>
      </c>
      <c r="D149" s="214">
        <v>472.5</v>
      </c>
      <c r="E149" s="214" t="s">
        <v>4096</v>
      </c>
      <c r="F149" s="255">
        <v>41701</v>
      </c>
      <c r="G149" s="260" t="s">
        <v>4161</v>
      </c>
      <c r="H149" s="257">
        <v>7061</v>
      </c>
      <c r="I149" s="258" t="s">
        <v>1113</v>
      </c>
      <c r="J149" s="215"/>
      <c r="K149" s="258" t="s">
        <v>1113</v>
      </c>
      <c r="L149" s="215"/>
      <c r="M149" s="259"/>
      <c r="N149" s="259" t="s">
        <v>1113</v>
      </c>
      <c r="O149" s="259"/>
      <c r="P149" s="259"/>
      <c r="Q149" s="234"/>
    </row>
    <row r="150" spans="1:17" s="203" customFormat="1" ht="35.1" customHeight="1" x14ac:dyDescent="0.2">
      <c r="A150" s="574"/>
      <c r="B150" s="254" t="s">
        <v>4155</v>
      </c>
      <c r="C150" s="575"/>
      <c r="D150" s="214">
        <v>289.10000000000002</v>
      </c>
      <c r="E150" s="214" t="s">
        <v>4096</v>
      </c>
      <c r="F150" s="255">
        <v>41701</v>
      </c>
      <c r="G150" s="260" t="s">
        <v>4162</v>
      </c>
      <c r="H150" s="257">
        <v>7060</v>
      </c>
      <c r="I150" s="258" t="s">
        <v>1113</v>
      </c>
      <c r="J150" s="215"/>
      <c r="K150" s="258" t="s">
        <v>1113</v>
      </c>
      <c r="L150" s="215"/>
      <c r="M150" s="259"/>
      <c r="N150" s="259" t="s">
        <v>1113</v>
      </c>
      <c r="O150" s="259"/>
      <c r="P150" s="259"/>
      <c r="Q150" s="234"/>
    </row>
    <row r="151" spans="1:17" s="203" customFormat="1" ht="64.5" customHeight="1" x14ac:dyDescent="0.2">
      <c r="A151" s="264" t="s">
        <v>4559</v>
      </c>
      <c r="B151" s="254" t="s">
        <v>4163</v>
      </c>
      <c r="C151" s="254" t="s">
        <v>4164</v>
      </c>
      <c r="D151" s="214">
        <v>1073.5</v>
      </c>
      <c r="E151" s="214" t="s">
        <v>3962</v>
      </c>
      <c r="F151" s="255">
        <v>41323</v>
      </c>
      <c r="G151" s="260" t="s">
        <v>4165</v>
      </c>
      <c r="H151" s="257">
        <v>7043</v>
      </c>
      <c r="I151" s="258" t="s">
        <v>1113</v>
      </c>
      <c r="J151" s="215"/>
      <c r="K151" s="258" t="s">
        <v>1113</v>
      </c>
      <c r="L151" s="215"/>
      <c r="M151" s="259"/>
      <c r="N151" s="259" t="s">
        <v>1113</v>
      </c>
      <c r="O151" s="259"/>
      <c r="P151" s="259"/>
      <c r="Q151" s="234"/>
    </row>
    <row r="152" spans="1:17" s="203" customFormat="1" ht="35.1" customHeight="1" x14ac:dyDescent="0.2">
      <c r="A152" s="574" t="s">
        <v>4560</v>
      </c>
      <c r="B152" s="254" t="s">
        <v>3944</v>
      </c>
      <c r="C152" s="575" t="s">
        <v>4130</v>
      </c>
      <c r="D152" s="214">
        <v>211.88</v>
      </c>
      <c r="E152" s="214" t="s">
        <v>3962</v>
      </c>
      <c r="F152" s="255">
        <v>41681</v>
      </c>
      <c r="G152" s="582" t="s">
        <v>4166</v>
      </c>
      <c r="H152" s="257">
        <v>6997</v>
      </c>
      <c r="I152" s="258" t="s">
        <v>1113</v>
      </c>
      <c r="J152" s="215"/>
      <c r="K152" s="258" t="s">
        <v>1113</v>
      </c>
      <c r="L152" s="215"/>
      <c r="M152" s="259" t="s">
        <v>1113</v>
      </c>
      <c r="N152" s="259"/>
      <c r="O152" s="259"/>
      <c r="P152" s="259"/>
      <c r="Q152" s="234"/>
    </row>
    <row r="153" spans="1:17" s="203" customFormat="1" ht="35.1" customHeight="1" x14ac:dyDescent="0.2">
      <c r="A153" s="574"/>
      <c r="B153" s="254" t="s">
        <v>3949</v>
      </c>
      <c r="C153" s="575"/>
      <c r="D153" s="214">
        <v>150</v>
      </c>
      <c r="E153" s="214" t="s">
        <v>3962</v>
      </c>
      <c r="F153" s="255">
        <v>41681</v>
      </c>
      <c r="G153" s="582"/>
      <c r="H153" s="257">
        <v>6998</v>
      </c>
      <c r="I153" s="258" t="s">
        <v>1113</v>
      </c>
      <c r="J153" s="215"/>
      <c r="K153" s="258" t="s">
        <v>1113</v>
      </c>
      <c r="L153" s="215"/>
      <c r="M153" s="259" t="s">
        <v>1113</v>
      </c>
      <c r="N153" s="259"/>
      <c r="O153" s="259"/>
      <c r="P153" s="259"/>
      <c r="Q153" s="234"/>
    </row>
    <row r="154" spans="1:17" s="203" customFormat="1" ht="35.1" customHeight="1" x14ac:dyDescent="0.2">
      <c r="A154" s="264" t="s">
        <v>4561</v>
      </c>
      <c r="B154" s="254" t="s">
        <v>4167</v>
      </c>
      <c r="C154" s="254" t="s">
        <v>4168</v>
      </c>
      <c r="D154" s="214">
        <v>4626</v>
      </c>
      <c r="E154" s="214" t="s">
        <v>3962</v>
      </c>
      <c r="F154" s="255">
        <v>41695</v>
      </c>
      <c r="G154" s="260" t="s">
        <v>4169</v>
      </c>
      <c r="H154" s="257">
        <v>7054</v>
      </c>
      <c r="I154" s="258" t="s">
        <v>1113</v>
      </c>
      <c r="J154" s="215"/>
      <c r="K154" s="258" t="s">
        <v>1113</v>
      </c>
      <c r="L154" s="215"/>
      <c r="M154" s="259" t="s">
        <v>1113</v>
      </c>
      <c r="N154" s="259"/>
      <c r="O154" s="259"/>
      <c r="P154" s="259"/>
      <c r="Q154" s="234"/>
    </row>
    <row r="155" spans="1:17" s="203" customFormat="1" ht="35.1" customHeight="1" x14ac:dyDescent="0.2">
      <c r="A155" s="264" t="s">
        <v>4562</v>
      </c>
      <c r="B155" s="254" t="s">
        <v>4170</v>
      </c>
      <c r="C155" s="254" t="s">
        <v>4148</v>
      </c>
      <c r="D155" s="214">
        <v>340</v>
      </c>
      <c r="E155" s="214" t="s">
        <v>3962</v>
      </c>
      <c r="F155" s="255">
        <v>41697</v>
      </c>
      <c r="G155" s="260" t="s">
        <v>4171</v>
      </c>
      <c r="H155" s="257">
        <v>7058</v>
      </c>
      <c r="I155" s="258" t="s">
        <v>1113</v>
      </c>
      <c r="J155" s="215"/>
      <c r="K155" s="258" t="s">
        <v>1113</v>
      </c>
      <c r="L155" s="215"/>
      <c r="M155" s="259" t="s">
        <v>1113</v>
      </c>
      <c r="N155" s="259"/>
      <c r="O155" s="259"/>
      <c r="P155" s="259"/>
      <c r="Q155" s="234"/>
    </row>
    <row r="156" spans="1:17" s="203" customFormat="1" ht="35.1" customHeight="1" x14ac:dyDescent="0.2">
      <c r="A156" s="264" t="s">
        <v>4563</v>
      </c>
      <c r="B156" s="254" t="s">
        <v>4172</v>
      </c>
      <c r="C156" s="254" t="s">
        <v>4173</v>
      </c>
      <c r="D156" s="214">
        <v>4894</v>
      </c>
      <c r="E156" s="214" t="s">
        <v>4096</v>
      </c>
      <c r="F156" s="255">
        <v>41704</v>
      </c>
      <c r="G156" s="260" t="s">
        <v>4174</v>
      </c>
      <c r="H156" s="257">
        <v>7064</v>
      </c>
      <c r="I156" s="258" t="s">
        <v>1113</v>
      </c>
      <c r="J156" s="215"/>
      <c r="K156" s="258" t="s">
        <v>1113</v>
      </c>
      <c r="L156" s="215"/>
      <c r="M156" s="259"/>
      <c r="N156" s="259" t="s">
        <v>1113</v>
      </c>
      <c r="O156" s="259"/>
      <c r="P156" s="259"/>
      <c r="Q156" s="234"/>
    </row>
    <row r="157" spans="1:17" s="203" customFormat="1" ht="35.1" customHeight="1" x14ac:dyDescent="0.2">
      <c r="A157" s="264" t="s">
        <v>4564</v>
      </c>
      <c r="B157" s="254" t="s">
        <v>4175</v>
      </c>
      <c r="C157" s="254" t="s">
        <v>4176</v>
      </c>
      <c r="D157" s="214">
        <v>319.99</v>
      </c>
      <c r="E157" s="214" t="s">
        <v>3962</v>
      </c>
      <c r="F157" s="255">
        <v>41696</v>
      </c>
      <c r="G157" s="260" t="s">
        <v>4177</v>
      </c>
      <c r="H157" s="257" t="s">
        <v>4178</v>
      </c>
      <c r="I157" s="258" t="s">
        <v>1113</v>
      </c>
      <c r="J157" s="215"/>
      <c r="K157" s="258" t="s">
        <v>1113</v>
      </c>
      <c r="L157" s="215"/>
      <c r="M157" s="259"/>
      <c r="N157" s="259"/>
      <c r="O157" s="259" t="s">
        <v>1113</v>
      </c>
      <c r="P157" s="259"/>
      <c r="Q157" s="234"/>
    </row>
    <row r="158" spans="1:17" s="203" customFormat="1" ht="35.1" customHeight="1" x14ac:dyDescent="0.2">
      <c r="A158" s="574" t="s">
        <v>4565</v>
      </c>
      <c r="B158" s="254" t="s">
        <v>3969</v>
      </c>
      <c r="C158" s="575" t="s">
        <v>3951</v>
      </c>
      <c r="D158" s="214">
        <v>1100</v>
      </c>
      <c r="E158" s="214" t="s">
        <v>4096</v>
      </c>
      <c r="F158" s="255">
        <v>41708</v>
      </c>
      <c r="G158" s="260" t="s">
        <v>4179</v>
      </c>
      <c r="H158" s="257">
        <v>7070</v>
      </c>
      <c r="I158" s="258" t="s">
        <v>1113</v>
      </c>
      <c r="J158" s="215"/>
      <c r="K158" s="258" t="s">
        <v>1113</v>
      </c>
      <c r="L158" s="215"/>
      <c r="M158" s="259" t="s">
        <v>1113</v>
      </c>
      <c r="N158" s="259"/>
      <c r="O158" s="259"/>
      <c r="P158" s="259"/>
      <c r="Q158" s="234"/>
    </row>
    <row r="159" spans="1:17" s="203" customFormat="1" ht="35.1" customHeight="1" x14ac:dyDescent="0.2">
      <c r="A159" s="574"/>
      <c r="B159" s="254" t="s">
        <v>4180</v>
      </c>
      <c r="C159" s="575"/>
      <c r="D159" s="214">
        <v>600</v>
      </c>
      <c r="E159" s="214" t="s">
        <v>4096</v>
      </c>
      <c r="F159" s="255">
        <v>41708</v>
      </c>
      <c r="G159" s="260" t="s">
        <v>4179</v>
      </c>
      <c r="H159" s="257">
        <v>7071</v>
      </c>
      <c r="I159" s="258" t="s">
        <v>1113</v>
      </c>
      <c r="J159" s="215"/>
      <c r="K159" s="258" t="s">
        <v>1113</v>
      </c>
      <c r="L159" s="215"/>
      <c r="M159" s="259"/>
      <c r="N159" s="259"/>
      <c r="O159" s="259" t="s">
        <v>1113</v>
      </c>
      <c r="P159" s="259"/>
      <c r="Q159" s="234"/>
    </row>
    <row r="160" spans="1:17" s="203" customFormat="1" ht="35.1" customHeight="1" x14ac:dyDescent="0.2">
      <c r="A160" s="574"/>
      <c r="B160" s="254" t="s">
        <v>4181</v>
      </c>
      <c r="C160" s="575"/>
      <c r="D160" s="214">
        <v>2300</v>
      </c>
      <c r="E160" s="214" t="s">
        <v>4096</v>
      </c>
      <c r="F160" s="255">
        <v>41708</v>
      </c>
      <c r="G160" s="260" t="s">
        <v>4179</v>
      </c>
      <c r="H160" s="257">
        <v>7072</v>
      </c>
      <c r="I160" s="258" t="s">
        <v>1113</v>
      </c>
      <c r="J160" s="215"/>
      <c r="K160" s="258" t="s">
        <v>1113</v>
      </c>
      <c r="L160" s="215"/>
      <c r="M160" s="259"/>
      <c r="N160" s="259"/>
      <c r="O160" s="259" t="s">
        <v>1113</v>
      </c>
      <c r="P160" s="259"/>
      <c r="Q160" s="234"/>
    </row>
    <row r="161" spans="1:17" s="203" customFormat="1" ht="35.1" customHeight="1" x14ac:dyDescent="0.2">
      <c r="A161" s="574" t="s">
        <v>4566</v>
      </c>
      <c r="B161" s="254" t="s">
        <v>3947</v>
      </c>
      <c r="C161" s="575" t="s">
        <v>4182</v>
      </c>
      <c r="D161" s="214">
        <v>775.63</v>
      </c>
      <c r="E161" s="214" t="s">
        <v>3962</v>
      </c>
      <c r="F161" s="580">
        <v>41690</v>
      </c>
      <c r="G161" s="576" t="s">
        <v>4183</v>
      </c>
      <c r="H161" s="257">
        <v>7049</v>
      </c>
      <c r="I161" s="258" t="s">
        <v>1113</v>
      </c>
      <c r="J161" s="215"/>
      <c r="K161" s="258" t="s">
        <v>1113</v>
      </c>
      <c r="L161" s="215"/>
      <c r="M161" s="259" t="s">
        <v>1113</v>
      </c>
      <c r="N161" s="259"/>
      <c r="O161" s="259"/>
      <c r="P161" s="259"/>
      <c r="Q161" s="234"/>
    </row>
    <row r="162" spans="1:17" s="203" customFormat="1" ht="35.1" customHeight="1" x14ac:dyDescent="0.2">
      <c r="A162" s="574"/>
      <c r="B162" s="254" t="s">
        <v>3944</v>
      </c>
      <c r="C162" s="575"/>
      <c r="D162" s="214">
        <v>596.64</v>
      </c>
      <c r="E162" s="214" t="s">
        <v>3962</v>
      </c>
      <c r="F162" s="580"/>
      <c r="G162" s="576"/>
      <c r="H162" s="257">
        <v>7048</v>
      </c>
      <c r="I162" s="258" t="s">
        <v>1113</v>
      </c>
      <c r="J162" s="215"/>
      <c r="K162" s="258" t="s">
        <v>1113</v>
      </c>
      <c r="L162" s="215"/>
      <c r="M162" s="259" t="s">
        <v>1113</v>
      </c>
      <c r="N162" s="259"/>
      <c r="O162" s="259"/>
      <c r="P162" s="259"/>
      <c r="Q162" s="234"/>
    </row>
    <row r="163" spans="1:17" s="203" customFormat="1" ht="35.1" customHeight="1" x14ac:dyDescent="0.2">
      <c r="A163" s="264" t="s">
        <v>4567</v>
      </c>
      <c r="B163" s="254" t="s">
        <v>3944</v>
      </c>
      <c r="C163" s="254" t="s">
        <v>4057</v>
      </c>
      <c r="D163" s="214">
        <v>81.36</v>
      </c>
      <c r="E163" s="214" t="s">
        <v>3962</v>
      </c>
      <c r="F163" s="255">
        <v>41691</v>
      </c>
      <c r="G163" s="260" t="s">
        <v>4184</v>
      </c>
      <c r="H163" s="257">
        <v>7050</v>
      </c>
      <c r="I163" s="258" t="s">
        <v>1113</v>
      </c>
      <c r="J163" s="215"/>
      <c r="K163" s="258" t="s">
        <v>1113</v>
      </c>
      <c r="L163" s="215"/>
      <c r="M163" s="259" t="s">
        <v>1113</v>
      </c>
      <c r="N163" s="259"/>
      <c r="O163" s="259"/>
      <c r="P163" s="259"/>
      <c r="Q163" s="234"/>
    </row>
    <row r="164" spans="1:17" s="203" customFormat="1" ht="35.1" customHeight="1" x14ac:dyDescent="0.2">
      <c r="A164" s="574" t="s">
        <v>4568</v>
      </c>
      <c r="B164" s="254" t="s">
        <v>3947</v>
      </c>
      <c r="C164" s="575" t="s">
        <v>4130</v>
      </c>
      <c r="D164" s="214">
        <v>169.5</v>
      </c>
      <c r="E164" s="214" t="s">
        <v>3962</v>
      </c>
      <c r="F164" s="255">
        <v>41691</v>
      </c>
      <c r="G164" s="576" t="s">
        <v>4184</v>
      </c>
      <c r="H164" s="257">
        <v>7053</v>
      </c>
      <c r="I164" s="258" t="s">
        <v>1113</v>
      </c>
      <c r="J164" s="215"/>
      <c r="K164" s="258" t="s">
        <v>1113</v>
      </c>
      <c r="L164" s="215"/>
      <c r="M164" s="259" t="s">
        <v>1113</v>
      </c>
      <c r="N164" s="259"/>
      <c r="O164" s="259"/>
      <c r="P164" s="259"/>
      <c r="Q164" s="234"/>
    </row>
    <row r="165" spans="1:17" s="203" customFormat="1" ht="35.1" customHeight="1" x14ac:dyDescent="0.2">
      <c r="A165" s="574"/>
      <c r="B165" s="254" t="s">
        <v>3949</v>
      </c>
      <c r="C165" s="575"/>
      <c r="D165" s="214">
        <v>120</v>
      </c>
      <c r="E165" s="214" t="s">
        <v>3962</v>
      </c>
      <c r="F165" s="255">
        <v>41691</v>
      </c>
      <c r="G165" s="576"/>
      <c r="H165" s="257">
        <v>7052</v>
      </c>
      <c r="I165" s="258" t="s">
        <v>1113</v>
      </c>
      <c r="J165" s="215"/>
      <c r="K165" s="258" t="s">
        <v>1113</v>
      </c>
      <c r="L165" s="215"/>
      <c r="M165" s="259" t="s">
        <v>1113</v>
      </c>
      <c r="N165" s="259"/>
      <c r="O165" s="259"/>
      <c r="P165" s="259"/>
      <c r="Q165" s="234"/>
    </row>
    <row r="166" spans="1:17" s="203" customFormat="1" ht="35.1" customHeight="1" x14ac:dyDescent="0.2">
      <c r="A166" s="574" t="s">
        <v>4569</v>
      </c>
      <c r="B166" s="254" t="s">
        <v>4103</v>
      </c>
      <c r="C166" s="575" t="s">
        <v>4185</v>
      </c>
      <c r="D166" s="214">
        <v>925</v>
      </c>
      <c r="E166" s="214" t="s">
        <v>4096</v>
      </c>
      <c r="F166" s="255">
        <v>41709</v>
      </c>
      <c r="G166" s="260" t="s">
        <v>4186</v>
      </c>
      <c r="H166" s="257">
        <v>7081</v>
      </c>
      <c r="I166" s="258" t="s">
        <v>1113</v>
      </c>
      <c r="J166" s="215"/>
      <c r="K166" s="258" t="s">
        <v>1113</v>
      </c>
      <c r="L166" s="215"/>
      <c r="M166" s="259" t="s">
        <v>1113</v>
      </c>
      <c r="N166" s="259"/>
      <c r="O166" s="259"/>
      <c r="P166" s="259"/>
      <c r="Q166" s="234"/>
    </row>
    <row r="167" spans="1:17" s="203" customFormat="1" ht="35.1" customHeight="1" x14ac:dyDescent="0.2">
      <c r="A167" s="574"/>
      <c r="B167" s="254" t="s">
        <v>4078</v>
      </c>
      <c r="C167" s="575"/>
      <c r="D167" s="214">
        <v>1374.8</v>
      </c>
      <c r="E167" s="214" t="s">
        <v>4096</v>
      </c>
      <c r="F167" s="255">
        <v>41709</v>
      </c>
      <c r="G167" s="260" t="s">
        <v>4186</v>
      </c>
      <c r="H167" s="257">
        <v>7079</v>
      </c>
      <c r="I167" s="258" t="s">
        <v>1113</v>
      </c>
      <c r="J167" s="215"/>
      <c r="K167" s="258" t="s">
        <v>1113</v>
      </c>
      <c r="L167" s="215"/>
      <c r="M167" s="259" t="s">
        <v>1113</v>
      </c>
      <c r="N167" s="259"/>
      <c r="O167" s="259"/>
      <c r="P167" s="259"/>
      <c r="Q167" s="234"/>
    </row>
    <row r="168" spans="1:17" s="203" customFormat="1" ht="35.1" customHeight="1" x14ac:dyDescent="0.2">
      <c r="A168" s="574"/>
      <c r="B168" s="254" t="s">
        <v>4102</v>
      </c>
      <c r="C168" s="575"/>
      <c r="D168" s="214">
        <v>1666</v>
      </c>
      <c r="E168" s="214" t="s">
        <v>4096</v>
      </c>
      <c r="F168" s="255">
        <v>41709</v>
      </c>
      <c r="G168" s="260" t="s">
        <v>4186</v>
      </c>
      <c r="H168" s="257">
        <v>7082</v>
      </c>
      <c r="I168" s="258" t="s">
        <v>1113</v>
      </c>
      <c r="J168" s="215"/>
      <c r="K168" s="258" t="s">
        <v>1113</v>
      </c>
      <c r="L168" s="215"/>
      <c r="M168" s="259" t="s">
        <v>1113</v>
      </c>
      <c r="N168" s="259"/>
      <c r="O168" s="259"/>
      <c r="P168" s="259"/>
      <c r="Q168" s="234"/>
    </row>
    <row r="169" spans="1:17" s="203" customFormat="1" ht="35.1" customHeight="1" x14ac:dyDescent="0.2">
      <c r="A169" s="574" t="s">
        <v>4570</v>
      </c>
      <c r="B169" s="254" t="s">
        <v>3935</v>
      </c>
      <c r="C169" s="575" t="s">
        <v>4187</v>
      </c>
      <c r="D169" s="214">
        <v>5118.83</v>
      </c>
      <c r="E169" s="214" t="s">
        <v>4096</v>
      </c>
      <c r="F169" s="580">
        <v>41708</v>
      </c>
      <c r="G169" s="260" t="s">
        <v>4188</v>
      </c>
      <c r="H169" s="257">
        <v>7073</v>
      </c>
      <c r="I169" s="258" t="s">
        <v>1113</v>
      </c>
      <c r="J169" s="215"/>
      <c r="K169" s="258" t="s">
        <v>1113</v>
      </c>
      <c r="L169" s="215"/>
      <c r="M169" s="259" t="s">
        <v>1113</v>
      </c>
      <c r="N169" s="259"/>
      <c r="O169" s="259"/>
      <c r="P169" s="259"/>
      <c r="Q169" s="234"/>
    </row>
    <row r="170" spans="1:17" s="203" customFormat="1" ht="35.1" customHeight="1" x14ac:dyDescent="0.2">
      <c r="A170" s="574"/>
      <c r="B170" s="254" t="s">
        <v>4189</v>
      </c>
      <c r="C170" s="575"/>
      <c r="D170" s="214">
        <v>512</v>
      </c>
      <c r="E170" s="214" t="s">
        <v>4096</v>
      </c>
      <c r="F170" s="580"/>
      <c r="G170" s="260" t="s">
        <v>4190</v>
      </c>
      <c r="H170" s="257">
        <v>7074</v>
      </c>
      <c r="I170" s="258" t="s">
        <v>1113</v>
      </c>
      <c r="J170" s="215"/>
      <c r="K170" s="258" t="s">
        <v>1113</v>
      </c>
      <c r="L170" s="215"/>
      <c r="M170" s="259" t="s">
        <v>1113</v>
      </c>
      <c r="N170" s="259"/>
      <c r="O170" s="259"/>
      <c r="P170" s="259"/>
      <c r="Q170" s="234"/>
    </row>
    <row r="171" spans="1:17" s="203" customFormat="1" ht="35.1" customHeight="1" x14ac:dyDescent="0.2">
      <c r="A171" s="574"/>
      <c r="B171" s="254" t="s">
        <v>4191</v>
      </c>
      <c r="C171" s="575"/>
      <c r="D171" s="214">
        <v>3448.35</v>
      </c>
      <c r="E171" s="214" t="s">
        <v>4096</v>
      </c>
      <c r="F171" s="580"/>
      <c r="G171" s="260" t="s">
        <v>4192</v>
      </c>
      <c r="H171" s="257">
        <v>7076</v>
      </c>
      <c r="I171" s="258" t="s">
        <v>1113</v>
      </c>
      <c r="J171" s="215"/>
      <c r="K171" s="258" t="s">
        <v>1113</v>
      </c>
      <c r="L171" s="215"/>
      <c r="M171" s="259" t="s">
        <v>1113</v>
      </c>
      <c r="N171" s="259"/>
      <c r="O171" s="259"/>
      <c r="P171" s="259"/>
      <c r="Q171" s="234"/>
    </row>
    <row r="172" spans="1:17" s="203" customFormat="1" ht="35.1" customHeight="1" x14ac:dyDescent="0.2">
      <c r="A172" s="574"/>
      <c r="B172" s="254" t="s">
        <v>4193</v>
      </c>
      <c r="C172" s="575"/>
      <c r="D172" s="214">
        <v>2939.1</v>
      </c>
      <c r="E172" s="214" t="s">
        <v>4096</v>
      </c>
      <c r="F172" s="580"/>
      <c r="G172" s="260" t="s">
        <v>4192</v>
      </c>
      <c r="H172" s="257">
        <v>7077</v>
      </c>
      <c r="I172" s="258" t="s">
        <v>1113</v>
      </c>
      <c r="J172" s="215"/>
      <c r="K172" s="258" t="s">
        <v>1113</v>
      </c>
      <c r="L172" s="215"/>
      <c r="M172" s="259" t="s">
        <v>1113</v>
      </c>
      <c r="N172" s="259"/>
      <c r="O172" s="259"/>
      <c r="P172" s="259"/>
      <c r="Q172" s="234"/>
    </row>
    <row r="173" spans="1:17" s="203" customFormat="1" ht="35.1" customHeight="1" x14ac:dyDescent="0.2">
      <c r="A173" s="574" t="s">
        <v>4571</v>
      </c>
      <c r="B173" s="254" t="s">
        <v>4194</v>
      </c>
      <c r="C173" s="575" t="s">
        <v>4187</v>
      </c>
      <c r="D173" s="214">
        <v>2975</v>
      </c>
      <c r="E173" s="214" t="s">
        <v>4096</v>
      </c>
      <c r="F173" s="580">
        <v>41716</v>
      </c>
      <c r="G173" s="260" t="s">
        <v>4195</v>
      </c>
      <c r="H173" s="257">
        <v>7085</v>
      </c>
      <c r="I173" s="258" t="s">
        <v>1113</v>
      </c>
      <c r="J173" s="215"/>
      <c r="K173" s="258" t="s">
        <v>1113</v>
      </c>
      <c r="L173" s="215"/>
      <c r="M173" s="259"/>
      <c r="N173" s="259"/>
      <c r="O173" s="259" t="s">
        <v>1113</v>
      </c>
      <c r="P173" s="259"/>
      <c r="Q173" s="234"/>
    </row>
    <row r="174" spans="1:17" s="203" customFormat="1" ht="35.1" customHeight="1" x14ac:dyDescent="0.2">
      <c r="A174" s="574"/>
      <c r="B174" s="254" t="s">
        <v>4196</v>
      </c>
      <c r="C174" s="575"/>
      <c r="D174" s="214">
        <v>462.5</v>
      </c>
      <c r="E174" s="214" t="s">
        <v>4096</v>
      </c>
      <c r="F174" s="580"/>
      <c r="G174" s="260" t="s">
        <v>4197</v>
      </c>
      <c r="H174" s="257">
        <v>7086</v>
      </c>
      <c r="I174" s="258" t="s">
        <v>1113</v>
      </c>
      <c r="J174" s="215"/>
      <c r="K174" s="258" t="s">
        <v>1113</v>
      </c>
      <c r="L174" s="215"/>
      <c r="M174" s="259" t="s">
        <v>1113</v>
      </c>
      <c r="N174" s="259"/>
      <c r="O174" s="259"/>
      <c r="P174" s="259"/>
      <c r="Q174" s="234"/>
    </row>
    <row r="175" spans="1:17" s="203" customFormat="1" ht="63" customHeight="1" x14ac:dyDescent="0.2">
      <c r="A175" s="264" t="s">
        <v>4572</v>
      </c>
      <c r="B175" s="254" t="s">
        <v>4198</v>
      </c>
      <c r="C175" s="254" t="s">
        <v>4187</v>
      </c>
      <c r="D175" s="214">
        <v>136</v>
      </c>
      <c r="E175" s="214" t="s">
        <v>4096</v>
      </c>
      <c r="F175" s="255">
        <v>41701</v>
      </c>
      <c r="G175" s="260" t="s">
        <v>4199</v>
      </c>
      <c r="H175" s="257">
        <v>7063</v>
      </c>
      <c r="I175" s="258" t="s">
        <v>1113</v>
      </c>
      <c r="J175" s="215"/>
      <c r="K175" s="258" t="s">
        <v>1113</v>
      </c>
      <c r="L175" s="215"/>
      <c r="M175" s="259"/>
      <c r="N175" s="259" t="s">
        <v>1113</v>
      </c>
      <c r="O175" s="259"/>
      <c r="P175" s="259"/>
      <c r="Q175" s="234"/>
    </row>
    <row r="176" spans="1:17" s="203" customFormat="1" ht="49.5" customHeight="1" x14ac:dyDescent="0.2">
      <c r="A176" s="264" t="s">
        <v>4573</v>
      </c>
      <c r="B176" s="579" t="s">
        <v>3957</v>
      </c>
      <c r="C176" s="575" t="s">
        <v>4200</v>
      </c>
      <c r="D176" s="214">
        <v>8524</v>
      </c>
      <c r="E176" s="214" t="s">
        <v>4096</v>
      </c>
      <c r="F176" s="255">
        <v>41729</v>
      </c>
      <c r="G176" s="260" t="s">
        <v>4201</v>
      </c>
      <c r="H176" s="257">
        <v>7104</v>
      </c>
      <c r="I176" s="258" t="s">
        <v>1113</v>
      </c>
      <c r="J176" s="215"/>
      <c r="K176" s="258" t="s">
        <v>1113</v>
      </c>
      <c r="L176" s="215"/>
      <c r="M176" s="259"/>
      <c r="N176" s="259" t="s">
        <v>1113</v>
      </c>
      <c r="O176" s="259"/>
      <c r="P176" s="259"/>
      <c r="Q176" s="234"/>
    </row>
    <row r="177" spans="1:17" s="203" customFormat="1" ht="77.25" customHeight="1" x14ac:dyDescent="0.2">
      <c r="A177" s="265" t="s">
        <v>4202</v>
      </c>
      <c r="B177" s="579"/>
      <c r="C177" s="575"/>
      <c r="D177" s="214">
        <v>4416.04</v>
      </c>
      <c r="E177" s="214" t="s">
        <v>4018</v>
      </c>
      <c r="F177" s="255">
        <v>41896</v>
      </c>
      <c r="G177" s="260" t="s">
        <v>4203</v>
      </c>
      <c r="H177" s="257" t="s">
        <v>4204</v>
      </c>
      <c r="I177" s="258" t="s">
        <v>1113</v>
      </c>
      <c r="J177" s="215"/>
      <c r="K177" s="258" t="s">
        <v>1113</v>
      </c>
      <c r="L177" s="215"/>
      <c r="M177" s="259"/>
      <c r="N177" s="259" t="s">
        <v>1113</v>
      </c>
      <c r="O177" s="259"/>
      <c r="P177" s="259"/>
      <c r="Q177" s="234"/>
    </row>
    <row r="178" spans="1:17" s="203" customFormat="1" ht="42.75" customHeight="1" x14ac:dyDescent="0.2">
      <c r="A178" s="264" t="s">
        <v>4574</v>
      </c>
      <c r="B178" s="254" t="s">
        <v>4205</v>
      </c>
      <c r="C178" s="254" t="s">
        <v>4206</v>
      </c>
      <c r="D178" s="214">
        <v>267.89</v>
      </c>
      <c r="E178" s="214" t="s">
        <v>4096</v>
      </c>
      <c r="F178" s="255">
        <v>41712</v>
      </c>
      <c r="G178" s="260" t="s">
        <v>4207</v>
      </c>
      <c r="H178" s="257">
        <v>7083</v>
      </c>
      <c r="I178" s="258" t="s">
        <v>1113</v>
      </c>
      <c r="J178" s="215"/>
      <c r="K178" s="258" t="s">
        <v>1113</v>
      </c>
      <c r="L178" s="215"/>
      <c r="M178" s="259"/>
      <c r="N178" s="259" t="s">
        <v>1113</v>
      </c>
      <c r="O178" s="259"/>
      <c r="P178" s="259"/>
      <c r="Q178" s="234"/>
    </row>
    <row r="179" spans="1:17" s="203" customFormat="1" ht="32.25" customHeight="1" x14ac:dyDescent="0.2">
      <c r="A179" s="574" t="s">
        <v>4575</v>
      </c>
      <c r="B179" s="254" t="s">
        <v>2229</v>
      </c>
      <c r="C179" s="575" t="s">
        <v>4208</v>
      </c>
      <c r="D179" s="214">
        <v>379.6</v>
      </c>
      <c r="E179" s="214" t="s">
        <v>4096</v>
      </c>
      <c r="F179" s="580">
        <v>41725</v>
      </c>
      <c r="G179" s="582" t="s">
        <v>4209</v>
      </c>
      <c r="H179" s="257">
        <v>7092</v>
      </c>
      <c r="I179" s="258" t="s">
        <v>1113</v>
      </c>
      <c r="J179" s="215"/>
      <c r="K179" s="258" t="s">
        <v>1113</v>
      </c>
      <c r="L179" s="215"/>
      <c r="M179" s="259" t="s">
        <v>1113</v>
      </c>
      <c r="N179" s="259"/>
      <c r="O179" s="259"/>
      <c r="P179" s="259"/>
      <c r="Q179" s="234"/>
    </row>
    <row r="180" spans="1:17" s="203" customFormat="1" ht="32.25" customHeight="1" x14ac:dyDescent="0.2">
      <c r="A180" s="574"/>
      <c r="B180" s="254" t="s">
        <v>4210</v>
      </c>
      <c r="C180" s="575"/>
      <c r="D180" s="214">
        <v>379.6</v>
      </c>
      <c r="E180" s="214" t="s">
        <v>4096</v>
      </c>
      <c r="F180" s="580"/>
      <c r="G180" s="582"/>
      <c r="H180" s="257">
        <v>7093</v>
      </c>
      <c r="I180" s="258" t="s">
        <v>1113</v>
      </c>
      <c r="J180" s="215"/>
      <c r="K180" s="258" t="s">
        <v>1113</v>
      </c>
      <c r="L180" s="215"/>
      <c r="M180" s="259" t="s">
        <v>1113</v>
      </c>
      <c r="N180" s="259"/>
      <c r="O180" s="259"/>
      <c r="P180" s="259"/>
      <c r="Q180" s="234"/>
    </row>
    <row r="181" spans="1:17" s="203" customFormat="1" ht="32.25" customHeight="1" x14ac:dyDescent="0.2">
      <c r="A181" s="574"/>
      <c r="B181" s="254" t="s">
        <v>4211</v>
      </c>
      <c r="C181" s="575"/>
      <c r="D181" s="214">
        <v>204.75</v>
      </c>
      <c r="E181" s="214" t="s">
        <v>4096</v>
      </c>
      <c r="F181" s="580"/>
      <c r="G181" s="582"/>
      <c r="H181" s="257">
        <v>7095</v>
      </c>
      <c r="I181" s="258" t="s">
        <v>1113</v>
      </c>
      <c r="J181" s="215"/>
      <c r="K181" s="258" t="s">
        <v>1113</v>
      </c>
      <c r="L181" s="215"/>
      <c r="M181" s="259" t="s">
        <v>1113</v>
      </c>
      <c r="N181" s="259"/>
      <c r="O181" s="259"/>
      <c r="P181" s="259"/>
      <c r="Q181" s="234"/>
    </row>
    <row r="182" spans="1:17" s="203" customFormat="1" ht="32.25" customHeight="1" x14ac:dyDescent="0.2">
      <c r="A182" s="574"/>
      <c r="B182" s="254" t="s">
        <v>4212</v>
      </c>
      <c r="C182" s="575"/>
      <c r="D182" s="214">
        <v>49.7</v>
      </c>
      <c r="E182" s="214" t="s">
        <v>4096</v>
      </c>
      <c r="F182" s="580"/>
      <c r="G182" s="582"/>
      <c r="H182" s="257">
        <v>7096</v>
      </c>
      <c r="I182" s="258" t="s">
        <v>1113</v>
      </c>
      <c r="J182" s="215"/>
      <c r="K182" s="258" t="s">
        <v>1113</v>
      </c>
      <c r="L182" s="215"/>
      <c r="M182" s="259" t="s">
        <v>1113</v>
      </c>
      <c r="N182" s="259"/>
      <c r="O182" s="259"/>
      <c r="P182" s="259"/>
      <c r="Q182" s="234"/>
    </row>
    <row r="183" spans="1:17" s="203" customFormat="1" ht="32.25" customHeight="1" x14ac:dyDescent="0.2">
      <c r="A183" s="574"/>
      <c r="B183" s="254" t="s">
        <v>4213</v>
      </c>
      <c r="C183" s="575"/>
      <c r="D183" s="214">
        <v>158.19999999999999</v>
      </c>
      <c r="E183" s="214" t="s">
        <v>4096</v>
      </c>
      <c r="F183" s="580"/>
      <c r="G183" s="582"/>
      <c r="H183" s="257">
        <v>7097</v>
      </c>
      <c r="I183" s="258" t="s">
        <v>1113</v>
      </c>
      <c r="J183" s="215"/>
      <c r="K183" s="258" t="s">
        <v>1113</v>
      </c>
      <c r="L183" s="215"/>
      <c r="M183" s="259"/>
      <c r="N183" s="259" t="s">
        <v>1113</v>
      </c>
      <c r="O183" s="259"/>
      <c r="P183" s="259"/>
      <c r="Q183" s="234"/>
    </row>
    <row r="184" spans="1:17" s="203" customFormat="1" ht="32.25" customHeight="1" x14ac:dyDescent="0.2">
      <c r="A184" s="574"/>
      <c r="B184" s="254" t="s">
        <v>4214</v>
      </c>
      <c r="C184" s="575"/>
      <c r="D184" s="214">
        <v>226</v>
      </c>
      <c r="E184" s="214" t="s">
        <v>4096</v>
      </c>
      <c r="F184" s="580"/>
      <c r="G184" s="582"/>
      <c r="H184" s="257">
        <v>7098</v>
      </c>
      <c r="I184" s="258" t="s">
        <v>1113</v>
      </c>
      <c r="J184" s="215"/>
      <c r="K184" s="258" t="s">
        <v>1113</v>
      </c>
      <c r="L184" s="215"/>
      <c r="M184" s="259"/>
      <c r="N184" s="259" t="s">
        <v>1113</v>
      </c>
      <c r="O184" s="259"/>
      <c r="P184" s="259"/>
      <c r="Q184" s="234"/>
    </row>
    <row r="185" spans="1:17" s="203" customFormat="1" ht="32.25" customHeight="1" x14ac:dyDescent="0.2">
      <c r="A185" s="574"/>
      <c r="B185" s="254" t="s">
        <v>4215</v>
      </c>
      <c r="C185" s="575"/>
      <c r="D185" s="214">
        <v>506.2</v>
      </c>
      <c r="E185" s="214" t="s">
        <v>4096</v>
      </c>
      <c r="F185" s="580"/>
      <c r="G185" s="582"/>
      <c r="H185" s="257">
        <v>7099</v>
      </c>
      <c r="I185" s="258" t="s">
        <v>1113</v>
      </c>
      <c r="J185" s="215"/>
      <c r="K185" s="258" t="s">
        <v>1113</v>
      </c>
      <c r="L185" s="215"/>
      <c r="M185" s="259"/>
      <c r="N185" s="259" t="s">
        <v>1113</v>
      </c>
      <c r="O185" s="259"/>
      <c r="P185" s="259"/>
      <c r="Q185" s="234"/>
    </row>
    <row r="186" spans="1:17" s="203" customFormat="1" ht="66.75" customHeight="1" x14ac:dyDescent="0.2">
      <c r="A186" s="264" t="s">
        <v>4576</v>
      </c>
      <c r="B186" s="254" t="s">
        <v>5779</v>
      </c>
      <c r="C186" s="254" t="s">
        <v>4216</v>
      </c>
      <c r="D186" s="214">
        <v>720</v>
      </c>
      <c r="E186" s="214" t="s">
        <v>4096</v>
      </c>
      <c r="F186" s="255">
        <v>41716</v>
      </c>
      <c r="G186" s="260" t="s">
        <v>4217</v>
      </c>
      <c r="H186" s="237">
        <v>7084</v>
      </c>
      <c r="I186" s="258" t="s">
        <v>1113</v>
      </c>
      <c r="J186" s="215"/>
      <c r="K186" s="258" t="s">
        <v>1113</v>
      </c>
      <c r="L186" s="215"/>
      <c r="M186" s="259"/>
      <c r="N186" s="259" t="s">
        <v>1113</v>
      </c>
      <c r="O186" s="259"/>
      <c r="P186" s="259"/>
      <c r="Q186" s="234"/>
    </row>
    <row r="187" spans="1:17" s="203" customFormat="1" ht="45.75" customHeight="1" x14ac:dyDescent="0.2">
      <c r="A187" s="264" t="s">
        <v>4577</v>
      </c>
      <c r="B187" s="254" t="s">
        <v>4063</v>
      </c>
      <c r="C187" s="254" t="s">
        <v>4218</v>
      </c>
      <c r="D187" s="214">
        <v>2160</v>
      </c>
      <c r="E187" s="214" t="s">
        <v>4096</v>
      </c>
      <c r="F187" s="255">
        <v>41723</v>
      </c>
      <c r="G187" s="260" t="s">
        <v>4219</v>
      </c>
      <c r="H187" s="237">
        <v>7087</v>
      </c>
      <c r="I187" s="258" t="s">
        <v>1113</v>
      </c>
      <c r="J187" s="215"/>
      <c r="K187" s="258" t="s">
        <v>1113</v>
      </c>
      <c r="L187" s="215"/>
      <c r="M187" s="259"/>
      <c r="N187" s="259" t="s">
        <v>1113</v>
      </c>
      <c r="O187" s="259"/>
      <c r="P187" s="259"/>
      <c r="Q187" s="234"/>
    </row>
    <row r="188" spans="1:17" s="203" customFormat="1" ht="45.75" customHeight="1" x14ac:dyDescent="0.2">
      <c r="A188" s="574" t="s">
        <v>4578</v>
      </c>
      <c r="B188" s="254" t="s">
        <v>9</v>
      </c>
      <c r="C188" s="575" t="s">
        <v>4187</v>
      </c>
      <c r="D188" s="214">
        <v>1242.8900000000001</v>
      </c>
      <c r="E188" s="214" t="s">
        <v>4220</v>
      </c>
      <c r="F188" s="580">
        <v>41753</v>
      </c>
      <c r="G188" s="260" t="s">
        <v>4221</v>
      </c>
      <c r="H188" s="237" t="s">
        <v>4222</v>
      </c>
      <c r="I188" s="258" t="s">
        <v>1113</v>
      </c>
      <c r="J188" s="215"/>
      <c r="K188" s="258" t="s">
        <v>1113</v>
      </c>
      <c r="L188" s="215"/>
      <c r="M188" s="259" t="s">
        <v>1113</v>
      </c>
      <c r="N188" s="259"/>
      <c r="O188" s="259"/>
      <c r="P188" s="259"/>
      <c r="Q188" s="234"/>
    </row>
    <row r="189" spans="1:17" s="203" customFormat="1" ht="45.75" customHeight="1" x14ac:dyDescent="0.2">
      <c r="A189" s="574"/>
      <c r="B189" s="261" t="s">
        <v>4046</v>
      </c>
      <c r="C189" s="575"/>
      <c r="D189" s="214">
        <v>4283.3999999999996</v>
      </c>
      <c r="E189" s="214" t="s">
        <v>4220</v>
      </c>
      <c r="F189" s="580"/>
      <c r="G189" s="260" t="s">
        <v>4223</v>
      </c>
      <c r="H189" s="237" t="s">
        <v>4224</v>
      </c>
      <c r="I189" s="258" t="s">
        <v>1113</v>
      </c>
      <c r="J189" s="215"/>
      <c r="K189" s="258" t="s">
        <v>1113</v>
      </c>
      <c r="L189" s="215"/>
      <c r="M189" s="259" t="s">
        <v>1113</v>
      </c>
      <c r="N189" s="259"/>
      <c r="O189" s="259"/>
      <c r="P189" s="259"/>
      <c r="Q189" s="234"/>
    </row>
    <row r="190" spans="1:17" s="203" customFormat="1" ht="54" customHeight="1" x14ac:dyDescent="0.2">
      <c r="A190" s="264" t="s">
        <v>4579</v>
      </c>
      <c r="B190" s="254" t="s">
        <v>4159</v>
      </c>
      <c r="C190" s="254" t="s">
        <v>4225</v>
      </c>
      <c r="D190" s="214">
        <v>80</v>
      </c>
      <c r="E190" s="214" t="s">
        <v>4096</v>
      </c>
      <c r="F190" s="255">
        <v>41725</v>
      </c>
      <c r="G190" s="260" t="s">
        <v>4226</v>
      </c>
      <c r="H190" s="237">
        <v>7090</v>
      </c>
      <c r="I190" s="258" t="s">
        <v>1113</v>
      </c>
      <c r="J190" s="215"/>
      <c r="K190" s="258" t="s">
        <v>1113</v>
      </c>
      <c r="L190" s="215"/>
      <c r="M190" s="259"/>
      <c r="N190" s="259" t="s">
        <v>1113</v>
      </c>
      <c r="O190" s="259"/>
      <c r="P190" s="259"/>
      <c r="Q190" s="234"/>
    </row>
    <row r="191" spans="1:17" s="203" customFormat="1" ht="41.25" customHeight="1" x14ac:dyDescent="0.2">
      <c r="A191" s="574" t="s">
        <v>4580</v>
      </c>
      <c r="B191" s="254" t="s">
        <v>4227</v>
      </c>
      <c r="C191" s="575" t="s">
        <v>4228</v>
      </c>
      <c r="D191" s="214">
        <v>325</v>
      </c>
      <c r="E191" s="214" t="s">
        <v>4096</v>
      </c>
      <c r="F191" s="255">
        <v>41726</v>
      </c>
      <c r="G191" s="260" t="s">
        <v>4229</v>
      </c>
      <c r="H191" s="237">
        <v>7101</v>
      </c>
      <c r="I191" s="258" t="s">
        <v>1113</v>
      </c>
      <c r="J191" s="215"/>
      <c r="K191" s="258" t="s">
        <v>1113</v>
      </c>
      <c r="L191" s="215"/>
      <c r="M191" s="259"/>
      <c r="N191" s="259"/>
      <c r="O191" s="259" t="s">
        <v>1113</v>
      </c>
      <c r="P191" s="259"/>
      <c r="Q191" s="234"/>
    </row>
    <row r="192" spans="1:17" s="203" customFormat="1" ht="41.25" customHeight="1" x14ac:dyDescent="0.2">
      <c r="A192" s="574"/>
      <c r="B192" s="254" t="s">
        <v>4230</v>
      </c>
      <c r="C192" s="575"/>
      <c r="D192" s="214">
        <v>810</v>
      </c>
      <c r="E192" s="214" t="s">
        <v>4096</v>
      </c>
      <c r="F192" s="255">
        <v>41726</v>
      </c>
      <c r="G192" s="260" t="s">
        <v>4231</v>
      </c>
      <c r="H192" s="237">
        <v>7102</v>
      </c>
      <c r="I192" s="258" t="s">
        <v>1113</v>
      </c>
      <c r="J192" s="215"/>
      <c r="K192" s="258" t="s">
        <v>1113</v>
      </c>
      <c r="L192" s="215"/>
      <c r="M192" s="259" t="s">
        <v>1113</v>
      </c>
      <c r="N192" s="259"/>
      <c r="O192" s="259"/>
      <c r="P192" s="259"/>
      <c r="Q192" s="234"/>
    </row>
    <row r="193" spans="1:17" s="203" customFormat="1" ht="59.25" customHeight="1" x14ac:dyDescent="0.2">
      <c r="A193" s="264" t="s">
        <v>4581</v>
      </c>
      <c r="B193" s="254" t="s">
        <v>4232</v>
      </c>
      <c r="C193" s="254" t="s">
        <v>4053</v>
      </c>
      <c r="D193" s="214">
        <v>584.77</v>
      </c>
      <c r="E193" s="214" t="s">
        <v>4096</v>
      </c>
      <c r="F193" s="255">
        <v>41726</v>
      </c>
      <c r="G193" s="260" t="s">
        <v>4233</v>
      </c>
      <c r="H193" s="237">
        <v>7091</v>
      </c>
      <c r="I193" s="258" t="s">
        <v>1113</v>
      </c>
      <c r="J193" s="215"/>
      <c r="K193" s="258" t="s">
        <v>1113</v>
      </c>
      <c r="L193" s="215"/>
      <c r="M193" s="259" t="s">
        <v>1113</v>
      </c>
      <c r="N193" s="259"/>
      <c r="O193" s="259"/>
      <c r="P193" s="259"/>
      <c r="Q193" s="234"/>
    </row>
    <row r="194" spans="1:17" s="203" customFormat="1" ht="54" customHeight="1" x14ac:dyDescent="0.2">
      <c r="A194" s="264" t="s">
        <v>4582</v>
      </c>
      <c r="B194" s="254" t="s">
        <v>4142</v>
      </c>
      <c r="C194" s="254" t="s">
        <v>4143</v>
      </c>
      <c r="D194" s="214">
        <v>525</v>
      </c>
      <c r="E194" s="214" t="s">
        <v>4096</v>
      </c>
      <c r="F194" s="255">
        <v>41726</v>
      </c>
      <c r="G194" s="260" t="s">
        <v>4234</v>
      </c>
      <c r="H194" s="237">
        <v>7103</v>
      </c>
      <c r="I194" s="258" t="s">
        <v>1113</v>
      </c>
      <c r="J194" s="215"/>
      <c r="K194" s="258" t="s">
        <v>1113</v>
      </c>
      <c r="L194" s="215"/>
      <c r="M194" s="259"/>
      <c r="N194" s="259" t="s">
        <v>1113</v>
      </c>
      <c r="O194" s="259"/>
      <c r="P194" s="259"/>
      <c r="Q194" s="234"/>
    </row>
    <row r="195" spans="1:17" s="203" customFormat="1" ht="54" customHeight="1" x14ac:dyDescent="0.2">
      <c r="A195" s="264" t="s">
        <v>4583</v>
      </c>
      <c r="B195" s="261" t="s">
        <v>4046</v>
      </c>
      <c r="C195" s="254" t="s">
        <v>4047</v>
      </c>
      <c r="D195" s="214">
        <v>1450</v>
      </c>
      <c r="E195" s="214" t="s">
        <v>4220</v>
      </c>
      <c r="F195" s="255">
        <v>41732</v>
      </c>
      <c r="G195" s="260" t="s">
        <v>4235</v>
      </c>
      <c r="H195" s="237">
        <v>7105</v>
      </c>
      <c r="I195" s="258" t="s">
        <v>1113</v>
      </c>
      <c r="J195" s="215"/>
      <c r="K195" s="258" t="s">
        <v>1113</v>
      </c>
      <c r="L195" s="215"/>
      <c r="M195" s="259" t="s">
        <v>1113</v>
      </c>
      <c r="N195" s="259"/>
      <c r="O195" s="259"/>
      <c r="P195" s="259"/>
      <c r="Q195" s="234"/>
    </row>
    <row r="196" spans="1:17" s="203" customFormat="1" ht="54.75" customHeight="1" x14ac:dyDescent="0.2">
      <c r="A196" s="574" t="s">
        <v>4584</v>
      </c>
      <c r="B196" s="254" t="s">
        <v>3944</v>
      </c>
      <c r="C196" s="575" t="s">
        <v>4236</v>
      </c>
      <c r="D196" s="214">
        <v>379.68</v>
      </c>
      <c r="E196" s="214" t="s">
        <v>4096</v>
      </c>
      <c r="F196" s="580">
        <v>41725</v>
      </c>
      <c r="G196" s="576" t="s">
        <v>4237</v>
      </c>
      <c r="H196" s="237">
        <v>7088</v>
      </c>
      <c r="I196" s="258" t="s">
        <v>1113</v>
      </c>
      <c r="J196" s="215"/>
      <c r="K196" s="258" t="s">
        <v>1113</v>
      </c>
      <c r="L196" s="215"/>
      <c r="M196" s="259" t="s">
        <v>1113</v>
      </c>
      <c r="N196" s="259"/>
      <c r="O196" s="259"/>
      <c r="P196" s="259"/>
      <c r="Q196" s="234"/>
    </row>
    <row r="197" spans="1:17" s="203" customFormat="1" ht="54.75" customHeight="1" x14ac:dyDescent="0.2">
      <c r="A197" s="574"/>
      <c r="B197" s="254" t="s">
        <v>3947</v>
      </c>
      <c r="C197" s="575"/>
      <c r="D197" s="214">
        <v>372.9</v>
      </c>
      <c r="E197" s="214" t="s">
        <v>4096</v>
      </c>
      <c r="F197" s="580"/>
      <c r="G197" s="576"/>
      <c r="H197" s="237">
        <v>7089</v>
      </c>
      <c r="I197" s="258" t="s">
        <v>1113</v>
      </c>
      <c r="J197" s="215"/>
      <c r="K197" s="258" t="s">
        <v>1113</v>
      </c>
      <c r="L197" s="215"/>
      <c r="M197" s="259" t="s">
        <v>1113</v>
      </c>
      <c r="N197" s="259"/>
      <c r="O197" s="259"/>
      <c r="P197" s="259"/>
      <c r="Q197" s="234"/>
    </row>
    <row r="198" spans="1:17" s="203" customFormat="1" ht="35.1" customHeight="1" x14ac:dyDescent="0.2">
      <c r="A198" s="574" t="s">
        <v>4585</v>
      </c>
      <c r="B198" s="254" t="s">
        <v>4238</v>
      </c>
      <c r="C198" s="575" t="s">
        <v>4239</v>
      </c>
      <c r="D198" s="214">
        <v>1346</v>
      </c>
      <c r="E198" s="214" t="s">
        <v>4240</v>
      </c>
      <c r="F198" s="580">
        <v>41781</v>
      </c>
      <c r="G198" s="260" t="s">
        <v>4241</v>
      </c>
      <c r="H198" s="237">
        <v>7125</v>
      </c>
      <c r="I198" s="258" t="s">
        <v>1113</v>
      </c>
      <c r="J198" s="215"/>
      <c r="K198" s="258" t="s">
        <v>1113</v>
      </c>
      <c r="L198" s="215"/>
      <c r="M198" s="259"/>
      <c r="N198" s="259"/>
      <c r="O198" s="259" t="s">
        <v>1113</v>
      </c>
      <c r="P198" s="259"/>
      <c r="Q198" s="234"/>
    </row>
    <row r="199" spans="1:17" s="203" customFormat="1" ht="35.1" customHeight="1" x14ac:dyDescent="0.2">
      <c r="A199" s="574"/>
      <c r="B199" s="254" t="s">
        <v>4157</v>
      </c>
      <c r="C199" s="575"/>
      <c r="D199" s="214">
        <v>4212.6400000000003</v>
      </c>
      <c r="E199" s="214" t="s">
        <v>4240</v>
      </c>
      <c r="F199" s="580"/>
      <c r="G199" s="260" t="s">
        <v>4242</v>
      </c>
      <c r="H199" s="237" t="s">
        <v>4243</v>
      </c>
      <c r="I199" s="258" t="s">
        <v>1113</v>
      </c>
      <c r="J199" s="215"/>
      <c r="K199" s="258" t="s">
        <v>1113</v>
      </c>
      <c r="L199" s="215"/>
      <c r="M199" s="259"/>
      <c r="N199" s="259"/>
      <c r="O199" s="259" t="s">
        <v>1113</v>
      </c>
      <c r="P199" s="259"/>
      <c r="Q199" s="234"/>
    </row>
    <row r="200" spans="1:17" s="203" customFormat="1" ht="35.1" customHeight="1" x14ac:dyDescent="0.2">
      <c r="A200" s="574"/>
      <c r="B200" s="254" t="s">
        <v>4244</v>
      </c>
      <c r="C200" s="575"/>
      <c r="D200" s="214">
        <f>682.73+634.59</f>
        <v>1317.3200000000002</v>
      </c>
      <c r="E200" s="214" t="s">
        <v>4240</v>
      </c>
      <c r="F200" s="580"/>
      <c r="G200" s="260" t="s">
        <v>4245</v>
      </c>
      <c r="H200" s="237" t="s">
        <v>4246</v>
      </c>
      <c r="I200" s="258" t="s">
        <v>1113</v>
      </c>
      <c r="J200" s="215"/>
      <c r="K200" s="258" t="s">
        <v>1113</v>
      </c>
      <c r="L200" s="215"/>
      <c r="M200" s="259"/>
      <c r="N200" s="259"/>
      <c r="O200" s="259" t="s">
        <v>1113</v>
      </c>
      <c r="P200" s="259"/>
      <c r="Q200" s="234"/>
    </row>
    <row r="201" spans="1:17" s="203" customFormat="1" ht="35.1" customHeight="1" x14ac:dyDescent="0.2">
      <c r="A201" s="574"/>
      <c r="B201" s="254" t="s">
        <v>4247</v>
      </c>
      <c r="C201" s="575"/>
      <c r="D201" s="214">
        <v>1070.5999999999999</v>
      </c>
      <c r="E201" s="214" t="s">
        <v>4240</v>
      </c>
      <c r="F201" s="580"/>
      <c r="G201" s="260" t="s">
        <v>4245</v>
      </c>
      <c r="H201" s="237">
        <v>7128</v>
      </c>
      <c r="I201" s="258" t="s">
        <v>1113</v>
      </c>
      <c r="J201" s="215"/>
      <c r="K201" s="258" t="s">
        <v>1113</v>
      </c>
      <c r="L201" s="215"/>
      <c r="M201" s="259"/>
      <c r="N201" s="259"/>
      <c r="O201" s="259" t="s">
        <v>1113</v>
      </c>
      <c r="P201" s="259"/>
      <c r="Q201" s="234"/>
    </row>
    <row r="202" spans="1:17" s="203" customFormat="1" ht="51.75" customHeight="1" x14ac:dyDescent="0.2">
      <c r="A202" s="574" t="s">
        <v>4586</v>
      </c>
      <c r="B202" s="254" t="s">
        <v>4248</v>
      </c>
      <c r="C202" s="575" t="s">
        <v>4249</v>
      </c>
      <c r="D202" s="214">
        <v>4349.8</v>
      </c>
      <c r="E202" s="214" t="s">
        <v>4050</v>
      </c>
      <c r="F202" s="255">
        <v>41810</v>
      </c>
      <c r="G202" s="260" t="s">
        <v>4250</v>
      </c>
      <c r="H202" s="237" t="s">
        <v>4251</v>
      </c>
      <c r="I202" s="258" t="s">
        <v>1113</v>
      </c>
      <c r="J202" s="215"/>
      <c r="K202" s="258" t="s">
        <v>1113</v>
      </c>
      <c r="L202" s="215"/>
      <c r="M202" s="259" t="s">
        <v>1113</v>
      </c>
      <c r="N202" s="259"/>
      <c r="O202" s="259"/>
      <c r="P202" s="259"/>
      <c r="Q202" s="234"/>
    </row>
    <row r="203" spans="1:17" s="203" customFormat="1" ht="51.75" customHeight="1" x14ac:dyDescent="0.2">
      <c r="A203" s="574"/>
      <c r="B203" s="254" t="s">
        <v>4252</v>
      </c>
      <c r="C203" s="575"/>
      <c r="D203" s="214">
        <v>2946</v>
      </c>
      <c r="E203" s="214" t="s">
        <v>4050</v>
      </c>
      <c r="F203" s="255">
        <v>41810</v>
      </c>
      <c r="G203" s="260" t="s">
        <v>4253</v>
      </c>
      <c r="H203" s="237" t="s">
        <v>4254</v>
      </c>
      <c r="I203" s="258" t="s">
        <v>1113</v>
      </c>
      <c r="J203" s="215"/>
      <c r="K203" s="258" t="s">
        <v>1113</v>
      </c>
      <c r="L203" s="215"/>
      <c r="M203" s="259" t="s">
        <v>1113</v>
      </c>
      <c r="N203" s="259"/>
      <c r="O203" s="259"/>
      <c r="P203" s="259"/>
      <c r="Q203" s="234"/>
    </row>
    <row r="204" spans="1:17" s="203" customFormat="1" ht="51.75" customHeight="1" x14ac:dyDescent="0.2">
      <c r="A204" s="574"/>
      <c r="B204" s="254" t="s">
        <v>4255</v>
      </c>
      <c r="C204" s="575"/>
      <c r="D204" s="214">
        <v>5574.2</v>
      </c>
      <c r="E204" s="214" t="s">
        <v>4050</v>
      </c>
      <c r="F204" s="255">
        <v>41810</v>
      </c>
      <c r="G204" s="260" t="s">
        <v>4256</v>
      </c>
      <c r="H204" s="237" t="s">
        <v>4257</v>
      </c>
      <c r="I204" s="258" t="s">
        <v>1113</v>
      </c>
      <c r="J204" s="215"/>
      <c r="K204" s="258" t="s">
        <v>1113</v>
      </c>
      <c r="L204" s="215"/>
      <c r="M204" s="259" t="s">
        <v>1113</v>
      </c>
      <c r="N204" s="259"/>
      <c r="O204" s="259"/>
      <c r="P204" s="259"/>
      <c r="Q204" s="234"/>
    </row>
    <row r="205" spans="1:17" s="203" customFormat="1" ht="45" customHeight="1" x14ac:dyDescent="0.2">
      <c r="A205" s="264" t="s">
        <v>4587</v>
      </c>
      <c r="B205" s="254" t="s">
        <v>4170</v>
      </c>
      <c r="C205" s="254" t="s">
        <v>4258</v>
      </c>
      <c r="D205" s="214">
        <v>480</v>
      </c>
      <c r="E205" s="214" t="s">
        <v>4220</v>
      </c>
      <c r="F205" s="255">
        <v>41737</v>
      </c>
      <c r="G205" s="260" t="s">
        <v>4259</v>
      </c>
      <c r="H205" s="237">
        <v>7108</v>
      </c>
      <c r="I205" s="258" t="s">
        <v>1113</v>
      </c>
      <c r="J205" s="215"/>
      <c r="K205" s="258" t="s">
        <v>1113</v>
      </c>
      <c r="L205" s="215"/>
      <c r="M205" s="259"/>
      <c r="N205" s="259"/>
      <c r="O205" s="259" t="s">
        <v>1113</v>
      </c>
      <c r="P205" s="259"/>
      <c r="Q205" s="234"/>
    </row>
    <row r="206" spans="1:17" s="203" customFormat="1" ht="45" customHeight="1" x14ac:dyDescent="0.2">
      <c r="A206" s="264" t="s">
        <v>4588</v>
      </c>
      <c r="B206" s="254" t="s">
        <v>4260</v>
      </c>
      <c r="C206" s="254" t="s">
        <v>4261</v>
      </c>
      <c r="D206" s="214">
        <v>473.58</v>
      </c>
      <c r="E206" s="214" t="s">
        <v>4220</v>
      </c>
      <c r="F206" s="255">
        <v>41739</v>
      </c>
      <c r="G206" s="260" t="s">
        <v>4262</v>
      </c>
      <c r="H206" s="237">
        <v>7109</v>
      </c>
      <c r="I206" s="259" t="s">
        <v>1113</v>
      </c>
      <c r="J206" s="216"/>
      <c r="K206" s="259" t="s">
        <v>1113</v>
      </c>
      <c r="L206" s="216"/>
      <c r="M206" s="259" t="s">
        <v>1113</v>
      </c>
      <c r="N206" s="259"/>
      <c r="O206" s="259"/>
      <c r="P206" s="259"/>
      <c r="Q206" s="234"/>
    </row>
    <row r="207" spans="1:17" s="203" customFormat="1" ht="45" customHeight="1" x14ac:dyDescent="0.2">
      <c r="A207" s="264" t="s">
        <v>4589</v>
      </c>
      <c r="B207" s="254" t="s">
        <v>3948</v>
      </c>
      <c r="C207" s="254" t="s">
        <v>4130</v>
      </c>
      <c r="D207" s="214">
        <v>104.94</v>
      </c>
      <c r="E207" s="214" t="s">
        <v>4220</v>
      </c>
      <c r="F207" s="255">
        <v>41733</v>
      </c>
      <c r="G207" s="260" t="s">
        <v>4263</v>
      </c>
      <c r="H207" s="237">
        <v>7106</v>
      </c>
      <c r="I207" s="258" t="s">
        <v>1113</v>
      </c>
      <c r="J207" s="215"/>
      <c r="K207" s="258" t="s">
        <v>1113</v>
      </c>
      <c r="L207" s="215"/>
      <c r="M207" s="259" t="s">
        <v>1113</v>
      </c>
      <c r="N207" s="259"/>
      <c r="O207" s="259"/>
      <c r="P207" s="259"/>
      <c r="Q207" s="234"/>
    </row>
    <row r="208" spans="1:17" s="203" customFormat="1" ht="53.25" customHeight="1" x14ac:dyDescent="0.2">
      <c r="A208" s="264" t="s">
        <v>4590</v>
      </c>
      <c r="B208" s="254" t="s">
        <v>3944</v>
      </c>
      <c r="C208" s="254" t="s">
        <v>4130</v>
      </c>
      <c r="D208" s="214">
        <v>169.5</v>
      </c>
      <c r="E208" s="214" t="s">
        <v>4220</v>
      </c>
      <c r="F208" s="255">
        <v>41733</v>
      </c>
      <c r="G208" s="260" t="s">
        <v>4263</v>
      </c>
      <c r="H208" s="237">
        <v>7107</v>
      </c>
      <c r="I208" s="258" t="s">
        <v>1113</v>
      </c>
      <c r="J208" s="215"/>
      <c r="K208" s="258" t="s">
        <v>1113</v>
      </c>
      <c r="L208" s="215"/>
      <c r="M208" s="259" t="s">
        <v>1113</v>
      </c>
      <c r="N208" s="259"/>
      <c r="O208" s="259"/>
      <c r="P208" s="259"/>
      <c r="Q208" s="234"/>
    </row>
    <row r="209" spans="1:17" s="203" customFormat="1" ht="45" customHeight="1" x14ac:dyDescent="0.2">
      <c r="A209" s="264" t="s">
        <v>4591</v>
      </c>
      <c r="B209" s="254" t="s">
        <v>4232</v>
      </c>
      <c r="C209" s="254" t="s">
        <v>4264</v>
      </c>
      <c r="D209" s="214">
        <v>1500</v>
      </c>
      <c r="E209" s="214" t="s">
        <v>4240</v>
      </c>
      <c r="F209" s="255">
        <v>41765</v>
      </c>
      <c r="G209" s="260" t="s">
        <v>4265</v>
      </c>
      <c r="H209" s="237">
        <v>7115</v>
      </c>
      <c r="I209" s="258" t="s">
        <v>1113</v>
      </c>
      <c r="J209" s="215"/>
      <c r="K209" s="258" t="s">
        <v>1113</v>
      </c>
      <c r="L209" s="215"/>
      <c r="M209" s="259" t="s">
        <v>1113</v>
      </c>
      <c r="N209" s="259"/>
      <c r="O209" s="259"/>
      <c r="P209" s="259"/>
      <c r="Q209" s="234"/>
    </row>
    <row r="210" spans="1:17" s="203" customFormat="1" ht="45" customHeight="1" x14ac:dyDescent="0.2">
      <c r="A210" s="264" t="s">
        <v>4592</v>
      </c>
      <c r="B210" s="254" t="s">
        <v>4175</v>
      </c>
      <c r="C210" s="254" t="s">
        <v>4264</v>
      </c>
      <c r="D210" s="214">
        <f>37.71+547.09</f>
        <v>584.80000000000007</v>
      </c>
      <c r="E210" s="214" t="s">
        <v>4220</v>
      </c>
      <c r="F210" s="255">
        <v>41758</v>
      </c>
      <c r="G210" s="260" t="s">
        <v>4266</v>
      </c>
      <c r="H210" s="237" t="s">
        <v>4267</v>
      </c>
      <c r="I210" s="258" t="s">
        <v>1113</v>
      </c>
      <c r="J210" s="215"/>
      <c r="K210" s="258" t="s">
        <v>1113</v>
      </c>
      <c r="L210" s="215"/>
      <c r="M210" s="259"/>
      <c r="N210" s="259"/>
      <c r="O210" s="259" t="s">
        <v>1113</v>
      </c>
      <c r="P210" s="259"/>
      <c r="Q210" s="234"/>
    </row>
    <row r="211" spans="1:17" s="203" customFormat="1" ht="45" customHeight="1" x14ac:dyDescent="0.2">
      <c r="A211" s="264" t="s">
        <v>4593</v>
      </c>
      <c r="B211" s="254" t="s">
        <v>4075</v>
      </c>
      <c r="C211" s="254" t="s">
        <v>4268</v>
      </c>
      <c r="D211" s="214">
        <v>82.8</v>
      </c>
      <c r="E211" s="214" t="s">
        <v>4220</v>
      </c>
      <c r="F211" s="255">
        <v>41751</v>
      </c>
      <c r="G211" s="260" t="s">
        <v>4269</v>
      </c>
      <c r="H211" s="237">
        <v>7110</v>
      </c>
      <c r="I211" s="258" t="s">
        <v>1113</v>
      </c>
      <c r="J211" s="215"/>
      <c r="K211" s="258" t="s">
        <v>1113</v>
      </c>
      <c r="L211" s="215"/>
      <c r="M211" s="259" t="s">
        <v>1113</v>
      </c>
      <c r="N211" s="259"/>
      <c r="O211" s="259"/>
      <c r="P211" s="259"/>
      <c r="Q211" s="234"/>
    </row>
    <row r="212" spans="1:17" s="203" customFormat="1" ht="45" customHeight="1" x14ac:dyDescent="0.2">
      <c r="A212" s="264" t="s">
        <v>4594</v>
      </c>
      <c r="B212" s="254" t="s">
        <v>4137</v>
      </c>
      <c r="C212" s="254" t="s">
        <v>4133</v>
      </c>
      <c r="D212" s="214">
        <v>1139</v>
      </c>
      <c r="E212" s="214" t="s">
        <v>4220</v>
      </c>
      <c r="F212" s="255">
        <v>41753</v>
      </c>
      <c r="G212" s="260" t="s">
        <v>4270</v>
      </c>
      <c r="H212" s="237">
        <v>7112</v>
      </c>
      <c r="I212" s="258" t="s">
        <v>1113</v>
      </c>
      <c r="J212" s="215"/>
      <c r="K212" s="258" t="s">
        <v>1113</v>
      </c>
      <c r="L212" s="215"/>
      <c r="M212" s="259"/>
      <c r="N212" s="259"/>
      <c r="O212" s="259" t="s">
        <v>1113</v>
      </c>
      <c r="P212" s="259"/>
      <c r="Q212" s="234"/>
    </row>
    <row r="213" spans="1:17" s="203" customFormat="1" ht="35.1" customHeight="1" x14ac:dyDescent="0.2">
      <c r="A213" s="264" t="s">
        <v>4595</v>
      </c>
      <c r="B213" s="254" t="s">
        <v>3948</v>
      </c>
      <c r="C213" s="254" t="s">
        <v>4130</v>
      </c>
      <c r="D213" s="214">
        <v>69.959999999999994</v>
      </c>
      <c r="E213" s="214" t="s">
        <v>4220</v>
      </c>
      <c r="F213" s="255">
        <v>41753</v>
      </c>
      <c r="G213" s="260" t="s">
        <v>4271</v>
      </c>
      <c r="H213" s="237">
        <v>7111</v>
      </c>
      <c r="I213" s="258" t="s">
        <v>1113</v>
      </c>
      <c r="J213" s="215"/>
      <c r="K213" s="258" t="s">
        <v>1113</v>
      </c>
      <c r="L213" s="215"/>
      <c r="M213" s="259" t="s">
        <v>1113</v>
      </c>
      <c r="N213" s="259"/>
      <c r="O213" s="259"/>
      <c r="P213" s="259"/>
      <c r="Q213" s="234"/>
    </row>
    <row r="214" spans="1:17" s="203" customFormat="1" ht="35.1" customHeight="1" x14ac:dyDescent="0.2">
      <c r="A214" s="264" t="s">
        <v>4596</v>
      </c>
      <c r="B214" s="254" t="s">
        <v>9</v>
      </c>
      <c r="C214" s="254" t="s">
        <v>4272</v>
      </c>
      <c r="D214" s="214">
        <v>1044.1199999999999</v>
      </c>
      <c r="E214" s="214" t="s">
        <v>4240</v>
      </c>
      <c r="F214" s="255">
        <v>41765</v>
      </c>
      <c r="G214" s="260" t="s">
        <v>4273</v>
      </c>
      <c r="H214" s="237">
        <v>7116</v>
      </c>
      <c r="I214" s="258" t="s">
        <v>1113</v>
      </c>
      <c r="J214" s="215"/>
      <c r="K214" s="258" t="s">
        <v>1113</v>
      </c>
      <c r="L214" s="215"/>
      <c r="M214" s="259" t="s">
        <v>1113</v>
      </c>
      <c r="N214" s="259"/>
      <c r="O214" s="259"/>
      <c r="P214" s="259"/>
      <c r="Q214" s="234"/>
    </row>
    <row r="215" spans="1:17" s="203" customFormat="1" ht="63" customHeight="1" x14ac:dyDescent="0.2">
      <c r="A215" s="264" t="s">
        <v>4597</v>
      </c>
      <c r="B215" s="254" t="s">
        <v>19</v>
      </c>
      <c r="C215" s="254" t="s">
        <v>4274</v>
      </c>
      <c r="D215" s="214">
        <v>800</v>
      </c>
      <c r="E215" s="214" t="s">
        <v>4240</v>
      </c>
      <c r="F215" s="255">
        <v>41766</v>
      </c>
      <c r="G215" s="260" t="s">
        <v>4275</v>
      </c>
      <c r="H215" s="237">
        <v>7119</v>
      </c>
      <c r="I215" s="258" t="s">
        <v>1113</v>
      </c>
      <c r="J215" s="215"/>
      <c r="K215" s="258" t="s">
        <v>1113</v>
      </c>
      <c r="L215" s="215"/>
      <c r="M215" s="259"/>
      <c r="N215" s="259"/>
      <c r="O215" s="259" t="s">
        <v>1113</v>
      </c>
      <c r="P215" s="259"/>
      <c r="Q215" s="234"/>
    </row>
    <row r="216" spans="1:17" s="203" customFormat="1" ht="51.75" customHeight="1" x14ac:dyDescent="0.2">
      <c r="A216" s="264" t="s">
        <v>4598</v>
      </c>
      <c r="B216" s="254" t="s">
        <v>19</v>
      </c>
      <c r="C216" s="254" t="s">
        <v>4274</v>
      </c>
      <c r="D216" s="214">
        <v>400</v>
      </c>
      <c r="E216" s="214" t="s">
        <v>4240</v>
      </c>
      <c r="F216" s="255">
        <v>41765</v>
      </c>
      <c r="G216" s="260" t="s">
        <v>4276</v>
      </c>
      <c r="H216" s="237">
        <v>7117</v>
      </c>
      <c r="I216" s="258" t="s">
        <v>1113</v>
      </c>
      <c r="J216" s="215"/>
      <c r="K216" s="258" t="s">
        <v>1113</v>
      </c>
      <c r="L216" s="215"/>
      <c r="M216" s="259"/>
      <c r="N216" s="259"/>
      <c r="O216" s="259" t="s">
        <v>1113</v>
      </c>
      <c r="P216" s="259"/>
      <c r="Q216" s="234"/>
    </row>
    <row r="217" spans="1:17" s="203" customFormat="1" ht="47.25" customHeight="1" x14ac:dyDescent="0.2">
      <c r="A217" s="264" t="s">
        <v>4599</v>
      </c>
      <c r="B217" s="254" t="s">
        <v>4052</v>
      </c>
      <c r="C217" s="254" t="s">
        <v>4274</v>
      </c>
      <c r="D217" s="214">
        <v>895</v>
      </c>
      <c r="E217" s="214" t="s">
        <v>4240</v>
      </c>
      <c r="F217" s="255">
        <v>41766</v>
      </c>
      <c r="G217" s="260" t="s">
        <v>4277</v>
      </c>
      <c r="H217" s="237">
        <v>7118</v>
      </c>
      <c r="I217" s="258" t="s">
        <v>1113</v>
      </c>
      <c r="J217" s="215"/>
      <c r="K217" s="258" t="s">
        <v>1113</v>
      </c>
      <c r="L217" s="215"/>
      <c r="M217" s="259" t="s">
        <v>1113</v>
      </c>
      <c r="N217" s="259"/>
      <c r="O217" s="259"/>
      <c r="P217" s="259"/>
      <c r="Q217" s="234"/>
    </row>
    <row r="218" spans="1:17" s="203" customFormat="1" ht="48" customHeight="1" x14ac:dyDescent="0.2">
      <c r="A218" s="264" t="s">
        <v>4600</v>
      </c>
      <c r="B218" s="254" t="s">
        <v>4278</v>
      </c>
      <c r="C218" s="254" t="s">
        <v>4279</v>
      </c>
      <c r="D218" s="214">
        <v>11505</v>
      </c>
      <c r="E218" s="214" t="s">
        <v>4005</v>
      </c>
      <c r="F218" s="255">
        <v>41827</v>
      </c>
      <c r="G218" s="260" t="s">
        <v>4280</v>
      </c>
      <c r="H218" s="237" t="s">
        <v>4281</v>
      </c>
      <c r="I218" s="258" t="s">
        <v>1113</v>
      </c>
      <c r="J218" s="215"/>
      <c r="K218" s="258" t="s">
        <v>1113</v>
      </c>
      <c r="L218" s="215"/>
      <c r="M218" s="259" t="s">
        <v>1113</v>
      </c>
      <c r="N218" s="259"/>
      <c r="O218" s="259"/>
      <c r="P218" s="259"/>
      <c r="Q218" s="234"/>
    </row>
    <row r="219" spans="1:17" s="203" customFormat="1" ht="54" customHeight="1" x14ac:dyDescent="0.2">
      <c r="A219" s="264" t="s">
        <v>4601</v>
      </c>
      <c r="B219" s="254" t="s">
        <v>4282</v>
      </c>
      <c r="C219" s="254" t="s">
        <v>4283</v>
      </c>
      <c r="D219" s="214">
        <v>893.25</v>
      </c>
      <c r="E219" s="214" t="s">
        <v>4240</v>
      </c>
      <c r="F219" s="255">
        <v>41775</v>
      </c>
      <c r="G219" s="260" t="s">
        <v>4284</v>
      </c>
      <c r="H219" s="237">
        <v>7121</v>
      </c>
      <c r="I219" s="258" t="s">
        <v>1113</v>
      </c>
      <c r="J219" s="215"/>
      <c r="K219" s="258" t="s">
        <v>1113</v>
      </c>
      <c r="L219" s="215"/>
      <c r="M219" s="259" t="s">
        <v>1113</v>
      </c>
      <c r="N219" s="259"/>
      <c r="O219" s="259"/>
      <c r="P219" s="259"/>
      <c r="Q219" s="234"/>
    </row>
    <row r="220" spans="1:17" s="203" customFormat="1" ht="35.1" customHeight="1" x14ac:dyDescent="0.2">
      <c r="A220" s="264" t="s">
        <v>4602</v>
      </c>
      <c r="B220" s="254" t="s">
        <v>4285</v>
      </c>
      <c r="C220" s="254" t="s">
        <v>4286</v>
      </c>
      <c r="D220" s="214">
        <v>2493.75</v>
      </c>
      <c r="E220" s="214" t="s">
        <v>4240</v>
      </c>
      <c r="F220" s="255">
        <v>41779</v>
      </c>
      <c r="G220" s="260" t="s">
        <v>4287</v>
      </c>
      <c r="H220" s="237">
        <v>7123</v>
      </c>
      <c r="I220" s="258" t="s">
        <v>1113</v>
      </c>
      <c r="J220" s="215"/>
      <c r="K220" s="258" t="s">
        <v>1113</v>
      </c>
      <c r="L220" s="215"/>
      <c r="M220" s="259" t="s">
        <v>1113</v>
      </c>
      <c r="N220" s="259"/>
      <c r="O220" s="259"/>
      <c r="P220" s="259"/>
      <c r="Q220" s="234"/>
    </row>
    <row r="221" spans="1:17" s="203" customFormat="1" ht="35.1" customHeight="1" x14ac:dyDescent="0.2">
      <c r="A221" s="574" t="s">
        <v>4603</v>
      </c>
      <c r="B221" s="254" t="s">
        <v>4288</v>
      </c>
      <c r="C221" s="575" t="s">
        <v>4289</v>
      </c>
      <c r="D221" s="214">
        <v>2280</v>
      </c>
      <c r="E221" s="214" t="s">
        <v>4050</v>
      </c>
      <c r="F221" s="255">
        <v>41793</v>
      </c>
      <c r="G221" s="260" t="s">
        <v>4290</v>
      </c>
      <c r="H221" s="237" t="s">
        <v>4291</v>
      </c>
      <c r="I221" s="578" t="s">
        <v>1113</v>
      </c>
      <c r="J221" s="578"/>
      <c r="K221" s="578" t="s">
        <v>1113</v>
      </c>
      <c r="L221" s="578"/>
      <c r="M221" s="583" t="s">
        <v>1113</v>
      </c>
      <c r="N221" s="583"/>
      <c r="O221" s="583"/>
      <c r="P221" s="583"/>
      <c r="Q221" s="234"/>
    </row>
    <row r="222" spans="1:17" s="203" customFormat="1" ht="35.1" customHeight="1" x14ac:dyDescent="0.2">
      <c r="A222" s="574"/>
      <c r="B222" s="254" t="s">
        <v>4292</v>
      </c>
      <c r="C222" s="575"/>
      <c r="D222" s="214">
        <v>745.8</v>
      </c>
      <c r="E222" s="214" t="s">
        <v>4050</v>
      </c>
      <c r="F222" s="255">
        <v>41793</v>
      </c>
      <c r="G222" s="260" t="s">
        <v>4290</v>
      </c>
      <c r="H222" s="237">
        <v>7134</v>
      </c>
      <c r="I222" s="578"/>
      <c r="J222" s="578"/>
      <c r="K222" s="578"/>
      <c r="L222" s="578"/>
      <c r="M222" s="583"/>
      <c r="N222" s="583"/>
      <c r="O222" s="583"/>
      <c r="P222" s="583"/>
      <c r="Q222" s="234"/>
    </row>
    <row r="223" spans="1:17" s="203" customFormat="1" ht="57.75" customHeight="1" x14ac:dyDescent="0.2">
      <c r="A223" s="264" t="s">
        <v>4604</v>
      </c>
      <c r="B223" s="254" t="s">
        <v>4293</v>
      </c>
      <c r="C223" s="254" t="s">
        <v>4294</v>
      </c>
      <c r="D223" s="214">
        <v>13645</v>
      </c>
      <c r="E223" s="214" t="s">
        <v>4050</v>
      </c>
      <c r="F223" s="255">
        <v>41815</v>
      </c>
      <c r="G223" s="260" t="s">
        <v>4295</v>
      </c>
      <c r="H223" s="237" t="s">
        <v>4296</v>
      </c>
      <c r="I223" s="303" t="s">
        <v>1113</v>
      </c>
      <c r="J223" s="303"/>
      <c r="K223" s="303" t="s">
        <v>1113</v>
      </c>
      <c r="L223" s="303"/>
      <c r="M223" s="304"/>
      <c r="N223" s="304"/>
      <c r="O223" s="304" t="s">
        <v>1113</v>
      </c>
      <c r="P223" s="322"/>
      <c r="Q223" s="306"/>
    </row>
    <row r="224" spans="1:17" s="203" customFormat="1" ht="38.25" customHeight="1" x14ac:dyDescent="0.2">
      <c r="A224" s="574" t="s">
        <v>4605</v>
      </c>
      <c r="B224" s="254" t="s">
        <v>4297</v>
      </c>
      <c r="C224" s="575" t="s">
        <v>4168</v>
      </c>
      <c r="D224" s="214">
        <v>4200</v>
      </c>
      <c r="E224" s="214" t="s">
        <v>4050</v>
      </c>
      <c r="F224" s="580">
        <v>41802</v>
      </c>
      <c r="G224" s="260" t="s">
        <v>4298</v>
      </c>
      <c r="H224" s="237">
        <v>7138</v>
      </c>
      <c r="I224" s="258" t="s">
        <v>1113</v>
      </c>
      <c r="J224" s="215"/>
      <c r="K224" s="258" t="s">
        <v>1113</v>
      </c>
      <c r="L224" s="215"/>
      <c r="M224" s="259" t="s">
        <v>1113</v>
      </c>
      <c r="N224" s="259"/>
      <c r="O224" s="259"/>
      <c r="P224" s="259"/>
      <c r="Q224" s="234"/>
    </row>
    <row r="225" spans="1:17" s="203" customFormat="1" ht="38.25" customHeight="1" x14ac:dyDescent="0.2">
      <c r="A225" s="574"/>
      <c r="B225" s="254" t="s">
        <v>4170</v>
      </c>
      <c r="C225" s="575"/>
      <c r="D225" s="214">
        <v>3708</v>
      </c>
      <c r="E225" s="214" t="s">
        <v>4050</v>
      </c>
      <c r="F225" s="580"/>
      <c r="G225" s="260" t="s">
        <v>4299</v>
      </c>
      <c r="H225" s="237">
        <v>7137</v>
      </c>
      <c r="I225" s="258" t="s">
        <v>1113</v>
      </c>
      <c r="J225" s="215"/>
      <c r="K225" s="258" t="s">
        <v>1113</v>
      </c>
      <c r="L225" s="215"/>
      <c r="M225" s="259" t="s">
        <v>1113</v>
      </c>
      <c r="N225" s="259"/>
      <c r="O225" s="259"/>
      <c r="P225" s="259"/>
      <c r="Q225" s="234"/>
    </row>
    <row r="226" spans="1:17" s="203" customFormat="1" ht="43.5" customHeight="1" x14ac:dyDescent="0.2">
      <c r="A226" s="264" t="s">
        <v>4606</v>
      </c>
      <c r="B226" s="254" t="s">
        <v>4167</v>
      </c>
      <c r="C226" s="254" t="s">
        <v>4300</v>
      </c>
      <c r="D226" s="214">
        <v>475</v>
      </c>
      <c r="E226" s="214" t="s">
        <v>4050</v>
      </c>
      <c r="F226" s="255">
        <v>41801</v>
      </c>
      <c r="G226" s="260" t="s">
        <v>4301</v>
      </c>
      <c r="H226" s="237">
        <v>7136</v>
      </c>
      <c r="I226" s="258" t="s">
        <v>1113</v>
      </c>
      <c r="J226" s="215"/>
      <c r="K226" s="258" t="s">
        <v>1113</v>
      </c>
      <c r="L226" s="215"/>
      <c r="M226" s="259" t="s">
        <v>1113</v>
      </c>
      <c r="N226" s="259"/>
      <c r="O226" s="259"/>
      <c r="P226" s="259"/>
      <c r="Q226" s="234"/>
    </row>
    <row r="227" spans="1:17" s="203" customFormat="1" ht="43.5" customHeight="1" x14ac:dyDescent="0.2">
      <c r="A227" s="264" t="s">
        <v>4607</v>
      </c>
      <c r="B227" s="254" t="s">
        <v>4302</v>
      </c>
      <c r="C227" s="254" t="s">
        <v>4133</v>
      </c>
      <c r="D227" s="214">
        <v>1500</v>
      </c>
      <c r="E227" s="214" t="s">
        <v>4050</v>
      </c>
      <c r="F227" s="255">
        <v>41809</v>
      </c>
      <c r="G227" s="260" t="s">
        <v>4303</v>
      </c>
      <c r="H227" s="237">
        <v>7140</v>
      </c>
      <c r="I227" s="258" t="s">
        <v>1113</v>
      </c>
      <c r="J227" s="215"/>
      <c r="K227" s="258" t="s">
        <v>1113</v>
      </c>
      <c r="L227" s="215"/>
      <c r="M227" s="259"/>
      <c r="N227" s="259"/>
      <c r="O227" s="259" t="s">
        <v>1113</v>
      </c>
      <c r="P227" s="259"/>
      <c r="Q227" s="234"/>
    </row>
    <row r="228" spans="1:17" s="203" customFormat="1" ht="57.75" customHeight="1" x14ac:dyDescent="0.2">
      <c r="A228" s="264" t="s">
        <v>4608</v>
      </c>
      <c r="B228" s="254" t="s">
        <v>3944</v>
      </c>
      <c r="C228" s="254" t="s">
        <v>4057</v>
      </c>
      <c r="D228" s="214">
        <v>122.04</v>
      </c>
      <c r="E228" s="214" t="s">
        <v>4050</v>
      </c>
      <c r="F228" s="255">
        <v>41803</v>
      </c>
      <c r="G228" s="260" t="s">
        <v>4304</v>
      </c>
      <c r="H228" s="237">
        <v>7139</v>
      </c>
      <c r="I228" s="258" t="s">
        <v>1113</v>
      </c>
      <c r="J228" s="215"/>
      <c r="K228" s="258" t="s">
        <v>1113</v>
      </c>
      <c r="L228" s="215"/>
      <c r="M228" s="259" t="s">
        <v>1113</v>
      </c>
      <c r="N228" s="259"/>
      <c r="O228" s="259"/>
      <c r="P228" s="259"/>
      <c r="Q228" s="234"/>
    </row>
    <row r="229" spans="1:17" s="203" customFormat="1" ht="27" customHeight="1" x14ac:dyDescent="0.2">
      <c r="A229" s="574" t="s">
        <v>4609</v>
      </c>
      <c r="B229" s="254" t="s">
        <v>4305</v>
      </c>
      <c r="C229" s="575" t="s">
        <v>4047</v>
      </c>
      <c r="D229" s="214">
        <v>270</v>
      </c>
      <c r="E229" s="214" t="s">
        <v>4050</v>
      </c>
      <c r="F229" s="580">
        <v>41815</v>
      </c>
      <c r="G229" s="260" t="s">
        <v>4306</v>
      </c>
      <c r="H229" s="237">
        <v>7144</v>
      </c>
      <c r="I229" s="258" t="s">
        <v>1113</v>
      </c>
      <c r="J229" s="215"/>
      <c r="K229" s="258" t="s">
        <v>1113</v>
      </c>
      <c r="L229" s="215"/>
      <c r="M229" s="259" t="s">
        <v>1113</v>
      </c>
      <c r="N229" s="259"/>
      <c r="O229" s="259"/>
      <c r="P229" s="259"/>
      <c r="Q229" s="234"/>
    </row>
    <row r="230" spans="1:17" s="203" customFormat="1" ht="27" customHeight="1" x14ac:dyDescent="0.2">
      <c r="A230" s="574"/>
      <c r="B230" s="261" t="s">
        <v>4046</v>
      </c>
      <c r="C230" s="575"/>
      <c r="D230" s="214">
        <v>338.75</v>
      </c>
      <c r="E230" s="214" t="s">
        <v>4050</v>
      </c>
      <c r="F230" s="580"/>
      <c r="G230" s="260" t="s">
        <v>4307</v>
      </c>
      <c r="H230" s="237">
        <v>7145</v>
      </c>
      <c r="I230" s="258" t="s">
        <v>1113</v>
      </c>
      <c r="J230" s="215"/>
      <c r="K230" s="258" t="s">
        <v>1113</v>
      </c>
      <c r="L230" s="215"/>
      <c r="M230" s="259" t="s">
        <v>1113</v>
      </c>
      <c r="N230" s="259"/>
      <c r="O230" s="259"/>
      <c r="P230" s="259"/>
      <c r="Q230" s="234"/>
    </row>
    <row r="231" spans="1:17" s="203" customFormat="1" ht="27" customHeight="1" x14ac:dyDescent="0.2">
      <c r="A231" s="574"/>
      <c r="B231" s="254" t="s">
        <v>4189</v>
      </c>
      <c r="C231" s="575"/>
      <c r="D231" s="214">
        <v>223.6</v>
      </c>
      <c r="E231" s="214" t="s">
        <v>4050</v>
      </c>
      <c r="F231" s="580"/>
      <c r="G231" s="260" t="s">
        <v>4308</v>
      </c>
      <c r="H231" s="237">
        <v>7143</v>
      </c>
      <c r="I231" s="258" t="s">
        <v>1113</v>
      </c>
      <c r="J231" s="215"/>
      <c r="K231" s="258" t="s">
        <v>1113</v>
      </c>
      <c r="L231" s="215"/>
      <c r="M231" s="259" t="s">
        <v>1113</v>
      </c>
      <c r="N231" s="259"/>
      <c r="O231" s="259"/>
      <c r="P231" s="259"/>
      <c r="Q231" s="234"/>
    </row>
    <row r="232" spans="1:17" s="203" customFormat="1" ht="43.5" customHeight="1" x14ac:dyDescent="0.2">
      <c r="A232" s="264" t="s">
        <v>4610</v>
      </c>
      <c r="B232" s="261" t="s">
        <v>4046</v>
      </c>
      <c r="C232" s="254" t="s">
        <v>4187</v>
      </c>
      <c r="D232" s="214">
        <v>1081</v>
      </c>
      <c r="E232" s="214" t="s">
        <v>4050</v>
      </c>
      <c r="F232" s="255">
        <v>41813</v>
      </c>
      <c r="G232" s="260" t="s">
        <v>4309</v>
      </c>
      <c r="H232" s="237">
        <v>7142</v>
      </c>
      <c r="I232" s="258" t="s">
        <v>1113</v>
      </c>
      <c r="J232" s="215"/>
      <c r="K232" s="258" t="s">
        <v>1113</v>
      </c>
      <c r="L232" s="215"/>
      <c r="M232" s="259" t="s">
        <v>1113</v>
      </c>
      <c r="N232" s="259"/>
      <c r="O232" s="259"/>
      <c r="P232" s="259"/>
      <c r="Q232" s="234"/>
    </row>
    <row r="233" spans="1:17" s="203" customFormat="1" ht="43.5" customHeight="1" x14ac:dyDescent="0.2">
      <c r="A233" s="264" t="s">
        <v>4611</v>
      </c>
      <c r="B233" s="254" t="s">
        <v>4310</v>
      </c>
      <c r="C233" s="254" t="s">
        <v>4264</v>
      </c>
      <c r="D233" s="214">
        <v>415</v>
      </c>
      <c r="E233" s="214" t="s">
        <v>4050</v>
      </c>
      <c r="F233" s="255">
        <v>41817</v>
      </c>
      <c r="G233" s="260" t="s">
        <v>4311</v>
      </c>
      <c r="H233" s="237">
        <v>7146</v>
      </c>
      <c r="I233" s="258" t="s">
        <v>1113</v>
      </c>
      <c r="J233" s="215"/>
      <c r="K233" s="258" t="s">
        <v>1113</v>
      </c>
      <c r="L233" s="215"/>
      <c r="M233" s="259"/>
      <c r="N233" s="259"/>
      <c r="O233" s="259" t="s">
        <v>1113</v>
      </c>
      <c r="P233" s="259"/>
      <c r="Q233" s="234"/>
    </row>
    <row r="234" spans="1:17" s="203" customFormat="1" ht="72.75" customHeight="1" x14ac:dyDescent="0.2">
      <c r="A234" s="264" t="s">
        <v>4612</v>
      </c>
      <c r="B234" s="254" t="s">
        <v>3944</v>
      </c>
      <c r="C234" s="254" t="s">
        <v>4057</v>
      </c>
      <c r="D234" s="214">
        <v>101.7</v>
      </c>
      <c r="E234" s="214" t="s">
        <v>4050</v>
      </c>
      <c r="F234" s="255">
        <v>41810</v>
      </c>
      <c r="G234" s="260" t="s">
        <v>4312</v>
      </c>
      <c r="H234" s="237">
        <v>7141</v>
      </c>
      <c r="I234" s="258" t="s">
        <v>1113</v>
      </c>
      <c r="J234" s="215"/>
      <c r="K234" s="258" t="s">
        <v>1113</v>
      </c>
      <c r="L234" s="215"/>
      <c r="M234" s="259" t="s">
        <v>1113</v>
      </c>
      <c r="N234" s="259"/>
      <c r="O234" s="259"/>
      <c r="P234" s="259"/>
      <c r="Q234" s="234"/>
    </row>
    <row r="235" spans="1:17" s="203" customFormat="1" ht="41.25" customHeight="1" x14ac:dyDescent="0.2">
      <c r="A235" s="264" t="s">
        <v>4613</v>
      </c>
      <c r="B235" s="254" t="s">
        <v>4313</v>
      </c>
      <c r="C235" s="254" t="s">
        <v>4264</v>
      </c>
      <c r="D235" s="214">
        <v>1470</v>
      </c>
      <c r="E235" s="214" t="s">
        <v>4005</v>
      </c>
      <c r="F235" s="255">
        <v>41827</v>
      </c>
      <c r="G235" s="260" t="s">
        <v>4314</v>
      </c>
      <c r="H235" s="237">
        <v>7147</v>
      </c>
      <c r="I235" s="258" t="s">
        <v>1113</v>
      </c>
      <c r="J235" s="215"/>
      <c r="K235" s="258" t="s">
        <v>1113</v>
      </c>
      <c r="L235" s="215"/>
      <c r="M235" s="259" t="s">
        <v>1113</v>
      </c>
      <c r="N235" s="259"/>
      <c r="O235" s="259"/>
      <c r="P235" s="259"/>
      <c r="Q235" s="234"/>
    </row>
    <row r="236" spans="1:17" s="203" customFormat="1" ht="60.75" customHeight="1" x14ac:dyDescent="0.2">
      <c r="A236" s="264" t="s">
        <v>4614</v>
      </c>
      <c r="B236" s="254" t="s">
        <v>4315</v>
      </c>
      <c r="C236" s="254" t="s">
        <v>4316</v>
      </c>
      <c r="D236" s="214">
        <v>1560.26</v>
      </c>
      <c r="E236" s="214" t="s">
        <v>4005</v>
      </c>
      <c r="F236" s="255">
        <v>41829</v>
      </c>
      <c r="G236" s="260" t="s">
        <v>4317</v>
      </c>
      <c r="H236" s="237">
        <v>7148</v>
      </c>
      <c r="I236" s="258" t="s">
        <v>1113</v>
      </c>
      <c r="J236" s="215"/>
      <c r="K236" s="258" t="s">
        <v>1113</v>
      </c>
      <c r="L236" s="215"/>
      <c r="M236" s="259" t="s">
        <v>1113</v>
      </c>
      <c r="N236" s="259"/>
      <c r="O236" s="259"/>
      <c r="P236" s="259"/>
      <c r="Q236" s="234"/>
    </row>
    <row r="237" spans="1:17" s="203" customFormat="1" ht="49.5" customHeight="1" x14ac:dyDescent="0.2">
      <c r="A237" s="264" t="s">
        <v>4615</v>
      </c>
      <c r="B237" s="254" t="s">
        <v>4318</v>
      </c>
      <c r="C237" s="254" t="s">
        <v>4264</v>
      </c>
      <c r="D237" s="214">
        <v>1866.81</v>
      </c>
      <c r="E237" s="214" t="s">
        <v>4005</v>
      </c>
      <c r="F237" s="255">
        <v>41842</v>
      </c>
      <c r="G237" s="260" t="s">
        <v>4319</v>
      </c>
      <c r="H237" s="237" t="s">
        <v>4320</v>
      </c>
      <c r="I237" s="258" t="s">
        <v>1113</v>
      </c>
      <c r="J237" s="215"/>
      <c r="K237" s="258" t="s">
        <v>1113</v>
      </c>
      <c r="L237" s="215"/>
      <c r="M237" s="259"/>
      <c r="N237" s="259"/>
      <c r="O237" s="259" t="s">
        <v>1113</v>
      </c>
      <c r="P237" s="259"/>
      <c r="Q237" s="234"/>
    </row>
    <row r="238" spans="1:17" s="203" customFormat="1" ht="37.5" customHeight="1" x14ac:dyDescent="0.2">
      <c r="A238" s="574" t="s">
        <v>4616</v>
      </c>
      <c r="B238" s="254" t="s">
        <v>4313</v>
      </c>
      <c r="C238" s="575" t="s">
        <v>4264</v>
      </c>
      <c r="D238" s="214">
        <v>3175</v>
      </c>
      <c r="E238" s="214" t="s">
        <v>4005</v>
      </c>
      <c r="F238" s="580">
        <v>41836</v>
      </c>
      <c r="G238" s="260" t="s">
        <v>4321</v>
      </c>
      <c r="H238" s="237" t="s">
        <v>4322</v>
      </c>
      <c r="I238" s="258" t="s">
        <v>1113</v>
      </c>
      <c r="J238" s="215"/>
      <c r="K238" s="258" t="s">
        <v>1113</v>
      </c>
      <c r="L238" s="215"/>
      <c r="M238" s="259"/>
      <c r="N238" s="259"/>
      <c r="O238" s="259" t="s">
        <v>1113</v>
      </c>
      <c r="P238" s="259"/>
      <c r="Q238" s="234"/>
    </row>
    <row r="239" spans="1:17" s="203" customFormat="1" ht="37.5" customHeight="1" x14ac:dyDescent="0.2">
      <c r="A239" s="574"/>
      <c r="B239" s="254" t="s">
        <v>4310</v>
      </c>
      <c r="C239" s="575"/>
      <c r="D239" s="214">
        <v>1425</v>
      </c>
      <c r="E239" s="214" t="s">
        <v>4005</v>
      </c>
      <c r="F239" s="580"/>
      <c r="G239" s="260" t="s">
        <v>4323</v>
      </c>
      <c r="H239" s="237" t="s">
        <v>4324</v>
      </c>
      <c r="I239" s="258" t="s">
        <v>1113</v>
      </c>
      <c r="J239" s="215"/>
      <c r="K239" s="258" t="s">
        <v>1113</v>
      </c>
      <c r="L239" s="215"/>
      <c r="M239" s="259"/>
      <c r="N239" s="259"/>
      <c r="O239" s="259" t="s">
        <v>1113</v>
      </c>
      <c r="P239" s="259"/>
      <c r="Q239" s="234"/>
    </row>
    <row r="240" spans="1:17" s="203" customFormat="1" ht="39.950000000000003" customHeight="1" x14ac:dyDescent="0.2">
      <c r="A240" s="574" t="s">
        <v>4617</v>
      </c>
      <c r="B240" s="254" t="s">
        <v>4315</v>
      </c>
      <c r="C240" s="575" t="s">
        <v>4325</v>
      </c>
      <c r="D240" s="214">
        <v>2449</v>
      </c>
      <c r="E240" s="214" t="s">
        <v>4005</v>
      </c>
      <c r="F240" s="580">
        <v>41849</v>
      </c>
      <c r="G240" s="260" t="s">
        <v>4326</v>
      </c>
      <c r="H240" s="237" t="s">
        <v>4327</v>
      </c>
      <c r="I240" s="258" t="s">
        <v>1113</v>
      </c>
      <c r="J240" s="215"/>
      <c r="K240" s="258" t="s">
        <v>1113</v>
      </c>
      <c r="L240" s="215"/>
      <c r="M240" s="259" t="s">
        <v>1113</v>
      </c>
      <c r="N240" s="259"/>
      <c r="O240" s="259"/>
      <c r="P240" s="259"/>
      <c r="Q240" s="234"/>
    </row>
    <row r="241" spans="1:17" s="203" customFormat="1" ht="39.950000000000003" customHeight="1" x14ac:dyDescent="0.2">
      <c r="A241" s="574"/>
      <c r="B241" s="254" t="s">
        <v>4046</v>
      </c>
      <c r="C241" s="575"/>
      <c r="D241" s="214">
        <v>3210</v>
      </c>
      <c r="E241" s="214" t="s">
        <v>4005</v>
      </c>
      <c r="F241" s="580"/>
      <c r="G241" s="260" t="s">
        <v>4328</v>
      </c>
      <c r="H241" s="237" t="s">
        <v>4329</v>
      </c>
      <c r="I241" s="258" t="s">
        <v>1113</v>
      </c>
      <c r="J241" s="215"/>
      <c r="K241" s="258" t="s">
        <v>1113</v>
      </c>
      <c r="L241" s="215"/>
      <c r="M241" s="259" t="s">
        <v>1113</v>
      </c>
      <c r="N241" s="259"/>
      <c r="O241" s="259"/>
      <c r="P241" s="259"/>
      <c r="Q241" s="234"/>
    </row>
    <row r="242" spans="1:17" s="203" customFormat="1" ht="39.950000000000003" customHeight="1" x14ac:dyDescent="0.2">
      <c r="A242" s="574"/>
      <c r="B242" s="254" t="s">
        <v>4330</v>
      </c>
      <c r="C242" s="575"/>
      <c r="D242" s="214">
        <v>1852.07</v>
      </c>
      <c r="E242" s="214" t="s">
        <v>4005</v>
      </c>
      <c r="F242" s="580"/>
      <c r="G242" s="260" t="s">
        <v>4331</v>
      </c>
      <c r="H242" s="237" t="s">
        <v>4332</v>
      </c>
      <c r="I242" s="258" t="s">
        <v>1113</v>
      </c>
      <c r="J242" s="215"/>
      <c r="K242" s="258" t="s">
        <v>1113</v>
      </c>
      <c r="L242" s="215"/>
      <c r="M242" s="259" t="s">
        <v>1113</v>
      </c>
      <c r="N242" s="259"/>
      <c r="O242" s="259"/>
      <c r="P242" s="259"/>
      <c r="Q242" s="234"/>
    </row>
    <row r="243" spans="1:17" s="203" customFormat="1" ht="48.75" customHeight="1" x14ac:dyDescent="0.2">
      <c r="A243" s="264" t="s">
        <v>4618</v>
      </c>
      <c r="B243" s="254" t="s">
        <v>4052</v>
      </c>
      <c r="C243" s="254" t="s">
        <v>4316</v>
      </c>
      <c r="D243" s="214">
        <v>1915</v>
      </c>
      <c r="E243" s="214" t="s">
        <v>4005</v>
      </c>
      <c r="F243" s="255">
        <v>41842</v>
      </c>
      <c r="G243" s="260" t="s">
        <v>4333</v>
      </c>
      <c r="H243" s="237" t="s">
        <v>4334</v>
      </c>
      <c r="I243" s="258" t="s">
        <v>1113</v>
      </c>
      <c r="J243" s="215"/>
      <c r="K243" s="258" t="s">
        <v>1113</v>
      </c>
      <c r="L243" s="215"/>
      <c r="M243" s="259" t="s">
        <v>1113</v>
      </c>
      <c r="N243" s="259"/>
      <c r="O243" s="259"/>
      <c r="P243" s="259"/>
      <c r="Q243" s="234"/>
    </row>
    <row r="244" spans="1:17" s="203" customFormat="1" ht="39.950000000000003" customHeight="1" x14ac:dyDescent="0.2">
      <c r="A244" s="574" t="s">
        <v>4619</v>
      </c>
      <c r="B244" s="254" t="s">
        <v>4335</v>
      </c>
      <c r="C244" s="575" t="s">
        <v>4336</v>
      </c>
      <c r="D244" s="214">
        <v>1503</v>
      </c>
      <c r="E244" s="214" t="s">
        <v>4337</v>
      </c>
      <c r="F244" s="255">
        <v>41865</v>
      </c>
      <c r="G244" s="260" t="s">
        <v>4338</v>
      </c>
      <c r="H244" s="237" t="s">
        <v>4339</v>
      </c>
      <c r="I244" s="258" t="s">
        <v>1113</v>
      </c>
      <c r="J244" s="215"/>
      <c r="K244" s="258" t="s">
        <v>1113</v>
      </c>
      <c r="L244" s="215"/>
      <c r="M244" s="259" t="s">
        <v>1113</v>
      </c>
      <c r="N244" s="259"/>
      <c r="O244" s="259"/>
      <c r="P244" s="259"/>
      <c r="Q244" s="234"/>
    </row>
    <row r="245" spans="1:17" s="203" customFormat="1" ht="39.950000000000003" customHeight="1" x14ac:dyDescent="0.2">
      <c r="A245" s="574"/>
      <c r="B245" s="254" t="s">
        <v>4340</v>
      </c>
      <c r="C245" s="575"/>
      <c r="D245" s="214">
        <v>150</v>
      </c>
      <c r="E245" s="214" t="s">
        <v>4337</v>
      </c>
      <c r="F245" s="255">
        <v>41865</v>
      </c>
      <c r="G245" s="260" t="s">
        <v>4341</v>
      </c>
      <c r="H245" s="237" t="s">
        <v>4342</v>
      </c>
      <c r="I245" s="258" t="s">
        <v>1113</v>
      </c>
      <c r="J245" s="215"/>
      <c r="K245" s="258" t="s">
        <v>1113</v>
      </c>
      <c r="L245" s="215"/>
      <c r="M245" s="259" t="s">
        <v>1113</v>
      </c>
      <c r="N245" s="259"/>
      <c r="O245" s="259"/>
      <c r="P245" s="259"/>
      <c r="Q245" s="234"/>
    </row>
    <row r="246" spans="1:17" s="203" customFormat="1" ht="66.75" customHeight="1" x14ac:dyDescent="0.2">
      <c r="A246" s="264" t="s">
        <v>4620</v>
      </c>
      <c r="B246" s="254" t="s">
        <v>4310</v>
      </c>
      <c r="C246" s="254" t="s">
        <v>4264</v>
      </c>
      <c r="D246" s="214">
        <v>1225</v>
      </c>
      <c r="E246" s="214" t="s">
        <v>4005</v>
      </c>
      <c r="F246" s="255">
        <v>41849</v>
      </c>
      <c r="G246" s="260" t="s">
        <v>4343</v>
      </c>
      <c r="H246" s="237" t="s">
        <v>4344</v>
      </c>
      <c r="I246" s="258" t="s">
        <v>1113</v>
      </c>
      <c r="J246" s="215"/>
      <c r="K246" s="258" t="s">
        <v>1113</v>
      </c>
      <c r="L246" s="215"/>
      <c r="M246" s="259" t="s">
        <v>1113</v>
      </c>
      <c r="N246" s="259"/>
      <c r="O246" s="259"/>
      <c r="P246" s="259"/>
      <c r="Q246" s="234"/>
    </row>
    <row r="247" spans="1:17" s="203" customFormat="1" ht="78" customHeight="1" x14ac:dyDescent="0.2">
      <c r="A247" s="264" t="s">
        <v>4621</v>
      </c>
      <c r="B247" s="254" t="s">
        <v>4345</v>
      </c>
      <c r="C247" s="254" t="s">
        <v>3951</v>
      </c>
      <c r="D247" s="214">
        <v>600</v>
      </c>
      <c r="E247" s="214" t="s">
        <v>4337</v>
      </c>
      <c r="F247" s="255">
        <v>41878</v>
      </c>
      <c r="G247" s="260" t="s">
        <v>4346</v>
      </c>
      <c r="H247" s="237" t="s">
        <v>4347</v>
      </c>
      <c r="I247" s="258" t="s">
        <v>1113</v>
      </c>
      <c r="J247" s="215"/>
      <c r="K247" s="258" t="s">
        <v>1113</v>
      </c>
      <c r="L247" s="215"/>
      <c r="M247" s="259" t="s">
        <v>1113</v>
      </c>
      <c r="N247" s="259"/>
      <c r="O247" s="259"/>
      <c r="P247" s="259"/>
      <c r="Q247" s="234"/>
    </row>
    <row r="248" spans="1:17" s="203" customFormat="1" ht="55.5" customHeight="1" x14ac:dyDescent="0.2">
      <c r="A248" s="264" t="s">
        <v>4622</v>
      </c>
      <c r="B248" s="254" t="s">
        <v>4348</v>
      </c>
      <c r="C248" s="254" t="s">
        <v>4168</v>
      </c>
      <c r="D248" s="214">
        <v>5250</v>
      </c>
      <c r="E248" s="214" t="s">
        <v>4337</v>
      </c>
      <c r="F248" s="255">
        <v>41878</v>
      </c>
      <c r="G248" s="260" t="s">
        <v>4349</v>
      </c>
      <c r="H248" s="237" t="s">
        <v>4350</v>
      </c>
      <c r="I248" s="258" t="s">
        <v>1113</v>
      </c>
      <c r="J248" s="215"/>
      <c r="K248" s="258" t="s">
        <v>1113</v>
      </c>
      <c r="L248" s="215"/>
      <c r="M248" s="259" t="s">
        <v>1113</v>
      </c>
      <c r="N248" s="259"/>
      <c r="O248" s="259"/>
      <c r="P248" s="259"/>
      <c r="Q248" s="234"/>
    </row>
    <row r="249" spans="1:17" s="203" customFormat="1" ht="60.75" customHeight="1" x14ac:dyDescent="0.2">
      <c r="A249" s="264" t="s">
        <v>4623</v>
      </c>
      <c r="B249" s="254" t="s">
        <v>3957</v>
      </c>
      <c r="C249" s="254" t="s">
        <v>3958</v>
      </c>
      <c r="D249" s="214">
        <v>3186.6</v>
      </c>
      <c r="E249" s="214" t="s">
        <v>4337</v>
      </c>
      <c r="F249" s="255">
        <v>41877</v>
      </c>
      <c r="G249" s="260" t="s">
        <v>4351</v>
      </c>
      <c r="H249" s="237" t="s">
        <v>4352</v>
      </c>
      <c r="I249" s="258" t="s">
        <v>1113</v>
      </c>
      <c r="J249" s="215"/>
      <c r="K249" s="258" t="s">
        <v>1113</v>
      </c>
      <c r="L249" s="215"/>
      <c r="M249" s="259"/>
      <c r="N249" s="259" t="s">
        <v>1113</v>
      </c>
      <c r="O249" s="259"/>
      <c r="P249" s="259"/>
      <c r="Q249" s="234"/>
    </row>
    <row r="250" spans="1:17" s="203" customFormat="1" ht="41.25" customHeight="1" x14ac:dyDescent="0.2">
      <c r="A250" s="264" t="s">
        <v>4624</v>
      </c>
      <c r="B250" s="254" t="s">
        <v>4238</v>
      </c>
      <c r="C250" s="254" t="s">
        <v>4353</v>
      </c>
      <c r="D250" s="214">
        <v>340</v>
      </c>
      <c r="E250" s="214" t="s">
        <v>4337</v>
      </c>
      <c r="F250" s="255">
        <v>41878</v>
      </c>
      <c r="G250" s="260" t="s">
        <v>4354</v>
      </c>
      <c r="H250" s="237" t="s">
        <v>4355</v>
      </c>
      <c r="I250" s="258" t="s">
        <v>1113</v>
      </c>
      <c r="J250" s="215"/>
      <c r="K250" s="258" t="s">
        <v>1113</v>
      </c>
      <c r="L250" s="215"/>
      <c r="M250" s="259"/>
      <c r="N250" s="259"/>
      <c r="O250" s="259" t="s">
        <v>1113</v>
      </c>
      <c r="P250" s="259"/>
      <c r="Q250" s="234"/>
    </row>
    <row r="251" spans="1:17" s="203" customFormat="1" ht="41.25" customHeight="1" x14ac:dyDescent="0.2">
      <c r="A251" s="264" t="s">
        <v>4625</v>
      </c>
      <c r="B251" s="254" t="s">
        <v>4278</v>
      </c>
      <c r="C251" s="254" t="s">
        <v>4279</v>
      </c>
      <c r="D251" s="214">
        <v>1642</v>
      </c>
      <c r="E251" s="214" t="s">
        <v>4337</v>
      </c>
      <c r="F251" s="255">
        <v>41878</v>
      </c>
      <c r="G251" s="260" t="s">
        <v>4356</v>
      </c>
      <c r="H251" s="237" t="s">
        <v>4357</v>
      </c>
      <c r="I251" s="258" t="s">
        <v>1113</v>
      </c>
      <c r="J251" s="215"/>
      <c r="K251" s="258" t="s">
        <v>1113</v>
      </c>
      <c r="L251" s="215"/>
      <c r="M251" s="259" t="s">
        <v>1113</v>
      </c>
      <c r="N251" s="259"/>
      <c r="O251" s="259"/>
      <c r="P251" s="259"/>
      <c r="Q251" s="234"/>
    </row>
    <row r="252" spans="1:17" s="203" customFormat="1" ht="58.5" customHeight="1" x14ac:dyDescent="0.2">
      <c r="A252" s="264" t="s">
        <v>4626</v>
      </c>
      <c r="B252" s="254" t="s">
        <v>4139</v>
      </c>
      <c r="C252" s="254" t="s">
        <v>4140</v>
      </c>
      <c r="D252" s="214">
        <v>744</v>
      </c>
      <c r="E252" s="214" t="s">
        <v>4337</v>
      </c>
      <c r="F252" s="255">
        <v>41878</v>
      </c>
      <c r="G252" s="260" t="s">
        <v>4358</v>
      </c>
      <c r="H252" s="237" t="s">
        <v>4359</v>
      </c>
      <c r="I252" s="258" t="s">
        <v>1113</v>
      </c>
      <c r="J252" s="215"/>
      <c r="K252" s="258" t="s">
        <v>1113</v>
      </c>
      <c r="L252" s="215"/>
      <c r="M252" s="259" t="s">
        <v>1113</v>
      </c>
      <c r="N252" s="259"/>
      <c r="O252" s="259"/>
      <c r="P252" s="259"/>
      <c r="Q252" s="234"/>
    </row>
    <row r="253" spans="1:17" s="203" customFormat="1" ht="41.25" customHeight="1" x14ac:dyDescent="0.2">
      <c r="A253" s="264" t="s">
        <v>4627</v>
      </c>
      <c r="B253" s="254" t="s">
        <v>4052</v>
      </c>
      <c r="C253" s="254" t="s">
        <v>4274</v>
      </c>
      <c r="D253" s="214">
        <v>795</v>
      </c>
      <c r="E253" s="214" t="s">
        <v>4018</v>
      </c>
      <c r="F253" s="255">
        <v>41883</v>
      </c>
      <c r="G253" s="260" t="s">
        <v>4360</v>
      </c>
      <c r="H253" s="237" t="s">
        <v>4361</v>
      </c>
      <c r="I253" s="258" t="s">
        <v>1113</v>
      </c>
      <c r="J253" s="215"/>
      <c r="K253" s="258" t="s">
        <v>1113</v>
      </c>
      <c r="L253" s="215"/>
      <c r="M253" s="259"/>
      <c r="N253" s="259"/>
      <c r="O253" s="259" t="s">
        <v>1113</v>
      </c>
      <c r="P253" s="259"/>
      <c r="Q253" s="234"/>
    </row>
    <row r="254" spans="1:17" s="203" customFormat="1" ht="41.25" customHeight="1" x14ac:dyDescent="0.2">
      <c r="A254" s="264" t="s">
        <v>4628</v>
      </c>
      <c r="B254" s="254" t="s">
        <v>4315</v>
      </c>
      <c r="C254" s="254" t="s">
        <v>4264</v>
      </c>
      <c r="D254" s="214">
        <v>894.56</v>
      </c>
      <c r="E254" s="214" t="s">
        <v>4018</v>
      </c>
      <c r="F254" s="255">
        <v>41885</v>
      </c>
      <c r="G254" s="260" t="s">
        <v>4362</v>
      </c>
      <c r="H254" s="237" t="s">
        <v>4363</v>
      </c>
      <c r="I254" s="258" t="s">
        <v>1113</v>
      </c>
      <c r="J254" s="215"/>
      <c r="K254" s="258" t="s">
        <v>1113</v>
      </c>
      <c r="L254" s="215"/>
      <c r="M254" s="259" t="s">
        <v>1113</v>
      </c>
      <c r="N254" s="259"/>
      <c r="O254" s="259"/>
      <c r="P254" s="259"/>
      <c r="Q254" s="234"/>
    </row>
    <row r="255" spans="1:17" s="203" customFormat="1" ht="39" customHeight="1" x14ac:dyDescent="0.2">
      <c r="A255" s="574" t="s">
        <v>4629</v>
      </c>
      <c r="B255" s="254" t="s">
        <v>4364</v>
      </c>
      <c r="C255" s="575" t="s">
        <v>4365</v>
      </c>
      <c r="D255" s="214">
        <v>5267</v>
      </c>
      <c r="E255" s="214" t="s">
        <v>4366</v>
      </c>
      <c r="F255" s="255">
        <v>41932</v>
      </c>
      <c r="G255" s="260" t="s">
        <v>4367</v>
      </c>
      <c r="H255" s="237" t="s">
        <v>4368</v>
      </c>
      <c r="I255" s="258" t="s">
        <v>1113</v>
      </c>
      <c r="J255" s="215"/>
      <c r="K255" s="258" t="s">
        <v>1113</v>
      </c>
      <c r="L255" s="215"/>
      <c r="M255" s="259"/>
      <c r="N255" s="259"/>
      <c r="O255" s="259" t="s">
        <v>1113</v>
      </c>
      <c r="P255" s="259"/>
      <c r="Q255" s="234"/>
    </row>
    <row r="256" spans="1:17" s="203" customFormat="1" ht="39" customHeight="1" x14ac:dyDescent="0.2">
      <c r="A256" s="574"/>
      <c r="B256" s="254" t="s">
        <v>4369</v>
      </c>
      <c r="C256" s="575"/>
      <c r="D256" s="214">
        <v>13918</v>
      </c>
      <c r="E256" s="214" t="s">
        <v>4366</v>
      </c>
      <c r="F256" s="255">
        <v>41932</v>
      </c>
      <c r="G256" s="260" t="s">
        <v>4367</v>
      </c>
      <c r="H256" s="237" t="s">
        <v>4370</v>
      </c>
      <c r="I256" s="303" t="s">
        <v>1113</v>
      </c>
      <c r="J256" s="215"/>
      <c r="K256" s="303" t="s">
        <v>1113</v>
      </c>
      <c r="L256" s="215"/>
      <c r="M256" s="304"/>
      <c r="N256" s="304"/>
      <c r="O256" s="304" t="s">
        <v>1113</v>
      </c>
      <c r="P256" s="259"/>
      <c r="Q256" s="234"/>
    </row>
    <row r="257" spans="1:17" s="203" customFormat="1" ht="58.5" customHeight="1" x14ac:dyDescent="0.2">
      <c r="A257" s="264" t="s">
        <v>4630</v>
      </c>
      <c r="B257" s="254" t="s">
        <v>4371</v>
      </c>
      <c r="C257" s="254" t="s">
        <v>4372</v>
      </c>
      <c r="D257" s="214">
        <v>858</v>
      </c>
      <c r="E257" s="214" t="s">
        <v>4018</v>
      </c>
      <c r="F257" s="255">
        <v>41899</v>
      </c>
      <c r="G257" s="260" t="s">
        <v>4373</v>
      </c>
      <c r="H257" s="237" t="s">
        <v>4374</v>
      </c>
      <c r="I257" s="258" t="s">
        <v>1113</v>
      </c>
      <c r="J257" s="215"/>
      <c r="K257" s="258" t="s">
        <v>1113</v>
      </c>
      <c r="L257" s="215"/>
      <c r="M257" s="259" t="s">
        <v>1113</v>
      </c>
      <c r="N257" s="259"/>
      <c r="O257" s="259"/>
      <c r="P257" s="259"/>
      <c r="Q257" s="234"/>
    </row>
    <row r="258" spans="1:17" s="203" customFormat="1" ht="46.5" customHeight="1" x14ac:dyDescent="0.2">
      <c r="A258" s="264" t="s">
        <v>4631</v>
      </c>
      <c r="B258" s="254" t="s">
        <v>4369</v>
      </c>
      <c r="C258" s="254" t="s">
        <v>4375</v>
      </c>
      <c r="D258" s="214">
        <f>17*565</f>
        <v>9605</v>
      </c>
      <c r="E258" s="214" t="s">
        <v>4366</v>
      </c>
      <c r="F258" s="255">
        <v>41925</v>
      </c>
      <c r="G258" s="260" t="s">
        <v>4376</v>
      </c>
      <c r="H258" s="237" t="s">
        <v>4377</v>
      </c>
      <c r="I258" s="258" t="s">
        <v>1113</v>
      </c>
      <c r="J258" s="215"/>
      <c r="K258" s="258" t="s">
        <v>1113</v>
      </c>
      <c r="L258" s="215"/>
      <c r="M258" s="259"/>
      <c r="N258" s="259"/>
      <c r="O258" s="259" t="s">
        <v>1113</v>
      </c>
      <c r="P258" s="259"/>
      <c r="Q258" s="234"/>
    </row>
    <row r="259" spans="1:17" s="203" customFormat="1" ht="30.75" customHeight="1" x14ac:dyDescent="0.2">
      <c r="A259" s="574" t="s">
        <v>4632</v>
      </c>
      <c r="B259" s="254" t="s">
        <v>4157</v>
      </c>
      <c r="C259" s="575" t="s">
        <v>4168</v>
      </c>
      <c r="D259" s="214">
        <v>1126.6400000000001</v>
      </c>
      <c r="E259" s="214" t="s">
        <v>4018</v>
      </c>
      <c r="F259" s="255">
        <v>41899</v>
      </c>
      <c r="G259" s="260" t="s">
        <v>4378</v>
      </c>
      <c r="H259" s="237" t="s">
        <v>4379</v>
      </c>
      <c r="I259" s="258" t="s">
        <v>1113</v>
      </c>
      <c r="J259" s="215"/>
      <c r="K259" s="258" t="s">
        <v>1113</v>
      </c>
      <c r="L259" s="215"/>
      <c r="M259" s="259"/>
      <c r="N259" s="259"/>
      <c r="O259" s="259" t="s">
        <v>1113</v>
      </c>
      <c r="P259" s="259"/>
      <c r="Q259" s="234"/>
    </row>
    <row r="260" spans="1:17" s="203" customFormat="1" ht="30.75" customHeight="1" x14ac:dyDescent="0.2">
      <c r="A260" s="574"/>
      <c r="B260" s="254" t="s">
        <v>4348</v>
      </c>
      <c r="C260" s="575"/>
      <c r="D260" s="214">
        <v>358</v>
      </c>
      <c r="E260" s="214" t="s">
        <v>4018</v>
      </c>
      <c r="F260" s="255">
        <v>41899</v>
      </c>
      <c r="G260" s="260" t="s">
        <v>4380</v>
      </c>
      <c r="H260" s="237" t="s">
        <v>4381</v>
      </c>
      <c r="I260" s="258" t="s">
        <v>1113</v>
      </c>
      <c r="J260" s="215"/>
      <c r="K260" s="258" t="s">
        <v>1113</v>
      </c>
      <c r="L260" s="215"/>
      <c r="M260" s="259"/>
      <c r="N260" s="259"/>
      <c r="O260" s="259" t="s">
        <v>1113</v>
      </c>
      <c r="P260" s="259"/>
      <c r="Q260" s="234"/>
    </row>
    <row r="261" spans="1:17" s="203" customFormat="1" ht="50.25" customHeight="1" x14ac:dyDescent="0.2">
      <c r="A261" s="264" t="s">
        <v>4633</v>
      </c>
      <c r="B261" s="254" t="s">
        <v>4046</v>
      </c>
      <c r="C261" s="254" t="s">
        <v>4382</v>
      </c>
      <c r="D261" s="214">
        <v>1412.85</v>
      </c>
      <c r="E261" s="214" t="s">
        <v>4018</v>
      </c>
      <c r="F261" s="255">
        <v>41894</v>
      </c>
      <c r="G261" s="260" t="s">
        <v>4383</v>
      </c>
      <c r="H261" s="237" t="s">
        <v>4384</v>
      </c>
      <c r="I261" s="258" t="s">
        <v>1113</v>
      </c>
      <c r="J261" s="215"/>
      <c r="K261" s="258" t="s">
        <v>1113</v>
      </c>
      <c r="L261" s="215"/>
      <c r="M261" s="259" t="s">
        <v>1113</v>
      </c>
      <c r="N261" s="259"/>
      <c r="O261" s="259"/>
      <c r="P261" s="259"/>
      <c r="Q261" s="234"/>
    </row>
    <row r="262" spans="1:17" s="203" customFormat="1" ht="50.25" customHeight="1" x14ac:dyDescent="0.2">
      <c r="A262" s="264" t="s">
        <v>4634</v>
      </c>
      <c r="B262" s="254" t="s">
        <v>4385</v>
      </c>
      <c r="C262" s="254" t="s">
        <v>4386</v>
      </c>
      <c r="D262" s="214">
        <v>226</v>
      </c>
      <c r="E262" s="214" t="s">
        <v>4366</v>
      </c>
      <c r="F262" s="255">
        <v>41920</v>
      </c>
      <c r="G262" s="260" t="s">
        <v>4387</v>
      </c>
      <c r="H262" s="237" t="s">
        <v>4388</v>
      </c>
      <c r="I262" s="263" t="s">
        <v>3927</v>
      </c>
      <c r="J262" s="263" t="s">
        <v>3927</v>
      </c>
      <c r="K262" s="263" t="s">
        <v>3927</v>
      </c>
      <c r="L262" s="263" t="s">
        <v>3927</v>
      </c>
      <c r="M262" s="263" t="s">
        <v>3927</v>
      </c>
      <c r="N262" s="263" t="s">
        <v>3927</v>
      </c>
      <c r="O262" s="263" t="s">
        <v>3927</v>
      </c>
      <c r="P262" s="263" t="s">
        <v>3927</v>
      </c>
      <c r="Q262" s="262"/>
    </row>
    <row r="263" spans="1:17" s="203" customFormat="1" ht="50.25" customHeight="1" x14ac:dyDescent="0.2">
      <c r="A263" s="264" t="s">
        <v>4635</v>
      </c>
      <c r="B263" s="254" t="s">
        <v>4389</v>
      </c>
      <c r="C263" s="254" t="s">
        <v>4294</v>
      </c>
      <c r="D263" s="214">
        <v>810</v>
      </c>
      <c r="E263" s="214" t="s">
        <v>4018</v>
      </c>
      <c r="F263" s="255">
        <v>41904</v>
      </c>
      <c r="G263" s="260" t="s">
        <v>4390</v>
      </c>
      <c r="H263" s="237" t="s">
        <v>4391</v>
      </c>
      <c r="I263" s="258" t="s">
        <v>1113</v>
      </c>
      <c r="J263" s="215"/>
      <c r="K263" s="258" t="s">
        <v>1113</v>
      </c>
      <c r="L263" s="215"/>
      <c r="M263" s="259"/>
      <c r="N263" s="259"/>
      <c r="O263" s="259" t="s">
        <v>1113</v>
      </c>
      <c r="P263" s="259"/>
      <c r="Q263" s="234"/>
    </row>
    <row r="264" spans="1:17" s="203" customFormat="1" ht="50.25" customHeight="1" x14ac:dyDescent="0.2">
      <c r="A264" s="264" t="s">
        <v>4636</v>
      </c>
      <c r="B264" s="254" t="s">
        <v>4392</v>
      </c>
      <c r="C264" s="254" t="s">
        <v>4047</v>
      </c>
      <c r="D264" s="214">
        <v>1627</v>
      </c>
      <c r="E264" s="214" t="s">
        <v>4018</v>
      </c>
      <c r="F264" s="255">
        <v>41911</v>
      </c>
      <c r="G264" s="260" t="s">
        <v>4393</v>
      </c>
      <c r="H264" s="237" t="s">
        <v>4394</v>
      </c>
      <c r="I264" s="258" t="s">
        <v>1113</v>
      </c>
      <c r="J264" s="215"/>
      <c r="K264" s="258" t="s">
        <v>1113</v>
      </c>
      <c r="L264" s="215"/>
      <c r="M264" s="259"/>
      <c r="N264" s="259"/>
      <c r="O264" s="259" t="s">
        <v>1113</v>
      </c>
      <c r="P264" s="259"/>
      <c r="Q264" s="234"/>
    </row>
    <row r="265" spans="1:17" s="203" customFormat="1" ht="50.25" customHeight="1" x14ac:dyDescent="0.2">
      <c r="A265" s="264" t="s">
        <v>4637</v>
      </c>
      <c r="B265" s="254" t="s">
        <v>4395</v>
      </c>
      <c r="C265" s="254" t="s">
        <v>4064</v>
      </c>
      <c r="D265" s="214">
        <v>2475</v>
      </c>
      <c r="E265" s="214" t="s">
        <v>4366</v>
      </c>
      <c r="F265" s="255">
        <v>41925</v>
      </c>
      <c r="G265" s="260" t="s">
        <v>4396</v>
      </c>
      <c r="H265" s="237" t="s">
        <v>4397</v>
      </c>
      <c r="I265" s="258" t="s">
        <v>1113</v>
      </c>
      <c r="J265" s="215"/>
      <c r="K265" s="258" t="s">
        <v>1113</v>
      </c>
      <c r="L265" s="215"/>
      <c r="M265" s="259"/>
      <c r="N265" s="259"/>
      <c r="O265" s="259" t="s">
        <v>1113</v>
      </c>
      <c r="P265" s="259"/>
      <c r="Q265" s="234"/>
    </row>
    <row r="266" spans="1:17" s="203" customFormat="1" ht="35.25" customHeight="1" x14ac:dyDescent="0.2">
      <c r="A266" s="574" t="s">
        <v>4638</v>
      </c>
      <c r="B266" s="575" t="s">
        <v>4398</v>
      </c>
      <c r="C266" s="575" t="s">
        <v>4399</v>
      </c>
      <c r="D266" s="214">
        <v>6664.01</v>
      </c>
      <c r="E266" s="214" t="s">
        <v>4366</v>
      </c>
      <c r="F266" s="255">
        <v>41934</v>
      </c>
      <c r="G266" s="260" t="s">
        <v>4400</v>
      </c>
      <c r="H266" s="237" t="s">
        <v>4401</v>
      </c>
      <c r="I266" s="578" t="s">
        <v>1113</v>
      </c>
      <c r="J266" s="578"/>
      <c r="K266" s="578" t="s">
        <v>1113</v>
      </c>
      <c r="L266" s="578"/>
      <c r="M266" s="578"/>
      <c r="N266" s="578"/>
      <c r="O266" s="578" t="s">
        <v>1113</v>
      </c>
      <c r="P266" s="583"/>
      <c r="Q266" s="234"/>
    </row>
    <row r="267" spans="1:17" s="203" customFormat="1" ht="35.25" customHeight="1" x14ac:dyDescent="0.2">
      <c r="A267" s="574"/>
      <c r="B267" s="575"/>
      <c r="C267" s="575"/>
      <c r="D267" s="214">
        <v>1080</v>
      </c>
      <c r="E267" s="214" t="s">
        <v>4402</v>
      </c>
      <c r="F267" s="255">
        <v>41962</v>
      </c>
      <c r="G267" s="235" t="s">
        <v>4403</v>
      </c>
      <c r="H267" s="237" t="s">
        <v>4404</v>
      </c>
      <c r="I267" s="578"/>
      <c r="J267" s="578"/>
      <c r="K267" s="578"/>
      <c r="L267" s="578"/>
      <c r="M267" s="578"/>
      <c r="N267" s="578"/>
      <c r="O267" s="578"/>
      <c r="P267" s="583"/>
      <c r="Q267" s="234"/>
    </row>
    <row r="268" spans="1:17" s="203" customFormat="1" ht="48" customHeight="1" x14ac:dyDescent="0.2">
      <c r="A268" s="574" t="s">
        <v>4639</v>
      </c>
      <c r="B268" s="254" t="s">
        <v>4180</v>
      </c>
      <c r="C268" s="575" t="s">
        <v>4405</v>
      </c>
      <c r="D268" s="214">
        <v>500</v>
      </c>
      <c r="E268" s="214" t="s">
        <v>4366</v>
      </c>
      <c r="F268" s="255">
        <v>41934</v>
      </c>
      <c r="G268" s="260" t="s">
        <v>4406</v>
      </c>
      <c r="H268" s="237" t="s">
        <v>4407</v>
      </c>
      <c r="I268" s="258" t="s">
        <v>1113</v>
      </c>
      <c r="J268" s="215"/>
      <c r="K268" s="258" t="s">
        <v>1113</v>
      </c>
      <c r="L268" s="215"/>
      <c r="M268" s="259"/>
      <c r="N268" s="259"/>
      <c r="O268" s="259" t="s">
        <v>1113</v>
      </c>
      <c r="P268" s="259"/>
      <c r="Q268" s="234"/>
    </row>
    <row r="269" spans="1:17" s="203" customFormat="1" ht="59.25" customHeight="1" x14ac:dyDescent="0.2">
      <c r="A269" s="574"/>
      <c r="B269" s="254" t="s">
        <v>4293</v>
      </c>
      <c r="C269" s="575"/>
      <c r="D269" s="214">
        <v>3500</v>
      </c>
      <c r="E269" s="214" t="s">
        <v>4366</v>
      </c>
      <c r="F269" s="255">
        <v>41934</v>
      </c>
      <c r="G269" s="260" t="s">
        <v>4408</v>
      </c>
      <c r="H269" s="237" t="s">
        <v>4409</v>
      </c>
      <c r="I269" s="304" t="s">
        <v>1113</v>
      </c>
      <c r="J269" s="304"/>
      <c r="K269" s="304" t="s">
        <v>1113</v>
      </c>
      <c r="L269" s="216"/>
      <c r="M269" s="304"/>
      <c r="N269" s="304"/>
      <c r="O269" s="304" t="s">
        <v>1113</v>
      </c>
      <c r="P269" s="304"/>
      <c r="Q269" s="331" t="s">
        <v>5755</v>
      </c>
    </row>
    <row r="270" spans="1:17" s="203" customFormat="1" ht="38.25" customHeight="1" x14ac:dyDescent="0.2">
      <c r="A270" s="574" t="s">
        <v>4640</v>
      </c>
      <c r="B270" s="254" t="s">
        <v>4191</v>
      </c>
      <c r="C270" s="575" t="s">
        <v>4187</v>
      </c>
      <c r="D270" s="214">
        <v>391.77</v>
      </c>
      <c r="E270" s="214" t="s">
        <v>4366</v>
      </c>
      <c r="F270" s="580">
        <v>41928</v>
      </c>
      <c r="G270" s="260" t="s">
        <v>4410</v>
      </c>
      <c r="H270" s="237" t="s">
        <v>4411</v>
      </c>
      <c r="I270" s="258" t="s">
        <v>1113</v>
      </c>
      <c r="J270" s="215"/>
      <c r="K270" s="258" t="s">
        <v>1113</v>
      </c>
      <c r="L270" s="215"/>
      <c r="M270" s="259" t="s">
        <v>1113</v>
      </c>
      <c r="N270" s="259"/>
      <c r="O270" s="259"/>
      <c r="P270" s="259"/>
      <c r="Q270" s="234"/>
    </row>
    <row r="271" spans="1:17" s="203" customFormat="1" ht="38.25" customHeight="1" x14ac:dyDescent="0.2">
      <c r="A271" s="574"/>
      <c r="B271" s="254" t="s">
        <v>4412</v>
      </c>
      <c r="C271" s="575"/>
      <c r="D271" s="214">
        <v>957.69</v>
      </c>
      <c r="E271" s="214" t="s">
        <v>4366</v>
      </c>
      <c r="F271" s="580"/>
      <c r="G271" s="260" t="s">
        <v>4413</v>
      </c>
      <c r="H271" s="237" t="s">
        <v>4414</v>
      </c>
      <c r="I271" s="258" t="s">
        <v>1113</v>
      </c>
      <c r="J271" s="215"/>
      <c r="K271" s="258" t="s">
        <v>1113</v>
      </c>
      <c r="L271" s="215"/>
      <c r="M271" s="259"/>
      <c r="N271" s="259"/>
      <c r="O271" s="259" t="s">
        <v>1113</v>
      </c>
      <c r="P271" s="259"/>
      <c r="Q271" s="234"/>
    </row>
    <row r="272" spans="1:17" s="203" customFormat="1" ht="38.25" customHeight="1" x14ac:dyDescent="0.2">
      <c r="A272" s="574" t="s">
        <v>4641</v>
      </c>
      <c r="B272" s="254" t="s">
        <v>4415</v>
      </c>
      <c r="C272" s="575" t="s">
        <v>4083</v>
      </c>
      <c r="D272" s="214">
        <v>138.9</v>
      </c>
      <c r="E272" s="214" t="s">
        <v>4366</v>
      </c>
      <c r="F272" s="580">
        <v>41934</v>
      </c>
      <c r="G272" s="260" t="s">
        <v>4416</v>
      </c>
      <c r="H272" s="237" t="s">
        <v>4417</v>
      </c>
      <c r="I272" s="258" t="s">
        <v>1113</v>
      </c>
      <c r="J272" s="215"/>
      <c r="K272" s="258" t="s">
        <v>1113</v>
      </c>
      <c r="L272" s="215"/>
      <c r="M272" s="259" t="s">
        <v>1113</v>
      </c>
      <c r="N272" s="259"/>
      <c r="O272" s="259"/>
      <c r="P272" s="259"/>
      <c r="Q272" s="234"/>
    </row>
    <row r="273" spans="1:17" s="203" customFormat="1" ht="38.25" customHeight="1" x14ac:dyDescent="0.2">
      <c r="A273" s="574"/>
      <c r="B273" s="254" t="s">
        <v>4418</v>
      </c>
      <c r="C273" s="575"/>
      <c r="D273" s="214">
        <v>28.5</v>
      </c>
      <c r="E273" s="214" t="s">
        <v>4366</v>
      </c>
      <c r="F273" s="580"/>
      <c r="G273" s="260" t="s">
        <v>4419</v>
      </c>
      <c r="H273" s="237" t="s">
        <v>4420</v>
      </c>
      <c r="I273" s="258" t="s">
        <v>1113</v>
      </c>
      <c r="J273" s="215"/>
      <c r="K273" s="258" t="s">
        <v>1113</v>
      </c>
      <c r="L273" s="215"/>
      <c r="M273" s="259" t="s">
        <v>1113</v>
      </c>
      <c r="N273" s="259"/>
      <c r="O273" s="259"/>
      <c r="P273" s="259"/>
      <c r="Q273" s="234"/>
    </row>
    <row r="274" spans="1:17" s="203" customFormat="1" ht="38.25" customHeight="1" x14ac:dyDescent="0.2">
      <c r="A274" s="574"/>
      <c r="B274" s="254" t="s">
        <v>4191</v>
      </c>
      <c r="C274" s="575"/>
      <c r="D274" s="214">
        <v>18.12</v>
      </c>
      <c r="E274" s="214" t="s">
        <v>4366</v>
      </c>
      <c r="F274" s="580"/>
      <c r="G274" s="260" t="s">
        <v>4421</v>
      </c>
      <c r="H274" s="237" t="s">
        <v>4422</v>
      </c>
      <c r="I274" s="258" t="s">
        <v>1113</v>
      </c>
      <c r="J274" s="215"/>
      <c r="K274" s="258" t="s">
        <v>1113</v>
      </c>
      <c r="L274" s="215"/>
      <c r="M274" s="259" t="s">
        <v>1113</v>
      </c>
      <c r="N274" s="259"/>
      <c r="O274" s="259"/>
      <c r="P274" s="259"/>
      <c r="Q274" s="234"/>
    </row>
    <row r="275" spans="1:17" s="203" customFormat="1" ht="38.25" customHeight="1" x14ac:dyDescent="0.2">
      <c r="A275" s="264" t="s">
        <v>4642</v>
      </c>
      <c r="B275" s="254" t="s">
        <v>4099</v>
      </c>
      <c r="C275" s="254" t="s">
        <v>4423</v>
      </c>
      <c r="D275" s="214">
        <v>126</v>
      </c>
      <c r="E275" s="214" t="s">
        <v>4366</v>
      </c>
      <c r="F275" s="255">
        <v>41932</v>
      </c>
      <c r="G275" s="260" t="s">
        <v>4424</v>
      </c>
      <c r="H275" s="237" t="s">
        <v>4425</v>
      </c>
      <c r="I275" s="258" t="s">
        <v>1113</v>
      </c>
      <c r="J275" s="215"/>
      <c r="K275" s="258" t="s">
        <v>1113</v>
      </c>
      <c r="L275" s="215"/>
      <c r="M275" s="259" t="s">
        <v>1113</v>
      </c>
      <c r="N275" s="259"/>
      <c r="O275" s="259"/>
      <c r="P275" s="259"/>
      <c r="Q275" s="234"/>
    </row>
    <row r="276" spans="1:17" s="203" customFormat="1" ht="38.25" customHeight="1" x14ac:dyDescent="0.2">
      <c r="A276" s="574" t="s">
        <v>4643</v>
      </c>
      <c r="B276" s="254" t="s">
        <v>4426</v>
      </c>
      <c r="C276" s="575" t="s">
        <v>4185</v>
      </c>
      <c r="D276" s="214">
        <v>174</v>
      </c>
      <c r="E276" s="214" t="s">
        <v>4366</v>
      </c>
      <c r="F276" s="255">
        <v>41929</v>
      </c>
      <c r="G276" s="260" t="s">
        <v>4427</v>
      </c>
      <c r="H276" s="237" t="s">
        <v>4428</v>
      </c>
      <c r="I276" s="258" t="s">
        <v>1113</v>
      </c>
      <c r="J276" s="215"/>
      <c r="K276" s="258" t="s">
        <v>1113</v>
      </c>
      <c r="L276" s="215"/>
      <c r="M276" s="259" t="s">
        <v>1113</v>
      </c>
      <c r="N276" s="259"/>
      <c r="O276" s="259"/>
      <c r="P276" s="259"/>
      <c r="Q276" s="234"/>
    </row>
    <row r="277" spans="1:17" s="203" customFormat="1" ht="38.25" customHeight="1" x14ac:dyDescent="0.2">
      <c r="A277" s="574"/>
      <c r="B277" s="254" t="s">
        <v>4102</v>
      </c>
      <c r="C277" s="575"/>
      <c r="D277" s="214">
        <v>474.25</v>
      </c>
      <c r="E277" s="214" t="s">
        <v>4366</v>
      </c>
      <c r="F277" s="255">
        <v>41929</v>
      </c>
      <c r="G277" s="260" t="s">
        <v>4429</v>
      </c>
      <c r="H277" s="237" t="s">
        <v>4430</v>
      </c>
      <c r="I277" s="258" t="s">
        <v>1113</v>
      </c>
      <c r="J277" s="215"/>
      <c r="K277" s="258" t="s">
        <v>1113</v>
      </c>
      <c r="L277" s="215"/>
      <c r="M277" s="259" t="s">
        <v>1113</v>
      </c>
      <c r="N277" s="259"/>
      <c r="O277" s="259"/>
      <c r="P277" s="259"/>
      <c r="Q277" s="234"/>
    </row>
    <row r="278" spans="1:17" s="203" customFormat="1" ht="48" customHeight="1" x14ac:dyDescent="0.2">
      <c r="A278" s="264" t="s">
        <v>4644</v>
      </c>
      <c r="B278" s="254" t="s">
        <v>4099</v>
      </c>
      <c r="C278" s="254" t="s">
        <v>4100</v>
      </c>
      <c r="D278" s="214">
        <v>924</v>
      </c>
      <c r="E278" s="214" t="s">
        <v>4366</v>
      </c>
      <c r="F278" s="255">
        <v>41929</v>
      </c>
      <c r="G278" s="260" t="s">
        <v>4410</v>
      </c>
      <c r="H278" s="237" t="s">
        <v>4431</v>
      </c>
      <c r="I278" s="258" t="s">
        <v>1113</v>
      </c>
      <c r="J278" s="215"/>
      <c r="K278" s="258" t="s">
        <v>1113</v>
      </c>
      <c r="L278" s="215"/>
      <c r="M278" s="259"/>
      <c r="N278" s="259"/>
      <c r="O278" s="259" t="s">
        <v>1113</v>
      </c>
      <c r="P278" s="259"/>
      <c r="Q278" s="234"/>
    </row>
    <row r="279" spans="1:17" s="203" customFormat="1" ht="52.5" customHeight="1" x14ac:dyDescent="0.2">
      <c r="A279" s="264" t="s">
        <v>4645</v>
      </c>
      <c r="B279" s="254" t="s">
        <v>3944</v>
      </c>
      <c r="C279" s="254" t="s">
        <v>4130</v>
      </c>
      <c r="D279" s="214">
        <v>477.31</v>
      </c>
      <c r="E279" s="214" t="s">
        <v>4366</v>
      </c>
      <c r="F279" s="255">
        <v>41196</v>
      </c>
      <c r="G279" s="260" t="s">
        <v>4432</v>
      </c>
      <c r="H279" s="237" t="s">
        <v>4433</v>
      </c>
      <c r="I279" s="258" t="s">
        <v>1113</v>
      </c>
      <c r="J279" s="215"/>
      <c r="K279" s="258" t="s">
        <v>1113</v>
      </c>
      <c r="L279" s="215"/>
      <c r="M279" s="259" t="s">
        <v>1113</v>
      </c>
      <c r="N279" s="259"/>
      <c r="O279" s="259"/>
      <c r="P279" s="259"/>
      <c r="Q279" s="234"/>
    </row>
    <row r="280" spans="1:17" s="203" customFormat="1" ht="38.25" customHeight="1" x14ac:dyDescent="0.2">
      <c r="A280" s="264" t="s">
        <v>4646</v>
      </c>
      <c r="B280" s="254" t="s">
        <v>3944</v>
      </c>
      <c r="C280" s="254" t="s">
        <v>4434</v>
      </c>
      <c r="D280" s="214">
        <v>254.25</v>
      </c>
      <c r="E280" s="214" t="s">
        <v>4366</v>
      </c>
      <c r="F280" s="255">
        <v>41928</v>
      </c>
      <c r="G280" s="260" t="s">
        <v>4435</v>
      </c>
      <c r="H280" s="237" t="s">
        <v>4436</v>
      </c>
      <c r="I280" s="258" t="s">
        <v>1113</v>
      </c>
      <c r="J280" s="215"/>
      <c r="K280" s="258" t="s">
        <v>1113</v>
      </c>
      <c r="L280" s="215"/>
      <c r="M280" s="259" t="s">
        <v>1113</v>
      </c>
      <c r="N280" s="259"/>
      <c r="O280" s="259"/>
      <c r="P280" s="259"/>
      <c r="Q280" s="234"/>
    </row>
    <row r="281" spans="1:17" s="203" customFormat="1" ht="38.25" customHeight="1" x14ac:dyDescent="0.2">
      <c r="A281" s="264" t="s">
        <v>4647</v>
      </c>
      <c r="B281" s="254" t="s">
        <v>4389</v>
      </c>
      <c r="C281" s="254" t="s">
        <v>4437</v>
      </c>
      <c r="D281" s="214">
        <v>1682</v>
      </c>
      <c r="E281" s="214" t="s">
        <v>4366</v>
      </c>
      <c r="F281" s="255">
        <v>41940</v>
      </c>
      <c r="G281" s="260" t="s">
        <v>4438</v>
      </c>
      <c r="H281" s="237" t="s">
        <v>4439</v>
      </c>
      <c r="I281" s="258" t="s">
        <v>1113</v>
      </c>
      <c r="J281" s="215"/>
      <c r="K281" s="258" t="s">
        <v>1113</v>
      </c>
      <c r="L281" s="215"/>
      <c r="M281" s="259"/>
      <c r="N281" s="259"/>
      <c r="O281" s="259" t="s">
        <v>1113</v>
      </c>
      <c r="P281" s="259"/>
      <c r="Q281" s="234"/>
    </row>
    <row r="282" spans="1:17" s="203" customFormat="1" ht="77.25" customHeight="1" x14ac:dyDescent="0.2">
      <c r="A282" s="264" t="s">
        <v>4648</v>
      </c>
      <c r="B282" s="254" t="s">
        <v>4293</v>
      </c>
      <c r="C282" s="254" t="s">
        <v>4440</v>
      </c>
      <c r="D282" s="214">
        <v>4403.5200000000004</v>
      </c>
      <c r="E282" s="214" t="s">
        <v>4366</v>
      </c>
      <c r="F282" s="255">
        <v>41943</v>
      </c>
      <c r="G282" s="260" t="s">
        <v>4441</v>
      </c>
      <c r="H282" s="237" t="s">
        <v>4442</v>
      </c>
      <c r="I282" s="304"/>
      <c r="J282" s="321" t="s">
        <v>1113</v>
      </c>
      <c r="K282" s="304" t="s">
        <v>1113</v>
      </c>
      <c r="L282" s="216"/>
      <c r="M282" s="304"/>
      <c r="N282" s="304"/>
      <c r="O282" s="304" t="s">
        <v>1113</v>
      </c>
      <c r="P282" s="304"/>
      <c r="Q282" s="332" t="s">
        <v>6614</v>
      </c>
    </row>
    <row r="283" spans="1:17" s="203" customFormat="1" ht="38.25" customHeight="1" x14ac:dyDescent="0.2">
      <c r="A283" s="264" t="s">
        <v>4649</v>
      </c>
      <c r="B283" s="254" t="s">
        <v>3944</v>
      </c>
      <c r="C283" s="254" t="s">
        <v>4443</v>
      </c>
      <c r="D283" s="214">
        <v>254.25</v>
      </c>
      <c r="E283" s="214" t="s">
        <v>4366</v>
      </c>
      <c r="F283" s="255">
        <v>41932</v>
      </c>
      <c r="G283" s="260" t="s">
        <v>4444</v>
      </c>
      <c r="H283" s="237" t="s">
        <v>4445</v>
      </c>
      <c r="I283" s="258" t="s">
        <v>1113</v>
      </c>
      <c r="J283" s="215"/>
      <c r="K283" s="258" t="s">
        <v>1113</v>
      </c>
      <c r="L283" s="215"/>
      <c r="M283" s="259" t="s">
        <v>1113</v>
      </c>
      <c r="N283" s="259"/>
      <c r="O283" s="259"/>
      <c r="P283" s="259"/>
      <c r="Q283" s="234"/>
    </row>
    <row r="284" spans="1:17" s="203" customFormat="1" ht="38.25" customHeight="1" x14ac:dyDescent="0.2">
      <c r="A284" s="264" t="s">
        <v>4650</v>
      </c>
      <c r="B284" s="254" t="s">
        <v>4446</v>
      </c>
      <c r="C284" s="254" t="s">
        <v>4447</v>
      </c>
      <c r="D284" s="214">
        <v>800</v>
      </c>
      <c r="E284" s="214" t="s">
        <v>4402</v>
      </c>
      <c r="F284" s="255">
        <v>41955</v>
      </c>
      <c r="G284" s="260" t="s">
        <v>4448</v>
      </c>
      <c r="H284" s="237" t="s">
        <v>4449</v>
      </c>
      <c r="I284" s="258" t="s">
        <v>1113</v>
      </c>
      <c r="J284" s="215"/>
      <c r="K284" s="258" t="s">
        <v>1113</v>
      </c>
      <c r="L284" s="215"/>
      <c r="M284" s="259"/>
      <c r="N284" s="259"/>
      <c r="O284" s="259" t="s">
        <v>1113</v>
      </c>
      <c r="P284" s="259"/>
      <c r="Q284" s="234"/>
    </row>
    <row r="285" spans="1:17" s="203" customFormat="1" ht="38.25" customHeight="1" x14ac:dyDescent="0.2">
      <c r="A285" s="264" t="s">
        <v>4651</v>
      </c>
      <c r="B285" s="254" t="s">
        <v>3944</v>
      </c>
      <c r="C285" s="254" t="s">
        <v>4443</v>
      </c>
      <c r="D285" s="214">
        <v>254.25</v>
      </c>
      <c r="E285" s="214" t="s">
        <v>4402</v>
      </c>
      <c r="F285" s="255">
        <v>41948</v>
      </c>
      <c r="G285" s="260" t="s">
        <v>4450</v>
      </c>
      <c r="H285" s="237" t="s">
        <v>4451</v>
      </c>
      <c r="I285" s="258" t="s">
        <v>1113</v>
      </c>
      <c r="J285" s="215"/>
      <c r="K285" s="258" t="s">
        <v>1113</v>
      </c>
      <c r="L285" s="215"/>
      <c r="M285" s="259" t="s">
        <v>1113</v>
      </c>
      <c r="N285" s="259"/>
      <c r="O285" s="259"/>
      <c r="P285" s="259"/>
      <c r="Q285" s="234"/>
    </row>
    <row r="286" spans="1:17" s="203" customFormat="1" ht="58.5" customHeight="1" x14ac:dyDescent="0.2">
      <c r="A286" s="264" t="s">
        <v>4652</v>
      </c>
      <c r="B286" s="254" t="s">
        <v>4075</v>
      </c>
      <c r="C286" s="254" t="s">
        <v>4076</v>
      </c>
      <c r="D286" s="214">
        <v>46.8</v>
      </c>
      <c r="E286" s="214" t="s">
        <v>4402</v>
      </c>
      <c r="F286" s="255">
        <v>41961</v>
      </c>
      <c r="G286" s="260" t="s">
        <v>4452</v>
      </c>
      <c r="H286" s="237" t="s">
        <v>4453</v>
      </c>
      <c r="I286" s="258" t="s">
        <v>1113</v>
      </c>
      <c r="J286" s="215"/>
      <c r="K286" s="258" t="s">
        <v>1113</v>
      </c>
      <c r="L286" s="215"/>
      <c r="M286" s="259" t="s">
        <v>1113</v>
      </c>
      <c r="N286" s="259"/>
      <c r="O286" s="259"/>
      <c r="P286" s="259"/>
      <c r="Q286" s="234"/>
    </row>
    <row r="287" spans="1:17" s="203" customFormat="1" ht="38.25" customHeight="1" x14ac:dyDescent="0.2">
      <c r="A287" s="264" t="s">
        <v>4653</v>
      </c>
      <c r="B287" s="254" t="s">
        <v>4454</v>
      </c>
      <c r="C287" s="254" t="s">
        <v>4455</v>
      </c>
      <c r="D287" s="214">
        <v>897.15</v>
      </c>
      <c r="E287" s="214" t="s">
        <v>4402</v>
      </c>
      <c r="F287" s="255">
        <v>41964</v>
      </c>
      <c r="G287" s="260" t="s">
        <v>4456</v>
      </c>
      <c r="H287" s="237" t="s">
        <v>4457</v>
      </c>
      <c r="I287" s="258" t="s">
        <v>1113</v>
      </c>
      <c r="J287" s="215"/>
      <c r="K287" s="258" t="s">
        <v>1113</v>
      </c>
      <c r="L287" s="215"/>
      <c r="M287" s="259"/>
      <c r="N287" s="259"/>
      <c r="O287" s="259"/>
      <c r="P287" s="259" t="s">
        <v>1113</v>
      </c>
      <c r="Q287" s="234"/>
    </row>
    <row r="288" spans="1:17" s="203" customFormat="1" ht="51.75" customHeight="1" x14ac:dyDescent="0.2">
      <c r="A288" s="264" t="s">
        <v>4654</v>
      </c>
      <c r="B288" s="254" t="s">
        <v>4458</v>
      </c>
      <c r="C288" s="254" t="s">
        <v>4459</v>
      </c>
      <c r="D288" s="214">
        <v>339</v>
      </c>
      <c r="E288" s="214" t="s">
        <v>4402</v>
      </c>
      <c r="F288" s="255">
        <v>41964</v>
      </c>
      <c r="G288" s="260" t="s">
        <v>4460</v>
      </c>
      <c r="H288" s="237" t="s">
        <v>4461</v>
      </c>
      <c r="I288" s="258" t="s">
        <v>1113</v>
      </c>
      <c r="J288" s="215"/>
      <c r="K288" s="258" t="s">
        <v>1113</v>
      </c>
      <c r="L288" s="215"/>
      <c r="M288" s="259" t="s">
        <v>1113</v>
      </c>
      <c r="N288" s="259"/>
      <c r="O288" s="259"/>
      <c r="P288" s="259"/>
      <c r="Q288" s="234"/>
    </row>
    <row r="289" spans="1:17" s="203" customFormat="1" ht="42.75" customHeight="1" x14ac:dyDescent="0.2">
      <c r="A289" s="574" t="s">
        <v>4655</v>
      </c>
      <c r="B289" s="254" t="s">
        <v>4462</v>
      </c>
      <c r="C289" s="575" t="s">
        <v>4463</v>
      </c>
      <c r="D289" s="214">
        <v>729</v>
      </c>
      <c r="E289" s="214" t="s">
        <v>4402</v>
      </c>
      <c r="F289" s="255">
        <v>41969</v>
      </c>
      <c r="G289" s="260" t="s">
        <v>4464</v>
      </c>
      <c r="H289" s="237" t="s">
        <v>4465</v>
      </c>
      <c r="I289" s="258" t="s">
        <v>1113</v>
      </c>
      <c r="J289" s="215"/>
      <c r="K289" s="258" t="s">
        <v>1113</v>
      </c>
      <c r="L289" s="215"/>
      <c r="M289" s="259" t="s">
        <v>1113</v>
      </c>
      <c r="N289" s="259"/>
      <c r="O289" s="259"/>
      <c r="P289" s="259"/>
      <c r="Q289" s="234"/>
    </row>
    <row r="290" spans="1:17" s="203" customFormat="1" ht="42.75" customHeight="1" x14ac:dyDescent="0.2">
      <c r="A290" s="574"/>
      <c r="B290" s="254" t="s">
        <v>4198</v>
      </c>
      <c r="C290" s="575"/>
      <c r="D290" s="214">
        <v>146.52000000000001</v>
      </c>
      <c r="E290" s="214" t="s">
        <v>4402</v>
      </c>
      <c r="F290" s="255">
        <v>41969</v>
      </c>
      <c r="G290" s="260" t="s">
        <v>4464</v>
      </c>
      <c r="H290" s="237" t="s">
        <v>4466</v>
      </c>
      <c r="I290" s="258" t="s">
        <v>1113</v>
      </c>
      <c r="J290" s="215"/>
      <c r="K290" s="258" t="s">
        <v>1113</v>
      </c>
      <c r="L290" s="215"/>
      <c r="M290" s="259"/>
      <c r="N290" s="259"/>
      <c r="O290" s="259" t="s">
        <v>1113</v>
      </c>
      <c r="P290" s="259"/>
      <c r="Q290" s="234"/>
    </row>
    <row r="291" spans="1:17" s="203" customFormat="1" ht="39" customHeight="1" x14ac:dyDescent="0.2">
      <c r="A291" s="574" t="s">
        <v>4656</v>
      </c>
      <c r="B291" s="254" t="s">
        <v>4157</v>
      </c>
      <c r="C291" s="575" t="s">
        <v>4467</v>
      </c>
      <c r="D291" s="214">
        <v>455</v>
      </c>
      <c r="E291" s="214" t="s">
        <v>4468</v>
      </c>
      <c r="F291" s="580">
        <v>41975</v>
      </c>
      <c r="G291" s="260" t="s">
        <v>4469</v>
      </c>
      <c r="H291" s="237" t="s">
        <v>4470</v>
      </c>
      <c r="I291" s="258" t="s">
        <v>1113</v>
      </c>
      <c r="J291" s="215"/>
      <c r="K291" s="258" t="s">
        <v>1113</v>
      </c>
      <c r="L291" s="215"/>
      <c r="M291" s="259" t="s">
        <v>1113</v>
      </c>
      <c r="N291" s="259"/>
      <c r="O291" s="259"/>
      <c r="P291" s="259"/>
      <c r="Q291" s="234"/>
    </row>
    <row r="292" spans="1:17" s="203" customFormat="1" ht="39" customHeight="1" x14ac:dyDescent="0.2">
      <c r="A292" s="574"/>
      <c r="B292" s="254" t="s">
        <v>4135</v>
      </c>
      <c r="C292" s="575"/>
      <c r="D292" s="214">
        <v>2398.5</v>
      </c>
      <c r="E292" s="214" t="s">
        <v>4468</v>
      </c>
      <c r="F292" s="580"/>
      <c r="G292" s="260" t="s">
        <v>4471</v>
      </c>
      <c r="H292" s="237" t="s">
        <v>4472</v>
      </c>
      <c r="I292" s="258" t="s">
        <v>1113</v>
      </c>
      <c r="J292" s="215"/>
      <c r="K292" s="258" t="s">
        <v>1113</v>
      </c>
      <c r="L292" s="215"/>
      <c r="M292" s="259" t="s">
        <v>1113</v>
      </c>
      <c r="N292" s="259"/>
      <c r="O292" s="259"/>
      <c r="P292" s="259"/>
      <c r="Q292" s="234"/>
    </row>
    <row r="293" spans="1:17" s="203" customFormat="1" ht="39" customHeight="1" x14ac:dyDescent="0.2">
      <c r="A293" s="574"/>
      <c r="B293" s="254" t="s">
        <v>4238</v>
      </c>
      <c r="C293" s="575"/>
      <c r="D293" s="214">
        <v>7320</v>
      </c>
      <c r="E293" s="214" t="s">
        <v>4468</v>
      </c>
      <c r="F293" s="580"/>
      <c r="G293" s="260" t="s">
        <v>4471</v>
      </c>
      <c r="H293" s="237" t="s">
        <v>4473</v>
      </c>
      <c r="I293" s="258" t="s">
        <v>1113</v>
      </c>
      <c r="J293" s="215"/>
      <c r="K293" s="258" t="s">
        <v>1113</v>
      </c>
      <c r="L293" s="215"/>
      <c r="M293" s="259" t="s">
        <v>1113</v>
      </c>
      <c r="N293" s="259"/>
      <c r="O293" s="259"/>
      <c r="P293" s="259"/>
      <c r="Q293" s="234"/>
    </row>
    <row r="294" spans="1:17" s="203" customFormat="1" ht="30.75" customHeight="1" x14ac:dyDescent="0.2">
      <c r="A294" s="574" t="s">
        <v>4657</v>
      </c>
      <c r="B294" s="254" t="s">
        <v>4238</v>
      </c>
      <c r="C294" s="575" t="s">
        <v>4474</v>
      </c>
      <c r="D294" s="214">
        <v>1289.4000000000001</v>
      </c>
      <c r="E294" s="214" t="s">
        <v>4468</v>
      </c>
      <c r="F294" s="580">
        <v>41978</v>
      </c>
      <c r="G294" s="260" t="s">
        <v>4475</v>
      </c>
      <c r="H294" s="237" t="s">
        <v>4476</v>
      </c>
      <c r="I294" s="258" t="s">
        <v>1113</v>
      </c>
      <c r="J294" s="215"/>
      <c r="K294" s="258" t="s">
        <v>1113</v>
      </c>
      <c r="L294" s="215"/>
      <c r="M294" s="259" t="s">
        <v>1113</v>
      </c>
      <c r="N294" s="259"/>
      <c r="O294" s="259"/>
      <c r="P294" s="259"/>
      <c r="Q294" s="234"/>
    </row>
    <row r="295" spans="1:17" s="203" customFormat="1" ht="30.75" customHeight="1" x14ac:dyDescent="0.2">
      <c r="A295" s="574"/>
      <c r="B295" s="254" t="s">
        <v>4477</v>
      </c>
      <c r="C295" s="575"/>
      <c r="D295" s="214">
        <v>819</v>
      </c>
      <c r="E295" s="214" t="s">
        <v>4468</v>
      </c>
      <c r="F295" s="580"/>
      <c r="G295" s="260" t="s">
        <v>4478</v>
      </c>
      <c r="H295" s="237" t="s">
        <v>4479</v>
      </c>
      <c r="I295" s="258" t="s">
        <v>1113</v>
      </c>
      <c r="J295" s="215"/>
      <c r="K295" s="258" t="s">
        <v>1113</v>
      </c>
      <c r="L295" s="215"/>
      <c r="M295" s="259" t="s">
        <v>1113</v>
      </c>
      <c r="N295" s="259"/>
      <c r="O295" s="259"/>
      <c r="P295" s="259"/>
      <c r="Q295" s="234"/>
    </row>
    <row r="296" spans="1:17" s="203" customFormat="1" ht="30.75" customHeight="1" x14ac:dyDescent="0.2">
      <c r="A296" s="574"/>
      <c r="B296" s="254" t="s">
        <v>4480</v>
      </c>
      <c r="C296" s="575"/>
      <c r="D296" s="214">
        <v>87</v>
      </c>
      <c r="E296" s="214" t="s">
        <v>4468</v>
      </c>
      <c r="F296" s="580"/>
      <c r="G296" s="260" t="s">
        <v>4481</v>
      </c>
      <c r="H296" s="237" t="s">
        <v>4482</v>
      </c>
      <c r="I296" s="258" t="s">
        <v>1113</v>
      </c>
      <c r="J296" s="215"/>
      <c r="K296" s="258" t="s">
        <v>1113</v>
      </c>
      <c r="L296" s="215"/>
      <c r="M296" s="259" t="s">
        <v>1113</v>
      </c>
      <c r="N296" s="259"/>
      <c r="O296" s="259"/>
      <c r="P296" s="259"/>
      <c r="Q296" s="234"/>
    </row>
    <row r="297" spans="1:17" s="203" customFormat="1" ht="44.25" customHeight="1" x14ac:dyDescent="0.2">
      <c r="A297" s="574" t="s">
        <v>4658</v>
      </c>
      <c r="B297" s="254" t="s">
        <v>4157</v>
      </c>
      <c r="C297" s="575" t="s">
        <v>4483</v>
      </c>
      <c r="D297" s="214">
        <v>480.25</v>
      </c>
      <c r="E297" s="214" t="s">
        <v>4402</v>
      </c>
      <c r="F297" s="580">
        <v>41971</v>
      </c>
      <c r="G297" s="260" t="s">
        <v>4484</v>
      </c>
      <c r="H297" s="237" t="s">
        <v>4485</v>
      </c>
      <c r="I297" s="258" t="s">
        <v>1113</v>
      </c>
      <c r="J297" s="215"/>
      <c r="K297" s="258" t="s">
        <v>1113</v>
      </c>
      <c r="L297" s="215"/>
      <c r="M297" s="259"/>
      <c r="N297" s="259"/>
      <c r="O297" s="259" t="s">
        <v>1113</v>
      </c>
      <c r="P297" s="259"/>
      <c r="Q297" s="234"/>
    </row>
    <row r="298" spans="1:17" s="203" customFormat="1" ht="44.25" customHeight="1" x14ac:dyDescent="0.2">
      <c r="A298" s="574"/>
      <c r="B298" s="254" t="s">
        <v>4348</v>
      </c>
      <c r="C298" s="575"/>
      <c r="D298" s="214">
        <v>219</v>
      </c>
      <c r="E298" s="214" t="s">
        <v>4402</v>
      </c>
      <c r="F298" s="580"/>
      <c r="G298" s="260" t="s">
        <v>4486</v>
      </c>
      <c r="H298" s="237" t="s">
        <v>4487</v>
      </c>
      <c r="I298" s="258" t="s">
        <v>1113</v>
      </c>
      <c r="J298" s="215"/>
      <c r="K298" s="258" t="s">
        <v>1113</v>
      </c>
      <c r="L298" s="215"/>
      <c r="M298" s="259"/>
      <c r="N298" s="259"/>
      <c r="O298" s="259" t="s">
        <v>1113</v>
      </c>
      <c r="P298" s="259"/>
      <c r="Q298" s="234"/>
    </row>
    <row r="299" spans="1:17" s="203" customFormat="1" ht="57" customHeight="1" x14ac:dyDescent="0.2">
      <c r="A299" s="264" t="s">
        <v>4659</v>
      </c>
      <c r="B299" s="254" t="s">
        <v>4052</v>
      </c>
      <c r="C299" s="254" t="s">
        <v>4053</v>
      </c>
      <c r="D299" s="214">
        <v>5125</v>
      </c>
      <c r="E299" s="214" t="s">
        <v>4402</v>
      </c>
      <c r="F299" s="255">
        <v>41971</v>
      </c>
      <c r="G299" s="260" t="s">
        <v>4488</v>
      </c>
      <c r="H299" s="237" t="s">
        <v>4489</v>
      </c>
      <c r="I299" s="258" t="s">
        <v>1113</v>
      </c>
      <c r="J299" s="215"/>
      <c r="K299" s="258" t="s">
        <v>1113</v>
      </c>
      <c r="L299" s="215"/>
      <c r="M299" s="259"/>
      <c r="N299" s="259" t="s">
        <v>1113</v>
      </c>
      <c r="O299" s="259"/>
      <c r="P299" s="259"/>
      <c r="Q299" s="234"/>
    </row>
    <row r="300" spans="1:17" s="203" customFormat="1" ht="57" customHeight="1" x14ac:dyDescent="0.2">
      <c r="A300" s="264" t="s">
        <v>4660</v>
      </c>
      <c r="B300" s="254" t="s">
        <v>4490</v>
      </c>
      <c r="C300" s="254" t="s">
        <v>4491</v>
      </c>
      <c r="D300" s="214">
        <v>383.25</v>
      </c>
      <c r="E300" s="214" t="s">
        <v>4402</v>
      </c>
      <c r="F300" s="255">
        <v>41969</v>
      </c>
      <c r="G300" s="260" t="s">
        <v>4492</v>
      </c>
      <c r="H300" s="237" t="s">
        <v>4493</v>
      </c>
      <c r="I300" s="258" t="s">
        <v>1113</v>
      </c>
      <c r="J300" s="215"/>
      <c r="K300" s="258" t="s">
        <v>1113</v>
      </c>
      <c r="L300" s="215"/>
      <c r="M300" s="259" t="s">
        <v>1113</v>
      </c>
      <c r="N300" s="259"/>
      <c r="O300" s="259"/>
      <c r="P300" s="259"/>
      <c r="Q300" s="234"/>
    </row>
    <row r="301" spans="1:17" s="203" customFormat="1" ht="57" customHeight="1" x14ac:dyDescent="0.2">
      <c r="A301" s="264" t="s">
        <v>4661</v>
      </c>
      <c r="B301" s="254" t="s">
        <v>4293</v>
      </c>
      <c r="C301" s="254" t="s">
        <v>4494</v>
      </c>
      <c r="D301" s="214">
        <v>791</v>
      </c>
      <c r="E301" s="214" t="s">
        <v>4468</v>
      </c>
      <c r="F301" s="255">
        <v>41974</v>
      </c>
      <c r="G301" s="260" t="s">
        <v>4495</v>
      </c>
      <c r="H301" s="237" t="s">
        <v>4496</v>
      </c>
      <c r="I301" s="258" t="s">
        <v>1113</v>
      </c>
      <c r="J301" s="215"/>
      <c r="K301" s="258" t="s">
        <v>1113</v>
      </c>
      <c r="L301" s="215"/>
      <c r="M301" s="259"/>
      <c r="N301" s="259"/>
      <c r="O301" s="259" t="s">
        <v>1113</v>
      </c>
      <c r="P301" s="259"/>
      <c r="Q301" s="234"/>
    </row>
    <row r="302" spans="1:17" s="203" customFormat="1" ht="51.75" customHeight="1" x14ac:dyDescent="0.2">
      <c r="A302" s="574" t="s">
        <v>4662</v>
      </c>
      <c r="B302" s="579" t="s">
        <v>4497</v>
      </c>
      <c r="C302" s="575" t="s">
        <v>4498</v>
      </c>
      <c r="D302" s="214">
        <v>2565</v>
      </c>
      <c r="E302" s="214" t="s">
        <v>4468</v>
      </c>
      <c r="F302" s="255">
        <v>41988</v>
      </c>
      <c r="G302" s="260" t="s">
        <v>4499</v>
      </c>
      <c r="H302" s="237" t="s">
        <v>4500</v>
      </c>
      <c r="I302" s="578" t="s">
        <v>1113</v>
      </c>
      <c r="J302" s="578"/>
      <c r="K302" s="578" t="s">
        <v>1113</v>
      </c>
      <c r="L302" s="578"/>
      <c r="M302" s="578"/>
      <c r="N302" s="578"/>
      <c r="O302" s="578" t="s">
        <v>1113</v>
      </c>
      <c r="P302" s="583"/>
      <c r="Q302" s="594"/>
    </row>
    <row r="303" spans="1:17" s="203" customFormat="1" ht="51.75" customHeight="1" x14ac:dyDescent="0.2">
      <c r="A303" s="574"/>
      <c r="B303" s="579"/>
      <c r="C303" s="575"/>
      <c r="D303" s="214">
        <v>135</v>
      </c>
      <c r="E303" s="214" t="s">
        <v>4468</v>
      </c>
      <c r="F303" s="255">
        <v>41995</v>
      </c>
      <c r="G303" s="260" t="s">
        <v>4501</v>
      </c>
      <c r="H303" s="237" t="s">
        <v>4502</v>
      </c>
      <c r="I303" s="578"/>
      <c r="J303" s="578"/>
      <c r="K303" s="578"/>
      <c r="L303" s="578"/>
      <c r="M303" s="578"/>
      <c r="N303" s="578"/>
      <c r="O303" s="578"/>
      <c r="P303" s="583"/>
      <c r="Q303" s="595"/>
    </row>
    <row r="304" spans="1:17" s="203" customFormat="1" ht="39" customHeight="1" x14ac:dyDescent="0.2">
      <c r="A304" s="264" t="s">
        <v>4663</v>
      </c>
      <c r="B304" s="254" t="s">
        <v>4503</v>
      </c>
      <c r="C304" s="254" t="s">
        <v>4504</v>
      </c>
      <c r="D304" s="214">
        <v>450</v>
      </c>
      <c r="E304" s="214" t="s">
        <v>4468</v>
      </c>
      <c r="F304" s="255">
        <v>41991</v>
      </c>
      <c r="G304" s="260" t="s">
        <v>4505</v>
      </c>
      <c r="H304" s="237" t="s">
        <v>4506</v>
      </c>
      <c r="I304" s="258" t="s">
        <v>1113</v>
      </c>
      <c r="J304" s="215"/>
      <c r="K304" s="258" t="s">
        <v>1113</v>
      </c>
      <c r="L304" s="215"/>
      <c r="M304" s="259" t="s">
        <v>1113</v>
      </c>
      <c r="N304" s="259"/>
      <c r="O304" s="259"/>
      <c r="P304" s="259"/>
      <c r="Q304" s="250"/>
    </row>
    <row r="305" spans="1:17" s="203" customFormat="1" ht="28.5" customHeight="1" x14ac:dyDescent="0.2">
      <c r="A305" s="574" t="s">
        <v>4664</v>
      </c>
      <c r="B305" s="254" t="s">
        <v>4340</v>
      </c>
      <c r="C305" s="575" t="s">
        <v>4507</v>
      </c>
      <c r="D305" s="214">
        <v>2624</v>
      </c>
      <c r="E305" s="214" t="s">
        <v>4468</v>
      </c>
      <c r="F305" s="580">
        <v>41992</v>
      </c>
      <c r="G305" s="260" t="s">
        <v>4508</v>
      </c>
      <c r="H305" s="237" t="s">
        <v>4509</v>
      </c>
      <c r="I305" s="258" t="s">
        <v>1113</v>
      </c>
      <c r="J305" s="215"/>
      <c r="K305" s="258" t="s">
        <v>1113</v>
      </c>
      <c r="L305" s="215"/>
      <c r="M305" s="259" t="s">
        <v>1113</v>
      </c>
      <c r="N305" s="259"/>
      <c r="O305" s="259"/>
      <c r="P305" s="259"/>
      <c r="Q305" s="250"/>
    </row>
    <row r="306" spans="1:17" s="203" customFormat="1" ht="28.5" customHeight="1" x14ac:dyDescent="0.2">
      <c r="A306" s="574"/>
      <c r="B306" s="254" t="s">
        <v>4510</v>
      </c>
      <c r="C306" s="575"/>
      <c r="D306" s="214">
        <v>90</v>
      </c>
      <c r="E306" s="214" t="s">
        <v>4468</v>
      </c>
      <c r="F306" s="580"/>
      <c r="G306" s="260" t="s">
        <v>4508</v>
      </c>
      <c r="H306" s="237" t="s">
        <v>4511</v>
      </c>
      <c r="I306" s="258" t="s">
        <v>1113</v>
      </c>
      <c r="J306" s="215"/>
      <c r="K306" s="258" t="s">
        <v>1113</v>
      </c>
      <c r="L306" s="215"/>
      <c r="M306" s="259" t="s">
        <v>1113</v>
      </c>
      <c r="N306" s="259"/>
      <c r="O306" s="259"/>
      <c r="P306" s="259"/>
      <c r="Q306" s="250"/>
    </row>
    <row r="307" spans="1:17" s="203" customFormat="1" ht="28.5" customHeight="1" x14ac:dyDescent="0.2">
      <c r="A307" s="574"/>
      <c r="B307" s="254" t="s">
        <v>4512</v>
      </c>
      <c r="C307" s="575"/>
      <c r="D307" s="214">
        <v>650</v>
      </c>
      <c r="E307" s="214" t="s">
        <v>4468</v>
      </c>
      <c r="F307" s="580"/>
      <c r="G307" s="260" t="s">
        <v>4513</v>
      </c>
      <c r="H307" s="237" t="s">
        <v>4514</v>
      </c>
      <c r="I307" s="258" t="s">
        <v>1113</v>
      </c>
      <c r="J307" s="215"/>
      <c r="K307" s="258" t="s">
        <v>1113</v>
      </c>
      <c r="L307" s="215"/>
      <c r="M307" s="259" t="s">
        <v>1113</v>
      </c>
      <c r="N307" s="259"/>
      <c r="O307" s="259"/>
      <c r="P307" s="259"/>
      <c r="Q307" s="250"/>
    </row>
    <row r="308" spans="1:17" s="203" customFormat="1" ht="45" customHeight="1" x14ac:dyDescent="0.2">
      <c r="A308" s="264" t="s">
        <v>4665</v>
      </c>
      <c r="B308" s="254" t="s">
        <v>3944</v>
      </c>
      <c r="C308" s="254" t="s">
        <v>4443</v>
      </c>
      <c r="D308" s="214">
        <v>254.25</v>
      </c>
      <c r="E308" s="214" t="s">
        <v>4468</v>
      </c>
      <c r="F308" s="255">
        <v>41990</v>
      </c>
      <c r="G308" s="260" t="s">
        <v>4515</v>
      </c>
      <c r="H308" s="233" t="s">
        <v>4516</v>
      </c>
      <c r="I308" s="258" t="s">
        <v>1113</v>
      </c>
      <c r="J308" s="215"/>
      <c r="K308" s="258" t="s">
        <v>1113</v>
      </c>
      <c r="L308" s="215"/>
      <c r="M308" s="259" t="s">
        <v>1113</v>
      </c>
      <c r="N308" s="259"/>
      <c r="O308" s="259"/>
      <c r="P308" s="259"/>
      <c r="Q308" s="250"/>
    </row>
    <row r="309" spans="1:17" s="203" customFormat="1" ht="33.75" x14ac:dyDescent="0.2">
      <c r="A309" s="264" t="s">
        <v>4517</v>
      </c>
      <c r="B309" s="254" t="s">
        <v>4518</v>
      </c>
      <c r="C309" s="254" t="s">
        <v>4519</v>
      </c>
      <c r="D309" s="214">
        <v>993.6</v>
      </c>
      <c r="E309" s="214" t="s">
        <v>4468</v>
      </c>
      <c r="F309" s="255">
        <v>41985</v>
      </c>
      <c r="G309" s="248" t="s">
        <v>4666</v>
      </c>
      <c r="H309" s="237" t="s">
        <v>4520</v>
      </c>
      <c r="I309" s="258" t="s">
        <v>1113</v>
      </c>
      <c r="J309" s="215"/>
      <c r="K309" s="258" t="s">
        <v>1113</v>
      </c>
      <c r="L309" s="215"/>
      <c r="M309" s="259" t="s">
        <v>1113</v>
      </c>
      <c r="N309" s="259"/>
      <c r="O309" s="259"/>
      <c r="P309" s="259"/>
      <c r="Q309" s="250"/>
    </row>
    <row r="310" spans="1:17" s="219" customFormat="1" ht="28.5" customHeight="1" x14ac:dyDescent="0.25">
      <c r="A310" s="266" t="s">
        <v>4667</v>
      </c>
      <c r="B310" s="254" t="s">
        <v>4668</v>
      </c>
      <c r="C310" s="256" t="s">
        <v>4669</v>
      </c>
      <c r="D310" s="238">
        <v>64000</v>
      </c>
      <c r="E310" s="239" t="s">
        <v>3924</v>
      </c>
      <c r="F310" s="253">
        <v>41655</v>
      </c>
      <c r="G310" s="240" t="s">
        <v>4670</v>
      </c>
      <c r="H310" s="257" t="s">
        <v>4671</v>
      </c>
      <c r="I310" s="245"/>
      <c r="J310" s="245"/>
      <c r="K310" s="245"/>
      <c r="L310" s="245"/>
      <c r="M310" s="232"/>
      <c r="N310" s="232"/>
      <c r="O310" s="232"/>
      <c r="P310" s="232"/>
      <c r="Q310" s="249"/>
    </row>
    <row r="311" spans="1:17" s="203" customFormat="1" ht="27" customHeight="1" x14ac:dyDescent="0.2">
      <c r="A311" s="589" t="s">
        <v>4672</v>
      </c>
      <c r="B311" s="254" t="s">
        <v>4673</v>
      </c>
      <c r="C311" s="586" t="s">
        <v>4674</v>
      </c>
      <c r="D311" s="238">
        <v>102200</v>
      </c>
      <c r="E311" s="239" t="s">
        <v>3924</v>
      </c>
      <c r="F311" s="253">
        <v>41655</v>
      </c>
      <c r="G311" s="240" t="s">
        <v>4675</v>
      </c>
      <c r="H311" s="593" t="s">
        <v>4676</v>
      </c>
      <c r="I311" s="578" t="s">
        <v>1113</v>
      </c>
      <c r="J311" s="584"/>
      <c r="K311" s="578" t="s">
        <v>1113</v>
      </c>
      <c r="L311" s="584"/>
      <c r="M311" s="578" t="s">
        <v>1113</v>
      </c>
      <c r="N311" s="585"/>
      <c r="O311" s="585"/>
      <c r="P311" s="585"/>
      <c r="Q311" s="588"/>
    </row>
    <row r="312" spans="1:17" s="203" customFormat="1" ht="23.25" customHeight="1" x14ac:dyDescent="0.2">
      <c r="A312" s="589"/>
      <c r="B312" s="254" t="s">
        <v>4673</v>
      </c>
      <c r="C312" s="586"/>
      <c r="D312" s="238">
        <v>20400</v>
      </c>
      <c r="E312" s="239" t="s">
        <v>4521</v>
      </c>
      <c r="F312" s="253">
        <v>41941</v>
      </c>
      <c r="G312" s="240" t="s">
        <v>4677</v>
      </c>
      <c r="H312" s="593"/>
      <c r="I312" s="578"/>
      <c r="J312" s="584"/>
      <c r="K312" s="578"/>
      <c r="L312" s="584"/>
      <c r="M312" s="578"/>
      <c r="N312" s="585"/>
      <c r="O312" s="585"/>
      <c r="P312" s="585"/>
      <c r="Q312" s="588"/>
    </row>
    <row r="313" spans="1:17" s="203" customFormat="1" ht="39.75" customHeight="1" x14ac:dyDescent="0.3">
      <c r="A313" s="266" t="s">
        <v>4678</v>
      </c>
      <c r="B313" s="254" t="s">
        <v>4247</v>
      </c>
      <c r="C313" s="256" t="s">
        <v>4679</v>
      </c>
      <c r="D313" s="238">
        <v>80000</v>
      </c>
      <c r="E313" s="239" t="s">
        <v>3962</v>
      </c>
      <c r="F313" s="253">
        <v>41662</v>
      </c>
      <c r="G313" s="240" t="s">
        <v>4680</v>
      </c>
      <c r="H313" s="257" t="s">
        <v>4681</v>
      </c>
      <c r="I313" s="303" t="s">
        <v>1113</v>
      </c>
      <c r="J313" s="324"/>
      <c r="K313" s="303" t="s">
        <v>1113</v>
      </c>
      <c r="L313" s="324"/>
      <c r="M313" s="325"/>
      <c r="N313" s="230"/>
      <c r="O313" s="323" t="s">
        <v>1113</v>
      </c>
      <c r="P313" s="230"/>
      <c r="Q313" s="250"/>
    </row>
    <row r="314" spans="1:17" s="203" customFormat="1" ht="39" customHeight="1" x14ac:dyDescent="0.2">
      <c r="A314" s="266" t="s">
        <v>4682</v>
      </c>
      <c r="B314" s="254" t="s">
        <v>4238</v>
      </c>
      <c r="C314" s="256" t="s">
        <v>4683</v>
      </c>
      <c r="D314" s="238">
        <v>97269.4</v>
      </c>
      <c r="E314" s="239" t="s">
        <v>3962</v>
      </c>
      <c r="F314" s="253">
        <v>41669</v>
      </c>
      <c r="G314" s="240" t="s">
        <v>4684</v>
      </c>
      <c r="H314" s="257" t="s">
        <v>4685</v>
      </c>
      <c r="I314" s="258" t="s">
        <v>1113</v>
      </c>
      <c r="J314" s="246"/>
      <c r="K314" s="258" t="s">
        <v>1113</v>
      </c>
      <c r="L314" s="246"/>
      <c r="M314" s="230"/>
      <c r="N314" s="230"/>
      <c r="O314" s="259" t="s">
        <v>1113</v>
      </c>
      <c r="P314" s="230"/>
      <c r="Q314" s="250"/>
    </row>
    <row r="315" spans="1:17" s="203" customFormat="1" ht="30.75" customHeight="1" x14ac:dyDescent="0.2">
      <c r="A315" s="589" t="s">
        <v>4686</v>
      </c>
      <c r="B315" s="254" t="s">
        <v>4687</v>
      </c>
      <c r="C315" s="586" t="s">
        <v>4688</v>
      </c>
      <c r="D315" s="238">
        <v>34500</v>
      </c>
      <c r="E315" s="239" t="s">
        <v>3962</v>
      </c>
      <c r="F315" s="587">
        <v>41669</v>
      </c>
      <c r="G315" s="240" t="s">
        <v>4689</v>
      </c>
      <c r="H315" s="257" t="s">
        <v>4690</v>
      </c>
      <c r="I315" s="323" t="s">
        <v>1113</v>
      </c>
      <c r="J315" s="323"/>
      <c r="K315" s="323" t="s">
        <v>1113</v>
      </c>
      <c r="L315" s="323"/>
      <c r="M315" s="323" t="s">
        <v>1113</v>
      </c>
      <c r="N315" s="230"/>
      <c r="O315" s="230"/>
      <c r="P315" s="230"/>
      <c r="Q315" s="250"/>
    </row>
    <row r="316" spans="1:17" s="203" customFormat="1" ht="30" customHeight="1" x14ac:dyDescent="0.2">
      <c r="A316" s="589"/>
      <c r="B316" s="254" t="s">
        <v>4691</v>
      </c>
      <c r="C316" s="586"/>
      <c r="D316" s="238">
        <v>34500</v>
      </c>
      <c r="E316" s="239" t="s">
        <v>3962</v>
      </c>
      <c r="F316" s="587"/>
      <c r="G316" s="240" t="s">
        <v>4692</v>
      </c>
      <c r="H316" s="257" t="s">
        <v>4693</v>
      </c>
      <c r="I316" s="323" t="s">
        <v>1113</v>
      </c>
      <c r="J316" s="323"/>
      <c r="K316" s="323" t="s">
        <v>1113</v>
      </c>
      <c r="L316" s="323"/>
      <c r="M316" s="323" t="s">
        <v>1113</v>
      </c>
      <c r="N316" s="230"/>
      <c r="O316" s="230"/>
      <c r="P316" s="230"/>
      <c r="Q316" s="250"/>
    </row>
    <row r="317" spans="1:17" s="203" customFormat="1" ht="37.5" customHeight="1" x14ac:dyDescent="0.2">
      <c r="A317" s="589" t="s">
        <v>4694</v>
      </c>
      <c r="B317" s="254" t="s">
        <v>4695</v>
      </c>
      <c r="C317" s="586" t="s">
        <v>4696</v>
      </c>
      <c r="D317" s="238">
        <v>10705</v>
      </c>
      <c r="E317" s="239" t="s">
        <v>3962</v>
      </c>
      <c r="F317" s="587">
        <v>41676</v>
      </c>
      <c r="G317" s="240" t="s">
        <v>4697</v>
      </c>
      <c r="H317" s="257" t="s">
        <v>4698</v>
      </c>
      <c r="I317" s="258" t="s">
        <v>1113</v>
      </c>
      <c r="J317" s="246"/>
      <c r="K317" s="258" t="s">
        <v>1113</v>
      </c>
      <c r="L317" s="246"/>
      <c r="M317" s="230"/>
      <c r="N317" s="230"/>
      <c r="O317" s="259" t="s">
        <v>1113</v>
      </c>
      <c r="P317" s="230"/>
      <c r="Q317" s="250"/>
    </row>
    <row r="318" spans="1:17" s="203" customFormat="1" ht="87" customHeight="1" x14ac:dyDescent="0.2">
      <c r="A318" s="589"/>
      <c r="B318" s="254" t="s">
        <v>4155</v>
      </c>
      <c r="C318" s="586"/>
      <c r="D318" s="238">
        <v>14414.2</v>
      </c>
      <c r="E318" s="239" t="s">
        <v>3962</v>
      </c>
      <c r="F318" s="587"/>
      <c r="G318" s="240" t="s">
        <v>4699</v>
      </c>
      <c r="H318" s="257" t="s">
        <v>4700</v>
      </c>
      <c r="I318" s="258"/>
      <c r="J318" s="320" t="s">
        <v>1113</v>
      </c>
      <c r="K318" s="258" t="s">
        <v>1113</v>
      </c>
      <c r="L318" s="246"/>
      <c r="M318" s="230"/>
      <c r="N318" s="230"/>
      <c r="O318" s="259" t="s">
        <v>1113</v>
      </c>
      <c r="P318" s="230"/>
      <c r="Q318" s="333" t="s">
        <v>4727</v>
      </c>
    </row>
    <row r="319" spans="1:17" s="203" customFormat="1" ht="34.5" customHeight="1" x14ac:dyDescent="0.2">
      <c r="A319" s="589"/>
      <c r="B319" s="254" t="s">
        <v>4135</v>
      </c>
      <c r="C319" s="586"/>
      <c r="D319" s="238">
        <v>15481.2</v>
      </c>
      <c r="E319" s="239" t="s">
        <v>3962</v>
      </c>
      <c r="F319" s="587"/>
      <c r="G319" s="240" t="s">
        <v>4701</v>
      </c>
      <c r="H319" s="257" t="s">
        <v>4702</v>
      </c>
      <c r="I319" s="258" t="s">
        <v>1113</v>
      </c>
      <c r="J319" s="246"/>
      <c r="K319" s="258" t="s">
        <v>1113</v>
      </c>
      <c r="L319" s="246"/>
      <c r="M319" s="230"/>
      <c r="N319" s="230"/>
      <c r="O319" s="259" t="s">
        <v>1113</v>
      </c>
      <c r="P319" s="230"/>
      <c r="Q319" s="250"/>
    </row>
    <row r="320" spans="1:17" s="203" customFormat="1" ht="36.75" customHeight="1" x14ac:dyDescent="0.2">
      <c r="A320" s="266" t="s">
        <v>4703</v>
      </c>
      <c r="B320" s="254" t="s">
        <v>4691</v>
      </c>
      <c r="C320" s="256" t="s">
        <v>4704</v>
      </c>
      <c r="D320" s="238">
        <v>12196.93</v>
      </c>
      <c r="E320" s="239" t="s">
        <v>4096</v>
      </c>
      <c r="F320" s="253">
        <v>41718</v>
      </c>
      <c r="G320" s="240" t="s">
        <v>4705</v>
      </c>
      <c r="H320" s="257" t="s">
        <v>4706</v>
      </c>
      <c r="I320" s="258" t="s">
        <v>1113</v>
      </c>
      <c r="J320" s="258"/>
      <c r="K320" s="258" t="s">
        <v>1113</v>
      </c>
      <c r="L320" s="258"/>
      <c r="M320" s="258" t="s">
        <v>1113</v>
      </c>
      <c r="N320" s="258"/>
      <c r="O320" s="258"/>
      <c r="P320" s="258"/>
      <c r="Q320" s="250"/>
    </row>
    <row r="321" spans="1:17" s="203" customFormat="1" ht="44.25" customHeight="1" x14ac:dyDescent="0.2">
      <c r="A321" s="266" t="s">
        <v>4707</v>
      </c>
      <c r="B321" s="254" t="s">
        <v>4708</v>
      </c>
      <c r="C321" s="256" t="s">
        <v>4674</v>
      </c>
      <c r="D321" s="238">
        <v>120000</v>
      </c>
      <c r="E321" s="239" t="s">
        <v>4220</v>
      </c>
      <c r="F321" s="253">
        <v>41718</v>
      </c>
      <c r="G321" s="240" t="s">
        <v>4709</v>
      </c>
      <c r="H321" s="257" t="s">
        <v>4710</v>
      </c>
      <c r="I321" s="258" t="s">
        <v>1113</v>
      </c>
      <c r="J321" s="258"/>
      <c r="K321" s="258" t="s">
        <v>1113</v>
      </c>
      <c r="L321" s="258"/>
      <c r="M321" s="258" t="s">
        <v>1113</v>
      </c>
      <c r="N321" s="258"/>
      <c r="O321" s="258"/>
      <c r="P321" s="258"/>
      <c r="Q321" s="250"/>
    </row>
    <row r="322" spans="1:17" s="203" customFormat="1" ht="81" customHeight="1" x14ac:dyDescent="0.2">
      <c r="A322" s="266" t="s">
        <v>4711</v>
      </c>
      <c r="B322" s="254" t="s">
        <v>4238</v>
      </c>
      <c r="C322" s="256" t="s">
        <v>4696</v>
      </c>
      <c r="D322" s="238">
        <v>23029.599999999999</v>
      </c>
      <c r="E322" s="239" t="s">
        <v>4220</v>
      </c>
      <c r="F322" s="253">
        <v>41732</v>
      </c>
      <c r="G322" s="240" t="s">
        <v>4712</v>
      </c>
      <c r="H322" s="257" t="s">
        <v>4713</v>
      </c>
      <c r="I322" s="258"/>
      <c r="J322" s="320" t="s">
        <v>1113</v>
      </c>
      <c r="K322" s="258" t="s">
        <v>1113</v>
      </c>
      <c r="L322" s="258"/>
      <c r="M322" s="258"/>
      <c r="N322" s="258"/>
      <c r="O322" s="258" t="s">
        <v>1113</v>
      </c>
      <c r="P322" s="258"/>
      <c r="Q322" s="334" t="s">
        <v>4728</v>
      </c>
    </row>
    <row r="323" spans="1:17" s="203" customFormat="1" ht="36.75" customHeight="1" x14ac:dyDescent="0.2">
      <c r="A323" s="589" t="s">
        <v>4714</v>
      </c>
      <c r="B323" s="254" t="s">
        <v>4691</v>
      </c>
      <c r="C323" s="586" t="s">
        <v>4704</v>
      </c>
      <c r="D323" s="238">
        <v>10174.25</v>
      </c>
      <c r="E323" s="239" t="s">
        <v>4240</v>
      </c>
      <c r="F323" s="587">
        <v>41779</v>
      </c>
      <c r="G323" s="240" t="s">
        <v>4715</v>
      </c>
      <c r="H323" s="257" t="s">
        <v>4716</v>
      </c>
      <c r="I323" s="258" t="s">
        <v>1113</v>
      </c>
      <c r="J323" s="258"/>
      <c r="K323" s="258" t="s">
        <v>1113</v>
      </c>
      <c r="L323" s="258"/>
      <c r="M323" s="258" t="s">
        <v>1113</v>
      </c>
      <c r="N323" s="258"/>
      <c r="O323" s="258"/>
      <c r="P323" s="258"/>
      <c r="Q323" s="250"/>
    </row>
    <row r="324" spans="1:17" s="203" customFormat="1" ht="37.5" customHeight="1" x14ac:dyDescent="0.2">
      <c r="A324" s="589"/>
      <c r="B324" s="254" t="s">
        <v>4167</v>
      </c>
      <c r="C324" s="586"/>
      <c r="D324" s="238">
        <v>52341.340000000004</v>
      </c>
      <c r="E324" s="239" t="s">
        <v>4240</v>
      </c>
      <c r="F324" s="587"/>
      <c r="G324" s="240" t="s">
        <v>4717</v>
      </c>
      <c r="H324" s="257" t="s">
        <v>4718</v>
      </c>
      <c r="I324" s="258" t="s">
        <v>1113</v>
      </c>
      <c r="J324" s="258"/>
      <c r="K324" s="258" t="s">
        <v>1113</v>
      </c>
      <c r="L324" s="258"/>
      <c r="M324" s="258" t="s">
        <v>1113</v>
      </c>
      <c r="N324" s="258"/>
      <c r="O324" s="258"/>
      <c r="P324" s="258"/>
      <c r="Q324" s="252"/>
    </row>
    <row r="325" spans="1:17" s="203" customFormat="1" ht="91.5" customHeight="1" x14ac:dyDescent="0.2">
      <c r="A325" s="589"/>
      <c r="B325" s="254" t="s">
        <v>4297</v>
      </c>
      <c r="C325" s="586"/>
      <c r="D325" s="238">
        <v>143998.04</v>
      </c>
      <c r="E325" s="239" t="s">
        <v>4240</v>
      </c>
      <c r="F325" s="587"/>
      <c r="G325" s="240" t="s">
        <v>4719</v>
      </c>
      <c r="H325" s="257" t="s">
        <v>4720</v>
      </c>
      <c r="I325" s="258"/>
      <c r="J325" s="258" t="s">
        <v>1113</v>
      </c>
      <c r="K325" s="258" t="s">
        <v>1113</v>
      </c>
      <c r="L325" s="258"/>
      <c r="M325" s="258"/>
      <c r="N325" s="258"/>
      <c r="O325" s="258" t="s">
        <v>1113</v>
      </c>
      <c r="P325" s="258"/>
      <c r="Q325" s="334" t="s">
        <v>4729</v>
      </c>
    </row>
    <row r="326" spans="1:17" s="203" customFormat="1" ht="36.75" customHeight="1" x14ac:dyDescent="0.2">
      <c r="A326" s="589" t="s">
        <v>4721</v>
      </c>
      <c r="B326" s="254" t="s">
        <v>4722</v>
      </c>
      <c r="C326" s="586" t="s">
        <v>4696</v>
      </c>
      <c r="D326" s="238">
        <v>23400</v>
      </c>
      <c r="E326" s="239" t="s">
        <v>4050</v>
      </c>
      <c r="F326" s="587">
        <v>41812</v>
      </c>
      <c r="G326" s="240" t="s">
        <v>4723</v>
      </c>
      <c r="H326" s="257" t="s">
        <v>4724</v>
      </c>
      <c r="I326" s="258" t="s">
        <v>1113</v>
      </c>
      <c r="J326" s="258"/>
      <c r="K326" s="258" t="s">
        <v>1113</v>
      </c>
      <c r="L326" s="258"/>
      <c r="M326" s="258"/>
      <c r="N326" s="258"/>
      <c r="O326" s="258" t="s">
        <v>1113</v>
      </c>
      <c r="P326" s="258"/>
      <c r="Q326" s="250"/>
    </row>
    <row r="327" spans="1:17" s="203" customFormat="1" ht="35.25" customHeight="1" thickBot="1" x14ac:dyDescent="0.25">
      <c r="A327" s="590"/>
      <c r="B327" s="217" t="s">
        <v>4157</v>
      </c>
      <c r="C327" s="591"/>
      <c r="D327" s="241">
        <v>836.2</v>
      </c>
      <c r="E327" s="242" t="s">
        <v>4050</v>
      </c>
      <c r="F327" s="592"/>
      <c r="G327" s="243" t="s">
        <v>4725</v>
      </c>
      <c r="H327" s="244" t="s">
        <v>4726</v>
      </c>
      <c r="I327" s="218" t="s">
        <v>1113</v>
      </c>
      <c r="J327" s="218"/>
      <c r="K327" s="218" t="s">
        <v>1113</v>
      </c>
      <c r="L327" s="218"/>
      <c r="M327" s="218"/>
      <c r="N327" s="218"/>
      <c r="O327" s="218" t="s">
        <v>1113</v>
      </c>
      <c r="P327" s="218"/>
      <c r="Q327" s="251"/>
    </row>
    <row r="328" spans="1:17" s="203" customFormat="1" ht="17.25" customHeight="1" thickTop="1" x14ac:dyDescent="0.2">
      <c r="A328" s="221"/>
      <c r="B328" s="224"/>
      <c r="C328" s="201"/>
      <c r="D328" s="225"/>
      <c r="E328" s="220"/>
      <c r="F328" s="212"/>
      <c r="G328" s="212"/>
      <c r="H328" s="247"/>
      <c r="M328" s="204"/>
      <c r="N328" s="204"/>
      <c r="O328" s="204"/>
      <c r="P328" s="204"/>
      <c r="Q328" s="212"/>
    </row>
    <row r="329" spans="1:17" s="203" customFormat="1" ht="17.25" customHeight="1" x14ac:dyDescent="0.2">
      <c r="A329" s="221"/>
      <c r="B329" s="224"/>
      <c r="C329" s="201"/>
      <c r="D329" s="225"/>
      <c r="E329" s="220"/>
      <c r="F329" s="212"/>
      <c r="G329" s="212"/>
      <c r="H329" s="212"/>
      <c r="M329" s="204"/>
      <c r="N329" s="204"/>
      <c r="O329" s="204"/>
      <c r="P329" s="204"/>
      <c r="Q329" s="212"/>
    </row>
    <row r="330" spans="1:17" s="203" customFormat="1" ht="17.25" customHeight="1" x14ac:dyDescent="0.2">
      <c r="A330" s="221"/>
      <c r="B330" s="224"/>
      <c r="C330" s="201"/>
      <c r="D330" s="225"/>
      <c r="E330" s="220"/>
      <c r="F330" s="212"/>
      <c r="G330" s="212"/>
      <c r="H330" s="212"/>
      <c r="M330" s="204"/>
      <c r="N330" s="204"/>
      <c r="O330" s="204"/>
      <c r="P330" s="204"/>
      <c r="Q330" s="212"/>
    </row>
    <row r="331" spans="1:17" s="203" customFormat="1" ht="17.25" customHeight="1" x14ac:dyDescent="0.2">
      <c r="A331" s="221"/>
      <c r="B331" s="224"/>
      <c r="C331" s="201"/>
      <c r="D331" s="225"/>
      <c r="E331" s="220"/>
      <c r="F331" s="212"/>
      <c r="G331" s="212"/>
      <c r="H331" s="212"/>
      <c r="M331" s="204"/>
      <c r="N331" s="204"/>
      <c r="O331" s="204"/>
      <c r="P331" s="204"/>
      <c r="Q331" s="212"/>
    </row>
    <row r="332" spans="1:17" s="203" customFormat="1" ht="17.25" customHeight="1" x14ac:dyDescent="0.2">
      <c r="A332" s="221"/>
      <c r="B332" s="224"/>
      <c r="C332" s="201"/>
      <c r="D332" s="225"/>
      <c r="E332" s="220"/>
      <c r="F332" s="212"/>
      <c r="G332" s="212"/>
      <c r="H332" s="212"/>
      <c r="M332" s="204"/>
      <c r="N332" s="204"/>
      <c r="O332" s="204"/>
      <c r="P332" s="204"/>
      <c r="Q332" s="212"/>
    </row>
    <row r="333" spans="1:17" s="203" customFormat="1" ht="17.25" customHeight="1" x14ac:dyDescent="0.2">
      <c r="A333" s="221"/>
      <c r="B333" s="224"/>
      <c r="C333" s="201"/>
      <c r="D333" s="225"/>
      <c r="E333" s="220"/>
      <c r="F333" s="212"/>
      <c r="G333" s="212"/>
      <c r="H333" s="212"/>
      <c r="M333" s="204"/>
      <c r="N333" s="204"/>
      <c r="O333" s="204"/>
      <c r="P333" s="204"/>
      <c r="Q333" s="212"/>
    </row>
    <row r="334" spans="1:17" s="203" customFormat="1" ht="17.25" customHeight="1" x14ac:dyDescent="0.2">
      <c r="A334" s="221"/>
      <c r="B334" s="224"/>
      <c r="C334" s="201"/>
      <c r="D334" s="225"/>
      <c r="E334" s="220"/>
      <c r="F334" s="212"/>
      <c r="G334" s="212"/>
      <c r="H334" s="212"/>
      <c r="M334" s="204"/>
      <c r="N334" s="204"/>
      <c r="O334" s="204"/>
      <c r="P334" s="204"/>
      <c r="Q334" s="212"/>
    </row>
    <row r="335" spans="1:17" s="203" customFormat="1" ht="17.25" customHeight="1" x14ac:dyDescent="0.2">
      <c r="A335" s="221"/>
      <c r="B335" s="224"/>
      <c r="C335" s="201"/>
      <c r="D335" s="225"/>
      <c r="E335" s="220"/>
      <c r="F335" s="212"/>
      <c r="G335" s="212"/>
      <c r="H335" s="212"/>
      <c r="M335" s="204"/>
      <c r="N335" s="204"/>
      <c r="O335" s="204"/>
      <c r="P335" s="204"/>
      <c r="Q335" s="212"/>
    </row>
    <row r="336" spans="1:17" s="203" customFormat="1" ht="17.25" customHeight="1" x14ac:dyDescent="0.2">
      <c r="A336" s="221"/>
      <c r="B336" s="224"/>
      <c r="C336" s="201"/>
      <c r="D336" s="225"/>
      <c r="E336" s="220"/>
      <c r="F336" s="212"/>
      <c r="G336" s="212"/>
      <c r="H336" s="212"/>
      <c r="M336" s="204"/>
      <c r="N336" s="204"/>
      <c r="O336" s="204"/>
      <c r="P336" s="204"/>
      <c r="Q336" s="212"/>
    </row>
    <row r="337" spans="1:17" s="203" customFormat="1" ht="17.25" customHeight="1" x14ac:dyDescent="0.2">
      <c r="A337" s="221"/>
      <c r="B337" s="224"/>
      <c r="C337" s="201"/>
      <c r="D337" s="225"/>
      <c r="E337" s="220"/>
      <c r="F337" s="212"/>
      <c r="G337" s="212"/>
      <c r="H337" s="212"/>
      <c r="M337" s="204"/>
      <c r="N337" s="204"/>
      <c r="O337" s="204"/>
      <c r="P337" s="204"/>
      <c r="Q337" s="212"/>
    </row>
    <row r="338" spans="1:17" s="203" customFormat="1" ht="17.25" customHeight="1" x14ac:dyDescent="0.2">
      <c r="A338" s="221"/>
      <c r="B338" s="224"/>
      <c r="C338" s="201"/>
      <c r="D338" s="225"/>
      <c r="E338" s="220"/>
      <c r="F338" s="212"/>
      <c r="G338" s="212"/>
      <c r="H338" s="212"/>
      <c r="M338" s="204"/>
      <c r="N338" s="204"/>
      <c r="O338" s="204"/>
      <c r="P338" s="204"/>
      <c r="Q338" s="212"/>
    </row>
    <row r="339" spans="1:17" s="203" customFormat="1" ht="17.25" customHeight="1" x14ac:dyDescent="0.2">
      <c r="A339" s="221"/>
      <c r="B339" s="224"/>
      <c r="C339" s="201"/>
      <c r="D339" s="225"/>
      <c r="E339" s="220"/>
      <c r="F339" s="212"/>
      <c r="G339" s="212"/>
      <c r="H339" s="212"/>
      <c r="M339" s="204"/>
      <c r="N339" s="204"/>
      <c r="O339" s="204"/>
      <c r="P339" s="204"/>
      <c r="Q339" s="212"/>
    </row>
    <row r="340" spans="1:17" s="203" customFormat="1" ht="17.25" customHeight="1" x14ac:dyDescent="0.2">
      <c r="A340" s="221"/>
      <c r="B340" s="224"/>
      <c r="C340" s="201"/>
      <c r="D340" s="225"/>
      <c r="E340" s="220"/>
      <c r="F340" s="212"/>
      <c r="G340" s="212"/>
      <c r="H340" s="212"/>
      <c r="M340" s="204"/>
      <c r="N340" s="204"/>
      <c r="O340" s="204"/>
      <c r="P340" s="204"/>
      <c r="Q340" s="212"/>
    </row>
    <row r="341" spans="1:17" s="203" customFormat="1" ht="17.25" customHeight="1" x14ac:dyDescent="0.2">
      <c r="A341" s="221"/>
      <c r="B341" s="224"/>
      <c r="C341" s="201"/>
      <c r="D341" s="225"/>
      <c r="E341" s="220"/>
      <c r="F341" s="212"/>
      <c r="G341" s="212"/>
      <c r="H341" s="212"/>
      <c r="M341" s="204"/>
      <c r="N341" s="204"/>
      <c r="O341" s="204"/>
      <c r="P341" s="204"/>
      <c r="Q341" s="212"/>
    </row>
    <row r="342" spans="1:17" s="203" customFormat="1" ht="17.25" customHeight="1" x14ac:dyDescent="0.2">
      <c r="A342" s="221"/>
      <c r="B342" s="224"/>
      <c r="C342" s="201"/>
      <c r="D342" s="225"/>
      <c r="E342" s="220"/>
      <c r="F342" s="212"/>
      <c r="G342" s="212"/>
      <c r="H342" s="212"/>
      <c r="M342" s="204"/>
      <c r="N342" s="204"/>
      <c r="O342" s="204"/>
      <c r="P342" s="204"/>
      <c r="Q342" s="212"/>
    </row>
    <row r="343" spans="1:17" s="203" customFormat="1" ht="17.25" customHeight="1" x14ac:dyDescent="0.2">
      <c r="A343" s="221"/>
      <c r="B343" s="224"/>
      <c r="C343" s="201"/>
      <c r="D343" s="225"/>
      <c r="E343" s="220"/>
      <c r="F343" s="212"/>
      <c r="G343" s="212"/>
      <c r="H343" s="212"/>
      <c r="M343" s="204"/>
      <c r="N343" s="204"/>
      <c r="O343" s="204"/>
      <c r="P343" s="204"/>
      <c r="Q343" s="212"/>
    </row>
    <row r="344" spans="1:17" s="203" customFormat="1" ht="17.25" customHeight="1" x14ac:dyDescent="0.2">
      <c r="A344" s="221"/>
      <c r="B344" s="224"/>
      <c r="C344" s="201"/>
      <c r="D344" s="225"/>
      <c r="E344" s="220"/>
      <c r="F344" s="212"/>
      <c r="G344" s="212"/>
      <c r="H344" s="212"/>
      <c r="M344" s="204"/>
      <c r="N344" s="204"/>
      <c r="O344" s="204"/>
      <c r="P344" s="204"/>
      <c r="Q344" s="212"/>
    </row>
    <row r="345" spans="1:17" s="203" customFormat="1" ht="17.25" customHeight="1" x14ac:dyDescent="0.2">
      <c r="A345" s="221"/>
      <c r="B345" s="224"/>
      <c r="C345" s="201"/>
      <c r="D345" s="225"/>
      <c r="E345" s="220"/>
      <c r="F345" s="212"/>
      <c r="G345" s="212"/>
      <c r="H345" s="212"/>
      <c r="M345" s="204"/>
      <c r="N345" s="204"/>
      <c r="O345" s="204"/>
      <c r="P345" s="204"/>
      <c r="Q345" s="212"/>
    </row>
    <row r="346" spans="1:17" s="203" customFormat="1" ht="17.25" customHeight="1" x14ac:dyDescent="0.2">
      <c r="A346" s="221"/>
      <c r="B346" s="224"/>
      <c r="C346" s="201"/>
      <c r="D346" s="225"/>
      <c r="E346" s="220"/>
      <c r="F346" s="212"/>
      <c r="G346" s="212"/>
      <c r="H346" s="212"/>
      <c r="M346" s="204"/>
      <c r="N346" s="204"/>
      <c r="O346" s="204"/>
      <c r="P346" s="204"/>
      <c r="Q346" s="212"/>
    </row>
    <row r="347" spans="1:17" s="203" customFormat="1" ht="17.25" customHeight="1" x14ac:dyDescent="0.2">
      <c r="A347" s="221"/>
      <c r="B347" s="224"/>
      <c r="C347" s="201"/>
      <c r="D347" s="225"/>
      <c r="E347" s="220"/>
      <c r="F347" s="212"/>
      <c r="G347" s="212"/>
      <c r="H347" s="212"/>
      <c r="M347" s="204"/>
      <c r="N347" s="204"/>
      <c r="O347" s="204"/>
      <c r="P347" s="204"/>
      <c r="Q347" s="212"/>
    </row>
    <row r="348" spans="1:17" s="203" customFormat="1" ht="17.25" customHeight="1" x14ac:dyDescent="0.2">
      <c r="A348" s="221"/>
      <c r="B348" s="224"/>
      <c r="C348" s="201"/>
      <c r="D348" s="225"/>
      <c r="E348" s="220"/>
      <c r="F348" s="212"/>
      <c r="G348" s="212"/>
      <c r="H348" s="212"/>
      <c r="M348" s="204"/>
      <c r="N348" s="204"/>
      <c r="O348" s="204"/>
      <c r="P348" s="204"/>
      <c r="Q348" s="212"/>
    </row>
    <row r="349" spans="1:17" s="203" customFormat="1" ht="17.25" customHeight="1" x14ac:dyDescent="0.2">
      <c r="A349" s="221"/>
      <c r="B349" s="224"/>
      <c r="C349" s="201"/>
      <c r="D349" s="225"/>
      <c r="E349" s="220"/>
      <c r="F349" s="212"/>
      <c r="G349" s="212"/>
      <c r="H349" s="212"/>
      <c r="M349" s="204"/>
      <c r="N349" s="204"/>
      <c r="O349" s="204"/>
      <c r="P349" s="204"/>
      <c r="Q349" s="212"/>
    </row>
    <row r="350" spans="1:17" s="203" customFormat="1" ht="17.25" customHeight="1" x14ac:dyDescent="0.2">
      <c r="A350" s="221"/>
      <c r="B350" s="224"/>
      <c r="C350" s="201"/>
      <c r="D350" s="225"/>
      <c r="E350" s="220"/>
      <c r="F350" s="212"/>
      <c r="G350" s="212"/>
      <c r="H350" s="212"/>
      <c r="M350" s="204"/>
      <c r="N350" s="204"/>
      <c r="O350" s="204"/>
      <c r="P350" s="204"/>
      <c r="Q350" s="212"/>
    </row>
    <row r="351" spans="1:17" s="203" customFormat="1" ht="17.25" customHeight="1" x14ac:dyDescent="0.2">
      <c r="A351" s="221"/>
      <c r="B351" s="224"/>
      <c r="C351" s="201"/>
      <c r="D351" s="225"/>
      <c r="E351" s="220"/>
      <c r="F351" s="212"/>
      <c r="G351" s="212"/>
      <c r="H351" s="212"/>
      <c r="M351" s="204"/>
      <c r="N351" s="204"/>
      <c r="O351" s="204"/>
      <c r="P351" s="204"/>
      <c r="Q351" s="212"/>
    </row>
    <row r="352" spans="1:17" s="203" customFormat="1" ht="17.25" customHeight="1" x14ac:dyDescent="0.2">
      <c r="A352" s="221"/>
      <c r="B352" s="224"/>
      <c r="C352" s="201"/>
      <c r="D352" s="225"/>
      <c r="E352" s="220"/>
      <c r="F352" s="212"/>
      <c r="G352" s="212"/>
      <c r="H352" s="212"/>
      <c r="M352" s="204"/>
      <c r="N352" s="204"/>
      <c r="O352" s="204"/>
      <c r="P352" s="204"/>
      <c r="Q352" s="212"/>
    </row>
    <row r="353" spans="1:17" s="203" customFormat="1" ht="17.25" customHeight="1" x14ac:dyDescent="0.2">
      <c r="A353" s="221"/>
      <c r="B353" s="224"/>
      <c r="C353" s="201"/>
      <c r="D353" s="225"/>
      <c r="E353" s="220"/>
      <c r="F353" s="212"/>
      <c r="G353" s="212"/>
      <c r="H353" s="212"/>
      <c r="M353" s="204"/>
      <c r="N353" s="204"/>
      <c r="O353" s="204"/>
      <c r="P353" s="204"/>
      <c r="Q353" s="212"/>
    </row>
    <row r="354" spans="1:17" s="203" customFormat="1" ht="17.25" customHeight="1" x14ac:dyDescent="0.2">
      <c r="A354" s="221"/>
      <c r="B354" s="224"/>
      <c r="C354" s="201"/>
      <c r="D354" s="225"/>
      <c r="E354" s="220"/>
      <c r="F354" s="212"/>
      <c r="G354" s="212"/>
      <c r="H354" s="212"/>
      <c r="M354" s="204"/>
      <c r="N354" s="204"/>
      <c r="O354" s="204"/>
      <c r="P354" s="204"/>
      <c r="Q354" s="212"/>
    </row>
    <row r="355" spans="1:17" s="203" customFormat="1" ht="17.25" customHeight="1" x14ac:dyDescent="0.2">
      <c r="A355" s="221"/>
      <c r="B355" s="224"/>
      <c r="C355" s="201"/>
      <c r="D355" s="225"/>
      <c r="E355" s="220"/>
      <c r="F355" s="212"/>
      <c r="G355" s="212"/>
      <c r="H355" s="212"/>
      <c r="M355" s="204"/>
      <c r="N355" s="204"/>
      <c r="O355" s="204"/>
      <c r="P355" s="204"/>
      <c r="Q355" s="212"/>
    </row>
    <row r="356" spans="1:17" s="203" customFormat="1" ht="17.25" customHeight="1" x14ac:dyDescent="0.2">
      <c r="A356" s="221"/>
      <c r="B356" s="224"/>
      <c r="C356" s="201"/>
      <c r="D356" s="225"/>
      <c r="E356" s="220"/>
      <c r="F356" s="212"/>
      <c r="G356" s="212"/>
      <c r="H356" s="212"/>
      <c r="M356" s="204"/>
      <c r="N356" s="204"/>
      <c r="O356" s="204"/>
      <c r="P356" s="204"/>
      <c r="Q356" s="212"/>
    </row>
    <row r="357" spans="1:17" s="203" customFormat="1" ht="17.25" customHeight="1" x14ac:dyDescent="0.2">
      <c r="A357" s="221"/>
      <c r="B357" s="224"/>
      <c r="C357" s="201"/>
      <c r="D357" s="225"/>
      <c r="E357" s="220"/>
      <c r="F357" s="212"/>
      <c r="G357" s="212"/>
      <c r="H357" s="212"/>
      <c r="M357" s="204"/>
      <c r="N357" s="204"/>
      <c r="O357" s="204"/>
      <c r="P357" s="204"/>
      <c r="Q357" s="212"/>
    </row>
    <row r="358" spans="1:17" s="203" customFormat="1" ht="17.25" customHeight="1" x14ac:dyDescent="0.2">
      <c r="A358" s="221"/>
      <c r="B358" s="224"/>
      <c r="C358" s="201"/>
      <c r="D358" s="225"/>
      <c r="E358" s="220"/>
      <c r="F358" s="212"/>
      <c r="G358" s="212"/>
      <c r="H358" s="212"/>
      <c r="M358" s="204"/>
      <c r="N358" s="204"/>
      <c r="O358" s="204"/>
      <c r="P358" s="204"/>
      <c r="Q358" s="212"/>
    </row>
    <row r="359" spans="1:17" s="203" customFormat="1" ht="17.25" customHeight="1" x14ac:dyDescent="0.2">
      <c r="A359" s="221"/>
      <c r="B359" s="224"/>
      <c r="C359" s="201"/>
      <c r="D359" s="225"/>
      <c r="E359" s="220"/>
      <c r="F359" s="212"/>
      <c r="G359" s="212"/>
      <c r="H359" s="212"/>
      <c r="M359" s="204"/>
      <c r="N359" s="204"/>
      <c r="O359" s="204"/>
      <c r="P359" s="204"/>
      <c r="Q359" s="212"/>
    </row>
    <row r="360" spans="1:17" s="203" customFormat="1" ht="17.25" customHeight="1" x14ac:dyDescent="0.2">
      <c r="A360" s="221"/>
      <c r="B360" s="224"/>
      <c r="C360" s="201"/>
      <c r="D360" s="225"/>
      <c r="E360" s="220"/>
      <c r="F360" s="212"/>
      <c r="G360" s="212"/>
      <c r="H360" s="212"/>
      <c r="M360" s="204"/>
      <c r="N360" s="204"/>
      <c r="O360" s="204"/>
      <c r="P360" s="204"/>
      <c r="Q360" s="212"/>
    </row>
    <row r="361" spans="1:17" s="203" customFormat="1" ht="17.25" customHeight="1" x14ac:dyDescent="0.2">
      <c r="A361" s="221"/>
      <c r="B361" s="224"/>
      <c r="C361" s="201"/>
      <c r="D361" s="225"/>
      <c r="E361" s="220"/>
      <c r="F361" s="212"/>
      <c r="G361" s="212"/>
      <c r="H361" s="212"/>
      <c r="M361" s="204"/>
      <c r="N361" s="204"/>
      <c r="O361" s="204"/>
      <c r="P361" s="204"/>
      <c r="Q361" s="212"/>
    </row>
    <row r="362" spans="1:17" s="203" customFormat="1" ht="17.25" customHeight="1" x14ac:dyDescent="0.2">
      <c r="A362" s="221"/>
      <c r="B362" s="224"/>
      <c r="C362" s="201"/>
      <c r="D362" s="225"/>
      <c r="E362" s="220"/>
      <c r="F362" s="212"/>
      <c r="G362" s="212"/>
      <c r="H362" s="212"/>
      <c r="M362" s="204"/>
      <c r="N362" s="204"/>
      <c r="O362" s="204"/>
      <c r="P362" s="204"/>
      <c r="Q362" s="212"/>
    </row>
    <row r="363" spans="1:17" s="203" customFormat="1" ht="17.25" customHeight="1" x14ac:dyDescent="0.2">
      <c r="A363" s="221"/>
      <c r="B363" s="224"/>
      <c r="C363" s="201"/>
      <c r="D363" s="225"/>
      <c r="E363" s="220"/>
      <c r="F363" s="212"/>
      <c r="G363" s="212"/>
      <c r="H363" s="212"/>
      <c r="M363" s="204"/>
      <c r="N363" s="204"/>
      <c r="O363" s="204"/>
      <c r="P363" s="204"/>
      <c r="Q363" s="212"/>
    </row>
    <row r="364" spans="1:17" s="203" customFormat="1" ht="17.25" customHeight="1" x14ac:dyDescent="0.2">
      <c r="A364" s="221"/>
      <c r="B364" s="224"/>
      <c r="C364" s="201"/>
      <c r="D364" s="225"/>
      <c r="E364" s="220"/>
      <c r="F364" s="212"/>
      <c r="G364" s="212"/>
      <c r="H364" s="212"/>
      <c r="M364" s="204"/>
      <c r="N364" s="204"/>
      <c r="O364" s="204"/>
      <c r="P364" s="204"/>
      <c r="Q364" s="212"/>
    </row>
    <row r="365" spans="1:17" s="203" customFormat="1" ht="17.25" customHeight="1" x14ac:dyDescent="0.2">
      <c r="A365" s="221"/>
      <c r="B365" s="224"/>
      <c r="C365" s="201"/>
      <c r="D365" s="225"/>
      <c r="E365" s="220"/>
      <c r="F365" s="212"/>
      <c r="G365" s="212"/>
      <c r="H365" s="212"/>
      <c r="M365" s="204"/>
      <c r="N365" s="204"/>
      <c r="O365" s="204"/>
      <c r="P365" s="204"/>
      <c r="Q365" s="212"/>
    </row>
    <row r="366" spans="1:17" s="203" customFormat="1" ht="17.25" customHeight="1" x14ac:dyDescent="0.2">
      <c r="A366" s="221"/>
      <c r="B366" s="224"/>
      <c r="C366" s="201"/>
      <c r="D366" s="225"/>
      <c r="E366" s="220"/>
      <c r="F366" s="212"/>
      <c r="G366" s="212"/>
      <c r="H366" s="212"/>
      <c r="M366" s="204"/>
      <c r="N366" s="204"/>
      <c r="O366" s="204"/>
      <c r="P366" s="204"/>
      <c r="Q366" s="212"/>
    </row>
    <row r="367" spans="1:17" s="203" customFormat="1" ht="17.25" customHeight="1" x14ac:dyDescent="0.2">
      <c r="A367" s="221"/>
      <c r="B367" s="224"/>
      <c r="C367" s="201"/>
      <c r="D367" s="225"/>
      <c r="E367" s="220"/>
      <c r="F367" s="212"/>
      <c r="G367" s="212"/>
      <c r="H367" s="212"/>
      <c r="M367" s="204"/>
      <c r="N367" s="204"/>
      <c r="O367" s="204"/>
      <c r="P367" s="204"/>
      <c r="Q367" s="212"/>
    </row>
    <row r="368" spans="1:17" s="203" customFormat="1" ht="17.25" customHeight="1" x14ac:dyDescent="0.2">
      <c r="A368" s="221"/>
      <c r="B368" s="224"/>
      <c r="C368" s="201"/>
      <c r="D368" s="225"/>
      <c r="E368" s="220"/>
      <c r="F368" s="212"/>
      <c r="G368" s="212"/>
      <c r="H368" s="212"/>
      <c r="M368" s="204"/>
      <c r="N368" s="204"/>
      <c r="O368" s="204"/>
      <c r="P368" s="204"/>
      <c r="Q368" s="212"/>
    </row>
    <row r="369" spans="1:17" s="203" customFormat="1" ht="17.25" customHeight="1" x14ac:dyDescent="0.2">
      <c r="A369" s="221"/>
      <c r="B369" s="224"/>
      <c r="C369" s="201"/>
      <c r="D369" s="225"/>
      <c r="E369" s="220"/>
      <c r="F369" s="212"/>
      <c r="G369" s="212"/>
      <c r="H369" s="212"/>
      <c r="M369" s="204"/>
      <c r="N369" s="204"/>
      <c r="O369" s="204"/>
      <c r="P369" s="204"/>
      <c r="Q369" s="212"/>
    </row>
    <row r="370" spans="1:17" s="203" customFormat="1" ht="17.25" customHeight="1" x14ac:dyDescent="0.2">
      <c r="A370" s="221"/>
      <c r="B370" s="224"/>
      <c r="C370" s="201"/>
      <c r="D370" s="225"/>
      <c r="E370" s="220"/>
      <c r="F370" s="212"/>
      <c r="G370" s="212"/>
      <c r="H370" s="212"/>
      <c r="M370" s="204"/>
      <c r="N370" s="204"/>
      <c r="O370" s="204"/>
      <c r="P370" s="204"/>
      <c r="Q370" s="212"/>
    </row>
    <row r="371" spans="1:17" s="203" customFormat="1" ht="17.25" customHeight="1" x14ac:dyDescent="0.2">
      <c r="A371" s="221"/>
      <c r="B371" s="224"/>
      <c r="C371" s="201"/>
      <c r="D371" s="225"/>
      <c r="E371" s="220"/>
      <c r="F371" s="212"/>
      <c r="G371" s="212"/>
      <c r="H371" s="212"/>
      <c r="M371" s="204"/>
      <c r="N371" s="204"/>
      <c r="O371" s="204"/>
      <c r="P371" s="204"/>
      <c r="Q371" s="212"/>
    </row>
    <row r="372" spans="1:17" s="203" customFormat="1" ht="17.25" customHeight="1" x14ac:dyDescent="0.2">
      <c r="A372" s="221"/>
      <c r="B372" s="224"/>
      <c r="C372" s="201"/>
      <c r="D372" s="225"/>
      <c r="E372" s="220"/>
      <c r="F372" s="212"/>
      <c r="G372" s="212"/>
      <c r="H372" s="212"/>
      <c r="M372" s="204"/>
      <c r="N372" s="204"/>
      <c r="O372" s="204"/>
      <c r="P372" s="204"/>
      <c r="Q372" s="212"/>
    </row>
    <row r="373" spans="1:17" s="203" customFormat="1" ht="17.25" customHeight="1" x14ac:dyDescent="0.2">
      <c r="A373" s="221"/>
      <c r="B373" s="224"/>
      <c r="C373" s="201"/>
      <c r="D373" s="225"/>
      <c r="E373" s="220"/>
      <c r="F373" s="212"/>
      <c r="G373" s="212"/>
      <c r="H373" s="212"/>
      <c r="M373" s="204"/>
      <c r="N373" s="204"/>
      <c r="O373" s="204"/>
      <c r="P373" s="204"/>
      <c r="Q373" s="212"/>
    </row>
    <row r="374" spans="1:17" s="203" customFormat="1" ht="17.25" customHeight="1" x14ac:dyDescent="0.2">
      <c r="A374" s="221"/>
      <c r="B374" s="224"/>
      <c r="C374" s="201"/>
      <c r="D374" s="225"/>
      <c r="E374" s="220"/>
      <c r="F374" s="212"/>
      <c r="G374" s="212"/>
      <c r="H374" s="212"/>
      <c r="M374" s="204"/>
      <c r="N374" s="204"/>
      <c r="O374" s="204"/>
      <c r="P374" s="204"/>
      <c r="Q374" s="212"/>
    </row>
    <row r="375" spans="1:17" s="203" customFormat="1" ht="17.25" customHeight="1" x14ac:dyDescent="0.2">
      <c r="A375" s="221"/>
      <c r="B375" s="224"/>
      <c r="C375" s="201"/>
      <c r="D375" s="225"/>
      <c r="E375" s="220"/>
      <c r="F375" s="212"/>
      <c r="G375" s="212"/>
      <c r="H375" s="212"/>
      <c r="M375" s="204"/>
      <c r="N375" s="204"/>
      <c r="O375" s="204"/>
      <c r="P375" s="204"/>
      <c r="Q375" s="212"/>
    </row>
    <row r="376" spans="1:17" s="203" customFormat="1" ht="17.25" customHeight="1" x14ac:dyDescent="0.2">
      <c r="A376" s="221"/>
      <c r="B376" s="224"/>
      <c r="C376" s="201"/>
      <c r="D376" s="225"/>
      <c r="E376" s="220"/>
      <c r="F376" s="212"/>
      <c r="G376" s="212"/>
      <c r="H376" s="212"/>
      <c r="M376" s="204"/>
      <c r="N376" s="204"/>
      <c r="O376" s="204"/>
      <c r="P376" s="204"/>
      <c r="Q376" s="212"/>
    </row>
    <row r="377" spans="1:17" s="203" customFormat="1" ht="17.25" customHeight="1" x14ac:dyDescent="0.2">
      <c r="A377" s="221"/>
      <c r="B377" s="224"/>
      <c r="C377" s="201"/>
      <c r="D377" s="225"/>
      <c r="E377" s="220"/>
      <c r="F377" s="212"/>
      <c r="G377" s="212"/>
      <c r="H377" s="212"/>
      <c r="M377" s="204"/>
      <c r="N377" s="204"/>
      <c r="O377" s="204"/>
      <c r="P377" s="204"/>
      <c r="Q377" s="212"/>
    </row>
    <row r="378" spans="1:17" s="203" customFormat="1" ht="17.25" customHeight="1" x14ac:dyDescent="0.2">
      <c r="A378" s="221"/>
      <c r="B378" s="224"/>
      <c r="C378" s="201"/>
      <c r="D378" s="225"/>
      <c r="E378" s="220"/>
      <c r="F378" s="212"/>
      <c r="G378" s="212"/>
      <c r="H378" s="212"/>
      <c r="M378" s="204"/>
      <c r="N378" s="204"/>
      <c r="O378" s="204"/>
      <c r="P378" s="204"/>
      <c r="Q378" s="212"/>
    </row>
    <row r="379" spans="1:17" s="203" customFormat="1" ht="17.25" customHeight="1" x14ac:dyDescent="0.2">
      <c r="A379" s="221"/>
      <c r="B379" s="224"/>
      <c r="C379" s="201"/>
      <c r="D379" s="225"/>
      <c r="E379" s="220"/>
      <c r="F379" s="212"/>
      <c r="G379" s="212"/>
      <c r="H379" s="212"/>
      <c r="M379" s="204"/>
      <c r="N379" s="204"/>
      <c r="O379" s="204"/>
      <c r="P379" s="204"/>
      <c r="Q379" s="212"/>
    </row>
    <row r="380" spans="1:17" s="203" customFormat="1" ht="17.25" customHeight="1" x14ac:dyDescent="0.2">
      <c r="A380" s="221"/>
      <c r="B380" s="224"/>
      <c r="C380" s="201"/>
      <c r="D380" s="225"/>
      <c r="E380" s="220"/>
      <c r="F380" s="212"/>
      <c r="G380" s="212"/>
      <c r="H380" s="212"/>
      <c r="M380" s="204"/>
      <c r="N380" s="204"/>
      <c r="O380" s="204"/>
      <c r="P380" s="204"/>
      <c r="Q380" s="212"/>
    </row>
    <row r="381" spans="1:17" s="203" customFormat="1" ht="17.25" customHeight="1" x14ac:dyDescent="0.2">
      <c r="A381" s="221"/>
      <c r="B381" s="224"/>
      <c r="C381" s="201"/>
      <c r="D381" s="225"/>
      <c r="E381" s="220"/>
      <c r="F381" s="212"/>
      <c r="G381" s="212"/>
      <c r="H381" s="212"/>
      <c r="M381" s="204"/>
      <c r="N381" s="204"/>
      <c r="O381" s="204"/>
      <c r="P381" s="204"/>
      <c r="Q381" s="212"/>
    </row>
    <row r="382" spans="1:17" s="203" customFormat="1" ht="17.25" customHeight="1" x14ac:dyDescent="0.2">
      <c r="A382" s="221"/>
      <c r="B382" s="224"/>
      <c r="C382" s="201"/>
      <c r="D382" s="225"/>
      <c r="E382" s="220"/>
      <c r="F382" s="212"/>
      <c r="G382" s="212"/>
      <c r="H382" s="212"/>
      <c r="M382" s="204"/>
      <c r="N382" s="204"/>
      <c r="O382" s="204"/>
      <c r="P382" s="204"/>
      <c r="Q382" s="212"/>
    </row>
    <row r="383" spans="1:17" s="203" customFormat="1" ht="17.25" customHeight="1" x14ac:dyDescent="0.2">
      <c r="A383" s="221"/>
      <c r="B383" s="224"/>
      <c r="C383" s="201"/>
      <c r="D383" s="225"/>
      <c r="E383" s="220"/>
      <c r="F383" s="212"/>
      <c r="G383" s="212"/>
      <c r="H383" s="212"/>
      <c r="M383" s="204"/>
      <c r="N383" s="204"/>
      <c r="O383" s="204"/>
      <c r="P383" s="204"/>
      <c r="Q383" s="212"/>
    </row>
    <row r="384" spans="1:17" s="203" customFormat="1" ht="17.25" customHeight="1" x14ac:dyDescent="0.2">
      <c r="A384" s="221"/>
      <c r="B384" s="224"/>
      <c r="C384" s="201"/>
      <c r="D384" s="225"/>
      <c r="E384" s="220"/>
      <c r="F384" s="212"/>
      <c r="G384" s="212"/>
      <c r="H384" s="212"/>
      <c r="M384" s="204"/>
      <c r="N384" s="204"/>
      <c r="O384" s="204"/>
      <c r="P384" s="204"/>
      <c r="Q384" s="212"/>
    </row>
    <row r="385" spans="1:17" s="203" customFormat="1" ht="17.25" customHeight="1" x14ac:dyDescent="0.2">
      <c r="A385" s="221"/>
      <c r="B385" s="224"/>
      <c r="C385" s="201"/>
      <c r="D385" s="225"/>
      <c r="E385" s="220"/>
      <c r="F385" s="212"/>
      <c r="G385" s="212"/>
      <c r="H385" s="212"/>
      <c r="M385" s="204"/>
      <c r="N385" s="204"/>
      <c r="O385" s="204"/>
      <c r="P385" s="204"/>
      <c r="Q385" s="212"/>
    </row>
    <row r="386" spans="1:17" s="203" customFormat="1" ht="17.25" customHeight="1" x14ac:dyDescent="0.2">
      <c r="A386" s="221"/>
      <c r="B386" s="224"/>
      <c r="C386" s="201"/>
      <c r="D386" s="225"/>
      <c r="E386" s="220"/>
      <c r="F386" s="212"/>
      <c r="G386" s="212"/>
      <c r="H386" s="212"/>
      <c r="M386" s="204"/>
      <c r="N386" s="204"/>
      <c r="O386" s="204"/>
      <c r="P386" s="204"/>
      <c r="Q386" s="212"/>
    </row>
    <row r="387" spans="1:17" s="203" customFormat="1" ht="17.25" customHeight="1" x14ac:dyDescent="0.2">
      <c r="A387" s="221"/>
      <c r="B387" s="224"/>
      <c r="C387" s="201"/>
      <c r="D387" s="225"/>
      <c r="E387" s="220"/>
      <c r="F387" s="212"/>
      <c r="G387" s="212"/>
      <c r="H387" s="212"/>
      <c r="M387" s="204"/>
      <c r="N387" s="204"/>
      <c r="O387" s="204"/>
      <c r="P387" s="204"/>
      <c r="Q387" s="212"/>
    </row>
    <row r="388" spans="1:17" s="203" customFormat="1" ht="17.25" customHeight="1" x14ac:dyDescent="0.2">
      <c r="A388" s="221"/>
      <c r="B388" s="224"/>
      <c r="C388" s="201"/>
      <c r="D388" s="225"/>
      <c r="E388" s="220"/>
      <c r="F388" s="212"/>
      <c r="G388" s="212"/>
      <c r="H388" s="212"/>
      <c r="M388" s="204"/>
      <c r="N388" s="204"/>
      <c r="O388" s="204"/>
      <c r="P388" s="204"/>
      <c r="Q388" s="212"/>
    </row>
    <row r="389" spans="1:17" s="203" customFormat="1" ht="17.25" customHeight="1" x14ac:dyDescent="0.2">
      <c r="A389" s="221"/>
      <c r="B389" s="224"/>
      <c r="C389" s="201"/>
      <c r="D389" s="225"/>
      <c r="E389" s="220"/>
      <c r="F389" s="212"/>
      <c r="G389" s="212"/>
      <c r="H389" s="212"/>
      <c r="M389" s="204"/>
      <c r="N389" s="204"/>
      <c r="O389" s="204"/>
      <c r="P389" s="204"/>
      <c r="Q389" s="212"/>
    </row>
    <row r="390" spans="1:17" s="203" customFormat="1" ht="17.25" customHeight="1" x14ac:dyDescent="0.2">
      <c r="A390" s="221"/>
      <c r="B390" s="224"/>
      <c r="C390" s="201"/>
      <c r="D390" s="225"/>
      <c r="E390" s="220"/>
      <c r="F390" s="212"/>
      <c r="G390" s="212"/>
      <c r="H390" s="212"/>
      <c r="M390" s="204"/>
      <c r="N390" s="204"/>
      <c r="O390" s="204"/>
      <c r="P390" s="204"/>
      <c r="Q390" s="212"/>
    </row>
    <row r="391" spans="1:17" s="203" customFormat="1" ht="17.25" customHeight="1" x14ac:dyDescent="0.2">
      <c r="A391" s="221"/>
      <c r="B391" s="224"/>
      <c r="C391" s="201"/>
      <c r="D391" s="225"/>
      <c r="E391" s="220"/>
      <c r="F391" s="212"/>
      <c r="G391" s="212"/>
      <c r="H391" s="212"/>
      <c r="M391" s="204"/>
      <c r="N391" s="204"/>
      <c r="O391" s="204"/>
      <c r="P391" s="204"/>
      <c r="Q391" s="212"/>
    </row>
    <row r="392" spans="1:17" s="203" customFormat="1" ht="17.25" customHeight="1" x14ac:dyDescent="0.2">
      <c r="A392" s="221"/>
      <c r="B392" s="224"/>
      <c r="C392" s="201"/>
      <c r="D392" s="225"/>
      <c r="E392" s="220"/>
      <c r="F392" s="212"/>
      <c r="G392" s="212"/>
      <c r="H392" s="212"/>
      <c r="M392" s="204"/>
      <c r="N392" s="204"/>
      <c r="O392" s="204"/>
      <c r="P392" s="204"/>
      <c r="Q392" s="212"/>
    </row>
    <row r="393" spans="1:17" s="203" customFormat="1" ht="17.25" customHeight="1" x14ac:dyDescent="0.2">
      <c r="A393" s="221"/>
      <c r="B393" s="224"/>
      <c r="C393" s="201"/>
      <c r="D393" s="225"/>
      <c r="E393" s="220"/>
      <c r="F393" s="212"/>
      <c r="G393" s="212"/>
      <c r="H393" s="212"/>
      <c r="M393" s="204"/>
      <c r="N393" s="204"/>
      <c r="O393" s="204"/>
      <c r="P393" s="204"/>
      <c r="Q393" s="212"/>
    </row>
    <row r="394" spans="1:17" s="203" customFormat="1" ht="17.25" customHeight="1" x14ac:dyDescent="0.2">
      <c r="A394" s="221"/>
      <c r="B394" s="224"/>
      <c r="C394" s="201"/>
      <c r="D394" s="225"/>
      <c r="E394" s="220"/>
      <c r="F394" s="212"/>
      <c r="G394" s="212"/>
      <c r="H394" s="212"/>
      <c r="M394" s="204"/>
      <c r="N394" s="204"/>
      <c r="O394" s="204"/>
      <c r="P394" s="204"/>
      <c r="Q394" s="212"/>
    </row>
    <row r="395" spans="1:17" s="203" customFormat="1" ht="17.25" customHeight="1" x14ac:dyDescent="0.2">
      <c r="A395" s="221"/>
      <c r="B395" s="224"/>
      <c r="C395" s="201"/>
      <c r="D395" s="225"/>
      <c r="E395" s="220"/>
      <c r="F395" s="212"/>
      <c r="G395" s="212"/>
      <c r="H395" s="212"/>
      <c r="M395" s="204"/>
      <c r="N395" s="204"/>
      <c r="O395" s="204"/>
      <c r="P395" s="204"/>
      <c r="Q395" s="212"/>
    </row>
    <row r="396" spans="1:17" s="203" customFormat="1" ht="17.25" customHeight="1" x14ac:dyDescent="0.2">
      <c r="A396" s="221"/>
      <c r="B396" s="224"/>
      <c r="C396" s="201"/>
      <c r="D396" s="225"/>
      <c r="E396" s="220"/>
      <c r="F396" s="212"/>
      <c r="G396" s="212"/>
      <c r="H396" s="212"/>
      <c r="M396" s="204"/>
      <c r="N396" s="204"/>
      <c r="O396" s="204"/>
      <c r="P396" s="204"/>
      <c r="Q396" s="212"/>
    </row>
    <row r="397" spans="1:17" s="203" customFormat="1" ht="17.25" customHeight="1" x14ac:dyDescent="0.2">
      <c r="A397" s="221"/>
      <c r="B397" s="224"/>
      <c r="C397" s="201"/>
      <c r="D397" s="225"/>
      <c r="E397" s="220"/>
      <c r="F397" s="212"/>
      <c r="G397" s="212"/>
      <c r="H397" s="212"/>
      <c r="M397" s="204"/>
      <c r="N397" s="204"/>
      <c r="O397" s="204"/>
      <c r="P397" s="204"/>
      <c r="Q397" s="212"/>
    </row>
    <row r="398" spans="1:17" s="203" customFormat="1" ht="17.25" customHeight="1" x14ac:dyDescent="0.2">
      <c r="A398" s="221"/>
      <c r="B398" s="224"/>
      <c r="C398" s="201"/>
      <c r="D398" s="225"/>
      <c r="E398" s="220"/>
      <c r="F398" s="212"/>
      <c r="G398" s="212"/>
      <c r="H398" s="212"/>
      <c r="M398" s="204"/>
      <c r="N398" s="204"/>
      <c r="O398" s="204"/>
      <c r="P398" s="204"/>
      <c r="Q398" s="212"/>
    </row>
    <row r="399" spans="1:17" s="203" customFormat="1" ht="17.25" customHeight="1" x14ac:dyDescent="0.2">
      <c r="A399" s="221"/>
      <c r="B399" s="224"/>
      <c r="C399" s="201"/>
      <c r="D399" s="225"/>
      <c r="E399" s="220"/>
      <c r="F399" s="212"/>
      <c r="G399" s="212"/>
      <c r="H399" s="212"/>
      <c r="M399" s="204"/>
      <c r="N399" s="204"/>
      <c r="O399" s="204"/>
      <c r="P399" s="204"/>
      <c r="Q399" s="212"/>
    </row>
    <row r="400" spans="1:17" s="203" customFormat="1" ht="17.25" customHeight="1" x14ac:dyDescent="0.2">
      <c r="A400" s="221"/>
      <c r="B400" s="224"/>
      <c r="C400" s="201"/>
      <c r="D400" s="225"/>
      <c r="E400" s="220"/>
      <c r="F400" s="212"/>
      <c r="G400" s="212"/>
      <c r="H400" s="212"/>
      <c r="M400" s="204"/>
      <c r="N400" s="204"/>
      <c r="O400" s="204"/>
      <c r="P400" s="204"/>
      <c r="Q400" s="212"/>
    </row>
    <row r="401" spans="1:17" s="203" customFormat="1" ht="17.25" customHeight="1" x14ac:dyDescent="0.2">
      <c r="A401" s="221"/>
      <c r="B401" s="224"/>
      <c r="C401" s="201"/>
      <c r="D401" s="225"/>
      <c r="E401" s="220"/>
      <c r="F401" s="212"/>
      <c r="G401" s="212"/>
      <c r="H401" s="212"/>
      <c r="M401" s="204"/>
      <c r="N401" s="204"/>
      <c r="O401" s="204"/>
      <c r="P401" s="204"/>
      <c r="Q401" s="212"/>
    </row>
    <row r="402" spans="1:17" s="203" customFormat="1" ht="17.25" customHeight="1" x14ac:dyDescent="0.2">
      <c r="A402" s="221"/>
      <c r="B402" s="224"/>
      <c r="C402" s="201"/>
      <c r="D402" s="225"/>
      <c r="E402" s="220"/>
      <c r="F402" s="212"/>
      <c r="G402" s="212"/>
      <c r="H402" s="212"/>
      <c r="M402" s="204"/>
      <c r="N402" s="204"/>
      <c r="O402" s="204"/>
      <c r="P402" s="204"/>
      <c r="Q402" s="212"/>
    </row>
    <row r="403" spans="1:17" s="203" customFormat="1" ht="17.25" customHeight="1" x14ac:dyDescent="0.2">
      <c r="A403" s="221"/>
      <c r="B403" s="224"/>
      <c r="C403" s="201"/>
      <c r="D403" s="225"/>
      <c r="E403" s="220"/>
      <c r="F403" s="212"/>
      <c r="G403" s="212"/>
      <c r="H403" s="212"/>
      <c r="M403" s="204"/>
      <c r="N403" s="204"/>
      <c r="O403" s="204"/>
      <c r="P403" s="204"/>
      <c r="Q403" s="212"/>
    </row>
    <row r="404" spans="1:17" s="203" customFormat="1" ht="17.25" customHeight="1" x14ac:dyDescent="0.2">
      <c r="A404" s="221"/>
      <c r="B404" s="224"/>
      <c r="C404" s="201"/>
      <c r="D404" s="225"/>
      <c r="E404" s="220"/>
      <c r="F404" s="212"/>
      <c r="G404" s="212"/>
      <c r="H404" s="212"/>
      <c r="M404" s="204"/>
      <c r="N404" s="204"/>
      <c r="O404" s="204"/>
      <c r="P404" s="204"/>
      <c r="Q404" s="212"/>
    </row>
    <row r="405" spans="1:17" s="203" customFormat="1" ht="17.25" customHeight="1" x14ac:dyDescent="0.2">
      <c r="A405" s="221"/>
      <c r="B405" s="224"/>
      <c r="C405" s="201"/>
      <c r="D405" s="225"/>
      <c r="E405" s="220"/>
      <c r="F405" s="212"/>
      <c r="G405" s="212"/>
      <c r="H405" s="212"/>
      <c r="M405" s="204"/>
      <c r="N405" s="204"/>
      <c r="O405" s="204"/>
      <c r="P405" s="204"/>
      <c r="Q405" s="212"/>
    </row>
    <row r="406" spans="1:17" s="203" customFormat="1" ht="17.25" customHeight="1" x14ac:dyDescent="0.2">
      <c r="A406" s="221"/>
      <c r="B406" s="224"/>
      <c r="C406" s="201"/>
      <c r="D406" s="225"/>
      <c r="E406" s="220"/>
      <c r="F406" s="212"/>
      <c r="G406" s="212"/>
      <c r="H406" s="212"/>
      <c r="M406" s="204"/>
      <c r="N406" s="204"/>
      <c r="O406" s="204"/>
      <c r="P406" s="204"/>
      <c r="Q406" s="212"/>
    </row>
    <row r="407" spans="1:17" s="203" customFormat="1" ht="17.25" customHeight="1" x14ac:dyDescent="0.2">
      <c r="A407" s="221"/>
      <c r="B407" s="224"/>
      <c r="C407" s="201"/>
      <c r="D407" s="225"/>
      <c r="E407" s="220"/>
      <c r="F407" s="212"/>
      <c r="G407" s="212"/>
      <c r="H407" s="212"/>
      <c r="M407" s="204"/>
      <c r="N407" s="204"/>
      <c r="O407" s="204"/>
      <c r="P407" s="204"/>
      <c r="Q407" s="212"/>
    </row>
    <row r="408" spans="1:17" s="203" customFormat="1" ht="17.25" customHeight="1" x14ac:dyDescent="0.2">
      <c r="A408" s="221"/>
      <c r="B408" s="224"/>
      <c r="C408" s="201"/>
      <c r="D408" s="225"/>
      <c r="E408" s="220"/>
      <c r="F408" s="212"/>
      <c r="G408" s="212"/>
      <c r="H408" s="212"/>
      <c r="M408" s="204"/>
      <c r="N408" s="204"/>
      <c r="O408" s="204"/>
      <c r="P408" s="204"/>
      <c r="Q408" s="212"/>
    </row>
    <row r="409" spans="1:17" s="203" customFormat="1" ht="17.25" customHeight="1" x14ac:dyDescent="0.2">
      <c r="A409" s="221"/>
      <c r="B409" s="224"/>
      <c r="C409" s="201"/>
      <c r="D409" s="225"/>
      <c r="E409" s="220"/>
      <c r="F409" s="212"/>
      <c r="G409" s="212"/>
      <c r="H409" s="212"/>
      <c r="M409" s="204"/>
      <c r="N409" s="204"/>
      <c r="O409" s="204"/>
      <c r="P409" s="204"/>
      <c r="Q409" s="212"/>
    </row>
    <row r="410" spans="1:17" s="203" customFormat="1" ht="17.25" customHeight="1" x14ac:dyDescent="0.2">
      <c r="A410" s="221"/>
      <c r="B410" s="224"/>
      <c r="C410" s="201"/>
      <c r="D410" s="225"/>
      <c r="E410" s="220"/>
      <c r="F410" s="212"/>
      <c r="G410" s="212"/>
      <c r="H410" s="212"/>
      <c r="M410" s="204"/>
      <c r="N410" s="204"/>
      <c r="O410" s="204"/>
      <c r="P410" s="204"/>
      <c r="Q410" s="212"/>
    </row>
    <row r="411" spans="1:17" s="203" customFormat="1" ht="17.25" customHeight="1" x14ac:dyDescent="0.2">
      <c r="A411" s="221"/>
      <c r="B411" s="224"/>
      <c r="C411" s="201"/>
      <c r="D411" s="225"/>
      <c r="E411" s="220"/>
      <c r="F411" s="212"/>
      <c r="G411" s="212"/>
      <c r="H411" s="212"/>
      <c r="M411" s="204"/>
      <c r="N411" s="204"/>
      <c r="O411" s="204"/>
      <c r="P411" s="204"/>
      <c r="Q411" s="212"/>
    </row>
    <row r="412" spans="1:17" s="203" customFormat="1" ht="17.25" customHeight="1" x14ac:dyDescent="0.2">
      <c r="A412" s="221"/>
      <c r="B412" s="224"/>
      <c r="C412" s="201"/>
      <c r="D412" s="225"/>
      <c r="E412" s="220"/>
      <c r="F412" s="212"/>
      <c r="G412" s="212"/>
      <c r="H412" s="212"/>
      <c r="M412" s="204"/>
      <c r="N412" s="204"/>
      <c r="O412" s="204"/>
      <c r="P412" s="204"/>
      <c r="Q412" s="212"/>
    </row>
    <row r="413" spans="1:17" s="203" customFormat="1" ht="17.25" customHeight="1" x14ac:dyDescent="0.2">
      <c r="A413" s="221"/>
      <c r="B413" s="224"/>
      <c r="C413" s="201"/>
      <c r="D413" s="225"/>
      <c r="E413" s="220"/>
      <c r="F413" s="212"/>
      <c r="G413" s="212"/>
      <c r="H413" s="212"/>
      <c r="M413" s="204"/>
      <c r="N413" s="204"/>
      <c r="O413" s="204"/>
      <c r="P413" s="204"/>
      <c r="Q413" s="212"/>
    </row>
    <row r="414" spans="1:17" s="203" customFormat="1" ht="17.25" customHeight="1" x14ac:dyDescent="0.2">
      <c r="A414" s="221"/>
      <c r="B414" s="224"/>
      <c r="C414" s="201"/>
      <c r="D414" s="225"/>
      <c r="E414" s="220"/>
      <c r="F414" s="212"/>
      <c r="G414" s="212"/>
      <c r="H414" s="212"/>
      <c r="M414" s="204"/>
      <c r="N414" s="204"/>
      <c r="O414" s="204"/>
      <c r="P414" s="204"/>
      <c r="Q414" s="212"/>
    </row>
    <row r="415" spans="1:17" s="203" customFormat="1" ht="17.25" customHeight="1" x14ac:dyDescent="0.2">
      <c r="A415" s="221"/>
      <c r="B415" s="224"/>
      <c r="C415" s="201"/>
      <c r="D415" s="225"/>
      <c r="E415" s="220"/>
      <c r="F415" s="212"/>
      <c r="G415" s="212"/>
      <c r="H415" s="212"/>
      <c r="M415" s="204"/>
      <c r="N415" s="204"/>
      <c r="O415" s="204"/>
      <c r="P415" s="204"/>
      <c r="Q415" s="212"/>
    </row>
  </sheetData>
  <protectedRanges>
    <protectedRange sqref="Q11:IB12 I310:IB310 A328:IB65476 A10:H12 I10:IB10 A1:IB9 J311 L311 N311:IB311 J314 L314:N314 P314:IB314 P317:IB319 J317 L317:N319 I312:IB313 I315:IB316 J319 I320:IB327" name="Rango1"/>
    <protectedRange sqref="Q13:IB81 A13:H309 Q283:IB309 R282:IB282 Q83:IB222 R82:IB82 Q224:IB281 R223:IB223" name="Rango1_2"/>
    <protectedRange sqref="B319:C319" name="Rango1_2_4"/>
    <protectedRange sqref="Q82" name="Rango1_2_3_1"/>
    <protectedRange sqref="Q223" name="Rango1_2_3_2"/>
  </protectedRanges>
  <autoFilter ref="A12:P327"/>
  <mergeCells count="201">
    <mergeCell ref="A297:A298"/>
    <mergeCell ref="C297:C298"/>
    <mergeCell ref="F297:F298"/>
    <mergeCell ref="A294:A296"/>
    <mergeCell ref="C294:C296"/>
    <mergeCell ref="P311:P312"/>
    <mergeCell ref="Q311:Q312"/>
    <mergeCell ref="A326:A327"/>
    <mergeCell ref="C326:C327"/>
    <mergeCell ref="F326:F327"/>
    <mergeCell ref="I311:I312"/>
    <mergeCell ref="K311:K312"/>
    <mergeCell ref="J311:J312"/>
    <mergeCell ref="A317:A319"/>
    <mergeCell ref="C317:C319"/>
    <mergeCell ref="F317:F319"/>
    <mergeCell ref="A323:A325"/>
    <mergeCell ref="C323:C325"/>
    <mergeCell ref="F323:F325"/>
    <mergeCell ref="A311:A312"/>
    <mergeCell ref="C311:C312"/>
    <mergeCell ref="H311:H312"/>
    <mergeCell ref="A315:A316"/>
    <mergeCell ref="Q302:Q303"/>
    <mergeCell ref="C315:C316"/>
    <mergeCell ref="A305:A307"/>
    <mergeCell ref="C305:C307"/>
    <mergeCell ref="F305:F307"/>
    <mergeCell ref="I302:I303"/>
    <mergeCell ref="J302:J303"/>
    <mergeCell ref="K302:K303"/>
    <mergeCell ref="A302:A303"/>
    <mergeCell ref="B302:B303"/>
    <mergeCell ref="C302:C303"/>
    <mergeCell ref="F315:F316"/>
    <mergeCell ref="L311:L312"/>
    <mergeCell ref="M311:M312"/>
    <mergeCell ref="N311:N312"/>
    <mergeCell ref="O311:O312"/>
    <mergeCell ref="L302:L303"/>
    <mergeCell ref="M302:M303"/>
    <mergeCell ref="N302:N303"/>
    <mergeCell ref="O302:O303"/>
    <mergeCell ref="P302:P303"/>
    <mergeCell ref="F294:F296"/>
    <mergeCell ref="A291:A293"/>
    <mergeCell ref="C291:C293"/>
    <mergeCell ref="F291:F293"/>
    <mergeCell ref="A289:A290"/>
    <mergeCell ref="C289:C290"/>
    <mergeCell ref="A276:A277"/>
    <mergeCell ref="C276:C277"/>
    <mergeCell ref="A272:A274"/>
    <mergeCell ref="C272:C274"/>
    <mergeCell ref="F272:F274"/>
    <mergeCell ref="A270:A271"/>
    <mergeCell ref="C270:C271"/>
    <mergeCell ref="F270:F271"/>
    <mergeCell ref="P266:P267"/>
    <mergeCell ref="A268:A269"/>
    <mergeCell ref="C268:C269"/>
    <mergeCell ref="J266:J267"/>
    <mergeCell ref="K266:K267"/>
    <mergeCell ref="L266:L267"/>
    <mergeCell ref="M266:M267"/>
    <mergeCell ref="N266:N267"/>
    <mergeCell ref="O266:O267"/>
    <mergeCell ref="I266:I267"/>
    <mergeCell ref="A266:A267"/>
    <mergeCell ref="B266:B267"/>
    <mergeCell ref="C266:C267"/>
    <mergeCell ref="A259:A260"/>
    <mergeCell ref="C259:C260"/>
    <mergeCell ref="A255:A256"/>
    <mergeCell ref="C255:C256"/>
    <mergeCell ref="A244:A245"/>
    <mergeCell ref="C244:C245"/>
    <mergeCell ref="A240:A242"/>
    <mergeCell ref="C240:C242"/>
    <mergeCell ref="F240:F242"/>
    <mergeCell ref="A238:A239"/>
    <mergeCell ref="C238:C239"/>
    <mergeCell ref="F238:F239"/>
    <mergeCell ref="A229:A231"/>
    <mergeCell ref="C229:C231"/>
    <mergeCell ref="F229:F231"/>
    <mergeCell ref="M221:M222"/>
    <mergeCell ref="N221:N222"/>
    <mergeCell ref="O221:O222"/>
    <mergeCell ref="P221:P222"/>
    <mergeCell ref="A224:A225"/>
    <mergeCell ref="C224:C225"/>
    <mergeCell ref="F224:F225"/>
    <mergeCell ref="I221:I222"/>
    <mergeCell ref="J221:J222"/>
    <mergeCell ref="K221:K222"/>
    <mergeCell ref="L221:L222"/>
    <mergeCell ref="A221:A222"/>
    <mergeCell ref="C221:C222"/>
    <mergeCell ref="A202:A204"/>
    <mergeCell ref="C202:C204"/>
    <mergeCell ref="A198:A201"/>
    <mergeCell ref="C198:C201"/>
    <mergeCell ref="F198:F201"/>
    <mergeCell ref="A196:A197"/>
    <mergeCell ref="C196:C197"/>
    <mergeCell ref="F196:F197"/>
    <mergeCell ref="G196:G197"/>
    <mergeCell ref="A191:A192"/>
    <mergeCell ref="C191:C192"/>
    <mergeCell ref="A188:A189"/>
    <mergeCell ref="C188:C189"/>
    <mergeCell ref="F188:F189"/>
    <mergeCell ref="A179:A185"/>
    <mergeCell ref="C179:C185"/>
    <mergeCell ref="F179:F185"/>
    <mergeCell ref="G179:G185"/>
    <mergeCell ref="B176:B177"/>
    <mergeCell ref="C176:C177"/>
    <mergeCell ref="A173:A174"/>
    <mergeCell ref="C173:C174"/>
    <mergeCell ref="F173:F174"/>
    <mergeCell ref="A169:A172"/>
    <mergeCell ref="C169:C172"/>
    <mergeCell ref="F169:F172"/>
    <mergeCell ref="A166:A168"/>
    <mergeCell ref="C166:C168"/>
    <mergeCell ref="A164:A165"/>
    <mergeCell ref="C164:C165"/>
    <mergeCell ref="G164:G165"/>
    <mergeCell ref="A161:A162"/>
    <mergeCell ref="C161:C162"/>
    <mergeCell ref="F161:F162"/>
    <mergeCell ref="G161:G162"/>
    <mergeCell ref="A158:A160"/>
    <mergeCell ref="C158:C160"/>
    <mergeCell ref="A152:A153"/>
    <mergeCell ref="C152:C153"/>
    <mergeCell ref="G152:G153"/>
    <mergeCell ref="A149:A150"/>
    <mergeCell ref="C149:C150"/>
    <mergeCell ref="A145:A148"/>
    <mergeCell ref="C145:C148"/>
    <mergeCell ref="A138:A140"/>
    <mergeCell ref="C138:C140"/>
    <mergeCell ref="A132:A134"/>
    <mergeCell ref="C132:C134"/>
    <mergeCell ref="A127:A129"/>
    <mergeCell ref="C127:C129"/>
    <mergeCell ref="G127:G129"/>
    <mergeCell ref="A123:A125"/>
    <mergeCell ref="C123:C125"/>
    <mergeCell ref="A116:A121"/>
    <mergeCell ref="C116:C121"/>
    <mergeCell ref="A114:A115"/>
    <mergeCell ref="C114:C115"/>
    <mergeCell ref="A109:A111"/>
    <mergeCell ref="C109:C111"/>
    <mergeCell ref="K103:K104"/>
    <mergeCell ref="L103:L104"/>
    <mergeCell ref="M103:M104"/>
    <mergeCell ref="N103:N104"/>
    <mergeCell ref="O103:O104"/>
    <mergeCell ref="P103:P104"/>
    <mergeCell ref="I103:I104"/>
    <mergeCell ref="J103:J104"/>
    <mergeCell ref="A103:A104"/>
    <mergeCell ref="B103:B104"/>
    <mergeCell ref="C103:C104"/>
    <mergeCell ref="G103:G104"/>
    <mergeCell ref="F69:F78"/>
    <mergeCell ref="G69:G77"/>
    <mergeCell ref="G79:G95"/>
    <mergeCell ref="G96:G99"/>
    <mergeCell ref="G100:G101"/>
    <mergeCell ref="A28:A102"/>
    <mergeCell ref="C28:C102"/>
    <mergeCell ref="F28:F68"/>
    <mergeCell ref="G28:G68"/>
    <mergeCell ref="A24:A25"/>
    <mergeCell ref="C24:C25"/>
    <mergeCell ref="A19:A22"/>
    <mergeCell ref="C19:C22"/>
    <mergeCell ref="G19:G22"/>
    <mergeCell ref="M11:P11"/>
    <mergeCell ref="A17:A18"/>
    <mergeCell ref="C17:C18"/>
    <mergeCell ref="I11:J11"/>
    <mergeCell ref="K11:L11"/>
    <mergeCell ref="Q11:Q12"/>
    <mergeCell ref="F11:F12"/>
    <mergeCell ref="G11:G12"/>
    <mergeCell ref="H11:H12"/>
    <mergeCell ref="A1:H1"/>
    <mergeCell ref="A10:B10"/>
    <mergeCell ref="A11:A12"/>
    <mergeCell ref="B11:B12"/>
    <mergeCell ref="C11:C12"/>
    <mergeCell ref="D11:D12"/>
    <mergeCell ref="E11:E12"/>
    <mergeCell ref="A9:Q9"/>
  </mergeCells>
  <hyperlinks>
    <hyperlink ref="H17" r:id="rId1" display="\\Elizabethpc\2014\GENERALIDADES2014W\ORDENES 2014\6967 GRUPO ENTUSIASMO.pdf"/>
    <hyperlink ref="H18" r:id="rId2" display="\\Elizabethpc\2014\GENERALIDADES2014W\ORDENES 2014\6969 CENTRO DE SERVICIO DOÑO.pdf"/>
    <hyperlink ref="H23" r:id="rId3" display="\\Elizabethpc\2014\GENERALIDADES2014W\ORDENES 2014\6971 NEUROLAB.pdf"/>
    <hyperlink ref="H24" r:id="rId4" display="\\Elizabethpc\2014\GENERALIDADES2014W\ORDENES 2014\6974 MAURICIO ALONZO.pdf"/>
    <hyperlink ref="H25" r:id="rId5" display="\\Elizabethpc\2014\GENERALIDADES2014W\ORDENES 2014\6973 MARITZA MELGAR.pdf"/>
    <hyperlink ref="H26" r:id="rId6" display="\\Elizabethpc\2014\GENERALIDADES2014W\ORDENES 2014\6972 NEUROLAB.pdf"/>
    <hyperlink ref="H13" r:id="rId7"/>
    <hyperlink ref="H14" r:id="rId8"/>
    <hyperlink ref="H15" r:id="rId9"/>
    <hyperlink ref="H108" r:id="rId10" display="\\Elizabethpc\2014\GENERALIDADES2014W\ORDENES 2014\6979 GUSTAVO ERNESTO RETANA JAVIER.pdf"/>
    <hyperlink ref="H113" r:id="rId11" display="\\Elizabethpc\2014\GENERALIDADES2014W\ORDENES 2014\6970 TOROGOZ.pdf"/>
    <hyperlink ref="H126" r:id="rId12" display="\\Elizabethpc\2014\GENERALIDADES2014W\ORDENES 2014\6975 WALTER ARTEAGA.pdf"/>
    <hyperlink ref="H127" r:id="rId13" display="\\Elizabethpc\2014\GENERALIDADES2014W\ORDENES 2014\6976 MARIA ISABEL ERAZO.pdf"/>
    <hyperlink ref="H128" r:id="rId14" display="\\Elizabethpc\2014\GENERALIDADES2014W\ORDENES 2014\6977 COMERCIALIZADORA INTERAMERICANA, S.A. DE C.V..pdf"/>
    <hyperlink ref="H129" r:id="rId15" display="\\Elizabethpc\2014\GENERALIDADES2014W\ORDENES 2014\6978 RV INDUSTRIAS, S.A. DE C.V..pdf"/>
    <hyperlink ref="H130" r:id="rId16" display="\\Elizabethpc\2014\GENERALIDADES2014W\ORDENES 2014\6981 GUSTAVO RETANA.pdf"/>
    <hyperlink ref="H137" r:id="rId17" display="\\Elizabethpc\2014\GENERALIDADES2014W\ORDENES 2014\6983 EDITORIAL EL MUNDO.pdf"/>
    <hyperlink ref="H106" r:id="rId18" display="\\Elizabethpc\2014\GENERALIDADES2014W\ORDENES 2014\6982 CONTRATACIONES EMPRESARIALES.pdf"/>
    <hyperlink ref="H19" r:id="rId19" display="\\Elizabethpc\2014\GENERALIDADES2014W\ORDENES 2014\6963 DUTRIZ HERMANO.pdf"/>
    <hyperlink ref="H20" r:id="rId20" display="\\Elizabethpc\2014\GENERALIDADES2014W\ORDENES 2014\6964 EDITORIAL ALTAMIRNAO.pdf"/>
    <hyperlink ref="H21" r:id="rId21" display="\\Elizabethpc\2014\GENERALIDADES2014W\ORDENES 2014\6965 EDITORIAL EL MUNDO.pdf"/>
    <hyperlink ref="H22" r:id="rId22" display="\\Elizabethpc\2014\GENERALIDADES2014W\ORDENES 2014\6966 COLATINO DE RL.pdf"/>
    <hyperlink ref="H109" r:id="rId23" display="\\Elizabethpc\2014\GENERALIDADES2014W\ORDENES 2014\6984 ASOC. DE RADIO.pdf"/>
    <hyperlink ref="H110" r:id="rId24" display="\\Elizabethpc\2014\GENERALIDADES2014W\ORDENES 2014\6985 FONDO DE ACT.pdf"/>
    <hyperlink ref="H111" r:id="rId25" display="\\Elizabethpc\2014\GENERALIDADES2014W\ORDENES 2014\6986 CHAMAGUA MORATAYA.pdf"/>
    <hyperlink ref="H103" r:id="rId26"/>
    <hyperlink ref="H123" r:id="rId27" display="\\Elizabethpc\2014\GENERALIDADES2014W\ORDENES 2014\6987 MEGAFOOD.pdf"/>
    <hyperlink ref="H124" r:id="rId28" display="\\Elizabethpc\2014\GENERALIDADES2014W\ORDENES 2014\6988 MARIA GUILLERMINA.pdf"/>
    <hyperlink ref="H125" r:id="rId29" display="\\Elizabethpc\2014\GENERALIDADES2014W\ORDENES 2014\6989 MARIA DE CANALES.pdf"/>
    <hyperlink ref="H112" r:id="rId30"/>
    <hyperlink ref="H152" r:id="rId31" display="\\Elizabethpc\2014\GENERALIDADES2014W\ORDENES 2014\6997 DUTRIZ HERMANOS.pdf"/>
    <hyperlink ref="H153" r:id="rId32" display="\\Elizabethpc\2014\GENERALIDADES2014W\ORDENES 2014\6998 COLATINO.pdf"/>
    <hyperlink ref="H142" r:id="rId33" display="\\Elizabethpc\2014\GENERALIDADES2014W\ORDENES 2014\6996 EL LANCERO, S.A. DE C.V..pdf"/>
    <hyperlink ref="H16" r:id="rId34"/>
    <hyperlink ref="H114" r:id="rId35" display="\\Elizabethpc\2014\GENERALIDADES2014W\ORDENES 2014\7041 COMERCIALIZADORA BF.pdf"/>
    <hyperlink ref="H115" r:id="rId36" display="\\Elizabethpc\2014\GENERALIDADES2014W\ORDENES 2014\7040 GREEN HOUSE COFFEE.pdf"/>
    <hyperlink ref="H28" r:id="rId37" display="\\Elizabethpc\2014\GENERALIDADES2014W\ORDENES 2014\6999 NELSON MIRANDA.pdf"/>
    <hyperlink ref="H29" r:id="rId38" display="\\Elizabethpc\2014\GENERALIDADES2014W\ORDENES 2014\7000 MANUEL MEJIA.pdf"/>
    <hyperlink ref="H30" r:id="rId39" display="\\Elizabethpc\2014\GENERALIDADES2014W\ORDENES 2014\7001 MIGUEL IBARRA.pdf"/>
    <hyperlink ref="H31" r:id="rId40" display="\\Elizabethpc\2014\GENERALIDADES2014W\ORDENES 2014\7002 SONIA SANTOS.pdf"/>
    <hyperlink ref="H32" r:id="rId41" display="\\Elizabethpc\2014\GENERALIDADES2014W\ORDENES 2014\7003 JOSE CASTRO.pdf"/>
    <hyperlink ref="H33" r:id="rId42" display="\\Elizabethpc\2014\GENERALIDADES2014W\ORDENES 2014\7004 JUAN CABALLERO.pdf"/>
    <hyperlink ref="H34" r:id="rId43" display="\\Elizabethpc\2014\GENERALIDADES2014W\ORDENES 2014\7005 EDGAR PERDOMO.pdf"/>
    <hyperlink ref="H35" r:id="rId44" display="\\Elizabethpc\2014\GENERALIDADES2014W\ORDENES 2014\7006 FEDERICO LOPEZ.pdf"/>
    <hyperlink ref="H36" r:id="rId45" display="\\Elizabethpc\2014\GENERALIDADES2014W\ORDENES 2014\7007 CARLOS ARAUJO.pdf"/>
    <hyperlink ref="H37" r:id="rId46" display="\\Elizabethpc\2014\GENERALIDADES2014W\ORDENES 2014\7008 MIRIAN GOMEZ.pdf"/>
    <hyperlink ref="H38" r:id="rId47" display="\\Elizabethpc\2014\GENERALIDADES2014W\ORDENES 2014\7009 MARITZA MELGAR.pdf"/>
    <hyperlink ref="H39" r:id="rId48" display="\\Elizabethpc\2014\GENERALIDADES2014W\ORDENES 2014\7010 VICTOR COLOCHO.pdf"/>
    <hyperlink ref="H40" r:id="rId49" display="\\Elizabethpc\2014\GENERALIDADES2014W\ORDENES 2014\7011 CARLOS SOSA.pdf"/>
    <hyperlink ref="H41" r:id="rId50" display="\\Elizabethpc\2014\GENERALIDADES2014W\ORDENES 2014\7012 REINA LOPEZ.pdf"/>
    <hyperlink ref="H42" r:id="rId51" display="\\Elizabethpc\2014\GENERALIDADES2014W\ORDENES 2014\7013 HECTOR ORREGO.pdf"/>
    <hyperlink ref="H43" r:id="rId52" display="\\Elizabethpc\2014\GENERALIDADES2014W\ORDENES 2014\7014 JOSE PORTILLO.pdf"/>
    <hyperlink ref="H44" r:id="rId53" display="\\Elizabethpc\2014\GENERALIDADES2014W\ORDENES 2014\7015 CRISTOBAL PERLA.pdf"/>
    <hyperlink ref="H45" r:id="rId54" display="\\Elizabethpc\2014\GENERALIDADES2014W\ORDENES 2014\7016 FREDY BENITEZ.pdf"/>
    <hyperlink ref="H46" r:id="rId55" display="\\Elizabethpc\2014\GENERALIDADES2014W\ORDENES 2014\7017 JOSE BERRIOS.pdf"/>
    <hyperlink ref="H47" r:id="rId56" display="\\Elizabethpc\2014\GENERALIDADES2014W\ORDENES 2014\7018 TATIAN VELARDE.pdf"/>
    <hyperlink ref="H48" r:id="rId57" display="\\Elizabethpc\2014\GENERALIDADES2014W\ORDENES 2014\7019 MARIO BERMUDEZ.pdf"/>
    <hyperlink ref="H49" r:id="rId58" display="\\Elizabethpc\2014\GENERALIDADES2014W\ORDENES 2014\7020 OTTO MONTOYA.pdf"/>
    <hyperlink ref="H50" r:id="rId59" display="\\Elizabethpc\2014\GENERALIDADES2014W\ORDENES 2014\7021 ANA TORRES.pdf"/>
    <hyperlink ref="H51" r:id="rId60" display="\\Elizabethpc\2014\GENERALIDADES2014W\ORDENES 2014\7022 JESUS GUTIERREZ.pdf"/>
    <hyperlink ref="H52" r:id="rId61" display="\\Elizabethpc\2014\GENERALIDADES2014W\ORDENES 2014\7023 LUIS QUIÑONEZ.pdf"/>
    <hyperlink ref="H53" r:id="rId62" display="\\Elizabethpc\2014\GENERALIDADES2014W\ORDENES 2014\7024 JOSE PINEDA.pdf"/>
    <hyperlink ref="H54" r:id="rId63" display="\\Elizabethpc\2014\GENERALIDADES2014W\ORDENES 2014\7025 JAIME GARCIA.pdf"/>
    <hyperlink ref="H55" r:id="rId64" display="\\Elizabethpc\2014\GENERALIDADES2014W\ORDENES 2014\7026 VICTOR RIVERA.pdf"/>
    <hyperlink ref="H56" r:id="rId65" display="\\Elizabethpc\2014\GENERALIDADES2014W\ORDENES 2014\7027 JORGE VICENTE.pdf"/>
    <hyperlink ref="H57" r:id="rId66" display="\\Elizabethpc\2014\GENERALIDADES2014W\ORDENES 2014\7028 RICARDO PINEDA.pdf"/>
    <hyperlink ref="H58" r:id="rId67" display="\\Elizabethpc\2014\GENERALIDADES2014W\ORDENES 2014\7029 OSCAR IBAÑEZ.pdf"/>
    <hyperlink ref="H59" r:id="rId68" display="\\Elizabethpc\2014\GENERALIDADES2014W\ORDENES 2014\7030 MIGUEL TENZE.pdf"/>
    <hyperlink ref="H60" r:id="rId69" display="\\Elizabethpc\2014\GENERALIDADES2014W\ORDENES 2014\7031 ANDRES ZIMMERMANN.pdf"/>
    <hyperlink ref="H61" r:id="rId70" display="\\Elizabethpc\2014\GENERALIDADES2014W\ORDENES 2014\7032 LAURA VARGAS.pdf"/>
    <hyperlink ref="H62" r:id="rId71" display="\\Elizabethpc\2014\GENERALIDADES2014W\ORDENES 2014\7033 ANA GUERRA.pdf"/>
    <hyperlink ref="H63" r:id="rId72" display="\\Elizabethpc\2014\GENERALIDADES2014W\ORDENES 2014\7034 DANIEL TORRES.pdf"/>
    <hyperlink ref="H64" r:id="rId73" display="\\Elizabethpc\2014\GENERALIDADES2014W\ORDENES 2014\7035 MIGUEL YANES.pdf"/>
    <hyperlink ref="H65" r:id="rId74" display="\\Elizabethpc\2014\GENERALIDADES2014W\ORDENES 2014\7036 SONIA MINERO.pdf"/>
    <hyperlink ref="H66" r:id="rId75" display="\\Elizabethpc\2014\GENERALIDADES2014W\ORDENES 2014\7037 SARA ALFARO.pdf"/>
    <hyperlink ref="H67" r:id="rId76" display="\\Elizabethpc\2014\GENERALIDADES2014W\ORDENES 2014\7038 URIESA.pdf"/>
    <hyperlink ref="H68" r:id="rId77" display="\\Elizabethpc\2014\GENERALIDADES2014W\ORDENES 2014\7039 JOSE SANTOS.pdf"/>
    <hyperlink ref="H151" r:id="rId78" display="\\Elizabethpc\2014\GENERALIDADES2014W\ORDENES 2014\7043 JOSE GIL MAJANO.pdf"/>
    <hyperlink ref="H107" r:id="rId79"/>
    <hyperlink ref="H27" r:id="rId80" display="\\Elizabethpc\2014\GENERALIDADES2014W\ORDENES 2014\6980 TELECOMODA.pdf"/>
    <hyperlink ref="H105" r:id="rId81" display="Contrato de Servicio N° 08/2014"/>
    <hyperlink ref="H157" r:id="rId82"/>
    <hyperlink ref="H136" r:id="rId83" display="\\Elizabethpc\2014\GENERALIDADES2014W\ORDENES 2014\7059 REAL INVERSIONES.pdf"/>
    <hyperlink ref="H154" r:id="rId84" display="\\Elizabethpc\2014\GENERALIDADES2014W\ORDENES 2014\7054 MARIO GUEVARA.pdf"/>
    <hyperlink ref="H161" r:id="rId85" display="\\Elizabethpc\2014\GENERALIDADES2014W\ORDENES 2014\7049 EDITORIAL ALTAMIRANO.pdf"/>
    <hyperlink ref="H163" r:id="rId86" display="\\Elizabethpc\2014\GENERALIDADES2014W\ORDENES 2014\7050 DUTRIZ HERMANOS.pdf"/>
    <hyperlink ref="H164" r:id="rId87" display="\\Elizabethpc\2014\GENERALIDADES2014W\ORDENES 2014\7053 EDITORIAL ALTAMIRANO.pdf"/>
    <hyperlink ref="H165" r:id="rId88" display="\\Elizabethpc\2014\GENERALIDADES2014W\ORDENES 2014\7052 COLATINO.pdf"/>
    <hyperlink ref="H162" r:id="rId89" display="\\Elizabethpc\2014\GENERALIDADES2014W\ORDENES 2014\7048 DUTRIZ HERMANOS.pdf"/>
    <hyperlink ref="H135" r:id="rId90" display="\\Elizabethpc\2014\GENERALIDADES2014W\ORDENES 2014\7055 SISECOR.pdf"/>
    <hyperlink ref="H175" r:id="rId91" display="\\Elizabethpc\2014\GENERALIDADES2014W\ORDENES 2014\7063 GRUPO RENDEROS.pdf"/>
    <hyperlink ref="H150" r:id="rId92" display="\\Elizabethpc\2014\GENERALIDADES2014W\ORDENES 2014\7060 OXGASA.pdf"/>
    <hyperlink ref="H149" r:id="rId93" display="\\Elizabethpc\2014\GENERALIDADES2014W\ORDENES 2014\7061 ROBERTO ROGRIGUEZ.pdf"/>
    <hyperlink ref="H143" r:id="rId94" display="\\Elizabethpc\2014\GENERALIDADES2014W\ORDENES 2014\7044 DATA &amp; GRAPHICS.pdf"/>
    <hyperlink ref="H140" r:id="rId95" display="\\Elizabethpc\2014\GENERALIDADES2014W\ORDENES 2014\7047 INNOMED.pdf"/>
    <hyperlink ref="H139" r:id="rId96" display="\\Elizabethpc\2014\GENERALIDADES2014W\ORDENES 2014\7046 ST MEDIC.pdf"/>
    <hyperlink ref="H138" r:id="rId97" display="\\Elizabethpc\2014\GENERALIDADES2014W\ORDENES 2014\7045 SALVAMEDICA.pdf"/>
    <hyperlink ref="H131" r:id="rId98" display="\\Elizabethpc\2014\GENERALIDADES2014W\ORDENES 2014\7042 COMUNICACIONES IBW.pdf"/>
    <hyperlink ref="H121" r:id="rId99" display="\\Elizabethpc\2014\GENERALIDADES2014W\ORDENES 2014\6990 LIBRERIA CERVANTES.pdf"/>
    <hyperlink ref="H120" r:id="rId100" display="\\Elizabethpc\2014\GENERALIDADES2014W\ORDENES 2014\6991 PAPELERA SANREY, S.A. DE C.V..pdf"/>
    <hyperlink ref="H119" r:id="rId101" display="\\Elizabethpc\2014\GENERALIDADES2014W\ORDENES 2014\6992 NOE ALBERTO GUILLEN.pdf"/>
    <hyperlink ref="H118" r:id="rId102" display="\\Elizabethpc\2014\GENERALIDADES2014W\ORDENES 2014\6993 BUSINESS CENTER.pdf"/>
    <hyperlink ref="H117" r:id="rId103" display="\\Elizabethpc\2014\GENERALIDADES2014W\ORDENES 2014\6994 AGELSA.pdf"/>
    <hyperlink ref="H116" r:id="rId104" display="\\Elizabethpc\2014\GENERALIDADES2014W\ORDENES 2014\6995 R Z. S.A. DE C.V..pdf"/>
    <hyperlink ref="H155" r:id="rId105" display="\\Elizabethpc\2014\GENERALIDADES2014W\ORDENES 2014\7058 IVAN OLIVER.pdf"/>
    <hyperlink ref="H156" r:id="rId106" display="\\Elizabethpc\2014\GENERALIDADES2014W\ORDENES 2014\7064 ROSA MANCIA.pdf"/>
    <hyperlink ref="H145" r:id="rId107" display="\\Elizabethpc\2014\GENERALIDADES2014W\ORDENES 2014\7065 SAFETY.pdf"/>
    <hyperlink ref="H146" r:id="rId108" display="\\Elizabethpc\2014\GENERALIDADES2014W\ORDENES 2014\7066 PRODUCTOS DIVERSOS.pdf"/>
    <hyperlink ref="H147" r:id="rId109" display="\\Elizabethpc\2014\GENERALIDADES2014W\ORDENES 2014\7067 OXGASA.pdf"/>
    <hyperlink ref="H148" r:id="rId110" display="\\Elizabethpc\2014\GENERALIDADES2014W\ORDENES 2014\7068 ELECTROLAB.pdf"/>
    <hyperlink ref="H141" r:id="rId111" display="\\Elizabethpc\2014\GENERALIDADES2014W\ORDENES 2014\7069 D´EMPAQUE, S.A. DE C.V..pdf"/>
    <hyperlink ref="H144" r:id="rId112" display="\\Elizabethpc\2014\GENERALIDADES2014W\ORDENES 2014\7062 FELIZ RIVAS.pdf"/>
    <hyperlink ref="H169" r:id="rId113" display="\\Elizabethpc\2014\GENERALIDADES2014W\ORDENES 2014\7073 CLEAN AIR.pdf"/>
    <hyperlink ref="H170" r:id="rId114" display="\\Elizabethpc\2014\GENERALIDADES2014W\ORDENES 2014\7074 RICOH.pdf"/>
    <hyperlink ref="H171" r:id="rId115" display="\\Elizabethpc\2014\GENERALIDADES2014W\ORDENES 2014\7076 DPG.pdf"/>
    <hyperlink ref="H172" r:id="rId116" display="\\Elizabethpc\2014\GENERALIDADES2014W\ORDENES 2014\7077 SCREENCHECK.pdf"/>
    <hyperlink ref="H178" r:id="rId117" display="\\Elizabethpc\2014\GENERALIDADES2014W\ORDENES 2014\7083 CALCULADORAS Y TECLADOS.pdf"/>
    <hyperlink ref="H173" r:id="rId118" display="\\Elizabethpc\2014\GENERALIDADES2014W\ORDENES 2014\7085 CONSTRUMARKET.pdf"/>
    <hyperlink ref="H174" r:id="rId119" display="\\Elizabethpc\2014\GENERALIDADES2014W\ORDENES 2014\7086 DIMEGA.pdf"/>
    <hyperlink ref="H166" r:id="rId120" display="\\Elizabethpc\2014\GENERALIDADES2014W\ORDENES 2014\7081 MARIA MEJIA.pdf"/>
    <hyperlink ref="H167" r:id="rId121" display="\\Elizabethpc\2014\GENERALIDADES2014W\ORDENES 2014\7079 COMERCIALIZADORA BF.pdf"/>
    <hyperlink ref="H168" r:id="rId122" display="\\Elizabethpc\2014\GENERALIDADES2014W\ORDENES 2014\7082 MARIA AGUILAR.pdf"/>
    <hyperlink ref="H186" r:id="rId123" display="\\Elizabethpc\2014\GENERALIDADES2014W\ORDENES 2014\7084 PATRICIA GARCIA.pdf"/>
    <hyperlink ref="H187" r:id="rId124" display="\\Elizabethpc\2014\GENERALIDADES2014W\ORDENES 2014\7087 GUSTAVO ERNESTO RETANA JAVIER.pdf"/>
    <hyperlink ref="H196" r:id="rId125" display="\\Elizabethpc\2014\GENERALIDADES2014W\ORDENES 2014\7088 DUTRIZ HERMANOS.pdf"/>
    <hyperlink ref="H197" r:id="rId126" display="\\Elizabethpc\2014\GENERALIDADES2014W\ORDENES 2014\7089 EDITORIAL ALTAMIRANO.pdf"/>
    <hyperlink ref="H193" r:id="rId127" display="\\Elizabethpc\2014\GENERALIDADES2014W\ORDENES 2014\7091 ROBERTO FROT.pdf"/>
    <hyperlink ref="H180" r:id="rId128" display="\\Elizabethpc\2014\GENERALIDADES2014W\ORDENES 2014\7093 YSLR LA ROMANTICA.pdf"/>
    <hyperlink ref="H181" r:id="rId129" display="\\Elizabethpc\2014\GENERALIDADES2014W\ORDENES 2014\7095 AGAPE.pdf"/>
    <hyperlink ref="H182" r:id="rId130" display="\\Elizabethpc\2014\GENERALIDADES2014W\ORDENES 2014\7096 EMISORAS UNIDAS.pdf"/>
    <hyperlink ref="H183" r:id="rId131" display="\\Elizabethpc\2014\GENERALIDADES2014W\ORDENES 2014\7097 RADIO INDUSTRIA M Y M.pdf"/>
    <hyperlink ref="H184" r:id="rId132" display="\\Elizabethpc\2014\GENERALIDADES2014W\ORDENES 2014\7098 STEREO 94.pdf"/>
    <hyperlink ref="H185" r:id="rId133" display="\\Elizabethpc\2014\GENERALIDADES2014W\ORDENES 2014\7099 RADIO CADENA YSKL.pdf"/>
    <hyperlink ref="H179" r:id="rId134" display="\\Elizabethpc\2014\GENERALIDADES2014W\ORDENES 2014\7092 Y.S.L.N LA MONUMENTAL.pdf"/>
    <hyperlink ref="H190" r:id="rId135" display="\\Elizabethpc\2014\GENERALIDADES2014W\ORDENES 2014\7090 ROBERTO RODRIGUEZ.pdf"/>
    <hyperlink ref="H191" r:id="rId136" display="\\Elizabethpc\2014\GENERALIDADES2014W\ORDENES 2014\7101 ROXANA MUÑOZ.pdf"/>
    <hyperlink ref="H192" r:id="rId137" display="\\Elizabethpc\2014\GENERALIDADES2014W\ORDENES 2014\7102 CONSUELO COTO DE CORDERO.pdf"/>
    <hyperlink ref="H194" r:id="rId138" display="\\Elizabethpc\2014\GENERALIDADES2014W\ORDENES 2014\7103 EL LANCERO.pdf"/>
    <hyperlink ref="H207" r:id="rId139" display="\\Elizabethpc\2014\GENERALIDADES2014W\ORDENES 2014\7106 EDITORA EL MUNDO.pdf"/>
    <hyperlink ref="H208" r:id="rId140" display="\\Elizabethpc\2014\GENERALIDADES2014W\ORDENES 2014\7107 DUTRIZ HERMANOS.pdf"/>
    <hyperlink ref="H195" r:id="rId141" display="\\Elizabethpc\2014\GENERALIDADES2014W\ORDENES 2014\7105 DATA &amp; GRAPHICS.pdf"/>
    <hyperlink ref="H205" r:id="rId142" display="\\Elizabethpc\2014\GENERALIDADES2014W\ORDENES 2014\7108 IVAN OLIVER.pdf"/>
    <hyperlink ref="H176" r:id="rId143" display="\\Elizabethpc\2014\GENERALIDADES2014W\ORDENES 2014\7104 TELECOMODA.pdf"/>
    <hyperlink ref="H206" r:id="rId144" display="\\Elizabethpc\2014\GENERALIDADES2014W\ORDENES 2014\7109 ARSEGUI DE EL SALVADOR.pdf"/>
    <hyperlink ref="H211" r:id="rId145" display="\\Elizabethpc\2014\GENERALIDADES2014W\ORDENES 2014\7110 TOROGOZ.pdf"/>
    <hyperlink ref="H213" r:id="rId146" display="\\Elizabethpc\2014\GENERALIDADES2014W\ORDENES 2014\7111 EDITORA EL MUNDO.pdf"/>
    <hyperlink ref="H216" r:id="rId147" display="\\Elizabethpc\2014\GENERALIDADES2014W\ORDENES 2014\7117 SISECOR.pdf"/>
    <hyperlink ref="H133" r:id="rId148"/>
    <hyperlink ref="H134" r:id="rId149"/>
    <hyperlink ref="H188" r:id="rId150"/>
    <hyperlink ref="H189" r:id="rId151"/>
    <hyperlink ref="H209" r:id="rId152" display="\\Elizabethpc\2014\GENERALIDADES2014W\ORDENES 2014\7115 ROBERTO FROT.pdf"/>
    <hyperlink ref="H210" r:id="rId153"/>
    <hyperlink ref="H212" r:id="rId154" display="\\Elizabethpc\2014\GENERALIDADES2014W\ORDENES 2014\7112 INNOVACIONES MEDICAS.pdf"/>
    <hyperlink ref="H214" r:id="rId155" display="\\Elizabethpc\2014\GENERALIDADES2014W\ORDENES 2014\7116 SEGACORP.pdf"/>
    <hyperlink ref="H122" r:id="rId156"/>
    <hyperlink ref="H215" r:id="rId157" display="\\Elizabethpc\2014\GENERALIDADES2014W\ORDENES 2014\7119 SISECOR.pdf"/>
    <hyperlink ref="H217" r:id="rId158" display="\\Elizabethpc\2014\GENERALIDADES2014W\ORDENES 2014\7118 GRISELDA SIMON.pdf"/>
    <hyperlink ref="H219" r:id="rId159" display="\\Elizabethpc\2014\GENERALIDADES2014W\ORDENES 2014\7121 SERVICIOS ALIMENTICIOS C. Y R..pdf"/>
    <hyperlink ref="H132" r:id="rId160" display="Contrato de Suministro N° 19/2013"/>
    <hyperlink ref="H220" r:id="rId161" display="\\Elizabethpc\2014\GENERALIDADES2014W\ORDENES 2014\7123 JORGE ABARCA.pdf"/>
    <hyperlink ref="H221" r:id="rId162"/>
    <hyperlink ref="H222" r:id="rId163" display="\\Elizabethpc\2014\GENERALIDADES2014W\ORDENES 2014\7134 SERVICIOS DIVERSOS.pdf"/>
    <hyperlink ref="H228" r:id="rId164" display="\\Elizabethpc\2014\GENERALIDADES2014W\ORDENES 2014\7139 DUTRIZ HERMANOS.pdf"/>
    <hyperlink ref="H224" r:id="rId165" display="\\Elizabethpc\2014\GENERALIDADES2014W\ORDENES 2014\7138 PODES.pdf"/>
    <hyperlink ref="H225" r:id="rId166" display="\\Elizabethpc\2014\GENERALIDADES2014W\ORDENES 2014\7137 IVAN OLIVER.pdf"/>
    <hyperlink ref="H226" r:id="rId167" display="\\Elizabethpc\2014\GENERALIDADES2014W\ORDENES 2014\7136 MARIO GUEVARA.pdf"/>
    <hyperlink ref="H198" r:id="rId168" display="\\Elizabethpc\2014\GENERALIDADES2014W\ORDENES 2014\7125 LIDIA MARTINEZ.pdf"/>
    <hyperlink ref="H200" r:id="rId169" display="7126 - 7127"/>
    <hyperlink ref="H201" r:id="rId170" display="\\Elizabethpc\2014\GENERALIDADES2014W\ORDENES 2014\7128 FARMACIA SAN NICOLAS.pdf"/>
    <hyperlink ref="H199" r:id="rId171"/>
    <hyperlink ref="H104" r:id="rId172"/>
    <hyperlink ref="H234" r:id="rId173" display="\\Elizabethpc\2014\GENERALIDADES2014W\ORDENES 2014\7141 DUTRIZ HERMANOS.pdf"/>
    <hyperlink ref="H227" r:id="rId174" display="\\Elizabethpc\2014\GENERALIDADES2014W\ORDENES 2014\7140 CLINICAS CANDRAY.pdf"/>
    <hyperlink ref="H232" r:id="rId175" display="\\Elizabethpc\2014\GENERALIDADES2014W\ORDENES 2014\7142 DATA &amp; GRAPHICS.pdf"/>
    <hyperlink ref="H229" r:id="rId176" display="\\Elizabethpc\2014\GENERALIDADES2014W\ORDENES 2014\7144 RED EMPRESARIAL, S.A. DE C.V..pdf"/>
    <hyperlink ref="H231" r:id="rId177" display="\\Elizabethpc\2014\GENERALIDADES2014W\ORDENES 2014\7143 RICOH EL SALVADOR, S.A. DE C.V..pdf"/>
    <hyperlink ref="H233" r:id="rId178" display="\\Elizabethpc\2014\GENERALIDADES2014W\ORDENES 2014\7146 ENRIQUE CORDOVA.pdf"/>
    <hyperlink ref="H230" r:id="rId179" display="\\Elizabethpc\2014\GENERALIDADES2014W\ORDENES 2014\7145 DATA &amp; GRAPHICS.pdf"/>
    <hyperlink ref="H202" r:id="rId180"/>
    <hyperlink ref="H204" r:id="rId181"/>
    <hyperlink ref="H203" r:id="rId182"/>
    <hyperlink ref="H223" r:id="rId183"/>
    <hyperlink ref="H236" r:id="rId184" display="\\Elizabethpc\2014\GENERALIDADES2014W\ORDENES 2014\7148 JARET NAUN MORAN SORTO.pdf"/>
    <hyperlink ref="H235" r:id="rId185" display="\\Elizabethpc\2014\GENERALIDADES2014W\ORDENES 2014\7147 MJ REMODELACIONES, S.A. DE C.V..pdf"/>
    <hyperlink ref="H243" r:id="rId186" display="´04/2014"/>
    <hyperlink ref="H246" r:id="rId187"/>
    <hyperlink ref="H69" r:id="rId188"/>
    <hyperlink ref="H71" r:id="rId189"/>
    <hyperlink ref="H73" r:id="rId190"/>
    <hyperlink ref="H74" r:id="rId191"/>
    <hyperlink ref="H75" r:id="rId192"/>
    <hyperlink ref="H76" r:id="rId193"/>
    <hyperlink ref="H78" r:id="rId194"/>
    <hyperlink ref="H218" r:id="rId195"/>
    <hyperlink ref="H77" r:id="rId196"/>
    <hyperlink ref="H70" r:id="rId197"/>
    <hyperlink ref="H72" r:id="rId198"/>
    <hyperlink ref="H238" r:id="rId199"/>
    <hyperlink ref="H239" r:id="rId200"/>
    <hyperlink ref="H240" r:id="rId201"/>
    <hyperlink ref="H241" r:id="rId202"/>
    <hyperlink ref="H242" r:id="rId203"/>
    <hyperlink ref="H237" r:id="rId204"/>
    <hyperlink ref="H244" r:id="rId205"/>
    <hyperlink ref="H245" r:id="rId206"/>
    <hyperlink ref="H247" r:id="rId207"/>
    <hyperlink ref="H248" r:id="rId208"/>
    <hyperlink ref="H251" r:id="rId209"/>
    <hyperlink ref="H249" r:id="rId210"/>
    <hyperlink ref="H252" r:id="rId211"/>
    <hyperlink ref="H250" r:id="rId212"/>
    <hyperlink ref="H253" r:id="rId213"/>
    <hyperlink ref="H254" r:id="rId214"/>
    <hyperlink ref="H261" r:id="rId215"/>
    <hyperlink ref="H257" r:id="rId216"/>
    <hyperlink ref="H259" r:id="rId217"/>
    <hyperlink ref="H260" r:id="rId218"/>
    <hyperlink ref="H264" r:id="rId219"/>
    <hyperlink ref="H263" r:id="rId220"/>
    <hyperlink ref="H177" r:id="rId221"/>
    <hyperlink ref="H262" r:id="rId222"/>
    <hyperlink ref="H265" r:id="rId223"/>
    <hyperlink ref="H258" r:id="rId224"/>
    <hyperlink ref="H270" r:id="rId225"/>
    <hyperlink ref="H271" r:id="rId226"/>
    <hyperlink ref="H275" r:id="rId227"/>
    <hyperlink ref="H278" r:id="rId228"/>
    <hyperlink ref="H279" r:id="rId229"/>
    <hyperlink ref="H280" r:id="rId230"/>
    <hyperlink ref="H283" r:id="rId231"/>
    <hyperlink ref="H94" r:id="rId232"/>
    <hyperlink ref="H281" r:id="rId233"/>
    <hyperlink ref="H277" r:id="rId234"/>
    <hyperlink ref="H276" r:id="rId235"/>
    <hyperlink ref="H274" r:id="rId236"/>
    <hyperlink ref="H273" r:id="rId237"/>
    <hyperlink ref="H272" r:id="rId238"/>
    <hyperlink ref="H282" r:id="rId239"/>
    <hyperlink ref="H255" r:id="rId240"/>
    <hyperlink ref="H256" r:id="rId241"/>
    <hyperlink ref="H266" r:id="rId242"/>
    <hyperlink ref="H268" r:id="rId243"/>
    <hyperlink ref="H269" r:id="rId244"/>
    <hyperlink ref="H285" r:id="rId245"/>
    <hyperlink ref="H79" r:id="rId246"/>
    <hyperlink ref="H80" r:id="rId247"/>
    <hyperlink ref="H81" r:id="rId248"/>
    <hyperlink ref="H82" r:id="rId249"/>
    <hyperlink ref="H83" r:id="rId250"/>
    <hyperlink ref="H84" r:id="rId251"/>
    <hyperlink ref="H85" r:id="rId252"/>
    <hyperlink ref="H86" r:id="rId253"/>
    <hyperlink ref="H87" r:id="rId254"/>
    <hyperlink ref="H88" r:id="rId255"/>
    <hyperlink ref="H89" r:id="rId256"/>
    <hyperlink ref="H90" r:id="rId257"/>
    <hyperlink ref="H91" r:id="rId258"/>
    <hyperlink ref="H92" r:id="rId259"/>
    <hyperlink ref="H93" r:id="rId260"/>
    <hyperlink ref="H95" r:id="rId261"/>
    <hyperlink ref="H96" r:id="rId262"/>
    <hyperlink ref="H97" r:id="rId263"/>
    <hyperlink ref="H98" r:id="rId264"/>
    <hyperlink ref="H99" r:id="rId265"/>
    <hyperlink ref="H100" r:id="rId266"/>
    <hyperlink ref="H101" r:id="rId267"/>
    <hyperlink ref="H284" r:id="rId268"/>
    <hyperlink ref="H286" r:id="rId269"/>
    <hyperlink ref="H288" r:id="rId270"/>
    <hyperlink ref="H289" r:id="rId271"/>
    <hyperlink ref="H290" r:id="rId272"/>
    <hyperlink ref="H309" r:id="rId273"/>
    <hyperlink ref="H287" r:id="rId274"/>
    <hyperlink ref="H291" r:id="rId275" display="096/201014"/>
    <hyperlink ref="H292" r:id="rId276"/>
    <hyperlink ref="H293" r:id="rId277"/>
    <hyperlink ref="H297" r:id="rId278"/>
    <hyperlink ref="H298" r:id="rId279"/>
    <hyperlink ref="H299" r:id="rId280"/>
    <hyperlink ref="H300" r:id="rId281"/>
    <hyperlink ref="H301" r:id="rId282"/>
    <hyperlink ref="H294" r:id="rId283"/>
    <hyperlink ref="H295" r:id="rId284"/>
    <hyperlink ref="H296" r:id="rId285"/>
    <hyperlink ref="H302" r:id="rId286"/>
    <hyperlink ref="H267" r:id="rId287"/>
    <hyperlink ref="H303" r:id="rId288"/>
    <hyperlink ref="H307" r:id="rId289"/>
    <hyperlink ref="H306" r:id="rId290"/>
    <hyperlink ref="H305" r:id="rId291"/>
    <hyperlink ref="H304" r:id="rId292"/>
    <hyperlink ref="H308" r:id="rId293"/>
    <hyperlink ref="H310" r:id="rId294"/>
    <hyperlink ref="H319" r:id="rId295"/>
    <hyperlink ref="H318" r:id="rId296"/>
    <hyperlink ref="H317" r:id="rId297"/>
    <hyperlink ref="H316" r:id="rId298"/>
    <hyperlink ref="H315" r:id="rId299"/>
    <hyperlink ref="H314" r:id="rId300"/>
    <hyperlink ref="H313" r:id="rId301"/>
    <hyperlink ref="H320" r:id="rId302"/>
    <hyperlink ref="H321" r:id="rId303" display="CONTRATO DE SUMINISTRO N° 16/2014"/>
    <hyperlink ref="H322" r:id="rId304" display="CONTRATO DE SUMINISTRO N° 25/2014"/>
    <hyperlink ref="H311" r:id="rId305"/>
    <hyperlink ref="H323" r:id="rId306"/>
    <hyperlink ref="H324" r:id="rId307"/>
    <hyperlink ref="H325" r:id="rId308"/>
    <hyperlink ref="H326" r:id="rId309"/>
    <hyperlink ref="H327" r:id="rId310"/>
  </hyperlinks>
  <printOptions horizontalCentered="1"/>
  <pageMargins left="0" right="0" top="0" bottom="0" header="0" footer="0"/>
  <pageSetup scale="48" orientation="landscape" r:id="rId311"/>
  <headerFooter alignWithMargins="0"/>
  <drawing r:id="rId3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Q506"/>
  <sheetViews>
    <sheetView zoomScale="64" zoomScaleNormal="64" zoomScaleSheetLayoutView="53" workbookViewId="0">
      <pane ySplit="8" topLeftCell="A375" activePane="bottomLeft" state="frozen"/>
      <selection pane="bottomLeft" activeCell="D370" sqref="D370"/>
    </sheetView>
  </sheetViews>
  <sheetFormatPr baseColWidth="10" defaultColWidth="11.7109375" defaultRowHeight="63.75" customHeight="1" x14ac:dyDescent="0.2"/>
  <cols>
    <col min="1" max="1" width="13" style="276" customWidth="1"/>
    <col min="2" max="2" width="32.5703125" style="281" customWidth="1"/>
    <col min="3" max="3" width="32.5703125" style="282" customWidth="1"/>
    <col min="4" max="4" width="16.42578125" style="283" customWidth="1"/>
    <col min="5" max="5" width="16.42578125" style="284" customWidth="1"/>
    <col min="6" max="6" width="16.42578125" style="281" customWidth="1"/>
    <col min="7" max="7" width="27" style="281" customWidth="1"/>
    <col min="8" max="8" width="20" style="281" customWidth="1"/>
    <col min="9" max="10" width="8.28515625" style="273" customWidth="1"/>
    <col min="11" max="11" width="8.42578125" style="273" customWidth="1"/>
    <col min="12" max="12" width="11.5703125" style="273" customWidth="1"/>
    <col min="13" max="13" width="3.7109375" style="278" bestFit="1" customWidth="1"/>
    <col min="14" max="14" width="6.5703125" style="278" bestFit="1" customWidth="1"/>
    <col min="15" max="16" width="4.140625" style="278" bestFit="1" customWidth="1"/>
    <col min="17" max="17" width="71.140625" style="278" customWidth="1"/>
    <col min="18" max="28" width="11.7109375" style="273" customWidth="1"/>
    <col min="29" max="256" width="11.7109375" style="273"/>
    <col min="257" max="257" width="9.7109375" style="273" customWidth="1"/>
    <col min="258" max="259" width="32.5703125" style="273" customWidth="1"/>
    <col min="260" max="262" width="16.42578125" style="273" customWidth="1"/>
    <col min="263" max="263" width="27" style="273" customWidth="1"/>
    <col min="264" max="264" width="16.7109375" style="273" customWidth="1"/>
    <col min="265" max="272" width="11.7109375" style="273" customWidth="1"/>
    <col min="273" max="273" width="41" style="273" customWidth="1"/>
    <col min="274" max="284" width="11.7109375" style="273" customWidth="1"/>
    <col min="285" max="512" width="11.7109375" style="273"/>
    <col min="513" max="513" width="9.7109375" style="273" customWidth="1"/>
    <col min="514" max="515" width="32.5703125" style="273" customWidth="1"/>
    <col min="516" max="518" width="16.42578125" style="273" customWidth="1"/>
    <col min="519" max="519" width="27" style="273" customWidth="1"/>
    <col min="520" max="520" width="16.7109375" style="273" customWidth="1"/>
    <col min="521" max="528" width="11.7109375" style="273" customWidth="1"/>
    <col min="529" max="529" width="41" style="273" customWidth="1"/>
    <col min="530" max="540" width="11.7109375" style="273" customWidth="1"/>
    <col min="541" max="768" width="11.7109375" style="273"/>
    <col min="769" max="769" width="9.7109375" style="273" customWidth="1"/>
    <col min="770" max="771" width="32.5703125" style="273" customWidth="1"/>
    <col min="772" max="774" width="16.42578125" style="273" customWidth="1"/>
    <col min="775" max="775" width="27" style="273" customWidth="1"/>
    <col min="776" max="776" width="16.7109375" style="273" customWidth="1"/>
    <col min="777" max="784" width="11.7109375" style="273" customWidth="1"/>
    <col min="785" max="785" width="41" style="273" customWidth="1"/>
    <col min="786" max="796" width="11.7109375" style="273" customWidth="1"/>
    <col min="797" max="1024" width="11.7109375" style="273"/>
    <col min="1025" max="1025" width="9.7109375" style="273" customWidth="1"/>
    <col min="1026" max="1027" width="32.5703125" style="273" customWidth="1"/>
    <col min="1028" max="1030" width="16.42578125" style="273" customWidth="1"/>
    <col min="1031" max="1031" width="27" style="273" customWidth="1"/>
    <col min="1032" max="1032" width="16.7109375" style="273" customWidth="1"/>
    <col min="1033" max="1040" width="11.7109375" style="273" customWidth="1"/>
    <col min="1041" max="1041" width="41" style="273" customWidth="1"/>
    <col min="1042" max="1052" width="11.7109375" style="273" customWidth="1"/>
    <col min="1053" max="1280" width="11.7109375" style="273"/>
    <col min="1281" max="1281" width="9.7109375" style="273" customWidth="1"/>
    <col min="1282" max="1283" width="32.5703125" style="273" customWidth="1"/>
    <col min="1284" max="1286" width="16.42578125" style="273" customWidth="1"/>
    <col min="1287" max="1287" width="27" style="273" customWidth="1"/>
    <col min="1288" max="1288" width="16.7109375" style="273" customWidth="1"/>
    <col min="1289" max="1296" width="11.7109375" style="273" customWidth="1"/>
    <col min="1297" max="1297" width="41" style="273" customWidth="1"/>
    <col min="1298" max="1308" width="11.7109375" style="273" customWidth="1"/>
    <col min="1309" max="1536" width="11.7109375" style="273"/>
    <col min="1537" max="1537" width="9.7109375" style="273" customWidth="1"/>
    <col min="1538" max="1539" width="32.5703125" style="273" customWidth="1"/>
    <col min="1540" max="1542" width="16.42578125" style="273" customWidth="1"/>
    <col min="1543" max="1543" width="27" style="273" customWidth="1"/>
    <col min="1544" max="1544" width="16.7109375" style="273" customWidth="1"/>
    <col min="1545" max="1552" width="11.7109375" style="273" customWidth="1"/>
    <col min="1553" max="1553" width="41" style="273" customWidth="1"/>
    <col min="1554" max="1564" width="11.7109375" style="273" customWidth="1"/>
    <col min="1565" max="1792" width="11.7109375" style="273"/>
    <col min="1793" max="1793" width="9.7109375" style="273" customWidth="1"/>
    <col min="1794" max="1795" width="32.5703125" style="273" customWidth="1"/>
    <col min="1796" max="1798" width="16.42578125" style="273" customWidth="1"/>
    <col min="1799" max="1799" width="27" style="273" customWidth="1"/>
    <col min="1800" max="1800" width="16.7109375" style="273" customWidth="1"/>
    <col min="1801" max="1808" width="11.7109375" style="273" customWidth="1"/>
    <col min="1809" max="1809" width="41" style="273" customWidth="1"/>
    <col min="1810" max="1820" width="11.7109375" style="273" customWidth="1"/>
    <col min="1821" max="2048" width="11.7109375" style="273"/>
    <col min="2049" max="2049" width="9.7109375" style="273" customWidth="1"/>
    <col min="2050" max="2051" width="32.5703125" style="273" customWidth="1"/>
    <col min="2052" max="2054" width="16.42578125" style="273" customWidth="1"/>
    <col min="2055" max="2055" width="27" style="273" customWidth="1"/>
    <col min="2056" max="2056" width="16.7109375" style="273" customWidth="1"/>
    <col min="2057" max="2064" width="11.7109375" style="273" customWidth="1"/>
    <col min="2065" max="2065" width="41" style="273" customWidth="1"/>
    <col min="2066" max="2076" width="11.7109375" style="273" customWidth="1"/>
    <col min="2077" max="2304" width="11.7109375" style="273"/>
    <col min="2305" max="2305" width="9.7109375" style="273" customWidth="1"/>
    <col min="2306" max="2307" width="32.5703125" style="273" customWidth="1"/>
    <col min="2308" max="2310" width="16.42578125" style="273" customWidth="1"/>
    <col min="2311" max="2311" width="27" style="273" customWidth="1"/>
    <col min="2312" max="2312" width="16.7109375" style="273" customWidth="1"/>
    <col min="2313" max="2320" width="11.7109375" style="273" customWidth="1"/>
    <col min="2321" max="2321" width="41" style="273" customWidth="1"/>
    <col min="2322" max="2332" width="11.7109375" style="273" customWidth="1"/>
    <col min="2333" max="2560" width="11.7109375" style="273"/>
    <col min="2561" max="2561" width="9.7109375" style="273" customWidth="1"/>
    <col min="2562" max="2563" width="32.5703125" style="273" customWidth="1"/>
    <col min="2564" max="2566" width="16.42578125" style="273" customWidth="1"/>
    <col min="2567" max="2567" width="27" style="273" customWidth="1"/>
    <col min="2568" max="2568" width="16.7109375" style="273" customWidth="1"/>
    <col min="2569" max="2576" width="11.7109375" style="273" customWidth="1"/>
    <col min="2577" max="2577" width="41" style="273" customWidth="1"/>
    <col min="2578" max="2588" width="11.7109375" style="273" customWidth="1"/>
    <col min="2589" max="2816" width="11.7109375" style="273"/>
    <col min="2817" max="2817" width="9.7109375" style="273" customWidth="1"/>
    <col min="2818" max="2819" width="32.5703125" style="273" customWidth="1"/>
    <col min="2820" max="2822" width="16.42578125" style="273" customWidth="1"/>
    <col min="2823" max="2823" width="27" style="273" customWidth="1"/>
    <col min="2824" max="2824" width="16.7109375" style="273" customWidth="1"/>
    <col min="2825" max="2832" width="11.7109375" style="273" customWidth="1"/>
    <col min="2833" max="2833" width="41" style="273" customWidth="1"/>
    <col min="2834" max="2844" width="11.7109375" style="273" customWidth="1"/>
    <col min="2845" max="3072" width="11.7109375" style="273"/>
    <col min="3073" max="3073" width="9.7109375" style="273" customWidth="1"/>
    <col min="3074" max="3075" width="32.5703125" style="273" customWidth="1"/>
    <col min="3076" max="3078" width="16.42578125" style="273" customWidth="1"/>
    <col min="3079" max="3079" width="27" style="273" customWidth="1"/>
    <col min="3080" max="3080" width="16.7109375" style="273" customWidth="1"/>
    <col min="3081" max="3088" width="11.7109375" style="273" customWidth="1"/>
    <col min="3089" max="3089" width="41" style="273" customWidth="1"/>
    <col min="3090" max="3100" width="11.7109375" style="273" customWidth="1"/>
    <col min="3101" max="3328" width="11.7109375" style="273"/>
    <col min="3329" max="3329" width="9.7109375" style="273" customWidth="1"/>
    <col min="3330" max="3331" width="32.5703125" style="273" customWidth="1"/>
    <col min="3332" max="3334" width="16.42578125" style="273" customWidth="1"/>
    <col min="3335" max="3335" width="27" style="273" customWidth="1"/>
    <col min="3336" max="3336" width="16.7109375" style="273" customWidth="1"/>
    <col min="3337" max="3344" width="11.7109375" style="273" customWidth="1"/>
    <col min="3345" max="3345" width="41" style="273" customWidth="1"/>
    <col min="3346" max="3356" width="11.7109375" style="273" customWidth="1"/>
    <col min="3357" max="3584" width="11.7109375" style="273"/>
    <col min="3585" max="3585" width="9.7109375" style="273" customWidth="1"/>
    <col min="3586" max="3587" width="32.5703125" style="273" customWidth="1"/>
    <col min="3588" max="3590" width="16.42578125" style="273" customWidth="1"/>
    <col min="3591" max="3591" width="27" style="273" customWidth="1"/>
    <col min="3592" max="3592" width="16.7109375" style="273" customWidth="1"/>
    <col min="3593" max="3600" width="11.7109375" style="273" customWidth="1"/>
    <col min="3601" max="3601" width="41" style="273" customWidth="1"/>
    <col min="3602" max="3612" width="11.7109375" style="273" customWidth="1"/>
    <col min="3613" max="3840" width="11.7109375" style="273"/>
    <col min="3841" max="3841" width="9.7109375" style="273" customWidth="1"/>
    <col min="3842" max="3843" width="32.5703125" style="273" customWidth="1"/>
    <col min="3844" max="3846" width="16.42578125" style="273" customWidth="1"/>
    <col min="3847" max="3847" width="27" style="273" customWidth="1"/>
    <col min="3848" max="3848" width="16.7109375" style="273" customWidth="1"/>
    <col min="3849" max="3856" width="11.7109375" style="273" customWidth="1"/>
    <col min="3857" max="3857" width="41" style="273" customWidth="1"/>
    <col min="3858" max="3868" width="11.7109375" style="273" customWidth="1"/>
    <col min="3869" max="4096" width="11.7109375" style="273"/>
    <col min="4097" max="4097" width="9.7109375" style="273" customWidth="1"/>
    <col min="4098" max="4099" width="32.5703125" style="273" customWidth="1"/>
    <col min="4100" max="4102" width="16.42578125" style="273" customWidth="1"/>
    <col min="4103" max="4103" width="27" style="273" customWidth="1"/>
    <col min="4104" max="4104" width="16.7109375" style="273" customWidth="1"/>
    <col min="4105" max="4112" width="11.7109375" style="273" customWidth="1"/>
    <col min="4113" max="4113" width="41" style="273" customWidth="1"/>
    <col min="4114" max="4124" width="11.7109375" style="273" customWidth="1"/>
    <col min="4125" max="4352" width="11.7109375" style="273"/>
    <col min="4353" max="4353" width="9.7109375" style="273" customWidth="1"/>
    <col min="4354" max="4355" width="32.5703125" style="273" customWidth="1"/>
    <col min="4356" max="4358" width="16.42578125" style="273" customWidth="1"/>
    <col min="4359" max="4359" width="27" style="273" customWidth="1"/>
    <col min="4360" max="4360" width="16.7109375" style="273" customWidth="1"/>
    <col min="4361" max="4368" width="11.7109375" style="273" customWidth="1"/>
    <col min="4369" max="4369" width="41" style="273" customWidth="1"/>
    <col min="4370" max="4380" width="11.7109375" style="273" customWidth="1"/>
    <col min="4381" max="4608" width="11.7109375" style="273"/>
    <col min="4609" max="4609" width="9.7109375" style="273" customWidth="1"/>
    <col min="4610" max="4611" width="32.5703125" style="273" customWidth="1"/>
    <col min="4612" max="4614" width="16.42578125" style="273" customWidth="1"/>
    <col min="4615" max="4615" width="27" style="273" customWidth="1"/>
    <col min="4616" max="4616" width="16.7109375" style="273" customWidth="1"/>
    <col min="4617" max="4624" width="11.7109375" style="273" customWidth="1"/>
    <col min="4625" max="4625" width="41" style="273" customWidth="1"/>
    <col min="4626" max="4636" width="11.7109375" style="273" customWidth="1"/>
    <col min="4637" max="4864" width="11.7109375" style="273"/>
    <col min="4865" max="4865" width="9.7109375" style="273" customWidth="1"/>
    <col min="4866" max="4867" width="32.5703125" style="273" customWidth="1"/>
    <col min="4868" max="4870" width="16.42578125" style="273" customWidth="1"/>
    <col min="4871" max="4871" width="27" style="273" customWidth="1"/>
    <col min="4872" max="4872" width="16.7109375" style="273" customWidth="1"/>
    <col min="4873" max="4880" width="11.7109375" style="273" customWidth="1"/>
    <col min="4881" max="4881" width="41" style="273" customWidth="1"/>
    <col min="4882" max="4892" width="11.7109375" style="273" customWidth="1"/>
    <col min="4893" max="5120" width="11.7109375" style="273"/>
    <col min="5121" max="5121" width="9.7109375" style="273" customWidth="1"/>
    <col min="5122" max="5123" width="32.5703125" style="273" customWidth="1"/>
    <col min="5124" max="5126" width="16.42578125" style="273" customWidth="1"/>
    <col min="5127" max="5127" width="27" style="273" customWidth="1"/>
    <col min="5128" max="5128" width="16.7109375" style="273" customWidth="1"/>
    <col min="5129" max="5136" width="11.7109375" style="273" customWidth="1"/>
    <col min="5137" max="5137" width="41" style="273" customWidth="1"/>
    <col min="5138" max="5148" width="11.7109375" style="273" customWidth="1"/>
    <col min="5149" max="5376" width="11.7109375" style="273"/>
    <col min="5377" max="5377" width="9.7109375" style="273" customWidth="1"/>
    <col min="5378" max="5379" width="32.5703125" style="273" customWidth="1"/>
    <col min="5380" max="5382" width="16.42578125" style="273" customWidth="1"/>
    <col min="5383" max="5383" width="27" style="273" customWidth="1"/>
    <col min="5384" max="5384" width="16.7109375" style="273" customWidth="1"/>
    <col min="5385" max="5392" width="11.7109375" style="273" customWidth="1"/>
    <col min="5393" max="5393" width="41" style="273" customWidth="1"/>
    <col min="5394" max="5404" width="11.7109375" style="273" customWidth="1"/>
    <col min="5405" max="5632" width="11.7109375" style="273"/>
    <col min="5633" max="5633" width="9.7109375" style="273" customWidth="1"/>
    <col min="5634" max="5635" width="32.5703125" style="273" customWidth="1"/>
    <col min="5636" max="5638" width="16.42578125" style="273" customWidth="1"/>
    <col min="5639" max="5639" width="27" style="273" customWidth="1"/>
    <col min="5640" max="5640" width="16.7109375" style="273" customWidth="1"/>
    <col min="5641" max="5648" width="11.7109375" style="273" customWidth="1"/>
    <col min="5649" max="5649" width="41" style="273" customWidth="1"/>
    <col min="5650" max="5660" width="11.7109375" style="273" customWidth="1"/>
    <col min="5661" max="5888" width="11.7109375" style="273"/>
    <col min="5889" max="5889" width="9.7109375" style="273" customWidth="1"/>
    <col min="5890" max="5891" width="32.5703125" style="273" customWidth="1"/>
    <col min="5892" max="5894" width="16.42578125" style="273" customWidth="1"/>
    <col min="5895" max="5895" width="27" style="273" customWidth="1"/>
    <col min="5896" max="5896" width="16.7109375" style="273" customWidth="1"/>
    <col min="5897" max="5904" width="11.7109375" style="273" customWidth="1"/>
    <col min="5905" max="5905" width="41" style="273" customWidth="1"/>
    <col min="5906" max="5916" width="11.7109375" style="273" customWidth="1"/>
    <col min="5917" max="6144" width="11.7109375" style="273"/>
    <col min="6145" max="6145" width="9.7109375" style="273" customWidth="1"/>
    <col min="6146" max="6147" width="32.5703125" style="273" customWidth="1"/>
    <col min="6148" max="6150" width="16.42578125" style="273" customWidth="1"/>
    <col min="6151" max="6151" width="27" style="273" customWidth="1"/>
    <col min="6152" max="6152" width="16.7109375" style="273" customWidth="1"/>
    <col min="6153" max="6160" width="11.7109375" style="273" customWidth="1"/>
    <col min="6161" max="6161" width="41" style="273" customWidth="1"/>
    <col min="6162" max="6172" width="11.7109375" style="273" customWidth="1"/>
    <col min="6173" max="6400" width="11.7109375" style="273"/>
    <col min="6401" max="6401" width="9.7109375" style="273" customWidth="1"/>
    <col min="6402" max="6403" width="32.5703125" style="273" customWidth="1"/>
    <col min="6404" max="6406" width="16.42578125" style="273" customWidth="1"/>
    <col min="6407" max="6407" width="27" style="273" customWidth="1"/>
    <col min="6408" max="6408" width="16.7109375" style="273" customWidth="1"/>
    <col min="6409" max="6416" width="11.7109375" style="273" customWidth="1"/>
    <col min="6417" max="6417" width="41" style="273" customWidth="1"/>
    <col min="6418" max="6428" width="11.7109375" style="273" customWidth="1"/>
    <col min="6429" max="6656" width="11.7109375" style="273"/>
    <col min="6657" max="6657" width="9.7109375" style="273" customWidth="1"/>
    <col min="6658" max="6659" width="32.5703125" style="273" customWidth="1"/>
    <col min="6660" max="6662" width="16.42578125" style="273" customWidth="1"/>
    <col min="6663" max="6663" width="27" style="273" customWidth="1"/>
    <col min="6664" max="6664" width="16.7109375" style="273" customWidth="1"/>
    <col min="6665" max="6672" width="11.7109375" style="273" customWidth="1"/>
    <col min="6673" max="6673" width="41" style="273" customWidth="1"/>
    <col min="6674" max="6684" width="11.7109375" style="273" customWidth="1"/>
    <col min="6685" max="6912" width="11.7109375" style="273"/>
    <col min="6913" max="6913" width="9.7109375" style="273" customWidth="1"/>
    <col min="6914" max="6915" width="32.5703125" style="273" customWidth="1"/>
    <col min="6916" max="6918" width="16.42578125" style="273" customWidth="1"/>
    <col min="6919" max="6919" width="27" style="273" customWidth="1"/>
    <col min="6920" max="6920" width="16.7109375" style="273" customWidth="1"/>
    <col min="6921" max="6928" width="11.7109375" style="273" customWidth="1"/>
    <col min="6929" max="6929" width="41" style="273" customWidth="1"/>
    <col min="6930" max="6940" width="11.7109375" style="273" customWidth="1"/>
    <col min="6941" max="7168" width="11.7109375" style="273"/>
    <col min="7169" max="7169" width="9.7109375" style="273" customWidth="1"/>
    <col min="7170" max="7171" width="32.5703125" style="273" customWidth="1"/>
    <col min="7172" max="7174" width="16.42578125" style="273" customWidth="1"/>
    <col min="7175" max="7175" width="27" style="273" customWidth="1"/>
    <col min="7176" max="7176" width="16.7109375" style="273" customWidth="1"/>
    <col min="7177" max="7184" width="11.7109375" style="273" customWidth="1"/>
    <col min="7185" max="7185" width="41" style="273" customWidth="1"/>
    <col min="7186" max="7196" width="11.7109375" style="273" customWidth="1"/>
    <col min="7197" max="7424" width="11.7109375" style="273"/>
    <col min="7425" max="7425" width="9.7109375" style="273" customWidth="1"/>
    <col min="7426" max="7427" width="32.5703125" style="273" customWidth="1"/>
    <col min="7428" max="7430" width="16.42578125" style="273" customWidth="1"/>
    <col min="7431" max="7431" width="27" style="273" customWidth="1"/>
    <col min="7432" max="7432" width="16.7109375" style="273" customWidth="1"/>
    <col min="7433" max="7440" width="11.7109375" style="273" customWidth="1"/>
    <col min="7441" max="7441" width="41" style="273" customWidth="1"/>
    <col min="7442" max="7452" width="11.7109375" style="273" customWidth="1"/>
    <col min="7453" max="7680" width="11.7109375" style="273"/>
    <col min="7681" max="7681" width="9.7109375" style="273" customWidth="1"/>
    <col min="7682" max="7683" width="32.5703125" style="273" customWidth="1"/>
    <col min="7684" max="7686" width="16.42578125" style="273" customWidth="1"/>
    <col min="7687" max="7687" width="27" style="273" customWidth="1"/>
    <col min="7688" max="7688" width="16.7109375" style="273" customWidth="1"/>
    <col min="7689" max="7696" width="11.7109375" style="273" customWidth="1"/>
    <col min="7697" max="7697" width="41" style="273" customWidth="1"/>
    <col min="7698" max="7708" width="11.7109375" style="273" customWidth="1"/>
    <col min="7709" max="7936" width="11.7109375" style="273"/>
    <col min="7937" max="7937" width="9.7109375" style="273" customWidth="1"/>
    <col min="7938" max="7939" width="32.5703125" style="273" customWidth="1"/>
    <col min="7940" max="7942" width="16.42578125" style="273" customWidth="1"/>
    <col min="7943" max="7943" width="27" style="273" customWidth="1"/>
    <col min="7944" max="7944" width="16.7109375" style="273" customWidth="1"/>
    <col min="7945" max="7952" width="11.7109375" style="273" customWidth="1"/>
    <col min="7953" max="7953" width="41" style="273" customWidth="1"/>
    <col min="7954" max="7964" width="11.7109375" style="273" customWidth="1"/>
    <col min="7965" max="8192" width="11.7109375" style="273"/>
    <col min="8193" max="8193" width="9.7109375" style="273" customWidth="1"/>
    <col min="8194" max="8195" width="32.5703125" style="273" customWidth="1"/>
    <col min="8196" max="8198" width="16.42578125" style="273" customWidth="1"/>
    <col min="8199" max="8199" width="27" style="273" customWidth="1"/>
    <col min="8200" max="8200" width="16.7109375" style="273" customWidth="1"/>
    <col min="8201" max="8208" width="11.7109375" style="273" customWidth="1"/>
    <col min="8209" max="8209" width="41" style="273" customWidth="1"/>
    <col min="8210" max="8220" width="11.7109375" style="273" customWidth="1"/>
    <col min="8221" max="8448" width="11.7109375" style="273"/>
    <col min="8449" max="8449" width="9.7109375" style="273" customWidth="1"/>
    <col min="8450" max="8451" width="32.5703125" style="273" customWidth="1"/>
    <col min="8452" max="8454" width="16.42578125" style="273" customWidth="1"/>
    <col min="8455" max="8455" width="27" style="273" customWidth="1"/>
    <col min="8456" max="8456" width="16.7109375" style="273" customWidth="1"/>
    <col min="8457" max="8464" width="11.7109375" style="273" customWidth="1"/>
    <col min="8465" max="8465" width="41" style="273" customWidth="1"/>
    <col min="8466" max="8476" width="11.7109375" style="273" customWidth="1"/>
    <col min="8477" max="8704" width="11.7109375" style="273"/>
    <col min="8705" max="8705" width="9.7109375" style="273" customWidth="1"/>
    <col min="8706" max="8707" width="32.5703125" style="273" customWidth="1"/>
    <col min="8708" max="8710" width="16.42578125" style="273" customWidth="1"/>
    <col min="8711" max="8711" width="27" style="273" customWidth="1"/>
    <col min="8712" max="8712" width="16.7109375" style="273" customWidth="1"/>
    <col min="8713" max="8720" width="11.7109375" style="273" customWidth="1"/>
    <col min="8721" max="8721" width="41" style="273" customWidth="1"/>
    <col min="8722" max="8732" width="11.7109375" style="273" customWidth="1"/>
    <col min="8733" max="8960" width="11.7109375" style="273"/>
    <col min="8961" max="8961" width="9.7109375" style="273" customWidth="1"/>
    <col min="8962" max="8963" width="32.5703125" style="273" customWidth="1"/>
    <col min="8964" max="8966" width="16.42578125" style="273" customWidth="1"/>
    <col min="8967" max="8967" width="27" style="273" customWidth="1"/>
    <col min="8968" max="8968" width="16.7109375" style="273" customWidth="1"/>
    <col min="8969" max="8976" width="11.7109375" style="273" customWidth="1"/>
    <col min="8977" max="8977" width="41" style="273" customWidth="1"/>
    <col min="8978" max="8988" width="11.7109375" style="273" customWidth="1"/>
    <col min="8989" max="9216" width="11.7109375" style="273"/>
    <col min="9217" max="9217" width="9.7109375" style="273" customWidth="1"/>
    <col min="9218" max="9219" width="32.5703125" style="273" customWidth="1"/>
    <col min="9220" max="9222" width="16.42578125" style="273" customWidth="1"/>
    <col min="9223" max="9223" width="27" style="273" customWidth="1"/>
    <col min="9224" max="9224" width="16.7109375" style="273" customWidth="1"/>
    <col min="9225" max="9232" width="11.7109375" style="273" customWidth="1"/>
    <col min="9233" max="9233" width="41" style="273" customWidth="1"/>
    <col min="9234" max="9244" width="11.7109375" style="273" customWidth="1"/>
    <col min="9245" max="9472" width="11.7109375" style="273"/>
    <col min="9473" max="9473" width="9.7109375" style="273" customWidth="1"/>
    <col min="9474" max="9475" width="32.5703125" style="273" customWidth="1"/>
    <col min="9476" max="9478" width="16.42578125" style="273" customWidth="1"/>
    <col min="9479" max="9479" width="27" style="273" customWidth="1"/>
    <col min="9480" max="9480" width="16.7109375" style="273" customWidth="1"/>
    <col min="9481" max="9488" width="11.7109375" style="273" customWidth="1"/>
    <col min="9489" max="9489" width="41" style="273" customWidth="1"/>
    <col min="9490" max="9500" width="11.7109375" style="273" customWidth="1"/>
    <col min="9501" max="9728" width="11.7109375" style="273"/>
    <col min="9729" max="9729" width="9.7109375" style="273" customWidth="1"/>
    <col min="9730" max="9731" width="32.5703125" style="273" customWidth="1"/>
    <col min="9732" max="9734" width="16.42578125" style="273" customWidth="1"/>
    <col min="9735" max="9735" width="27" style="273" customWidth="1"/>
    <col min="9736" max="9736" width="16.7109375" style="273" customWidth="1"/>
    <col min="9737" max="9744" width="11.7109375" style="273" customWidth="1"/>
    <col min="9745" max="9745" width="41" style="273" customWidth="1"/>
    <col min="9746" max="9756" width="11.7109375" style="273" customWidth="1"/>
    <col min="9757" max="9984" width="11.7109375" style="273"/>
    <col min="9985" max="9985" width="9.7109375" style="273" customWidth="1"/>
    <col min="9986" max="9987" width="32.5703125" style="273" customWidth="1"/>
    <col min="9988" max="9990" width="16.42578125" style="273" customWidth="1"/>
    <col min="9991" max="9991" width="27" style="273" customWidth="1"/>
    <col min="9992" max="9992" width="16.7109375" style="273" customWidth="1"/>
    <col min="9993" max="10000" width="11.7109375" style="273" customWidth="1"/>
    <col min="10001" max="10001" width="41" style="273" customWidth="1"/>
    <col min="10002" max="10012" width="11.7109375" style="273" customWidth="1"/>
    <col min="10013" max="10240" width="11.7109375" style="273"/>
    <col min="10241" max="10241" width="9.7109375" style="273" customWidth="1"/>
    <col min="10242" max="10243" width="32.5703125" style="273" customWidth="1"/>
    <col min="10244" max="10246" width="16.42578125" style="273" customWidth="1"/>
    <col min="10247" max="10247" width="27" style="273" customWidth="1"/>
    <col min="10248" max="10248" width="16.7109375" style="273" customWidth="1"/>
    <col min="10249" max="10256" width="11.7109375" style="273" customWidth="1"/>
    <col min="10257" max="10257" width="41" style="273" customWidth="1"/>
    <col min="10258" max="10268" width="11.7109375" style="273" customWidth="1"/>
    <col min="10269" max="10496" width="11.7109375" style="273"/>
    <col min="10497" max="10497" width="9.7109375" style="273" customWidth="1"/>
    <col min="10498" max="10499" width="32.5703125" style="273" customWidth="1"/>
    <col min="10500" max="10502" width="16.42578125" style="273" customWidth="1"/>
    <col min="10503" max="10503" width="27" style="273" customWidth="1"/>
    <col min="10504" max="10504" width="16.7109375" style="273" customWidth="1"/>
    <col min="10505" max="10512" width="11.7109375" style="273" customWidth="1"/>
    <col min="10513" max="10513" width="41" style="273" customWidth="1"/>
    <col min="10514" max="10524" width="11.7109375" style="273" customWidth="1"/>
    <col min="10525" max="10752" width="11.7109375" style="273"/>
    <col min="10753" max="10753" width="9.7109375" style="273" customWidth="1"/>
    <col min="10754" max="10755" width="32.5703125" style="273" customWidth="1"/>
    <col min="10756" max="10758" width="16.42578125" style="273" customWidth="1"/>
    <col min="10759" max="10759" width="27" style="273" customWidth="1"/>
    <col min="10760" max="10760" width="16.7109375" style="273" customWidth="1"/>
    <col min="10761" max="10768" width="11.7109375" style="273" customWidth="1"/>
    <col min="10769" max="10769" width="41" style="273" customWidth="1"/>
    <col min="10770" max="10780" width="11.7109375" style="273" customWidth="1"/>
    <col min="10781" max="11008" width="11.7109375" style="273"/>
    <col min="11009" max="11009" width="9.7109375" style="273" customWidth="1"/>
    <col min="11010" max="11011" width="32.5703125" style="273" customWidth="1"/>
    <col min="11012" max="11014" width="16.42578125" style="273" customWidth="1"/>
    <col min="11015" max="11015" width="27" style="273" customWidth="1"/>
    <col min="11016" max="11016" width="16.7109375" style="273" customWidth="1"/>
    <col min="11017" max="11024" width="11.7109375" style="273" customWidth="1"/>
    <col min="11025" max="11025" width="41" style="273" customWidth="1"/>
    <col min="11026" max="11036" width="11.7109375" style="273" customWidth="1"/>
    <col min="11037" max="11264" width="11.7109375" style="273"/>
    <col min="11265" max="11265" width="9.7109375" style="273" customWidth="1"/>
    <col min="11266" max="11267" width="32.5703125" style="273" customWidth="1"/>
    <col min="11268" max="11270" width="16.42578125" style="273" customWidth="1"/>
    <col min="11271" max="11271" width="27" style="273" customWidth="1"/>
    <col min="11272" max="11272" width="16.7109375" style="273" customWidth="1"/>
    <col min="11273" max="11280" width="11.7109375" style="273" customWidth="1"/>
    <col min="11281" max="11281" width="41" style="273" customWidth="1"/>
    <col min="11282" max="11292" width="11.7109375" style="273" customWidth="1"/>
    <col min="11293" max="11520" width="11.7109375" style="273"/>
    <col min="11521" max="11521" width="9.7109375" style="273" customWidth="1"/>
    <col min="11522" max="11523" width="32.5703125" style="273" customWidth="1"/>
    <col min="11524" max="11526" width="16.42578125" style="273" customWidth="1"/>
    <col min="11527" max="11527" width="27" style="273" customWidth="1"/>
    <col min="11528" max="11528" width="16.7109375" style="273" customWidth="1"/>
    <col min="11529" max="11536" width="11.7109375" style="273" customWidth="1"/>
    <col min="11537" max="11537" width="41" style="273" customWidth="1"/>
    <col min="11538" max="11548" width="11.7109375" style="273" customWidth="1"/>
    <col min="11549" max="11776" width="11.7109375" style="273"/>
    <col min="11777" max="11777" width="9.7109375" style="273" customWidth="1"/>
    <col min="11778" max="11779" width="32.5703125" style="273" customWidth="1"/>
    <col min="11780" max="11782" width="16.42578125" style="273" customWidth="1"/>
    <col min="11783" max="11783" width="27" style="273" customWidth="1"/>
    <col min="11784" max="11784" width="16.7109375" style="273" customWidth="1"/>
    <col min="11785" max="11792" width="11.7109375" style="273" customWidth="1"/>
    <col min="11793" max="11793" width="41" style="273" customWidth="1"/>
    <col min="11794" max="11804" width="11.7109375" style="273" customWidth="1"/>
    <col min="11805" max="12032" width="11.7109375" style="273"/>
    <col min="12033" max="12033" width="9.7109375" style="273" customWidth="1"/>
    <col min="12034" max="12035" width="32.5703125" style="273" customWidth="1"/>
    <col min="12036" max="12038" width="16.42578125" style="273" customWidth="1"/>
    <col min="12039" max="12039" width="27" style="273" customWidth="1"/>
    <col min="12040" max="12040" width="16.7109375" style="273" customWidth="1"/>
    <col min="12041" max="12048" width="11.7109375" style="273" customWidth="1"/>
    <col min="12049" max="12049" width="41" style="273" customWidth="1"/>
    <col min="12050" max="12060" width="11.7109375" style="273" customWidth="1"/>
    <col min="12061" max="12288" width="11.7109375" style="273"/>
    <col min="12289" max="12289" width="9.7109375" style="273" customWidth="1"/>
    <col min="12290" max="12291" width="32.5703125" style="273" customWidth="1"/>
    <col min="12292" max="12294" width="16.42578125" style="273" customWidth="1"/>
    <col min="12295" max="12295" width="27" style="273" customWidth="1"/>
    <col min="12296" max="12296" width="16.7109375" style="273" customWidth="1"/>
    <col min="12297" max="12304" width="11.7109375" style="273" customWidth="1"/>
    <col min="12305" max="12305" width="41" style="273" customWidth="1"/>
    <col min="12306" max="12316" width="11.7109375" style="273" customWidth="1"/>
    <col min="12317" max="12544" width="11.7109375" style="273"/>
    <col min="12545" max="12545" width="9.7109375" style="273" customWidth="1"/>
    <col min="12546" max="12547" width="32.5703125" style="273" customWidth="1"/>
    <col min="12548" max="12550" width="16.42578125" style="273" customWidth="1"/>
    <col min="12551" max="12551" width="27" style="273" customWidth="1"/>
    <col min="12552" max="12552" width="16.7109375" style="273" customWidth="1"/>
    <col min="12553" max="12560" width="11.7109375" style="273" customWidth="1"/>
    <col min="12561" max="12561" width="41" style="273" customWidth="1"/>
    <col min="12562" max="12572" width="11.7109375" style="273" customWidth="1"/>
    <col min="12573" max="12800" width="11.7109375" style="273"/>
    <col min="12801" max="12801" width="9.7109375" style="273" customWidth="1"/>
    <col min="12802" max="12803" width="32.5703125" style="273" customWidth="1"/>
    <col min="12804" max="12806" width="16.42578125" style="273" customWidth="1"/>
    <col min="12807" max="12807" width="27" style="273" customWidth="1"/>
    <col min="12808" max="12808" width="16.7109375" style="273" customWidth="1"/>
    <col min="12809" max="12816" width="11.7109375" style="273" customWidth="1"/>
    <col min="12817" max="12817" width="41" style="273" customWidth="1"/>
    <col min="12818" max="12828" width="11.7109375" style="273" customWidth="1"/>
    <col min="12829" max="13056" width="11.7109375" style="273"/>
    <col min="13057" max="13057" width="9.7109375" style="273" customWidth="1"/>
    <col min="13058" max="13059" width="32.5703125" style="273" customWidth="1"/>
    <col min="13060" max="13062" width="16.42578125" style="273" customWidth="1"/>
    <col min="13063" max="13063" width="27" style="273" customWidth="1"/>
    <col min="13064" max="13064" width="16.7109375" style="273" customWidth="1"/>
    <col min="13065" max="13072" width="11.7109375" style="273" customWidth="1"/>
    <col min="13073" max="13073" width="41" style="273" customWidth="1"/>
    <col min="13074" max="13084" width="11.7109375" style="273" customWidth="1"/>
    <col min="13085" max="13312" width="11.7109375" style="273"/>
    <col min="13313" max="13313" width="9.7109375" style="273" customWidth="1"/>
    <col min="13314" max="13315" width="32.5703125" style="273" customWidth="1"/>
    <col min="13316" max="13318" width="16.42578125" style="273" customWidth="1"/>
    <col min="13319" max="13319" width="27" style="273" customWidth="1"/>
    <col min="13320" max="13320" width="16.7109375" style="273" customWidth="1"/>
    <col min="13321" max="13328" width="11.7109375" style="273" customWidth="1"/>
    <col min="13329" max="13329" width="41" style="273" customWidth="1"/>
    <col min="13330" max="13340" width="11.7109375" style="273" customWidth="1"/>
    <col min="13341" max="13568" width="11.7109375" style="273"/>
    <col min="13569" max="13569" width="9.7109375" style="273" customWidth="1"/>
    <col min="13570" max="13571" width="32.5703125" style="273" customWidth="1"/>
    <col min="13572" max="13574" width="16.42578125" style="273" customWidth="1"/>
    <col min="13575" max="13575" width="27" style="273" customWidth="1"/>
    <col min="13576" max="13576" width="16.7109375" style="273" customWidth="1"/>
    <col min="13577" max="13584" width="11.7109375" style="273" customWidth="1"/>
    <col min="13585" max="13585" width="41" style="273" customWidth="1"/>
    <col min="13586" max="13596" width="11.7109375" style="273" customWidth="1"/>
    <col min="13597" max="13824" width="11.7109375" style="273"/>
    <col min="13825" max="13825" width="9.7109375" style="273" customWidth="1"/>
    <col min="13826" max="13827" width="32.5703125" style="273" customWidth="1"/>
    <col min="13828" max="13830" width="16.42578125" style="273" customWidth="1"/>
    <col min="13831" max="13831" width="27" style="273" customWidth="1"/>
    <col min="13832" max="13832" width="16.7109375" style="273" customWidth="1"/>
    <col min="13833" max="13840" width="11.7109375" style="273" customWidth="1"/>
    <col min="13841" max="13841" width="41" style="273" customWidth="1"/>
    <col min="13842" max="13852" width="11.7109375" style="273" customWidth="1"/>
    <col min="13853" max="14080" width="11.7109375" style="273"/>
    <col min="14081" max="14081" width="9.7109375" style="273" customWidth="1"/>
    <col min="14082" max="14083" width="32.5703125" style="273" customWidth="1"/>
    <col min="14084" max="14086" width="16.42578125" style="273" customWidth="1"/>
    <col min="14087" max="14087" width="27" style="273" customWidth="1"/>
    <col min="14088" max="14088" width="16.7109375" style="273" customWidth="1"/>
    <col min="14089" max="14096" width="11.7109375" style="273" customWidth="1"/>
    <col min="14097" max="14097" width="41" style="273" customWidth="1"/>
    <col min="14098" max="14108" width="11.7109375" style="273" customWidth="1"/>
    <col min="14109" max="14336" width="11.7109375" style="273"/>
    <col min="14337" max="14337" width="9.7109375" style="273" customWidth="1"/>
    <col min="14338" max="14339" width="32.5703125" style="273" customWidth="1"/>
    <col min="14340" max="14342" width="16.42578125" style="273" customWidth="1"/>
    <col min="14343" max="14343" width="27" style="273" customWidth="1"/>
    <col min="14344" max="14344" width="16.7109375" style="273" customWidth="1"/>
    <col min="14345" max="14352" width="11.7109375" style="273" customWidth="1"/>
    <col min="14353" max="14353" width="41" style="273" customWidth="1"/>
    <col min="14354" max="14364" width="11.7109375" style="273" customWidth="1"/>
    <col min="14365" max="14592" width="11.7109375" style="273"/>
    <col min="14593" max="14593" width="9.7109375" style="273" customWidth="1"/>
    <col min="14594" max="14595" width="32.5703125" style="273" customWidth="1"/>
    <col min="14596" max="14598" width="16.42578125" style="273" customWidth="1"/>
    <col min="14599" max="14599" width="27" style="273" customWidth="1"/>
    <col min="14600" max="14600" width="16.7109375" style="273" customWidth="1"/>
    <col min="14601" max="14608" width="11.7109375" style="273" customWidth="1"/>
    <col min="14609" max="14609" width="41" style="273" customWidth="1"/>
    <col min="14610" max="14620" width="11.7109375" style="273" customWidth="1"/>
    <col min="14621" max="14848" width="11.7109375" style="273"/>
    <col min="14849" max="14849" width="9.7109375" style="273" customWidth="1"/>
    <col min="14850" max="14851" width="32.5703125" style="273" customWidth="1"/>
    <col min="14852" max="14854" width="16.42578125" style="273" customWidth="1"/>
    <col min="14855" max="14855" width="27" style="273" customWidth="1"/>
    <col min="14856" max="14856" width="16.7109375" style="273" customWidth="1"/>
    <col min="14857" max="14864" width="11.7109375" style="273" customWidth="1"/>
    <col min="14865" max="14865" width="41" style="273" customWidth="1"/>
    <col min="14866" max="14876" width="11.7109375" style="273" customWidth="1"/>
    <col min="14877" max="15104" width="11.7109375" style="273"/>
    <col min="15105" max="15105" width="9.7109375" style="273" customWidth="1"/>
    <col min="15106" max="15107" width="32.5703125" style="273" customWidth="1"/>
    <col min="15108" max="15110" width="16.42578125" style="273" customWidth="1"/>
    <col min="15111" max="15111" width="27" style="273" customWidth="1"/>
    <col min="15112" max="15112" width="16.7109375" style="273" customWidth="1"/>
    <col min="15113" max="15120" width="11.7109375" style="273" customWidth="1"/>
    <col min="15121" max="15121" width="41" style="273" customWidth="1"/>
    <col min="15122" max="15132" width="11.7109375" style="273" customWidth="1"/>
    <col min="15133" max="15360" width="11.7109375" style="273"/>
    <col min="15361" max="15361" width="9.7109375" style="273" customWidth="1"/>
    <col min="15362" max="15363" width="32.5703125" style="273" customWidth="1"/>
    <col min="15364" max="15366" width="16.42578125" style="273" customWidth="1"/>
    <col min="15367" max="15367" width="27" style="273" customWidth="1"/>
    <col min="15368" max="15368" width="16.7109375" style="273" customWidth="1"/>
    <col min="15369" max="15376" width="11.7109375" style="273" customWidth="1"/>
    <col min="15377" max="15377" width="41" style="273" customWidth="1"/>
    <col min="15378" max="15388" width="11.7109375" style="273" customWidth="1"/>
    <col min="15389" max="15616" width="11.7109375" style="273"/>
    <col min="15617" max="15617" width="9.7109375" style="273" customWidth="1"/>
    <col min="15618" max="15619" width="32.5703125" style="273" customWidth="1"/>
    <col min="15620" max="15622" width="16.42578125" style="273" customWidth="1"/>
    <col min="15623" max="15623" width="27" style="273" customWidth="1"/>
    <col min="15624" max="15624" width="16.7109375" style="273" customWidth="1"/>
    <col min="15625" max="15632" width="11.7109375" style="273" customWidth="1"/>
    <col min="15633" max="15633" width="41" style="273" customWidth="1"/>
    <col min="15634" max="15644" width="11.7109375" style="273" customWidth="1"/>
    <col min="15645" max="15872" width="11.7109375" style="273"/>
    <col min="15873" max="15873" width="9.7109375" style="273" customWidth="1"/>
    <col min="15874" max="15875" width="32.5703125" style="273" customWidth="1"/>
    <col min="15876" max="15878" width="16.42578125" style="273" customWidth="1"/>
    <col min="15879" max="15879" width="27" style="273" customWidth="1"/>
    <col min="15880" max="15880" width="16.7109375" style="273" customWidth="1"/>
    <col min="15881" max="15888" width="11.7109375" style="273" customWidth="1"/>
    <col min="15889" max="15889" width="41" style="273" customWidth="1"/>
    <col min="15890" max="15900" width="11.7109375" style="273" customWidth="1"/>
    <col min="15901" max="16128" width="11.7109375" style="273"/>
    <col min="16129" max="16129" width="9.7109375" style="273" customWidth="1"/>
    <col min="16130" max="16131" width="32.5703125" style="273" customWidth="1"/>
    <col min="16132" max="16134" width="16.42578125" style="273" customWidth="1"/>
    <col min="16135" max="16135" width="27" style="273" customWidth="1"/>
    <col min="16136" max="16136" width="16.7109375" style="273" customWidth="1"/>
    <col min="16137" max="16144" width="11.7109375" style="273" customWidth="1"/>
    <col min="16145" max="16145" width="41" style="273" customWidth="1"/>
    <col min="16146" max="16156" width="11.7109375" style="273" customWidth="1"/>
    <col min="16157" max="16384" width="11.7109375" style="273"/>
  </cols>
  <sheetData>
    <row r="1" spans="1:17" s="267" customFormat="1" ht="63.75" customHeight="1" x14ac:dyDescent="0.2">
      <c r="A1" s="607"/>
      <c r="B1" s="607"/>
      <c r="C1" s="607"/>
      <c r="D1" s="607"/>
      <c r="E1" s="607"/>
      <c r="F1" s="607"/>
      <c r="G1" s="607"/>
      <c r="H1" s="607"/>
      <c r="M1" s="268"/>
      <c r="N1" s="268"/>
      <c r="O1" s="268"/>
      <c r="P1" s="268"/>
      <c r="Q1" s="268"/>
    </row>
    <row r="2" spans="1:17" s="267" customFormat="1" ht="63.75" customHeight="1" x14ac:dyDescent="0.2">
      <c r="A2" s="269"/>
      <c r="B2" s="269"/>
      <c r="C2" s="270"/>
      <c r="D2" s="269"/>
      <c r="E2" s="269"/>
      <c r="F2" s="269"/>
      <c r="G2" s="269"/>
      <c r="H2" s="269"/>
      <c r="M2" s="268"/>
      <c r="N2" s="268"/>
      <c r="O2" s="268"/>
      <c r="P2" s="268"/>
      <c r="Q2" s="268"/>
    </row>
    <row r="3" spans="1:17" s="267" customFormat="1" ht="63.75" customHeight="1" x14ac:dyDescent="0.2">
      <c r="A3" s="269"/>
      <c r="B3" s="269"/>
      <c r="C3" s="270"/>
      <c r="D3" s="269"/>
      <c r="E3" s="269"/>
      <c r="F3" s="269"/>
      <c r="G3" s="269"/>
      <c r="H3" s="269"/>
      <c r="M3" s="268"/>
      <c r="N3" s="268"/>
      <c r="O3" s="268"/>
      <c r="P3" s="268"/>
      <c r="Q3" s="268"/>
    </row>
    <row r="4" spans="1:17" s="271" customFormat="1" ht="18.75" x14ac:dyDescent="0.3">
      <c r="A4" s="608" t="s">
        <v>4731</v>
      </c>
      <c r="B4" s="608"/>
      <c r="C4" s="608"/>
      <c r="D4" s="608"/>
      <c r="E4" s="608"/>
      <c r="F4" s="608"/>
      <c r="G4" s="608"/>
      <c r="H4" s="608"/>
      <c r="I4" s="608"/>
      <c r="J4" s="608"/>
      <c r="K4" s="608"/>
      <c r="L4" s="608"/>
      <c r="M4" s="608"/>
      <c r="N4" s="608"/>
      <c r="O4" s="608"/>
      <c r="P4" s="608"/>
      <c r="Q4" s="608"/>
    </row>
    <row r="5" spans="1:17" s="271" customFormat="1" ht="18.75" x14ac:dyDescent="0.3">
      <c r="A5" s="608" t="s">
        <v>4732</v>
      </c>
      <c r="B5" s="608"/>
      <c r="C5" s="608"/>
      <c r="D5" s="608"/>
      <c r="E5" s="608"/>
      <c r="F5" s="608"/>
      <c r="G5" s="608"/>
      <c r="H5" s="608"/>
      <c r="I5" s="608"/>
      <c r="J5" s="608"/>
      <c r="K5" s="608"/>
      <c r="L5" s="608"/>
      <c r="M5" s="608"/>
      <c r="N5" s="608"/>
      <c r="O5" s="608"/>
      <c r="P5" s="608"/>
      <c r="Q5" s="608"/>
    </row>
    <row r="6" spans="1:17" s="272" customFormat="1" ht="12" thickBot="1" x14ac:dyDescent="0.25">
      <c r="A6" s="609"/>
      <c r="B6" s="609"/>
      <c r="C6" s="609"/>
      <c r="D6" s="609"/>
      <c r="E6" s="609"/>
      <c r="F6" s="609"/>
      <c r="G6" s="609"/>
      <c r="H6" s="609"/>
      <c r="I6" s="609"/>
      <c r="J6" s="609"/>
      <c r="K6" s="609"/>
      <c r="L6" s="609"/>
      <c r="M6" s="609"/>
      <c r="N6" s="609"/>
      <c r="O6" s="609"/>
      <c r="P6" s="609"/>
      <c r="Q6" s="609"/>
    </row>
    <row r="7" spans="1:17" s="302" customFormat="1" ht="87.75" customHeight="1" thickTop="1" x14ac:dyDescent="0.25">
      <c r="A7" s="610" t="s">
        <v>4733</v>
      </c>
      <c r="B7" s="603" t="s">
        <v>3913</v>
      </c>
      <c r="C7" s="603" t="s">
        <v>3914</v>
      </c>
      <c r="D7" s="612" t="s">
        <v>3915</v>
      </c>
      <c r="E7" s="612" t="s">
        <v>3916</v>
      </c>
      <c r="F7" s="603" t="s">
        <v>3917</v>
      </c>
      <c r="G7" s="603" t="s">
        <v>3918</v>
      </c>
      <c r="H7" s="603" t="s">
        <v>3919</v>
      </c>
      <c r="I7" s="603" t="s">
        <v>2106</v>
      </c>
      <c r="J7" s="603"/>
      <c r="K7" s="603" t="s">
        <v>2107</v>
      </c>
      <c r="L7" s="603"/>
      <c r="M7" s="603" t="s">
        <v>2108</v>
      </c>
      <c r="N7" s="603"/>
      <c r="O7" s="603"/>
      <c r="P7" s="603"/>
      <c r="Q7" s="605" t="s">
        <v>2109</v>
      </c>
    </row>
    <row r="8" spans="1:17" s="302" customFormat="1" ht="34.5" customHeight="1" x14ac:dyDescent="0.25">
      <c r="A8" s="611"/>
      <c r="B8" s="604"/>
      <c r="C8" s="604"/>
      <c r="D8" s="613"/>
      <c r="E8" s="613"/>
      <c r="F8" s="604"/>
      <c r="G8" s="604"/>
      <c r="H8" s="604"/>
      <c r="I8" s="319" t="s">
        <v>2112</v>
      </c>
      <c r="J8" s="319" t="s">
        <v>3920</v>
      </c>
      <c r="K8" s="319" t="s">
        <v>2112</v>
      </c>
      <c r="L8" s="319" t="s">
        <v>2111</v>
      </c>
      <c r="M8" s="319" t="s">
        <v>1109</v>
      </c>
      <c r="N8" s="319" t="s">
        <v>1110</v>
      </c>
      <c r="O8" s="319" t="s">
        <v>1111</v>
      </c>
      <c r="P8" s="319" t="s">
        <v>1112</v>
      </c>
      <c r="Q8" s="606"/>
    </row>
    <row r="9" spans="1:17" s="267" customFormat="1" ht="63.75" customHeight="1" x14ac:dyDescent="0.2">
      <c r="A9" s="285" t="s">
        <v>4734</v>
      </c>
      <c r="B9" s="286" t="s">
        <v>3922</v>
      </c>
      <c r="C9" s="286" t="s">
        <v>3923</v>
      </c>
      <c r="D9" s="287">
        <v>16800</v>
      </c>
      <c r="E9" s="287" t="s">
        <v>3924</v>
      </c>
      <c r="F9" s="288">
        <v>42011</v>
      </c>
      <c r="G9" s="289" t="s">
        <v>4735</v>
      </c>
      <c r="H9" s="307" t="s">
        <v>4736</v>
      </c>
      <c r="I9" s="290" t="s">
        <v>1113</v>
      </c>
      <c r="J9" s="291"/>
      <c r="K9" s="290" t="s">
        <v>1113</v>
      </c>
      <c r="L9" s="291"/>
      <c r="M9" s="292" t="s">
        <v>1113</v>
      </c>
      <c r="N9" s="292"/>
      <c r="O9" s="292"/>
      <c r="P9" s="292"/>
      <c r="Q9" s="293"/>
    </row>
    <row r="10" spans="1:17" s="267" customFormat="1" ht="63.75" customHeight="1" x14ac:dyDescent="0.2">
      <c r="A10" s="285" t="s">
        <v>4737</v>
      </c>
      <c r="B10" s="286" t="s">
        <v>3929</v>
      </c>
      <c r="C10" s="286" t="s">
        <v>3923</v>
      </c>
      <c r="D10" s="287">
        <v>12000</v>
      </c>
      <c r="E10" s="287" t="s">
        <v>3924</v>
      </c>
      <c r="F10" s="288">
        <v>42011</v>
      </c>
      <c r="G10" s="289" t="s">
        <v>4735</v>
      </c>
      <c r="H10" s="307" t="s">
        <v>4738</v>
      </c>
      <c r="I10" s="290" t="s">
        <v>1113</v>
      </c>
      <c r="J10" s="291"/>
      <c r="K10" s="290" t="s">
        <v>1113</v>
      </c>
      <c r="L10" s="291"/>
      <c r="M10" s="292" t="s">
        <v>1113</v>
      </c>
      <c r="N10" s="292"/>
      <c r="O10" s="292"/>
      <c r="P10" s="292"/>
      <c r="Q10" s="293"/>
    </row>
    <row r="11" spans="1:17" s="267" customFormat="1" ht="63.75" customHeight="1" x14ac:dyDescent="0.2">
      <c r="A11" s="285" t="s">
        <v>4739</v>
      </c>
      <c r="B11" s="286" t="s">
        <v>3932</v>
      </c>
      <c r="C11" s="286" t="s">
        <v>3933</v>
      </c>
      <c r="D11" s="287">
        <v>49800</v>
      </c>
      <c r="E11" s="287" t="s">
        <v>3924</v>
      </c>
      <c r="F11" s="288">
        <v>42011</v>
      </c>
      <c r="G11" s="289" t="s">
        <v>4735</v>
      </c>
      <c r="H11" s="307" t="s">
        <v>4740</v>
      </c>
      <c r="I11" s="290" t="s">
        <v>1113</v>
      </c>
      <c r="J11" s="291"/>
      <c r="K11" s="290" t="s">
        <v>1113</v>
      </c>
      <c r="L11" s="291"/>
      <c r="M11" s="292" t="s">
        <v>1113</v>
      </c>
      <c r="N11" s="292"/>
      <c r="O11" s="292"/>
      <c r="P11" s="292"/>
      <c r="Q11" s="293"/>
    </row>
    <row r="12" spans="1:17" s="267" customFormat="1" ht="158.25" customHeight="1" x14ac:dyDescent="0.2">
      <c r="A12" s="285" t="s">
        <v>4741</v>
      </c>
      <c r="B12" s="286" t="s">
        <v>4742</v>
      </c>
      <c r="C12" s="286" t="s">
        <v>4743</v>
      </c>
      <c r="D12" s="287">
        <v>6508.8</v>
      </c>
      <c r="E12" s="287" t="s">
        <v>3924</v>
      </c>
      <c r="F12" s="288">
        <v>42018</v>
      </c>
      <c r="G12" s="289" t="s">
        <v>4744</v>
      </c>
      <c r="H12" s="307" t="s">
        <v>4745</v>
      </c>
      <c r="I12" s="308"/>
      <c r="J12" s="290" t="s">
        <v>1113</v>
      </c>
      <c r="K12" s="290" t="s">
        <v>1113</v>
      </c>
      <c r="L12" s="291"/>
      <c r="M12" s="292" t="s">
        <v>1113</v>
      </c>
      <c r="N12" s="292"/>
      <c r="O12" s="292"/>
      <c r="P12" s="292"/>
      <c r="Q12" s="327" t="s">
        <v>6896</v>
      </c>
    </row>
    <row r="13" spans="1:17" s="267" customFormat="1" ht="63.75" customHeight="1" x14ac:dyDescent="0.2">
      <c r="A13" s="285" t="s">
        <v>4746</v>
      </c>
      <c r="B13" s="597" t="s">
        <v>4747</v>
      </c>
      <c r="C13" s="597" t="s">
        <v>4748</v>
      </c>
      <c r="D13" s="287">
        <v>1500</v>
      </c>
      <c r="E13" s="287" t="s">
        <v>3924</v>
      </c>
      <c r="F13" s="288">
        <v>42013</v>
      </c>
      <c r="G13" s="289" t="s">
        <v>4735</v>
      </c>
      <c r="H13" s="307" t="s">
        <v>4749</v>
      </c>
      <c r="I13" s="290" t="s">
        <v>1113</v>
      </c>
      <c r="J13" s="291"/>
      <c r="K13" s="290" t="s">
        <v>1113</v>
      </c>
      <c r="L13" s="291"/>
      <c r="M13" s="292" t="s">
        <v>1113</v>
      </c>
      <c r="N13" s="292"/>
      <c r="O13" s="292"/>
      <c r="P13" s="292"/>
      <c r="Q13" s="293"/>
    </row>
    <row r="14" spans="1:17" s="267" customFormat="1" ht="63.75" customHeight="1" x14ac:dyDescent="0.2">
      <c r="A14" s="285" t="s">
        <v>4750</v>
      </c>
      <c r="B14" s="597"/>
      <c r="C14" s="597"/>
      <c r="D14" s="287">
        <v>300</v>
      </c>
      <c r="E14" s="287" t="s">
        <v>4468</v>
      </c>
      <c r="F14" s="288">
        <v>42340</v>
      </c>
      <c r="G14" s="289" t="s">
        <v>4751</v>
      </c>
      <c r="H14" s="307" t="s">
        <v>4752</v>
      </c>
      <c r="I14" s="290" t="s">
        <v>1113</v>
      </c>
      <c r="J14" s="291"/>
      <c r="K14" s="290" t="s">
        <v>1113</v>
      </c>
      <c r="L14" s="291"/>
      <c r="M14" s="292" t="s">
        <v>1113</v>
      </c>
      <c r="N14" s="292"/>
      <c r="O14" s="292"/>
      <c r="P14" s="292"/>
      <c r="Q14" s="293"/>
    </row>
    <row r="15" spans="1:17" s="267" customFormat="1" ht="63.75" customHeight="1" x14ac:dyDescent="0.2">
      <c r="A15" s="285" t="s">
        <v>4753</v>
      </c>
      <c r="B15" s="286" t="s">
        <v>4668</v>
      </c>
      <c r="C15" s="286" t="s">
        <v>4669</v>
      </c>
      <c r="D15" s="287">
        <v>55000</v>
      </c>
      <c r="E15" s="287" t="s">
        <v>3924</v>
      </c>
      <c r="F15" s="288">
        <v>41996</v>
      </c>
      <c r="G15" s="289" t="s">
        <v>4754</v>
      </c>
      <c r="H15" s="307" t="s">
        <v>4755</v>
      </c>
      <c r="I15" s="290" t="s">
        <v>1113</v>
      </c>
      <c r="J15" s="291"/>
      <c r="K15" s="290" t="s">
        <v>1113</v>
      </c>
      <c r="L15" s="291"/>
      <c r="M15" s="292" t="s">
        <v>1113</v>
      </c>
      <c r="N15" s="292"/>
      <c r="O15" s="292"/>
      <c r="P15" s="292"/>
      <c r="Q15" s="293"/>
    </row>
    <row r="16" spans="1:17" s="267" customFormat="1" ht="63.75" customHeight="1" x14ac:dyDescent="0.2">
      <c r="A16" s="285" t="s">
        <v>4756</v>
      </c>
      <c r="B16" s="286" t="s">
        <v>4673</v>
      </c>
      <c r="C16" s="286" t="s">
        <v>4674</v>
      </c>
      <c r="D16" s="287">
        <v>33000</v>
      </c>
      <c r="E16" s="287" t="s">
        <v>3924</v>
      </c>
      <c r="F16" s="288">
        <v>42019</v>
      </c>
      <c r="G16" s="289" t="s">
        <v>4757</v>
      </c>
      <c r="H16" s="307" t="s">
        <v>4758</v>
      </c>
      <c r="I16" s="290" t="s">
        <v>1113</v>
      </c>
      <c r="J16" s="291"/>
      <c r="K16" s="290" t="s">
        <v>1113</v>
      </c>
      <c r="L16" s="291"/>
      <c r="M16" s="292" t="s">
        <v>1113</v>
      </c>
      <c r="N16" s="292"/>
      <c r="O16" s="292"/>
      <c r="P16" s="292"/>
      <c r="Q16" s="293"/>
    </row>
    <row r="17" spans="1:17" s="267" customFormat="1" ht="63.75" customHeight="1" x14ac:dyDescent="0.2">
      <c r="A17" s="285" t="s">
        <v>4756</v>
      </c>
      <c r="B17" s="286" t="s">
        <v>4673</v>
      </c>
      <c r="C17" s="286" t="s">
        <v>4674</v>
      </c>
      <c r="D17" s="287">
        <v>22000</v>
      </c>
      <c r="E17" s="287" t="s">
        <v>4220</v>
      </c>
      <c r="F17" s="288">
        <v>42124</v>
      </c>
      <c r="G17" s="289" t="s">
        <v>4759</v>
      </c>
      <c r="H17" s="294" t="s">
        <v>4760</v>
      </c>
      <c r="I17" s="290" t="s">
        <v>1113</v>
      </c>
      <c r="J17" s="291"/>
      <c r="K17" s="290" t="s">
        <v>1113</v>
      </c>
      <c r="L17" s="291"/>
      <c r="M17" s="292" t="s">
        <v>1113</v>
      </c>
      <c r="N17" s="292"/>
      <c r="O17" s="292"/>
      <c r="P17" s="292"/>
      <c r="Q17" s="293"/>
    </row>
    <row r="18" spans="1:17" s="267" customFormat="1" ht="63.75" customHeight="1" x14ac:dyDescent="0.2">
      <c r="A18" s="285" t="s">
        <v>4761</v>
      </c>
      <c r="B18" s="286" t="s">
        <v>3935</v>
      </c>
      <c r="C18" s="286" t="s">
        <v>3936</v>
      </c>
      <c r="D18" s="287">
        <v>4243.2</v>
      </c>
      <c r="E18" s="287" t="s">
        <v>3924</v>
      </c>
      <c r="F18" s="288">
        <v>42024</v>
      </c>
      <c r="G18" s="289" t="s">
        <v>4762</v>
      </c>
      <c r="H18" s="307" t="s">
        <v>4763</v>
      </c>
      <c r="I18" s="290" t="s">
        <v>1113</v>
      </c>
      <c r="J18" s="291"/>
      <c r="K18" s="290" t="s">
        <v>1113</v>
      </c>
      <c r="L18" s="291"/>
      <c r="M18" s="292" t="s">
        <v>1113</v>
      </c>
      <c r="N18" s="292"/>
      <c r="O18" s="292"/>
      <c r="P18" s="292"/>
      <c r="Q18" s="293"/>
    </row>
    <row r="19" spans="1:17" s="267" customFormat="1" ht="63.75" customHeight="1" x14ac:dyDescent="0.2">
      <c r="A19" s="599" t="s">
        <v>4764</v>
      </c>
      <c r="B19" s="286" t="s">
        <v>3944</v>
      </c>
      <c r="C19" s="597" t="s">
        <v>3945</v>
      </c>
      <c r="D19" s="287">
        <v>90</v>
      </c>
      <c r="E19" s="287" t="s">
        <v>3924</v>
      </c>
      <c r="F19" s="598">
        <v>42010</v>
      </c>
      <c r="G19" s="602" t="s">
        <v>4765</v>
      </c>
      <c r="H19" s="307" t="s">
        <v>4766</v>
      </c>
      <c r="I19" s="290" t="s">
        <v>1113</v>
      </c>
      <c r="J19" s="291"/>
      <c r="K19" s="290" t="s">
        <v>1113</v>
      </c>
      <c r="L19" s="291"/>
      <c r="M19" s="292" t="s">
        <v>1113</v>
      </c>
      <c r="N19" s="292"/>
      <c r="O19" s="292"/>
      <c r="P19" s="292"/>
      <c r="Q19" s="293"/>
    </row>
    <row r="20" spans="1:17" s="267" customFormat="1" ht="63.75" customHeight="1" x14ac:dyDescent="0.2">
      <c r="A20" s="599"/>
      <c r="B20" s="286" t="s">
        <v>3947</v>
      </c>
      <c r="C20" s="597"/>
      <c r="D20" s="287">
        <v>90</v>
      </c>
      <c r="E20" s="287" t="s">
        <v>3924</v>
      </c>
      <c r="F20" s="598"/>
      <c r="G20" s="602"/>
      <c r="H20" s="307" t="s">
        <v>4767</v>
      </c>
      <c r="I20" s="290" t="s">
        <v>1113</v>
      </c>
      <c r="J20" s="291"/>
      <c r="K20" s="290" t="s">
        <v>1113</v>
      </c>
      <c r="L20" s="291"/>
      <c r="M20" s="292" t="s">
        <v>1113</v>
      </c>
      <c r="N20" s="292"/>
      <c r="O20" s="292"/>
      <c r="P20" s="292"/>
      <c r="Q20" s="293"/>
    </row>
    <row r="21" spans="1:17" s="267" customFormat="1" ht="63.75" customHeight="1" x14ac:dyDescent="0.2">
      <c r="A21" s="599"/>
      <c r="B21" s="286" t="s">
        <v>3948</v>
      </c>
      <c r="C21" s="597"/>
      <c r="D21" s="287">
        <v>70</v>
      </c>
      <c r="E21" s="287" t="s">
        <v>3924</v>
      </c>
      <c r="F21" s="598"/>
      <c r="G21" s="602"/>
      <c r="H21" s="307" t="s">
        <v>4768</v>
      </c>
      <c r="I21" s="290" t="s">
        <v>1113</v>
      </c>
      <c r="J21" s="291"/>
      <c r="K21" s="290" t="s">
        <v>1113</v>
      </c>
      <c r="L21" s="291"/>
      <c r="M21" s="427" t="s">
        <v>1113</v>
      </c>
      <c r="N21" s="396"/>
      <c r="O21" s="396"/>
      <c r="P21" s="396"/>
      <c r="Q21" s="293"/>
    </row>
    <row r="22" spans="1:17" s="267" customFormat="1" ht="63.75" customHeight="1" x14ac:dyDescent="0.2">
      <c r="A22" s="599"/>
      <c r="B22" s="286" t="s">
        <v>3949</v>
      </c>
      <c r="C22" s="597"/>
      <c r="D22" s="287">
        <v>45</v>
      </c>
      <c r="E22" s="287" t="s">
        <v>3924</v>
      </c>
      <c r="F22" s="598"/>
      <c r="G22" s="602"/>
      <c r="H22" s="307" t="s">
        <v>4769</v>
      </c>
      <c r="I22" s="290" t="s">
        <v>1113</v>
      </c>
      <c r="J22" s="291"/>
      <c r="K22" s="290" t="s">
        <v>1113</v>
      </c>
      <c r="L22" s="291"/>
      <c r="M22" s="427" t="s">
        <v>1113</v>
      </c>
      <c r="N22" s="396"/>
      <c r="O22" s="396"/>
      <c r="P22" s="396"/>
      <c r="Q22" s="293"/>
    </row>
    <row r="23" spans="1:17" s="267" customFormat="1" ht="63.75" customHeight="1" x14ac:dyDescent="0.2">
      <c r="A23" s="285" t="s">
        <v>4770</v>
      </c>
      <c r="B23" s="292" t="s">
        <v>4771</v>
      </c>
      <c r="C23" s="286" t="s">
        <v>4772</v>
      </c>
      <c r="D23" s="287">
        <v>2000</v>
      </c>
      <c r="E23" s="287" t="s">
        <v>3924</v>
      </c>
      <c r="F23" s="288">
        <v>42026</v>
      </c>
      <c r="G23" s="289" t="s">
        <v>4773</v>
      </c>
      <c r="H23" s="307" t="s">
        <v>4774</v>
      </c>
      <c r="I23" s="290" t="s">
        <v>1113</v>
      </c>
      <c r="J23" s="291"/>
      <c r="K23" s="290" t="s">
        <v>1113</v>
      </c>
      <c r="L23" s="291"/>
      <c r="M23" s="427" t="s">
        <v>1113</v>
      </c>
      <c r="N23" s="427"/>
      <c r="O23" s="427"/>
      <c r="P23" s="427"/>
      <c r="Q23" s="293"/>
    </row>
    <row r="24" spans="1:17" s="267" customFormat="1" ht="63.75" customHeight="1" x14ac:dyDescent="0.2">
      <c r="A24" s="599" t="s">
        <v>4775</v>
      </c>
      <c r="B24" s="286" t="s">
        <v>4120</v>
      </c>
      <c r="C24" s="597" t="s">
        <v>4117</v>
      </c>
      <c r="D24" s="287">
        <v>24562.799999999999</v>
      </c>
      <c r="E24" s="287" t="s">
        <v>3962</v>
      </c>
      <c r="F24" s="598">
        <v>42062</v>
      </c>
      <c r="G24" s="602" t="s">
        <v>4776</v>
      </c>
      <c r="H24" s="307" t="s">
        <v>4777</v>
      </c>
      <c r="I24" s="290" t="s">
        <v>1113</v>
      </c>
      <c r="J24" s="291"/>
      <c r="K24" s="290" t="s">
        <v>1113</v>
      </c>
      <c r="L24" s="291"/>
      <c r="M24" s="427" t="s">
        <v>1113</v>
      </c>
      <c r="N24" s="427"/>
      <c r="O24" s="427"/>
      <c r="P24" s="427"/>
      <c r="Q24" s="293"/>
    </row>
    <row r="25" spans="1:17" s="267" customFormat="1" ht="63.75" customHeight="1" x14ac:dyDescent="0.2">
      <c r="A25" s="599"/>
      <c r="B25" s="286" t="s">
        <v>4116</v>
      </c>
      <c r="C25" s="597"/>
      <c r="D25" s="287">
        <v>14500</v>
      </c>
      <c r="E25" s="287" t="s">
        <v>3962</v>
      </c>
      <c r="F25" s="598"/>
      <c r="G25" s="602"/>
      <c r="H25" s="307" t="s">
        <v>4778</v>
      </c>
      <c r="I25" s="290" t="s">
        <v>1113</v>
      </c>
      <c r="J25" s="291"/>
      <c r="K25" s="290" t="s">
        <v>1113</v>
      </c>
      <c r="L25" s="291"/>
      <c r="M25" s="427" t="s">
        <v>1113</v>
      </c>
      <c r="N25" s="427"/>
      <c r="O25" s="396"/>
      <c r="P25" s="396"/>
      <c r="Q25" s="293"/>
    </row>
    <row r="26" spans="1:17" s="267" customFormat="1" ht="63.75" customHeight="1" x14ac:dyDescent="0.2">
      <c r="A26" s="285" t="s">
        <v>4779</v>
      </c>
      <c r="B26" s="286" t="s">
        <v>4110</v>
      </c>
      <c r="C26" s="286" t="s">
        <v>5760</v>
      </c>
      <c r="D26" s="287">
        <v>4000</v>
      </c>
      <c r="E26" s="287" t="s">
        <v>3924</v>
      </c>
      <c r="F26" s="288">
        <v>42033</v>
      </c>
      <c r="G26" s="289" t="s">
        <v>4780</v>
      </c>
      <c r="H26" s="307" t="s">
        <v>4781</v>
      </c>
      <c r="I26" s="290"/>
      <c r="J26" s="290" t="s">
        <v>1113</v>
      </c>
      <c r="K26" s="290" t="s">
        <v>1113</v>
      </c>
      <c r="L26" s="291"/>
      <c r="M26" s="427"/>
      <c r="N26" s="427"/>
      <c r="O26" s="396"/>
      <c r="P26" s="427" t="s">
        <v>1113</v>
      </c>
      <c r="Q26" s="293"/>
    </row>
    <row r="27" spans="1:17" s="267" customFormat="1" ht="63.75" customHeight="1" x14ac:dyDescent="0.3">
      <c r="A27" s="285" t="s">
        <v>4782</v>
      </c>
      <c r="B27" s="286" t="s">
        <v>4783</v>
      </c>
      <c r="C27" s="286" t="s">
        <v>4057</v>
      </c>
      <c r="D27" s="287">
        <v>1810</v>
      </c>
      <c r="E27" s="287" t="s">
        <v>3924</v>
      </c>
      <c r="F27" s="288">
        <v>42033</v>
      </c>
      <c r="G27" s="289" t="s">
        <v>4780</v>
      </c>
      <c r="H27" s="307" t="s">
        <v>4784</v>
      </c>
      <c r="I27" s="290" t="s">
        <v>1113</v>
      </c>
      <c r="J27" s="291"/>
      <c r="K27" s="290" t="s">
        <v>1113</v>
      </c>
      <c r="L27" s="291"/>
      <c r="M27" s="427"/>
      <c r="N27" s="427"/>
      <c r="O27" s="427" t="s">
        <v>1113</v>
      </c>
      <c r="P27" s="432"/>
      <c r="Q27" s="293"/>
    </row>
    <row r="28" spans="1:17" s="267" customFormat="1" ht="63.75" customHeight="1" x14ac:dyDescent="0.2">
      <c r="A28" s="285" t="s">
        <v>4785</v>
      </c>
      <c r="B28" s="286" t="s">
        <v>4075</v>
      </c>
      <c r="C28" s="286" t="s">
        <v>4076</v>
      </c>
      <c r="D28" s="287">
        <v>52</v>
      </c>
      <c r="E28" s="287" t="s">
        <v>3924</v>
      </c>
      <c r="F28" s="288">
        <v>42017</v>
      </c>
      <c r="G28" s="289" t="s">
        <v>4786</v>
      </c>
      <c r="H28" s="307" t="s">
        <v>4787</v>
      </c>
      <c r="I28" s="290" t="s">
        <v>1113</v>
      </c>
      <c r="J28" s="291"/>
      <c r="K28" s="290" t="s">
        <v>1113</v>
      </c>
      <c r="L28" s="291"/>
      <c r="M28" s="427" t="s">
        <v>1113</v>
      </c>
      <c r="N28" s="396"/>
      <c r="O28" s="396"/>
      <c r="P28" s="396"/>
      <c r="Q28" s="293"/>
    </row>
    <row r="29" spans="1:17" s="267" customFormat="1" ht="63.75" customHeight="1" x14ac:dyDescent="0.2">
      <c r="A29" s="599" t="s">
        <v>4788</v>
      </c>
      <c r="B29" s="286" t="s">
        <v>4066</v>
      </c>
      <c r="C29" s="597" t="s">
        <v>4208</v>
      </c>
      <c r="D29" s="287">
        <v>9900</v>
      </c>
      <c r="E29" s="287" t="s">
        <v>3962</v>
      </c>
      <c r="F29" s="288">
        <v>42045</v>
      </c>
      <c r="G29" s="289" t="s">
        <v>4789</v>
      </c>
      <c r="H29" s="307" t="s">
        <v>4790</v>
      </c>
      <c r="I29" s="290" t="s">
        <v>1113</v>
      </c>
      <c r="J29" s="291"/>
      <c r="K29" s="290" t="s">
        <v>1113</v>
      </c>
      <c r="L29" s="291"/>
      <c r="M29" s="427" t="s">
        <v>1113</v>
      </c>
      <c r="N29" s="396"/>
      <c r="O29" s="396"/>
      <c r="P29" s="396"/>
      <c r="Q29" s="293"/>
    </row>
    <row r="30" spans="1:17" s="267" customFormat="1" ht="63.75" customHeight="1" x14ac:dyDescent="0.2">
      <c r="A30" s="599"/>
      <c r="B30" s="286" t="s">
        <v>4791</v>
      </c>
      <c r="C30" s="597"/>
      <c r="D30" s="287">
        <v>13673</v>
      </c>
      <c r="E30" s="287" t="s">
        <v>3962</v>
      </c>
      <c r="F30" s="288">
        <v>42034</v>
      </c>
      <c r="G30" s="289" t="s">
        <v>4792</v>
      </c>
      <c r="H30" s="307" t="s">
        <v>4793</v>
      </c>
      <c r="I30" s="290" t="s">
        <v>1113</v>
      </c>
      <c r="J30" s="291"/>
      <c r="K30" s="290" t="s">
        <v>1113</v>
      </c>
      <c r="L30" s="291"/>
      <c r="M30" s="427"/>
      <c r="N30" s="427"/>
      <c r="O30" s="427"/>
      <c r="P30" s="427" t="s">
        <v>1113</v>
      </c>
      <c r="Q30" s="293"/>
    </row>
    <row r="31" spans="1:17" s="267" customFormat="1" ht="63.75" customHeight="1" x14ac:dyDescent="0.2">
      <c r="A31" s="599" t="s">
        <v>4794</v>
      </c>
      <c r="B31" s="286" t="s">
        <v>3944</v>
      </c>
      <c r="C31" s="600" t="s">
        <v>4130</v>
      </c>
      <c r="D31" s="287">
        <v>169.5</v>
      </c>
      <c r="E31" s="287" t="s">
        <v>3924</v>
      </c>
      <c r="F31" s="598">
        <v>42020</v>
      </c>
      <c r="G31" s="601" t="s">
        <v>4795</v>
      </c>
      <c r="H31" s="307" t="s">
        <v>4796</v>
      </c>
      <c r="I31" s="290" t="s">
        <v>1113</v>
      </c>
      <c r="J31" s="291"/>
      <c r="K31" s="290" t="s">
        <v>1113</v>
      </c>
      <c r="L31" s="291"/>
      <c r="M31" s="427" t="s">
        <v>1113</v>
      </c>
      <c r="N31" s="427"/>
      <c r="O31" s="427"/>
      <c r="P31" s="427"/>
      <c r="Q31" s="293"/>
    </row>
    <row r="32" spans="1:17" s="267" customFormat="1" ht="63.75" customHeight="1" x14ac:dyDescent="0.2">
      <c r="A32" s="599"/>
      <c r="B32" s="286" t="s">
        <v>3949</v>
      </c>
      <c r="C32" s="600"/>
      <c r="D32" s="287">
        <v>120</v>
      </c>
      <c r="E32" s="287" t="s">
        <v>3924</v>
      </c>
      <c r="F32" s="598"/>
      <c r="G32" s="601"/>
      <c r="H32" s="307" t="s">
        <v>4797</v>
      </c>
      <c r="I32" s="290" t="s">
        <v>1113</v>
      </c>
      <c r="J32" s="291"/>
      <c r="K32" s="290" t="s">
        <v>1113</v>
      </c>
      <c r="L32" s="291"/>
      <c r="M32" s="427" t="s">
        <v>1113</v>
      </c>
      <c r="N32" s="427"/>
      <c r="O32" s="427"/>
      <c r="P32" s="427"/>
      <c r="Q32" s="293"/>
    </row>
    <row r="33" spans="1:17" s="267" customFormat="1" ht="63.75" customHeight="1" x14ac:dyDescent="0.2">
      <c r="A33" s="285" t="s">
        <v>4798</v>
      </c>
      <c r="B33" s="286" t="s">
        <v>4799</v>
      </c>
      <c r="C33" s="286" t="s">
        <v>4283</v>
      </c>
      <c r="D33" s="287">
        <v>30000</v>
      </c>
      <c r="E33" s="287" t="s">
        <v>3962</v>
      </c>
      <c r="F33" s="288">
        <v>42062</v>
      </c>
      <c r="G33" s="289" t="s">
        <v>4800</v>
      </c>
      <c r="H33" s="307" t="s">
        <v>4801</v>
      </c>
      <c r="I33" s="290" t="s">
        <v>1113</v>
      </c>
      <c r="J33" s="291"/>
      <c r="K33" s="290" t="s">
        <v>1113</v>
      </c>
      <c r="L33" s="291"/>
      <c r="M33" s="427" t="s">
        <v>1113</v>
      </c>
      <c r="N33" s="427"/>
      <c r="O33" s="427"/>
      <c r="P33" s="427"/>
      <c r="Q33" s="293"/>
    </row>
    <row r="34" spans="1:17" s="267" customFormat="1" ht="63.75" customHeight="1" x14ac:dyDescent="0.2">
      <c r="A34" s="285" t="s">
        <v>4802</v>
      </c>
      <c r="B34" s="286" t="s">
        <v>2556</v>
      </c>
      <c r="C34" s="286" t="s">
        <v>3958</v>
      </c>
      <c r="D34" s="287">
        <v>10714.68</v>
      </c>
      <c r="E34" s="287" t="s">
        <v>3924</v>
      </c>
      <c r="F34" s="288">
        <v>42034</v>
      </c>
      <c r="G34" s="289" t="s">
        <v>4803</v>
      </c>
      <c r="H34" s="307" t="s">
        <v>4804</v>
      </c>
      <c r="I34" s="290" t="s">
        <v>1113</v>
      </c>
      <c r="J34" s="291"/>
      <c r="K34" s="290" t="s">
        <v>1113</v>
      </c>
      <c r="L34" s="291"/>
      <c r="M34" s="427"/>
      <c r="N34" s="427"/>
      <c r="O34" s="427"/>
      <c r="P34" s="427" t="s">
        <v>1113</v>
      </c>
      <c r="Q34" s="293"/>
    </row>
    <row r="35" spans="1:17" s="267" customFormat="1" ht="63.75" customHeight="1" x14ac:dyDescent="0.2">
      <c r="A35" s="599" t="s">
        <v>4805</v>
      </c>
      <c r="B35" s="286" t="s">
        <v>4103</v>
      </c>
      <c r="C35" s="597" t="s">
        <v>4079</v>
      </c>
      <c r="D35" s="287">
        <v>817</v>
      </c>
      <c r="E35" s="287" t="s">
        <v>3962</v>
      </c>
      <c r="F35" s="598">
        <v>42037</v>
      </c>
      <c r="G35" s="289" t="s">
        <v>4806</v>
      </c>
      <c r="H35" s="307" t="s">
        <v>4807</v>
      </c>
      <c r="I35" s="290" t="s">
        <v>1113</v>
      </c>
      <c r="J35" s="291"/>
      <c r="K35" s="290" t="s">
        <v>1113</v>
      </c>
      <c r="L35" s="291"/>
      <c r="M35" s="427" t="s">
        <v>1113</v>
      </c>
      <c r="N35" s="396"/>
      <c r="O35" s="396"/>
      <c r="P35" s="396"/>
      <c r="Q35" s="293"/>
    </row>
    <row r="36" spans="1:17" s="267" customFormat="1" ht="63.75" customHeight="1" x14ac:dyDescent="0.2">
      <c r="A36" s="599"/>
      <c r="B36" s="286" t="s">
        <v>4102</v>
      </c>
      <c r="C36" s="597"/>
      <c r="D36" s="287">
        <v>772.5</v>
      </c>
      <c r="E36" s="287" t="s">
        <v>3962</v>
      </c>
      <c r="F36" s="598"/>
      <c r="G36" s="289" t="s">
        <v>4808</v>
      </c>
      <c r="H36" s="307" t="s">
        <v>4809</v>
      </c>
      <c r="I36" s="290" t="s">
        <v>1113</v>
      </c>
      <c r="J36" s="291"/>
      <c r="K36" s="290" t="s">
        <v>1113</v>
      </c>
      <c r="L36" s="291"/>
      <c r="M36" s="427" t="s">
        <v>1113</v>
      </c>
      <c r="N36" s="396"/>
      <c r="O36" s="396"/>
      <c r="P36" s="396"/>
      <c r="Q36" s="293"/>
    </row>
    <row r="37" spans="1:17" s="267" customFormat="1" ht="63.75" customHeight="1" x14ac:dyDescent="0.2">
      <c r="A37" s="599"/>
      <c r="B37" s="286" t="s">
        <v>4810</v>
      </c>
      <c r="C37" s="597"/>
      <c r="D37" s="287">
        <v>3828</v>
      </c>
      <c r="E37" s="287" t="s">
        <v>3962</v>
      </c>
      <c r="F37" s="598"/>
      <c r="G37" s="289" t="s">
        <v>4806</v>
      </c>
      <c r="H37" s="307" t="s">
        <v>4811</v>
      </c>
      <c r="I37" s="290" t="s">
        <v>1113</v>
      </c>
      <c r="J37" s="291"/>
      <c r="K37" s="290" t="s">
        <v>1113</v>
      </c>
      <c r="L37" s="291"/>
      <c r="M37" s="427" t="s">
        <v>1113</v>
      </c>
      <c r="N37" s="396"/>
      <c r="O37" s="396"/>
      <c r="P37" s="396"/>
      <c r="Q37" s="293"/>
    </row>
    <row r="38" spans="1:17" s="267" customFormat="1" ht="63.75" customHeight="1" x14ac:dyDescent="0.2">
      <c r="A38" s="599" t="s">
        <v>4812</v>
      </c>
      <c r="B38" s="286" t="s">
        <v>4099</v>
      </c>
      <c r="C38" s="597" t="s">
        <v>4100</v>
      </c>
      <c r="D38" s="287">
        <v>196</v>
      </c>
      <c r="E38" s="287" t="s">
        <v>3924</v>
      </c>
      <c r="F38" s="598">
        <v>42032</v>
      </c>
      <c r="G38" s="289" t="s">
        <v>4813</v>
      </c>
      <c r="H38" s="307" t="s">
        <v>4814</v>
      </c>
      <c r="I38" s="290" t="s">
        <v>1113</v>
      </c>
      <c r="J38" s="291"/>
      <c r="K38" s="290" t="s">
        <v>1113</v>
      </c>
      <c r="L38" s="291"/>
      <c r="M38" s="427" t="s">
        <v>1113</v>
      </c>
      <c r="N38" s="396"/>
      <c r="O38" s="396"/>
      <c r="P38" s="396"/>
      <c r="Q38" s="293"/>
    </row>
    <row r="39" spans="1:17" s="267" customFormat="1" ht="63.75" customHeight="1" x14ac:dyDescent="0.2">
      <c r="A39" s="599"/>
      <c r="B39" s="286" t="s">
        <v>4102</v>
      </c>
      <c r="C39" s="597"/>
      <c r="D39" s="287">
        <v>12831.5</v>
      </c>
      <c r="E39" s="287" t="s">
        <v>3924</v>
      </c>
      <c r="F39" s="598"/>
      <c r="G39" s="289" t="s">
        <v>4815</v>
      </c>
      <c r="H39" s="307" t="s">
        <v>4816</v>
      </c>
      <c r="I39" s="290" t="s">
        <v>1113</v>
      </c>
      <c r="J39" s="291"/>
      <c r="K39" s="290" t="s">
        <v>1113</v>
      </c>
      <c r="L39" s="291"/>
      <c r="M39" s="427" t="s">
        <v>1113</v>
      </c>
      <c r="N39" s="396"/>
      <c r="O39" s="396"/>
      <c r="P39" s="396"/>
      <c r="Q39" s="293"/>
    </row>
    <row r="40" spans="1:17" s="267" customFormat="1" ht="63.75" customHeight="1" x14ac:dyDescent="0.2">
      <c r="A40" s="599" t="s">
        <v>4817</v>
      </c>
      <c r="B40" s="286" t="s">
        <v>4102</v>
      </c>
      <c r="C40" s="597" t="s">
        <v>4185</v>
      </c>
      <c r="D40" s="287">
        <v>2141.8000000000002</v>
      </c>
      <c r="E40" s="287" t="s">
        <v>3962</v>
      </c>
      <c r="F40" s="598">
        <v>42040</v>
      </c>
      <c r="G40" s="289" t="s">
        <v>4818</v>
      </c>
      <c r="H40" s="307" t="s">
        <v>4819</v>
      </c>
      <c r="I40" s="290" t="s">
        <v>1113</v>
      </c>
      <c r="J40" s="291"/>
      <c r="K40" s="290" t="s">
        <v>1113</v>
      </c>
      <c r="L40" s="291"/>
      <c r="M40" s="427"/>
      <c r="N40" s="427"/>
      <c r="O40" s="427" t="s">
        <v>1113</v>
      </c>
      <c r="P40" s="396"/>
      <c r="Q40" s="293"/>
    </row>
    <row r="41" spans="1:17" s="267" customFormat="1" ht="63.75" customHeight="1" x14ac:dyDescent="0.2">
      <c r="A41" s="599"/>
      <c r="B41" s="286" t="s">
        <v>4820</v>
      </c>
      <c r="C41" s="597"/>
      <c r="D41" s="287">
        <v>452.4</v>
      </c>
      <c r="E41" s="287" t="s">
        <v>3962</v>
      </c>
      <c r="F41" s="598"/>
      <c r="G41" s="289" t="s">
        <v>4821</v>
      </c>
      <c r="H41" s="307" t="s">
        <v>4822</v>
      </c>
      <c r="I41" s="290" t="s">
        <v>1113</v>
      </c>
      <c r="J41" s="291"/>
      <c r="K41" s="290" t="s">
        <v>1113</v>
      </c>
      <c r="L41" s="291"/>
      <c r="M41" s="427"/>
      <c r="N41" s="427"/>
      <c r="O41" s="427" t="s">
        <v>1113</v>
      </c>
      <c r="P41" s="396"/>
      <c r="Q41" s="293"/>
    </row>
    <row r="42" spans="1:17" s="267" customFormat="1" ht="63.75" customHeight="1" x14ac:dyDescent="0.2">
      <c r="A42" s="599"/>
      <c r="B42" s="286" t="s">
        <v>4099</v>
      </c>
      <c r="C42" s="597"/>
      <c r="D42" s="287">
        <v>559.29999999999995</v>
      </c>
      <c r="E42" s="287" t="s">
        <v>3962</v>
      </c>
      <c r="F42" s="598"/>
      <c r="G42" s="289" t="s">
        <v>4823</v>
      </c>
      <c r="H42" s="307" t="s">
        <v>4824</v>
      </c>
      <c r="I42" s="290" t="s">
        <v>1113</v>
      </c>
      <c r="J42" s="291"/>
      <c r="K42" s="290" t="s">
        <v>1113</v>
      </c>
      <c r="L42" s="291"/>
      <c r="M42" s="427" t="s">
        <v>1113</v>
      </c>
      <c r="N42" s="427"/>
      <c r="O42" s="427"/>
      <c r="P42" s="396"/>
      <c r="Q42" s="293"/>
    </row>
    <row r="43" spans="1:17" s="267" customFormat="1" ht="63.75" customHeight="1" x14ac:dyDescent="0.2">
      <c r="A43" s="599"/>
      <c r="B43" s="286" t="s">
        <v>4103</v>
      </c>
      <c r="C43" s="597"/>
      <c r="D43" s="287">
        <v>541.5</v>
      </c>
      <c r="E43" s="287" t="s">
        <v>3962</v>
      </c>
      <c r="F43" s="598"/>
      <c r="G43" s="289" t="s">
        <v>4825</v>
      </c>
      <c r="H43" s="307" t="s">
        <v>4826</v>
      </c>
      <c r="I43" s="290" t="s">
        <v>1113</v>
      </c>
      <c r="J43" s="291"/>
      <c r="K43" s="290" t="s">
        <v>1113</v>
      </c>
      <c r="L43" s="291"/>
      <c r="M43" s="427" t="s">
        <v>1113</v>
      </c>
      <c r="N43" s="427"/>
      <c r="O43" s="427"/>
      <c r="P43" s="396"/>
      <c r="Q43" s="293"/>
    </row>
    <row r="44" spans="1:17" s="267" customFormat="1" ht="63.75" customHeight="1" x14ac:dyDescent="0.2">
      <c r="A44" s="599" t="s">
        <v>4827</v>
      </c>
      <c r="B44" s="286" t="s">
        <v>3948</v>
      </c>
      <c r="C44" s="600" t="s">
        <v>4130</v>
      </c>
      <c r="D44" s="287">
        <v>144.25</v>
      </c>
      <c r="E44" s="287" t="s">
        <v>3924</v>
      </c>
      <c r="F44" s="598">
        <v>42026</v>
      </c>
      <c r="G44" s="601" t="s">
        <v>4828</v>
      </c>
      <c r="H44" s="307" t="s">
        <v>4829</v>
      </c>
      <c r="I44" s="290" t="s">
        <v>1113</v>
      </c>
      <c r="J44" s="291"/>
      <c r="K44" s="290" t="s">
        <v>1113</v>
      </c>
      <c r="L44" s="291"/>
      <c r="M44" s="427" t="s">
        <v>1113</v>
      </c>
      <c r="N44" s="427"/>
      <c r="O44" s="427"/>
      <c r="P44" s="396"/>
      <c r="Q44" s="293"/>
    </row>
    <row r="45" spans="1:17" s="267" customFormat="1" ht="63.75" customHeight="1" x14ac:dyDescent="0.2">
      <c r="A45" s="599"/>
      <c r="B45" s="286" t="s">
        <v>3947</v>
      </c>
      <c r="C45" s="600"/>
      <c r="D45" s="287">
        <v>169.5</v>
      </c>
      <c r="E45" s="287" t="s">
        <v>3924</v>
      </c>
      <c r="F45" s="598"/>
      <c r="G45" s="601"/>
      <c r="H45" s="307" t="s">
        <v>4830</v>
      </c>
      <c r="I45" s="290" t="s">
        <v>1113</v>
      </c>
      <c r="J45" s="291"/>
      <c r="K45" s="290" t="s">
        <v>1113</v>
      </c>
      <c r="L45" s="291"/>
      <c r="M45" s="427" t="s">
        <v>1113</v>
      </c>
      <c r="N45" s="427"/>
      <c r="O45" s="427"/>
      <c r="P45" s="427"/>
      <c r="Q45" s="293"/>
    </row>
    <row r="46" spans="1:17" s="267" customFormat="1" ht="63.75" customHeight="1" x14ac:dyDescent="0.2">
      <c r="A46" s="285" t="s">
        <v>4831</v>
      </c>
      <c r="B46" s="286" t="s">
        <v>4052</v>
      </c>
      <c r="C46" s="286" t="s">
        <v>4447</v>
      </c>
      <c r="D46" s="287">
        <v>10200</v>
      </c>
      <c r="E46" s="287" t="s">
        <v>3962</v>
      </c>
      <c r="F46" s="288">
        <v>42062</v>
      </c>
      <c r="G46" s="289" t="s">
        <v>4776</v>
      </c>
      <c r="H46" s="307" t="s">
        <v>4832</v>
      </c>
      <c r="I46" s="290" t="s">
        <v>1113</v>
      </c>
      <c r="J46" s="291"/>
      <c r="K46" s="290" t="s">
        <v>1113</v>
      </c>
      <c r="L46" s="291"/>
      <c r="M46" s="427"/>
      <c r="N46" s="427"/>
      <c r="O46" s="427" t="s">
        <v>1113</v>
      </c>
      <c r="P46" s="396"/>
      <c r="Q46" s="293"/>
    </row>
    <row r="47" spans="1:17" s="267" customFormat="1" ht="63.75" customHeight="1" x14ac:dyDescent="0.2">
      <c r="A47" s="285" t="s">
        <v>4833</v>
      </c>
      <c r="B47" s="286" t="s">
        <v>4046</v>
      </c>
      <c r="C47" s="286" t="s">
        <v>4834</v>
      </c>
      <c r="D47" s="287">
        <v>19920</v>
      </c>
      <c r="E47" s="287" t="s">
        <v>3962</v>
      </c>
      <c r="F47" s="288">
        <v>42061</v>
      </c>
      <c r="G47" s="289" t="s">
        <v>4835</v>
      </c>
      <c r="H47" s="307" t="s">
        <v>4836</v>
      </c>
      <c r="I47" s="290" t="s">
        <v>1113</v>
      </c>
      <c r="J47" s="291"/>
      <c r="K47" s="290" t="s">
        <v>1113</v>
      </c>
      <c r="L47" s="291"/>
      <c r="M47" s="427"/>
      <c r="N47" s="427"/>
      <c r="O47" s="427" t="s">
        <v>1113</v>
      </c>
      <c r="P47" s="396"/>
      <c r="Q47" s="293"/>
    </row>
    <row r="48" spans="1:17" s="267" customFormat="1" ht="63.75" customHeight="1" x14ac:dyDescent="0.2">
      <c r="A48" s="285" t="s">
        <v>4837</v>
      </c>
      <c r="B48" s="286" t="s">
        <v>3944</v>
      </c>
      <c r="C48" s="286" t="s">
        <v>4057</v>
      </c>
      <c r="D48" s="287">
        <v>101.7</v>
      </c>
      <c r="E48" s="287" t="s">
        <v>3924</v>
      </c>
      <c r="F48" s="288">
        <v>42034</v>
      </c>
      <c r="G48" s="289" t="s">
        <v>4838</v>
      </c>
      <c r="H48" s="307" t="s">
        <v>4839</v>
      </c>
      <c r="I48" s="290" t="s">
        <v>1113</v>
      </c>
      <c r="J48" s="291"/>
      <c r="K48" s="290" t="s">
        <v>1113</v>
      </c>
      <c r="L48" s="291"/>
      <c r="M48" s="427" t="s">
        <v>1113</v>
      </c>
      <c r="N48" s="427"/>
      <c r="O48" s="427"/>
      <c r="P48" s="427"/>
      <c r="Q48" s="293"/>
    </row>
    <row r="49" spans="1:17" s="267" customFormat="1" ht="63.75" customHeight="1" x14ac:dyDescent="0.2">
      <c r="A49" s="285" t="s">
        <v>4840</v>
      </c>
      <c r="B49" s="286" t="s">
        <v>4075</v>
      </c>
      <c r="C49" s="286" t="s">
        <v>4076</v>
      </c>
      <c r="D49" s="287">
        <v>91.75</v>
      </c>
      <c r="E49" s="287" t="s">
        <v>3962</v>
      </c>
      <c r="F49" s="288">
        <v>42045</v>
      </c>
      <c r="G49" s="289" t="s">
        <v>4841</v>
      </c>
      <c r="H49" s="307" t="s">
        <v>4842</v>
      </c>
      <c r="I49" s="290" t="s">
        <v>1113</v>
      </c>
      <c r="J49" s="291"/>
      <c r="K49" s="290" t="s">
        <v>1113</v>
      </c>
      <c r="L49" s="291"/>
      <c r="M49" s="427" t="s">
        <v>1113</v>
      </c>
      <c r="N49" s="427"/>
      <c r="O49" s="427"/>
      <c r="P49" s="427"/>
      <c r="Q49" s="293"/>
    </row>
    <row r="50" spans="1:17" s="267" customFormat="1" ht="63.75" customHeight="1" x14ac:dyDescent="0.2">
      <c r="A50" s="285" t="s">
        <v>4843</v>
      </c>
      <c r="B50" s="286" t="s">
        <v>4844</v>
      </c>
      <c r="C50" s="286" t="s">
        <v>4845</v>
      </c>
      <c r="D50" s="287">
        <v>446.6</v>
      </c>
      <c r="E50" s="287" t="s">
        <v>3962</v>
      </c>
      <c r="F50" s="288">
        <v>42055</v>
      </c>
      <c r="G50" s="289" t="s">
        <v>4846</v>
      </c>
      <c r="H50" s="307" t="s">
        <v>4847</v>
      </c>
      <c r="I50" s="290" t="s">
        <v>1113</v>
      </c>
      <c r="J50" s="291"/>
      <c r="K50" s="290" t="s">
        <v>1113</v>
      </c>
      <c r="L50" s="291"/>
      <c r="M50" s="427"/>
      <c r="N50" s="427"/>
      <c r="O50" s="427" t="s">
        <v>1113</v>
      </c>
      <c r="P50" s="427"/>
      <c r="Q50" s="293"/>
    </row>
    <row r="51" spans="1:17" s="267" customFormat="1" ht="63.75" customHeight="1" x14ac:dyDescent="0.2">
      <c r="A51" s="285" t="s">
        <v>4848</v>
      </c>
      <c r="B51" s="286" t="s">
        <v>4849</v>
      </c>
      <c r="C51" s="286" t="s">
        <v>4128</v>
      </c>
      <c r="D51" s="287">
        <v>3000</v>
      </c>
      <c r="E51" s="287" t="s">
        <v>4096</v>
      </c>
      <c r="F51" s="288">
        <v>42069</v>
      </c>
      <c r="G51" s="289" t="s">
        <v>4850</v>
      </c>
      <c r="H51" s="307" t="s">
        <v>4851</v>
      </c>
      <c r="I51" s="290" t="s">
        <v>1113</v>
      </c>
      <c r="J51" s="291"/>
      <c r="K51" s="290" t="s">
        <v>1113</v>
      </c>
      <c r="L51" s="291"/>
      <c r="M51" s="427" t="s">
        <v>1113</v>
      </c>
      <c r="N51" s="427"/>
      <c r="O51" s="427"/>
      <c r="P51" s="427"/>
      <c r="Q51" s="293"/>
    </row>
    <row r="52" spans="1:17" s="267" customFormat="1" ht="63.75" customHeight="1" x14ac:dyDescent="0.2">
      <c r="A52" s="285" t="s">
        <v>4852</v>
      </c>
      <c r="B52" s="286" t="s">
        <v>4853</v>
      </c>
      <c r="C52" s="286" t="s">
        <v>4854</v>
      </c>
      <c r="D52" s="287">
        <v>74.900000000000006</v>
      </c>
      <c r="E52" s="287" t="s">
        <v>3962</v>
      </c>
      <c r="F52" s="288">
        <v>42054</v>
      </c>
      <c r="G52" s="289" t="s">
        <v>4855</v>
      </c>
      <c r="H52" s="307" t="s">
        <v>4856</v>
      </c>
      <c r="I52" s="290" t="s">
        <v>1113</v>
      </c>
      <c r="J52" s="291"/>
      <c r="K52" s="290" t="s">
        <v>1113</v>
      </c>
      <c r="L52" s="291"/>
      <c r="M52" s="427" t="s">
        <v>1113</v>
      </c>
      <c r="N52" s="427"/>
      <c r="O52" s="427"/>
      <c r="P52" s="427"/>
      <c r="Q52" s="293"/>
    </row>
    <row r="53" spans="1:17" s="267" customFormat="1" ht="63.75" customHeight="1" x14ac:dyDescent="0.2">
      <c r="A53" s="285" t="s">
        <v>4857</v>
      </c>
      <c r="B53" s="286" t="s">
        <v>4858</v>
      </c>
      <c r="C53" s="286" t="s">
        <v>4447</v>
      </c>
      <c r="D53" s="287">
        <v>5000</v>
      </c>
      <c r="E53" s="287" t="s">
        <v>3962</v>
      </c>
      <c r="F53" s="288">
        <v>42058</v>
      </c>
      <c r="G53" s="289" t="s">
        <v>4859</v>
      </c>
      <c r="H53" s="307" t="s">
        <v>4860</v>
      </c>
      <c r="I53" s="290" t="s">
        <v>1113</v>
      </c>
      <c r="J53" s="291"/>
      <c r="K53" s="290" t="s">
        <v>1113</v>
      </c>
      <c r="L53" s="291"/>
      <c r="M53" s="427" t="s">
        <v>1113</v>
      </c>
      <c r="N53" s="396"/>
      <c r="O53" s="396"/>
      <c r="P53" s="396"/>
      <c r="Q53" s="293"/>
    </row>
    <row r="54" spans="1:17" s="267" customFormat="1" ht="63.75" customHeight="1" x14ac:dyDescent="0.2">
      <c r="A54" s="599" t="s">
        <v>4861</v>
      </c>
      <c r="B54" s="295" t="s">
        <v>3944</v>
      </c>
      <c r="C54" s="597" t="s">
        <v>4130</v>
      </c>
      <c r="D54" s="287">
        <v>169.5</v>
      </c>
      <c r="E54" s="287" t="s">
        <v>3962</v>
      </c>
      <c r="F54" s="598">
        <v>42048</v>
      </c>
      <c r="G54" s="598" t="s">
        <v>4862</v>
      </c>
      <c r="H54" s="307" t="s">
        <v>4863</v>
      </c>
      <c r="I54" s="290" t="s">
        <v>1113</v>
      </c>
      <c r="J54" s="291"/>
      <c r="K54" s="290" t="s">
        <v>1113</v>
      </c>
      <c r="L54" s="291"/>
      <c r="M54" s="427" t="s">
        <v>1113</v>
      </c>
      <c r="N54" s="396"/>
      <c r="O54" s="396"/>
      <c r="P54" s="396"/>
      <c r="Q54" s="293"/>
    </row>
    <row r="55" spans="1:17" s="267" customFormat="1" ht="63.75" customHeight="1" x14ac:dyDescent="0.2">
      <c r="A55" s="599"/>
      <c r="B55" s="295" t="s">
        <v>3949</v>
      </c>
      <c r="C55" s="597"/>
      <c r="D55" s="287">
        <v>120</v>
      </c>
      <c r="E55" s="287" t="s">
        <v>3962</v>
      </c>
      <c r="F55" s="598"/>
      <c r="G55" s="598"/>
      <c r="H55" s="307" t="s">
        <v>4864</v>
      </c>
      <c r="I55" s="290" t="s">
        <v>1113</v>
      </c>
      <c r="J55" s="291"/>
      <c r="K55" s="290" t="s">
        <v>1113</v>
      </c>
      <c r="L55" s="291"/>
      <c r="M55" s="427" t="s">
        <v>1113</v>
      </c>
      <c r="N55" s="396"/>
      <c r="O55" s="396"/>
      <c r="P55" s="396"/>
      <c r="Q55" s="293"/>
    </row>
    <row r="56" spans="1:17" s="267" customFormat="1" ht="89.25" customHeight="1" x14ac:dyDescent="0.2">
      <c r="A56" s="599" t="s">
        <v>4865</v>
      </c>
      <c r="B56" s="286" t="s">
        <v>4866</v>
      </c>
      <c r="C56" s="597" t="s">
        <v>4867</v>
      </c>
      <c r="D56" s="287">
        <v>1250</v>
      </c>
      <c r="E56" s="287" t="s">
        <v>3962</v>
      </c>
      <c r="F56" s="288">
        <v>42054</v>
      </c>
      <c r="G56" s="289" t="s">
        <v>4868</v>
      </c>
      <c r="H56" s="307" t="s">
        <v>4869</v>
      </c>
      <c r="I56" s="290"/>
      <c r="J56" s="290" t="s">
        <v>1113</v>
      </c>
      <c r="K56" s="290" t="s">
        <v>1113</v>
      </c>
      <c r="L56" s="291"/>
      <c r="M56" s="427"/>
      <c r="N56" s="427"/>
      <c r="O56" s="427"/>
      <c r="P56" s="427" t="s">
        <v>1113</v>
      </c>
      <c r="Q56" s="327" t="s">
        <v>5761</v>
      </c>
    </row>
    <row r="57" spans="1:17" s="267" customFormat="1" ht="63.75" customHeight="1" x14ac:dyDescent="0.2">
      <c r="A57" s="599"/>
      <c r="B57" s="286" t="s">
        <v>4046</v>
      </c>
      <c r="C57" s="597"/>
      <c r="D57" s="287">
        <v>1184.75</v>
      </c>
      <c r="E57" s="287" t="s">
        <v>3962</v>
      </c>
      <c r="F57" s="288">
        <v>42054</v>
      </c>
      <c r="G57" s="289" t="s">
        <v>4870</v>
      </c>
      <c r="H57" s="307" t="s">
        <v>4871</v>
      </c>
      <c r="I57" s="290" t="s">
        <v>1113</v>
      </c>
      <c r="J57" s="291"/>
      <c r="K57" s="290" t="s">
        <v>1113</v>
      </c>
      <c r="L57" s="291"/>
      <c r="M57" s="427" t="s">
        <v>1113</v>
      </c>
      <c r="N57" s="427"/>
      <c r="O57" s="427"/>
      <c r="P57" s="427"/>
      <c r="Q57" s="293"/>
    </row>
    <row r="58" spans="1:17" s="267" customFormat="1" ht="63.75" customHeight="1" x14ac:dyDescent="0.2">
      <c r="A58" s="599" t="s">
        <v>4872</v>
      </c>
      <c r="B58" s="286" t="s">
        <v>4873</v>
      </c>
      <c r="C58" s="597" t="s">
        <v>3961</v>
      </c>
      <c r="D58" s="287">
        <v>12000</v>
      </c>
      <c r="E58" s="287" t="s">
        <v>4096</v>
      </c>
      <c r="F58" s="598">
        <v>42066</v>
      </c>
      <c r="G58" s="289" t="s">
        <v>4874</v>
      </c>
      <c r="H58" s="307" t="s">
        <v>4875</v>
      </c>
      <c r="I58" s="290" t="s">
        <v>1113</v>
      </c>
      <c r="J58" s="291"/>
      <c r="K58" s="290" t="s">
        <v>1113</v>
      </c>
      <c r="L58" s="291"/>
      <c r="M58" s="427"/>
      <c r="N58" s="427"/>
      <c r="O58" s="427" t="s">
        <v>1113</v>
      </c>
      <c r="P58" s="427"/>
      <c r="Q58" s="293"/>
    </row>
    <row r="59" spans="1:17" s="267" customFormat="1" ht="63.75" customHeight="1" x14ac:dyDescent="0.2">
      <c r="A59" s="599"/>
      <c r="B59" s="286" t="s">
        <v>4876</v>
      </c>
      <c r="C59" s="597"/>
      <c r="D59" s="287">
        <v>2674</v>
      </c>
      <c r="E59" s="287" t="s">
        <v>4096</v>
      </c>
      <c r="F59" s="598"/>
      <c r="G59" s="289" t="s">
        <v>4874</v>
      </c>
      <c r="H59" s="307" t="s">
        <v>4877</v>
      </c>
      <c r="I59" s="290" t="s">
        <v>1113</v>
      </c>
      <c r="J59" s="291"/>
      <c r="K59" s="290" t="s">
        <v>1113</v>
      </c>
      <c r="L59" s="291"/>
      <c r="M59" s="427"/>
      <c r="N59" s="427"/>
      <c r="O59" s="427" t="s">
        <v>1113</v>
      </c>
      <c r="P59" s="396"/>
      <c r="Q59" s="293"/>
    </row>
    <row r="60" spans="1:17" s="267" customFormat="1" ht="63.75" customHeight="1" x14ac:dyDescent="0.2">
      <c r="A60" s="599" t="s">
        <v>4878</v>
      </c>
      <c r="B60" s="286" t="s">
        <v>3960</v>
      </c>
      <c r="C60" s="600" t="s">
        <v>3961</v>
      </c>
      <c r="D60" s="287">
        <v>1100</v>
      </c>
      <c r="E60" s="287" t="s">
        <v>4096</v>
      </c>
      <c r="F60" s="598">
        <v>42090</v>
      </c>
      <c r="G60" s="598" t="s">
        <v>5762</v>
      </c>
      <c r="H60" s="307" t="s">
        <v>4879</v>
      </c>
      <c r="I60" s="290" t="s">
        <v>1113</v>
      </c>
      <c r="J60" s="291"/>
      <c r="K60" s="290" t="s">
        <v>1113</v>
      </c>
      <c r="L60" s="291"/>
      <c r="M60" s="427" t="s">
        <v>1113</v>
      </c>
      <c r="N60" s="396"/>
      <c r="O60" s="396"/>
      <c r="P60" s="396"/>
      <c r="Q60" s="293"/>
    </row>
    <row r="61" spans="1:17" s="267" customFormat="1" ht="63.75" customHeight="1" x14ac:dyDescent="0.2">
      <c r="A61" s="599"/>
      <c r="B61" s="286" t="s">
        <v>3964</v>
      </c>
      <c r="C61" s="600"/>
      <c r="D61" s="287">
        <v>1100</v>
      </c>
      <c r="E61" s="287" t="s">
        <v>4096</v>
      </c>
      <c r="F61" s="598"/>
      <c r="G61" s="598"/>
      <c r="H61" s="307" t="s">
        <v>4880</v>
      </c>
      <c r="I61" s="290" t="s">
        <v>1113</v>
      </c>
      <c r="J61" s="291"/>
      <c r="K61" s="290" t="s">
        <v>1113</v>
      </c>
      <c r="L61" s="291"/>
      <c r="M61" s="427" t="s">
        <v>1113</v>
      </c>
      <c r="N61" s="396"/>
      <c r="O61" s="396"/>
      <c r="P61" s="396"/>
      <c r="Q61" s="293"/>
    </row>
    <row r="62" spans="1:17" s="267" customFormat="1" ht="63.75" customHeight="1" x14ac:dyDescent="0.2">
      <c r="A62" s="599"/>
      <c r="B62" s="286" t="s">
        <v>3965</v>
      </c>
      <c r="C62" s="600"/>
      <c r="D62" s="287">
        <v>1118.7</v>
      </c>
      <c r="E62" s="287" t="s">
        <v>4096</v>
      </c>
      <c r="F62" s="598"/>
      <c r="G62" s="598"/>
      <c r="H62" s="307" t="s">
        <v>4881</v>
      </c>
      <c r="I62" s="290" t="s">
        <v>1113</v>
      </c>
      <c r="J62" s="291"/>
      <c r="K62" s="290" t="s">
        <v>1113</v>
      </c>
      <c r="L62" s="291"/>
      <c r="M62" s="427"/>
      <c r="N62" s="427"/>
      <c r="O62" s="427" t="s">
        <v>1113</v>
      </c>
      <c r="P62" s="396"/>
      <c r="Q62" s="293"/>
    </row>
    <row r="63" spans="1:17" s="267" customFormat="1" ht="63.75" customHeight="1" x14ac:dyDescent="0.2">
      <c r="A63" s="599"/>
      <c r="B63" s="286" t="s">
        <v>4882</v>
      </c>
      <c r="C63" s="600"/>
      <c r="D63" s="287">
        <v>1200</v>
      </c>
      <c r="E63" s="287" t="s">
        <v>4096</v>
      </c>
      <c r="F63" s="598"/>
      <c r="G63" s="598"/>
      <c r="H63" s="307" t="s">
        <v>4883</v>
      </c>
      <c r="I63" s="290" t="s">
        <v>1113</v>
      </c>
      <c r="J63" s="291"/>
      <c r="K63" s="290" t="s">
        <v>1113</v>
      </c>
      <c r="L63" s="291"/>
      <c r="M63" s="427"/>
      <c r="N63" s="427"/>
      <c r="O63" s="427" t="s">
        <v>1113</v>
      </c>
      <c r="P63" s="396"/>
      <c r="Q63" s="293"/>
    </row>
    <row r="64" spans="1:17" s="267" customFormat="1" ht="63.75" customHeight="1" x14ac:dyDescent="0.2">
      <c r="A64" s="599"/>
      <c r="B64" s="286" t="s">
        <v>4884</v>
      </c>
      <c r="C64" s="600"/>
      <c r="D64" s="287">
        <v>400</v>
      </c>
      <c r="E64" s="287" t="s">
        <v>4096</v>
      </c>
      <c r="F64" s="598"/>
      <c r="G64" s="598"/>
      <c r="H64" s="307" t="s">
        <v>4885</v>
      </c>
      <c r="I64" s="290" t="s">
        <v>1113</v>
      </c>
      <c r="J64" s="291"/>
      <c r="K64" s="290" t="s">
        <v>1113</v>
      </c>
      <c r="L64" s="291"/>
      <c r="M64" s="427"/>
      <c r="N64" s="427"/>
      <c r="O64" s="427" t="s">
        <v>1113</v>
      </c>
      <c r="P64" s="396"/>
      <c r="Q64" s="293"/>
    </row>
    <row r="65" spans="1:17" s="267" customFormat="1" ht="63.75" customHeight="1" x14ac:dyDescent="0.2">
      <c r="A65" s="599"/>
      <c r="B65" s="286" t="s">
        <v>3966</v>
      </c>
      <c r="C65" s="600"/>
      <c r="D65" s="287">
        <v>375</v>
      </c>
      <c r="E65" s="287" t="s">
        <v>4096</v>
      </c>
      <c r="F65" s="598"/>
      <c r="G65" s="598"/>
      <c r="H65" s="307" t="s">
        <v>4886</v>
      </c>
      <c r="I65" s="290" t="s">
        <v>1113</v>
      </c>
      <c r="J65" s="291"/>
      <c r="K65" s="290" t="s">
        <v>1113</v>
      </c>
      <c r="L65" s="291"/>
      <c r="M65" s="427"/>
      <c r="N65" s="427"/>
      <c r="O65" s="427" t="s">
        <v>1113</v>
      </c>
      <c r="P65" s="396"/>
      <c r="Q65" s="293"/>
    </row>
    <row r="66" spans="1:17" s="267" customFormat="1" ht="63.75" customHeight="1" x14ac:dyDescent="0.2">
      <c r="A66" s="599"/>
      <c r="B66" s="286" t="s">
        <v>3976</v>
      </c>
      <c r="C66" s="600"/>
      <c r="D66" s="287">
        <v>1650</v>
      </c>
      <c r="E66" s="287" t="s">
        <v>4096</v>
      </c>
      <c r="F66" s="598"/>
      <c r="G66" s="598"/>
      <c r="H66" s="307" t="s">
        <v>4887</v>
      </c>
      <c r="I66" s="290" t="s">
        <v>1113</v>
      </c>
      <c r="J66" s="291"/>
      <c r="K66" s="290" t="s">
        <v>1113</v>
      </c>
      <c r="L66" s="291"/>
      <c r="M66" s="427"/>
      <c r="N66" s="427"/>
      <c r="O66" s="427" t="s">
        <v>1113</v>
      </c>
      <c r="P66" s="396"/>
      <c r="Q66" s="293"/>
    </row>
    <row r="67" spans="1:17" s="267" customFormat="1" ht="63.75" customHeight="1" x14ac:dyDescent="0.2">
      <c r="A67" s="599"/>
      <c r="B67" s="286" t="s">
        <v>3977</v>
      </c>
      <c r="C67" s="600"/>
      <c r="D67" s="287">
        <v>1380</v>
      </c>
      <c r="E67" s="287" t="s">
        <v>4096</v>
      </c>
      <c r="F67" s="598"/>
      <c r="G67" s="598"/>
      <c r="H67" s="307" t="s">
        <v>4888</v>
      </c>
      <c r="I67" s="290" t="s">
        <v>1113</v>
      </c>
      <c r="J67" s="291"/>
      <c r="K67" s="290" t="s">
        <v>1113</v>
      </c>
      <c r="L67" s="291"/>
      <c r="M67" s="427"/>
      <c r="N67" s="427"/>
      <c r="O67" s="427" t="s">
        <v>1113</v>
      </c>
      <c r="P67" s="427"/>
      <c r="Q67" s="293"/>
    </row>
    <row r="68" spans="1:17" s="267" customFormat="1" ht="63.75" customHeight="1" x14ac:dyDescent="0.2">
      <c r="A68" s="599"/>
      <c r="B68" s="286" t="s">
        <v>3978</v>
      </c>
      <c r="C68" s="600"/>
      <c r="D68" s="287">
        <v>1500</v>
      </c>
      <c r="E68" s="287" t="s">
        <v>4096</v>
      </c>
      <c r="F68" s="598"/>
      <c r="G68" s="598"/>
      <c r="H68" s="307" t="s">
        <v>4889</v>
      </c>
      <c r="I68" s="290" t="s">
        <v>1113</v>
      </c>
      <c r="J68" s="291"/>
      <c r="K68" s="290" t="s">
        <v>1113</v>
      </c>
      <c r="L68" s="291"/>
      <c r="M68" s="427" t="s">
        <v>1113</v>
      </c>
      <c r="N68" s="427"/>
      <c r="O68" s="427"/>
      <c r="P68" s="427"/>
      <c r="Q68" s="293"/>
    </row>
    <row r="69" spans="1:17" s="267" customFormat="1" ht="63.75" customHeight="1" x14ac:dyDescent="0.2">
      <c r="A69" s="599"/>
      <c r="B69" s="286" t="s">
        <v>4890</v>
      </c>
      <c r="C69" s="600"/>
      <c r="D69" s="287">
        <v>847.5</v>
      </c>
      <c r="E69" s="287" t="s">
        <v>4096</v>
      </c>
      <c r="F69" s="598"/>
      <c r="G69" s="598"/>
      <c r="H69" s="307" t="s">
        <v>4891</v>
      </c>
      <c r="I69" s="290" t="s">
        <v>1113</v>
      </c>
      <c r="J69" s="291"/>
      <c r="K69" s="290" t="s">
        <v>1113</v>
      </c>
      <c r="L69" s="291"/>
      <c r="M69" s="427"/>
      <c r="N69" s="427"/>
      <c r="O69" s="427" t="s">
        <v>1113</v>
      </c>
      <c r="P69" s="427"/>
      <c r="Q69" s="293"/>
    </row>
    <row r="70" spans="1:17" s="267" customFormat="1" ht="63.75" customHeight="1" x14ac:dyDescent="0.2">
      <c r="A70" s="599"/>
      <c r="B70" s="286" t="s">
        <v>3967</v>
      </c>
      <c r="C70" s="600"/>
      <c r="D70" s="287">
        <v>570</v>
      </c>
      <c r="E70" s="287" t="s">
        <v>4096</v>
      </c>
      <c r="F70" s="598"/>
      <c r="G70" s="598"/>
      <c r="H70" s="307" t="s">
        <v>4892</v>
      </c>
      <c r="I70" s="290" t="s">
        <v>1113</v>
      </c>
      <c r="J70" s="291"/>
      <c r="K70" s="290" t="s">
        <v>1113</v>
      </c>
      <c r="L70" s="291"/>
      <c r="M70" s="427" t="s">
        <v>1113</v>
      </c>
      <c r="N70" s="427"/>
      <c r="O70" s="427"/>
      <c r="P70" s="396"/>
      <c r="Q70" s="293"/>
    </row>
    <row r="71" spans="1:17" s="267" customFormat="1" ht="63.75" customHeight="1" x14ac:dyDescent="0.2">
      <c r="A71" s="599"/>
      <c r="B71" s="286" t="s">
        <v>5763</v>
      </c>
      <c r="C71" s="600"/>
      <c r="D71" s="287">
        <v>429.40000000000003</v>
      </c>
      <c r="E71" s="287" t="s">
        <v>4096</v>
      </c>
      <c r="F71" s="598"/>
      <c r="G71" s="598"/>
      <c r="H71" s="307" t="s">
        <v>4893</v>
      </c>
      <c r="I71" s="290" t="s">
        <v>1113</v>
      </c>
      <c r="J71" s="291"/>
      <c r="K71" s="290" t="s">
        <v>1113</v>
      </c>
      <c r="L71" s="291"/>
      <c r="M71" s="427"/>
      <c r="N71" s="427"/>
      <c r="O71" s="427" t="s">
        <v>1113</v>
      </c>
      <c r="P71" s="427"/>
      <c r="Q71" s="293"/>
    </row>
    <row r="72" spans="1:17" s="267" customFormat="1" ht="63.75" customHeight="1" x14ac:dyDescent="0.2">
      <c r="A72" s="599"/>
      <c r="B72" s="286" t="s">
        <v>4894</v>
      </c>
      <c r="C72" s="600"/>
      <c r="D72" s="287">
        <v>200</v>
      </c>
      <c r="E72" s="287" t="s">
        <v>4096</v>
      </c>
      <c r="F72" s="598"/>
      <c r="G72" s="598"/>
      <c r="H72" s="307" t="s">
        <v>4895</v>
      </c>
      <c r="I72" s="290" t="s">
        <v>1113</v>
      </c>
      <c r="J72" s="291"/>
      <c r="K72" s="290" t="s">
        <v>1113</v>
      </c>
      <c r="L72" s="291"/>
      <c r="M72" s="427"/>
      <c r="N72" s="427"/>
      <c r="O72" s="427" t="s">
        <v>1113</v>
      </c>
      <c r="P72" s="396"/>
      <c r="Q72" s="293"/>
    </row>
    <row r="73" spans="1:17" s="267" customFormat="1" ht="63.75" customHeight="1" x14ac:dyDescent="0.2">
      <c r="A73" s="599"/>
      <c r="B73" s="286" t="s">
        <v>4896</v>
      </c>
      <c r="C73" s="600"/>
      <c r="D73" s="287">
        <v>300</v>
      </c>
      <c r="E73" s="287" t="s">
        <v>4096</v>
      </c>
      <c r="F73" s="598"/>
      <c r="G73" s="598"/>
      <c r="H73" s="307" t="s">
        <v>4897</v>
      </c>
      <c r="I73" s="290" t="s">
        <v>1113</v>
      </c>
      <c r="J73" s="291"/>
      <c r="K73" s="290" t="s">
        <v>1113</v>
      </c>
      <c r="L73" s="291"/>
      <c r="M73" s="427" t="s">
        <v>1113</v>
      </c>
      <c r="N73" s="427"/>
      <c r="O73" s="427"/>
      <c r="P73" s="427"/>
      <c r="Q73" s="293"/>
    </row>
    <row r="74" spans="1:17" s="267" customFormat="1" ht="63.75" customHeight="1" x14ac:dyDescent="0.2">
      <c r="A74" s="599"/>
      <c r="B74" s="286" t="s">
        <v>4898</v>
      </c>
      <c r="C74" s="600"/>
      <c r="D74" s="287">
        <v>740</v>
      </c>
      <c r="E74" s="287" t="s">
        <v>4096</v>
      </c>
      <c r="F74" s="598"/>
      <c r="G74" s="598"/>
      <c r="H74" s="307" t="s">
        <v>4899</v>
      </c>
      <c r="I74" s="290" t="s">
        <v>1113</v>
      </c>
      <c r="J74" s="291"/>
      <c r="K74" s="290" t="s">
        <v>1113</v>
      </c>
      <c r="L74" s="291"/>
      <c r="M74" s="427" t="s">
        <v>1113</v>
      </c>
      <c r="N74" s="427"/>
      <c r="O74" s="427"/>
      <c r="P74" s="427"/>
      <c r="Q74" s="293"/>
    </row>
    <row r="75" spans="1:17" s="267" customFormat="1" ht="63.75" customHeight="1" x14ac:dyDescent="0.2">
      <c r="A75" s="599"/>
      <c r="B75" s="286" t="s">
        <v>4900</v>
      </c>
      <c r="C75" s="600"/>
      <c r="D75" s="287">
        <v>1080</v>
      </c>
      <c r="E75" s="287" t="s">
        <v>4096</v>
      </c>
      <c r="F75" s="598"/>
      <c r="G75" s="598"/>
      <c r="H75" s="307" t="s">
        <v>4901</v>
      </c>
      <c r="I75" s="290" t="s">
        <v>1113</v>
      </c>
      <c r="J75" s="291"/>
      <c r="K75" s="290" t="s">
        <v>1113</v>
      </c>
      <c r="L75" s="291"/>
      <c r="M75" s="427" t="s">
        <v>1113</v>
      </c>
      <c r="N75" s="427"/>
      <c r="O75" s="427"/>
      <c r="P75" s="427"/>
      <c r="Q75" s="293"/>
    </row>
    <row r="76" spans="1:17" s="267" customFormat="1" ht="63.75" customHeight="1" x14ac:dyDescent="0.2">
      <c r="A76" s="599"/>
      <c r="B76" s="286" t="s">
        <v>3971</v>
      </c>
      <c r="C76" s="600"/>
      <c r="D76" s="287">
        <v>851</v>
      </c>
      <c r="E76" s="287" t="s">
        <v>4096</v>
      </c>
      <c r="F76" s="598"/>
      <c r="G76" s="598"/>
      <c r="H76" s="307" t="s">
        <v>4902</v>
      </c>
      <c r="I76" s="290" t="s">
        <v>1113</v>
      </c>
      <c r="J76" s="291"/>
      <c r="K76" s="290" t="s">
        <v>1113</v>
      </c>
      <c r="L76" s="291"/>
      <c r="M76" s="427" t="s">
        <v>1113</v>
      </c>
      <c r="N76" s="427"/>
      <c r="O76" s="427"/>
      <c r="P76" s="427"/>
      <c r="Q76" s="293"/>
    </row>
    <row r="77" spans="1:17" s="267" customFormat="1" ht="63.75" customHeight="1" x14ac:dyDescent="0.2">
      <c r="A77" s="599"/>
      <c r="B77" s="286" t="s">
        <v>4903</v>
      </c>
      <c r="C77" s="600"/>
      <c r="D77" s="287">
        <v>339</v>
      </c>
      <c r="E77" s="287" t="s">
        <v>4096</v>
      </c>
      <c r="F77" s="598"/>
      <c r="G77" s="598"/>
      <c r="H77" s="307" t="s">
        <v>4904</v>
      </c>
      <c r="I77" s="290" t="s">
        <v>1113</v>
      </c>
      <c r="J77" s="291"/>
      <c r="K77" s="290" t="s">
        <v>1113</v>
      </c>
      <c r="L77" s="291"/>
      <c r="M77" s="427"/>
      <c r="N77" s="427"/>
      <c r="O77" s="427" t="s">
        <v>1113</v>
      </c>
      <c r="P77" s="427"/>
      <c r="Q77" s="293"/>
    </row>
    <row r="78" spans="1:17" s="267" customFormat="1" ht="63.75" customHeight="1" x14ac:dyDescent="0.2">
      <c r="A78" s="599"/>
      <c r="B78" s="286" t="s">
        <v>4905</v>
      </c>
      <c r="C78" s="600"/>
      <c r="D78" s="287">
        <v>3000</v>
      </c>
      <c r="E78" s="287" t="s">
        <v>4096</v>
      </c>
      <c r="F78" s="598"/>
      <c r="G78" s="598"/>
      <c r="H78" s="307" t="s">
        <v>4906</v>
      </c>
      <c r="I78" s="290" t="s">
        <v>1113</v>
      </c>
      <c r="J78" s="291"/>
      <c r="K78" s="290" t="s">
        <v>1113</v>
      </c>
      <c r="L78" s="291"/>
      <c r="M78" s="427"/>
      <c r="N78" s="427"/>
      <c r="O78" s="427" t="s">
        <v>1113</v>
      </c>
      <c r="P78" s="427"/>
      <c r="Q78" s="293"/>
    </row>
    <row r="79" spans="1:17" s="267" customFormat="1" ht="63.75" customHeight="1" x14ac:dyDescent="0.2">
      <c r="A79" s="599"/>
      <c r="B79" s="286" t="s">
        <v>4907</v>
      </c>
      <c r="C79" s="600"/>
      <c r="D79" s="287">
        <v>565</v>
      </c>
      <c r="E79" s="287" t="s">
        <v>4096</v>
      </c>
      <c r="F79" s="598"/>
      <c r="G79" s="598"/>
      <c r="H79" s="307" t="s">
        <v>4908</v>
      </c>
      <c r="I79" s="433" t="s">
        <v>3927</v>
      </c>
      <c r="J79" s="433" t="s">
        <v>3927</v>
      </c>
      <c r="K79" s="433" t="s">
        <v>3927</v>
      </c>
      <c r="L79" s="433" t="s">
        <v>3927</v>
      </c>
      <c r="M79" s="433" t="s">
        <v>3927</v>
      </c>
      <c r="N79" s="433" t="s">
        <v>3927</v>
      </c>
      <c r="O79" s="433" t="s">
        <v>3927</v>
      </c>
      <c r="P79" s="433" t="s">
        <v>3927</v>
      </c>
      <c r="Q79" s="293" t="s">
        <v>6897</v>
      </c>
    </row>
    <row r="80" spans="1:17" s="267" customFormat="1" ht="63.75" customHeight="1" x14ac:dyDescent="0.2">
      <c r="A80" s="599"/>
      <c r="B80" s="286" t="s">
        <v>3973</v>
      </c>
      <c r="C80" s="600"/>
      <c r="D80" s="287">
        <v>690</v>
      </c>
      <c r="E80" s="287" t="s">
        <v>4096</v>
      </c>
      <c r="F80" s="598"/>
      <c r="G80" s="598"/>
      <c r="H80" s="307" t="s">
        <v>4909</v>
      </c>
      <c r="I80" s="290" t="s">
        <v>1113</v>
      </c>
      <c r="J80" s="291"/>
      <c r="K80" s="290" t="s">
        <v>1113</v>
      </c>
      <c r="L80" s="291"/>
      <c r="M80" s="427"/>
      <c r="N80" s="427"/>
      <c r="O80" s="427" t="s">
        <v>1113</v>
      </c>
      <c r="P80" s="396"/>
      <c r="Q80" s="293"/>
    </row>
    <row r="81" spans="1:17" s="267" customFormat="1" ht="63.75" customHeight="1" x14ac:dyDescent="0.2">
      <c r="A81" s="599"/>
      <c r="B81" s="286" t="s">
        <v>3974</v>
      </c>
      <c r="C81" s="600"/>
      <c r="D81" s="287">
        <v>500</v>
      </c>
      <c r="E81" s="287" t="s">
        <v>4096</v>
      </c>
      <c r="F81" s="598"/>
      <c r="G81" s="598"/>
      <c r="H81" s="307" t="s">
        <v>4910</v>
      </c>
      <c r="I81" s="290" t="s">
        <v>1113</v>
      </c>
      <c r="J81" s="291"/>
      <c r="K81" s="290" t="s">
        <v>1113</v>
      </c>
      <c r="L81" s="291"/>
      <c r="M81" s="427" t="s">
        <v>1113</v>
      </c>
      <c r="N81" s="427"/>
      <c r="O81" s="427"/>
      <c r="P81" s="427"/>
      <c r="Q81" s="293"/>
    </row>
    <row r="82" spans="1:17" s="267" customFormat="1" ht="63.75" customHeight="1" x14ac:dyDescent="0.2">
      <c r="A82" s="599"/>
      <c r="B82" s="286" t="s">
        <v>4911</v>
      </c>
      <c r="C82" s="600"/>
      <c r="D82" s="287">
        <v>300</v>
      </c>
      <c r="E82" s="287" t="s">
        <v>4096</v>
      </c>
      <c r="F82" s="598"/>
      <c r="G82" s="598"/>
      <c r="H82" s="307" t="s">
        <v>4912</v>
      </c>
      <c r="I82" s="290" t="s">
        <v>1113</v>
      </c>
      <c r="J82" s="291"/>
      <c r="K82" s="290" t="s">
        <v>1113</v>
      </c>
      <c r="L82" s="291"/>
      <c r="M82" s="427"/>
      <c r="N82" s="427"/>
      <c r="O82" s="427" t="s">
        <v>1113</v>
      </c>
      <c r="P82" s="427"/>
      <c r="Q82" s="293"/>
    </row>
    <row r="83" spans="1:17" s="267" customFormat="1" ht="63.75" customHeight="1" x14ac:dyDescent="0.2">
      <c r="A83" s="599"/>
      <c r="B83" s="286" t="s">
        <v>4913</v>
      </c>
      <c r="C83" s="600"/>
      <c r="D83" s="287">
        <v>900</v>
      </c>
      <c r="E83" s="287" t="s">
        <v>4096</v>
      </c>
      <c r="F83" s="598"/>
      <c r="G83" s="598"/>
      <c r="H83" s="307" t="s">
        <v>4914</v>
      </c>
      <c r="I83" s="434" t="s">
        <v>1113</v>
      </c>
      <c r="J83" s="435"/>
      <c r="K83" s="434" t="s">
        <v>1113</v>
      </c>
      <c r="L83" s="435"/>
      <c r="M83" s="436" t="s">
        <v>1113</v>
      </c>
      <c r="N83" s="436"/>
      <c r="O83" s="436"/>
      <c r="P83" s="436"/>
      <c r="Q83" s="293"/>
    </row>
    <row r="84" spans="1:17" s="267" customFormat="1" ht="63.75" customHeight="1" x14ac:dyDescent="0.2">
      <c r="A84" s="599"/>
      <c r="B84" s="286" t="s">
        <v>3982</v>
      </c>
      <c r="C84" s="600"/>
      <c r="D84" s="287">
        <v>880</v>
      </c>
      <c r="E84" s="287" t="s">
        <v>4096</v>
      </c>
      <c r="F84" s="598"/>
      <c r="G84" s="598"/>
      <c r="H84" s="307" t="s">
        <v>4915</v>
      </c>
      <c r="I84" s="434" t="s">
        <v>1113</v>
      </c>
      <c r="J84" s="435"/>
      <c r="K84" s="434" t="s">
        <v>1113</v>
      </c>
      <c r="L84" s="435"/>
      <c r="M84" s="436"/>
      <c r="N84" s="436"/>
      <c r="O84" s="436" t="s">
        <v>1113</v>
      </c>
      <c r="P84" s="436"/>
      <c r="Q84" s="293"/>
    </row>
    <row r="85" spans="1:17" s="267" customFormat="1" ht="63.75" customHeight="1" x14ac:dyDescent="0.2">
      <c r="A85" s="599"/>
      <c r="B85" s="286" t="s">
        <v>4916</v>
      </c>
      <c r="C85" s="600"/>
      <c r="D85" s="287">
        <v>902</v>
      </c>
      <c r="E85" s="287" t="s">
        <v>4096</v>
      </c>
      <c r="F85" s="598"/>
      <c r="G85" s="598"/>
      <c r="H85" s="307" t="s">
        <v>4917</v>
      </c>
      <c r="I85" s="434" t="s">
        <v>1113</v>
      </c>
      <c r="J85" s="435"/>
      <c r="K85" s="434" t="s">
        <v>1113</v>
      </c>
      <c r="L85" s="435"/>
      <c r="M85" s="436" t="s">
        <v>1113</v>
      </c>
      <c r="N85" s="436"/>
      <c r="O85" s="436"/>
      <c r="P85" s="436"/>
      <c r="Q85" s="293"/>
    </row>
    <row r="86" spans="1:17" s="267" customFormat="1" ht="63.75" customHeight="1" x14ac:dyDescent="0.2">
      <c r="A86" s="599"/>
      <c r="B86" s="286" t="s">
        <v>4918</v>
      </c>
      <c r="C86" s="600"/>
      <c r="D86" s="287">
        <v>540</v>
      </c>
      <c r="E86" s="287" t="s">
        <v>4096</v>
      </c>
      <c r="F86" s="598"/>
      <c r="G86" s="598"/>
      <c r="H86" s="307" t="s">
        <v>4919</v>
      </c>
      <c r="I86" s="434" t="s">
        <v>1113</v>
      </c>
      <c r="J86" s="435"/>
      <c r="K86" s="434" t="s">
        <v>1113</v>
      </c>
      <c r="L86" s="435"/>
      <c r="M86" s="436"/>
      <c r="N86" s="436"/>
      <c r="O86" s="436" t="s">
        <v>1113</v>
      </c>
      <c r="P86" s="436"/>
      <c r="Q86" s="293"/>
    </row>
    <row r="87" spans="1:17" s="267" customFormat="1" ht="63.75" customHeight="1" x14ac:dyDescent="0.2">
      <c r="A87" s="599"/>
      <c r="B87" s="286" t="s">
        <v>4920</v>
      </c>
      <c r="C87" s="600"/>
      <c r="D87" s="287">
        <v>300</v>
      </c>
      <c r="E87" s="287" t="s">
        <v>4096</v>
      </c>
      <c r="F87" s="598"/>
      <c r="G87" s="598"/>
      <c r="H87" s="307" t="s">
        <v>4921</v>
      </c>
      <c r="I87" s="434" t="s">
        <v>1113</v>
      </c>
      <c r="J87" s="435"/>
      <c r="K87" s="434" t="s">
        <v>1113</v>
      </c>
      <c r="L87" s="435"/>
      <c r="M87" s="436"/>
      <c r="N87" s="436"/>
      <c r="O87" s="436" t="s">
        <v>1113</v>
      </c>
      <c r="P87" s="436"/>
      <c r="Q87" s="293"/>
    </row>
    <row r="88" spans="1:17" s="267" customFormat="1" ht="63.75" customHeight="1" x14ac:dyDescent="0.2">
      <c r="A88" s="599"/>
      <c r="B88" s="286" t="s">
        <v>3992</v>
      </c>
      <c r="C88" s="600"/>
      <c r="D88" s="287">
        <v>396</v>
      </c>
      <c r="E88" s="287" t="s">
        <v>4096</v>
      </c>
      <c r="F88" s="598"/>
      <c r="G88" s="598"/>
      <c r="H88" s="307" t="s">
        <v>4922</v>
      </c>
      <c r="I88" s="434" t="s">
        <v>1113</v>
      </c>
      <c r="J88" s="435"/>
      <c r="K88" s="434" t="s">
        <v>1113</v>
      </c>
      <c r="L88" s="435"/>
      <c r="M88" s="436"/>
      <c r="N88" s="436"/>
      <c r="O88" s="436" t="s">
        <v>1113</v>
      </c>
      <c r="P88" s="436"/>
      <c r="Q88" s="293"/>
    </row>
    <row r="89" spans="1:17" s="267" customFormat="1" ht="63.75" customHeight="1" x14ac:dyDescent="0.2">
      <c r="A89" s="599"/>
      <c r="B89" s="286" t="s">
        <v>3993</v>
      </c>
      <c r="C89" s="600"/>
      <c r="D89" s="287">
        <v>380</v>
      </c>
      <c r="E89" s="287" t="s">
        <v>4096</v>
      </c>
      <c r="F89" s="598"/>
      <c r="G89" s="598"/>
      <c r="H89" s="307" t="s">
        <v>4923</v>
      </c>
      <c r="I89" s="434" t="s">
        <v>1113</v>
      </c>
      <c r="J89" s="435"/>
      <c r="K89" s="434" t="s">
        <v>1113</v>
      </c>
      <c r="L89" s="435"/>
      <c r="M89" s="436"/>
      <c r="N89" s="436"/>
      <c r="O89" s="436" t="s">
        <v>1113</v>
      </c>
      <c r="P89" s="436"/>
      <c r="Q89" s="293"/>
    </row>
    <row r="90" spans="1:17" s="267" customFormat="1" ht="63.75" customHeight="1" x14ac:dyDescent="0.2">
      <c r="A90" s="599"/>
      <c r="B90" s="286" t="s">
        <v>4924</v>
      </c>
      <c r="C90" s="600"/>
      <c r="D90" s="287">
        <v>450</v>
      </c>
      <c r="E90" s="287" t="s">
        <v>4096</v>
      </c>
      <c r="F90" s="598"/>
      <c r="G90" s="598"/>
      <c r="H90" s="307" t="s">
        <v>4925</v>
      </c>
      <c r="I90" s="434" t="s">
        <v>1113</v>
      </c>
      <c r="J90" s="435"/>
      <c r="K90" s="434" t="s">
        <v>1113</v>
      </c>
      <c r="L90" s="435"/>
      <c r="M90" s="436"/>
      <c r="N90" s="436"/>
      <c r="O90" s="436" t="s">
        <v>1113</v>
      </c>
      <c r="P90" s="436"/>
      <c r="Q90" s="293"/>
    </row>
    <row r="91" spans="1:17" s="267" customFormat="1" ht="63.75" customHeight="1" x14ac:dyDescent="0.2">
      <c r="A91" s="599"/>
      <c r="B91" s="286" t="s">
        <v>4926</v>
      </c>
      <c r="C91" s="600"/>
      <c r="D91" s="287">
        <v>200</v>
      </c>
      <c r="E91" s="287" t="s">
        <v>4096</v>
      </c>
      <c r="F91" s="598"/>
      <c r="G91" s="598"/>
      <c r="H91" s="307" t="s">
        <v>4927</v>
      </c>
      <c r="I91" s="434" t="s">
        <v>1113</v>
      </c>
      <c r="J91" s="435"/>
      <c r="K91" s="434" t="s">
        <v>1113</v>
      </c>
      <c r="L91" s="435"/>
      <c r="M91" s="436" t="s">
        <v>1113</v>
      </c>
      <c r="N91" s="436"/>
      <c r="O91" s="436"/>
      <c r="P91" s="436"/>
      <c r="Q91" s="293"/>
    </row>
    <row r="92" spans="1:17" s="267" customFormat="1" ht="63.75" customHeight="1" x14ac:dyDescent="0.2">
      <c r="A92" s="599"/>
      <c r="B92" s="286" t="s">
        <v>3995</v>
      </c>
      <c r="C92" s="600"/>
      <c r="D92" s="287">
        <v>5600</v>
      </c>
      <c r="E92" s="287" t="s">
        <v>4096</v>
      </c>
      <c r="F92" s="598"/>
      <c r="G92" s="598"/>
      <c r="H92" s="307" t="s">
        <v>4928</v>
      </c>
      <c r="I92" s="434" t="s">
        <v>1113</v>
      </c>
      <c r="J92" s="435"/>
      <c r="K92" s="434" t="s">
        <v>1113</v>
      </c>
      <c r="L92" s="435"/>
      <c r="M92" s="436" t="s">
        <v>1113</v>
      </c>
      <c r="N92" s="436"/>
      <c r="O92" s="436"/>
      <c r="P92" s="436"/>
      <c r="Q92" s="293"/>
    </row>
    <row r="93" spans="1:17" s="267" customFormat="1" ht="63.75" customHeight="1" x14ac:dyDescent="0.2">
      <c r="A93" s="599"/>
      <c r="B93" s="286" t="s">
        <v>3996</v>
      </c>
      <c r="C93" s="600"/>
      <c r="D93" s="287">
        <v>4480</v>
      </c>
      <c r="E93" s="287" t="s">
        <v>4096</v>
      </c>
      <c r="F93" s="598"/>
      <c r="G93" s="598"/>
      <c r="H93" s="307" t="s">
        <v>4929</v>
      </c>
      <c r="I93" s="434" t="s">
        <v>1113</v>
      </c>
      <c r="J93" s="435"/>
      <c r="K93" s="434" t="s">
        <v>1113</v>
      </c>
      <c r="L93" s="435"/>
      <c r="M93" s="436" t="s">
        <v>1113</v>
      </c>
      <c r="N93" s="436"/>
      <c r="O93" s="436"/>
      <c r="P93" s="436"/>
      <c r="Q93" s="293"/>
    </row>
    <row r="94" spans="1:17" s="267" customFormat="1" ht="63.75" customHeight="1" x14ac:dyDescent="0.2">
      <c r="A94" s="599"/>
      <c r="B94" s="286" t="s">
        <v>3998</v>
      </c>
      <c r="C94" s="600"/>
      <c r="D94" s="287">
        <v>4480</v>
      </c>
      <c r="E94" s="287" t="s">
        <v>4096</v>
      </c>
      <c r="F94" s="598"/>
      <c r="G94" s="598"/>
      <c r="H94" s="307" t="s">
        <v>4930</v>
      </c>
      <c r="I94" s="434" t="s">
        <v>1113</v>
      </c>
      <c r="J94" s="435"/>
      <c r="K94" s="434" t="s">
        <v>1113</v>
      </c>
      <c r="L94" s="435"/>
      <c r="M94" s="436"/>
      <c r="N94" s="436"/>
      <c r="O94" s="436" t="s">
        <v>1113</v>
      </c>
      <c r="P94" s="436"/>
      <c r="Q94" s="293"/>
    </row>
    <row r="95" spans="1:17" s="267" customFormat="1" ht="63.75" customHeight="1" x14ac:dyDescent="0.2">
      <c r="A95" s="599"/>
      <c r="B95" s="286" t="s">
        <v>3999</v>
      </c>
      <c r="C95" s="600"/>
      <c r="D95" s="287">
        <v>1000</v>
      </c>
      <c r="E95" s="287" t="s">
        <v>4096</v>
      </c>
      <c r="F95" s="598"/>
      <c r="G95" s="598"/>
      <c r="H95" s="307" t="s">
        <v>4931</v>
      </c>
      <c r="I95" s="434" t="s">
        <v>1113</v>
      </c>
      <c r="J95" s="435"/>
      <c r="K95" s="434" t="s">
        <v>1113</v>
      </c>
      <c r="L95" s="435"/>
      <c r="M95" s="436"/>
      <c r="N95" s="436"/>
      <c r="O95" s="436" t="s">
        <v>1113</v>
      </c>
      <c r="P95" s="436"/>
      <c r="Q95" s="293"/>
    </row>
    <row r="96" spans="1:17" s="267" customFormat="1" ht="63.75" customHeight="1" x14ac:dyDescent="0.2">
      <c r="A96" s="599"/>
      <c r="B96" s="286" t="s">
        <v>4000</v>
      </c>
      <c r="C96" s="600"/>
      <c r="D96" s="287">
        <v>880</v>
      </c>
      <c r="E96" s="287" t="s">
        <v>4096</v>
      </c>
      <c r="F96" s="598"/>
      <c r="G96" s="598"/>
      <c r="H96" s="307" t="s">
        <v>4932</v>
      </c>
      <c r="I96" s="434" t="s">
        <v>1113</v>
      </c>
      <c r="J96" s="435"/>
      <c r="K96" s="434" t="s">
        <v>1113</v>
      </c>
      <c r="L96" s="435"/>
      <c r="M96" s="436"/>
      <c r="N96" s="436"/>
      <c r="O96" s="436" t="s">
        <v>1113</v>
      </c>
      <c r="P96" s="436"/>
      <c r="Q96" s="293"/>
    </row>
    <row r="97" spans="1:17" s="267" customFormat="1" ht="63.75" customHeight="1" x14ac:dyDescent="0.2">
      <c r="A97" s="599"/>
      <c r="B97" s="286" t="s">
        <v>4933</v>
      </c>
      <c r="C97" s="600"/>
      <c r="D97" s="287">
        <v>3625</v>
      </c>
      <c r="E97" s="287" t="s">
        <v>4096</v>
      </c>
      <c r="F97" s="598"/>
      <c r="G97" s="598"/>
      <c r="H97" s="307" t="s">
        <v>4934</v>
      </c>
      <c r="I97" s="434" t="s">
        <v>1113</v>
      </c>
      <c r="J97" s="435"/>
      <c r="K97" s="434" t="s">
        <v>1113</v>
      </c>
      <c r="L97" s="435"/>
      <c r="M97" s="436" t="s">
        <v>1113</v>
      </c>
      <c r="N97" s="436"/>
      <c r="O97" s="436"/>
      <c r="P97" s="436"/>
      <c r="Q97" s="293"/>
    </row>
    <row r="98" spans="1:17" s="267" customFormat="1" ht="63.75" customHeight="1" x14ac:dyDescent="0.2">
      <c r="A98" s="599"/>
      <c r="B98" s="286" t="s">
        <v>4001</v>
      </c>
      <c r="C98" s="600"/>
      <c r="D98" s="287">
        <v>3500</v>
      </c>
      <c r="E98" s="287" t="s">
        <v>4096</v>
      </c>
      <c r="F98" s="598"/>
      <c r="G98" s="598"/>
      <c r="H98" s="307" t="s">
        <v>4935</v>
      </c>
      <c r="I98" s="434" t="s">
        <v>1113</v>
      </c>
      <c r="J98" s="435"/>
      <c r="K98" s="434" t="s">
        <v>1113</v>
      </c>
      <c r="L98" s="435"/>
      <c r="M98" s="436" t="s">
        <v>1113</v>
      </c>
      <c r="N98" s="436"/>
      <c r="O98" s="436"/>
      <c r="P98" s="436"/>
      <c r="Q98" s="293"/>
    </row>
    <row r="99" spans="1:17" s="267" customFormat="1" ht="63.75" customHeight="1" x14ac:dyDescent="0.2">
      <c r="A99" s="599"/>
      <c r="B99" s="286" t="s">
        <v>4002</v>
      </c>
      <c r="C99" s="600"/>
      <c r="D99" s="287">
        <v>3920</v>
      </c>
      <c r="E99" s="287" t="s">
        <v>4096</v>
      </c>
      <c r="F99" s="598"/>
      <c r="G99" s="598"/>
      <c r="H99" s="307" t="s">
        <v>4936</v>
      </c>
      <c r="I99" s="434" t="s">
        <v>1113</v>
      </c>
      <c r="J99" s="435"/>
      <c r="K99" s="434" t="s">
        <v>1113</v>
      </c>
      <c r="L99" s="435"/>
      <c r="M99" s="436"/>
      <c r="N99" s="436"/>
      <c r="O99" s="436" t="s">
        <v>1113</v>
      </c>
      <c r="P99" s="436"/>
      <c r="Q99" s="293"/>
    </row>
    <row r="100" spans="1:17" s="267" customFormat="1" ht="63.75" customHeight="1" x14ac:dyDescent="0.2">
      <c r="A100" s="599"/>
      <c r="B100" s="286" t="s">
        <v>4937</v>
      </c>
      <c r="C100" s="600"/>
      <c r="D100" s="287">
        <v>4350</v>
      </c>
      <c r="E100" s="287" t="s">
        <v>4096</v>
      </c>
      <c r="F100" s="598"/>
      <c r="G100" s="598"/>
      <c r="H100" s="307" t="s">
        <v>4938</v>
      </c>
      <c r="I100" s="434" t="s">
        <v>1113</v>
      </c>
      <c r="J100" s="435"/>
      <c r="K100" s="434" t="s">
        <v>1113</v>
      </c>
      <c r="L100" s="435"/>
      <c r="M100" s="436" t="s">
        <v>1113</v>
      </c>
      <c r="N100" s="436"/>
      <c r="O100" s="436"/>
      <c r="P100" s="436"/>
      <c r="Q100" s="293"/>
    </row>
    <row r="101" spans="1:17" s="267" customFormat="1" ht="63.75" customHeight="1" x14ac:dyDescent="0.2">
      <c r="A101" s="599"/>
      <c r="B101" s="286" t="s">
        <v>4939</v>
      </c>
      <c r="C101" s="600"/>
      <c r="D101" s="287">
        <v>600</v>
      </c>
      <c r="E101" s="287" t="s">
        <v>4096</v>
      </c>
      <c r="F101" s="598"/>
      <c r="G101" s="598"/>
      <c r="H101" s="307" t="s">
        <v>4940</v>
      </c>
      <c r="I101" s="290" t="s">
        <v>1113</v>
      </c>
      <c r="J101" s="291"/>
      <c r="K101" s="290" t="s">
        <v>1113</v>
      </c>
      <c r="L101" s="291"/>
      <c r="M101" s="427"/>
      <c r="N101" s="427"/>
      <c r="O101" s="427" t="s">
        <v>1113</v>
      </c>
      <c r="P101" s="427"/>
      <c r="Q101" s="293"/>
    </row>
    <row r="102" spans="1:17" s="267" customFormat="1" ht="63.75" customHeight="1" x14ac:dyDescent="0.2">
      <c r="A102" s="599"/>
      <c r="B102" s="286" t="s">
        <v>4004</v>
      </c>
      <c r="C102" s="600"/>
      <c r="D102" s="287">
        <v>500</v>
      </c>
      <c r="E102" s="287" t="s">
        <v>4096</v>
      </c>
      <c r="F102" s="598"/>
      <c r="G102" s="598"/>
      <c r="H102" s="307" t="s">
        <v>4941</v>
      </c>
      <c r="I102" s="437" t="s">
        <v>3927</v>
      </c>
      <c r="J102" s="437" t="s">
        <v>3927</v>
      </c>
      <c r="K102" s="437" t="s">
        <v>3927</v>
      </c>
      <c r="L102" s="437" t="s">
        <v>3927</v>
      </c>
      <c r="M102" s="437" t="s">
        <v>3927</v>
      </c>
      <c r="N102" s="437" t="s">
        <v>3927</v>
      </c>
      <c r="O102" s="437" t="s">
        <v>3927</v>
      </c>
      <c r="P102" s="437" t="s">
        <v>3927</v>
      </c>
      <c r="Q102" s="293" t="s">
        <v>6898</v>
      </c>
    </row>
    <row r="103" spans="1:17" s="267" customFormat="1" ht="63.75" customHeight="1" x14ac:dyDescent="0.2">
      <c r="A103" s="285" t="s">
        <v>4942</v>
      </c>
      <c r="B103" s="286" t="s">
        <v>4939</v>
      </c>
      <c r="C103" s="286" t="s">
        <v>5764</v>
      </c>
      <c r="D103" s="287">
        <v>120</v>
      </c>
      <c r="E103" s="287" t="s">
        <v>4337</v>
      </c>
      <c r="F103" s="288">
        <v>42226</v>
      </c>
      <c r="G103" s="598"/>
      <c r="H103" s="307" t="s">
        <v>4943</v>
      </c>
      <c r="I103" s="290" t="s">
        <v>1113</v>
      </c>
      <c r="J103" s="291"/>
      <c r="K103" s="290" t="s">
        <v>1113</v>
      </c>
      <c r="L103" s="291"/>
      <c r="M103" s="427"/>
      <c r="N103" s="427"/>
      <c r="O103" s="427" t="s">
        <v>1113</v>
      </c>
      <c r="P103" s="427"/>
      <c r="Q103" s="293"/>
    </row>
    <row r="104" spans="1:17" s="267" customFormat="1" ht="63.75" customHeight="1" x14ac:dyDescent="0.2">
      <c r="A104" s="285" t="s">
        <v>4944</v>
      </c>
      <c r="B104" s="286" t="s">
        <v>4882</v>
      </c>
      <c r="C104" s="286" t="s">
        <v>5765</v>
      </c>
      <c r="D104" s="287">
        <v>1200</v>
      </c>
      <c r="E104" s="287" t="s">
        <v>4337</v>
      </c>
      <c r="F104" s="288">
        <v>42244</v>
      </c>
      <c r="G104" s="598"/>
      <c r="H104" s="307" t="s">
        <v>4945</v>
      </c>
      <c r="I104" s="290" t="s">
        <v>1113</v>
      </c>
      <c r="J104" s="291"/>
      <c r="K104" s="290" t="s">
        <v>1113</v>
      </c>
      <c r="L104" s="291"/>
      <c r="M104" s="427" t="s">
        <v>1113</v>
      </c>
      <c r="N104" s="427"/>
      <c r="O104" s="427"/>
      <c r="P104" s="427"/>
      <c r="Q104" s="293"/>
    </row>
    <row r="105" spans="1:17" s="267" customFormat="1" ht="63.75" customHeight="1" x14ac:dyDescent="0.2">
      <c r="A105" s="285" t="s">
        <v>4944</v>
      </c>
      <c r="B105" s="286" t="s">
        <v>3974</v>
      </c>
      <c r="C105" s="286" t="s">
        <v>5766</v>
      </c>
      <c r="D105" s="287">
        <v>500</v>
      </c>
      <c r="E105" s="287" t="s">
        <v>4946</v>
      </c>
      <c r="F105" s="288">
        <v>42244</v>
      </c>
      <c r="G105" s="598"/>
      <c r="H105" s="307" t="s">
        <v>4947</v>
      </c>
      <c r="I105" s="290" t="s">
        <v>1113</v>
      </c>
      <c r="J105" s="291"/>
      <c r="K105" s="290" t="s">
        <v>1113</v>
      </c>
      <c r="L105" s="291"/>
      <c r="M105" s="427" t="s">
        <v>1113</v>
      </c>
      <c r="N105" s="427"/>
      <c r="O105" s="427"/>
      <c r="P105" s="427"/>
      <c r="Q105" s="293"/>
    </row>
    <row r="106" spans="1:17" s="267" customFormat="1" ht="63.75" customHeight="1" x14ac:dyDescent="0.2">
      <c r="A106" s="285" t="s">
        <v>4944</v>
      </c>
      <c r="B106" s="286" t="s">
        <v>3976</v>
      </c>
      <c r="C106" s="286" t="s">
        <v>5766</v>
      </c>
      <c r="D106" s="287">
        <v>1650</v>
      </c>
      <c r="E106" s="287" t="s">
        <v>4468</v>
      </c>
      <c r="F106" s="288">
        <v>42340</v>
      </c>
      <c r="G106" s="598"/>
      <c r="H106" s="307" t="s">
        <v>4948</v>
      </c>
      <c r="I106" s="434" t="s">
        <v>1113</v>
      </c>
      <c r="J106" s="435"/>
      <c r="K106" s="434" t="s">
        <v>1113</v>
      </c>
      <c r="L106" s="435"/>
      <c r="M106" s="436"/>
      <c r="N106" s="436"/>
      <c r="O106" s="436" t="s">
        <v>1113</v>
      </c>
      <c r="P106" s="436"/>
      <c r="Q106" s="293"/>
    </row>
    <row r="107" spans="1:17" s="267" customFormat="1" ht="63.75" customHeight="1" x14ac:dyDescent="0.2">
      <c r="A107" s="285" t="s">
        <v>4944</v>
      </c>
      <c r="B107" s="286" t="s">
        <v>4905</v>
      </c>
      <c r="C107" s="286" t="s">
        <v>5766</v>
      </c>
      <c r="D107" s="287">
        <v>3000</v>
      </c>
      <c r="E107" s="287" t="s">
        <v>4468</v>
      </c>
      <c r="F107" s="288">
        <v>42345</v>
      </c>
      <c r="G107" s="598"/>
      <c r="H107" s="307" t="s">
        <v>4949</v>
      </c>
      <c r="I107" s="434" t="s">
        <v>1113</v>
      </c>
      <c r="J107" s="435"/>
      <c r="K107" s="434" t="s">
        <v>1113</v>
      </c>
      <c r="L107" s="435"/>
      <c r="M107" s="436"/>
      <c r="N107" s="436"/>
      <c r="O107" s="436" t="s">
        <v>1113</v>
      </c>
      <c r="P107" s="436"/>
      <c r="Q107" s="293"/>
    </row>
    <row r="108" spans="1:17" s="267" customFormat="1" ht="63.75" customHeight="1" x14ac:dyDescent="0.2">
      <c r="A108" s="285" t="s">
        <v>4950</v>
      </c>
      <c r="B108" s="286" t="s">
        <v>3977</v>
      </c>
      <c r="C108" s="286" t="s">
        <v>5766</v>
      </c>
      <c r="D108" s="287">
        <v>1380</v>
      </c>
      <c r="E108" s="287" t="s">
        <v>4468</v>
      </c>
      <c r="F108" s="288">
        <v>42352</v>
      </c>
      <c r="G108" s="598"/>
      <c r="H108" s="307" t="s">
        <v>4951</v>
      </c>
      <c r="I108" s="434" t="s">
        <v>1113</v>
      </c>
      <c r="J108" s="435"/>
      <c r="K108" s="434" t="s">
        <v>1113</v>
      </c>
      <c r="L108" s="435"/>
      <c r="M108" s="436"/>
      <c r="N108" s="436"/>
      <c r="O108" s="436" t="s">
        <v>1113</v>
      </c>
      <c r="P108" s="436"/>
      <c r="Q108" s="293"/>
    </row>
    <row r="109" spans="1:17" s="267" customFormat="1" ht="63.75" customHeight="1" x14ac:dyDescent="0.2">
      <c r="A109" s="599" t="s">
        <v>4952</v>
      </c>
      <c r="B109" s="286" t="s">
        <v>4092</v>
      </c>
      <c r="C109" s="597" t="s">
        <v>4953</v>
      </c>
      <c r="D109" s="287">
        <v>179.31</v>
      </c>
      <c r="E109" s="287" t="s">
        <v>4096</v>
      </c>
      <c r="F109" s="288">
        <v>42073</v>
      </c>
      <c r="G109" s="289" t="s">
        <v>4954</v>
      </c>
      <c r="H109" s="307" t="s">
        <v>4955</v>
      </c>
      <c r="I109" s="290" t="s">
        <v>1113</v>
      </c>
      <c r="J109" s="291"/>
      <c r="K109" s="290" t="s">
        <v>1113</v>
      </c>
      <c r="L109" s="291"/>
      <c r="M109" s="427"/>
      <c r="N109" s="427"/>
      <c r="O109" s="427" t="s">
        <v>1113</v>
      </c>
      <c r="P109" s="427"/>
      <c r="Q109" s="293"/>
    </row>
    <row r="110" spans="1:17" s="267" customFormat="1" ht="63.75" customHeight="1" x14ac:dyDescent="0.2">
      <c r="A110" s="599"/>
      <c r="B110" s="286" t="s">
        <v>4088</v>
      </c>
      <c r="C110" s="597"/>
      <c r="D110" s="287">
        <v>445.1</v>
      </c>
      <c r="E110" s="287" t="s">
        <v>4096</v>
      </c>
      <c r="F110" s="288">
        <v>42047</v>
      </c>
      <c r="G110" s="289" t="s">
        <v>4954</v>
      </c>
      <c r="H110" s="307" t="s">
        <v>4956</v>
      </c>
      <c r="I110" s="290" t="s">
        <v>1113</v>
      </c>
      <c r="J110" s="291"/>
      <c r="K110" s="290" t="s">
        <v>1113</v>
      </c>
      <c r="L110" s="291"/>
      <c r="M110" s="427"/>
      <c r="N110" s="427"/>
      <c r="O110" s="427" t="s">
        <v>1113</v>
      </c>
      <c r="P110" s="427"/>
      <c r="Q110" s="293"/>
    </row>
    <row r="111" spans="1:17" s="267" customFormat="1" ht="63.75" customHeight="1" x14ac:dyDescent="0.2">
      <c r="A111" s="599"/>
      <c r="B111" s="286" t="s">
        <v>4957</v>
      </c>
      <c r="C111" s="597"/>
      <c r="D111" s="287">
        <v>260</v>
      </c>
      <c r="E111" s="287" t="s">
        <v>4096</v>
      </c>
      <c r="F111" s="288">
        <v>42073</v>
      </c>
      <c r="G111" s="289" t="s">
        <v>4958</v>
      </c>
      <c r="H111" s="307" t="s">
        <v>4959</v>
      </c>
      <c r="I111" s="290" t="s">
        <v>1113</v>
      </c>
      <c r="J111" s="291"/>
      <c r="K111" s="290" t="s">
        <v>1113</v>
      </c>
      <c r="L111" s="291"/>
      <c r="M111" s="427"/>
      <c r="N111" s="427"/>
      <c r="O111" s="427" t="s">
        <v>1113</v>
      </c>
      <c r="P111" s="427"/>
      <c r="Q111" s="293"/>
    </row>
    <row r="112" spans="1:17" s="267" customFormat="1" ht="63.75" customHeight="1" x14ac:dyDescent="0.2">
      <c r="A112" s="599"/>
      <c r="B112" s="286" t="s">
        <v>4960</v>
      </c>
      <c r="C112" s="597"/>
      <c r="D112" s="287">
        <v>26.4</v>
      </c>
      <c r="E112" s="287" t="s">
        <v>4096</v>
      </c>
      <c r="F112" s="288">
        <v>42073</v>
      </c>
      <c r="G112" s="289" t="s">
        <v>4961</v>
      </c>
      <c r="H112" s="307" t="s">
        <v>4962</v>
      </c>
      <c r="I112" s="290" t="s">
        <v>1113</v>
      </c>
      <c r="J112" s="291"/>
      <c r="K112" s="290" t="s">
        <v>1113</v>
      </c>
      <c r="L112" s="291"/>
      <c r="M112" s="427"/>
      <c r="N112" s="427"/>
      <c r="O112" s="427" t="s">
        <v>1113</v>
      </c>
      <c r="P112" s="427"/>
      <c r="Q112" s="293"/>
    </row>
    <row r="113" spans="1:17" s="267" customFormat="1" ht="63.75" customHeight="1" x14ac:dyDescent="0.2">
      <c r="A113" s="599"/>
      <c r="B113" s="286" t="s">
        <v>4490</v>
      </c>
      <c r="C113" s="597"/>
      <c r="D113" s="287">
        <v>122.04</v>
      </c>
      <c r="E113" s="287" t="s">
        <v>4096</v>
      </c>
      <c r="F113" s="288">
        <v>42082</v>
      </c>
      <c r="G113" s="289" t="s">
        <v>4963</v>
      </c>
      <c r="H113" s="307" t="s">
        <v>4964</v>
      </c>
      <c r="I113" s="290" t="s">
        <v>1113</v>
      </c>
      <c r="J113" s="291"/>
      <c r="K113" s="290" t="s">
        <v>1113</v>
      </c>
      <c r="L113" s="291"/>
      <c r="M113" s="427"/>
      <c r="N113" s="427"/>
      <c r="O113" s="427" t="s">
        <v>1113</v>
      </c>
      <c r="P113" s="427"/>
      <c r="Q113" s="293"/>
    </row>
    <row r="114" spans="1:17" s="267" customFormat="1" ht="63.75" customHeight="1" x14ac:dyDescent="0.2">
      <c r="A114" s="285" t="s">
        <v>4965</v>
      </c>
      <c r="B114" s="286" t="s">
        <v>4966</v>
      </c>
      <c r="C114" s="286" t="s">
        <v>4967</v>
      </c>
      <c r="D114" s="287">
        <v>4520</v>
      </c>
      <c r="E114" s="287" t="s">
        <v>4096</v>
      </c>
      <c r="F114" s="288">
        <v>42074</v>
      </c>
      <c r="G114" s="289" t="s">
        <v>4968</v>
      </c>
      <c r="H114" s="307" t="s">
        <v>4969</v>
      </c>
      <c r="I114" s="290" t="s">
        <v>1113</v>
      </c>
      <c r="J114" s="291"/>
      <c r="K114" s="290" t="s">
        <v>1113</v>
      </c>
      <c r="L114" s="291"/>
      <c r="M114" s="427" t="s">
        <v>1113</v>
      </c>
      <c r="N114" s="427"/>
      <c r="O114" s="427"/>
      <c r="P114" s="427"/>
      <c r="Q114" s="293"/>
    </row>
    <row r="115" spans="1:17" s="267" customFormat="1" ht="63.75" customHeight="1" x14ac:dyDescent="0.2">
      <c r="A115" s="599" t="s">
        <v>4970</v>
      </c>
      <c r="B115" s="286" t="s">
        <v>4691</v>
      </c>
      <c r="C115" s="597" t="s">
        <v>4971</v>
      </c>
      <c r="D115" s="287">
        <v>14720</v>
      </c>
      <c r="E115" s="287" t="s">
        <v>4096</v>
      </c>
      <c r="F115" s="288">
        <v>42073</v>
      </c>
      <c r="G115" s="289" t="s">
        <v>5767</v>
      </c>
      <c r="H115" s="307" t="s">
        <v>4973</v>
      </c>
      <c r="I115" s="290" t="s">
        <v>1113</v>
      </c>
      <c r="J115" s="291"/>
      <c r="K115" s="290" t="s">
        <v>1113</v>
      </c>
      <c r="L115" s="291"/>
      <c r="M115" s="427" t="s">
        <v>1113</v>
      </c>
      <c r="N115" s="427"/>
      <c r="O115" s="427"/>
      <c r="P115" s="427"/>
      <c r="Q115" s="293"/>
    </row>
    <row r="116" spans="1:17" s="267" customFormat="1" ht="63.75" customHeight="1" x14ac:dyDescent="0.2">
      <c r="A116" s="599"/>
      <c r="B116" s="286" t="s">
        <v>4974</v>
      </c>
      <c r="C116" s="597"/>
      <c r="D116" s="287">
        <v>22080</v>
      </c>
      <c r="E116" s="287" t="s">
        <v>4096</v>
      </c>
      <c r="F116" s="288">
        <v>42073</v>
      </c>
      <c r="G116" s="289" t="s">
        <v>5767</v>
      </c>
      <c r="H116" s="307" t="s">
        <v>4975</v>
      </c>
      <c r="I116" s="434" t="s">
        <v>1113</v>
      </c>
      <c r="J116" s="435"/>
      <c r="K116" s="434" t="s">
        <v>1113</v>
      </c>
      <c r="L116" s="435"/>
      <c r="M116" s="436"/>
      <c r="N116" s="436"/>
      <c r="O116" s="436" t="s">
        <v>1113</v>
      </c>
      <c r="P116" s="330"/>
      <c r="Q116" s="293"/>
    </row>
    <row r="117" spans="1:17" s="267" customFormat="1" ht="63.75" customHeight="1" x14ac:dyDescent="0.2">
      <c r="A117" s="285" t="s">
        <v>4976</v>
      </c>
      <c r="B117" s="286" t="s">
        <v>4977</v>
      </c>
      <c r="C117" s="286" t="s">
        <v>4239</v>
      </c>
      <c r="D117" s="287">
        <v>2141.39</v>
      </c>
      <c r="E117" s="287" t="s">
        <v>4096</v>
      </c>
      <c r="F117" s="288">
        <v>42072</v>
      </c>
      <c r="G117" s="289" t="s">
        <v>4978</v>
      </c>
      <c r="H117" s="307" t="s">
        <v>4979</v>
      </c>
      <c r="I117" s="290" t="s">
        <v>1113</v>
      </c>
      <c r="J117" s="291"/>
      <c r="K117" s="290" t="s">
        <v>1113</v>
      </c>
      <c r="L117" s="291"/>
      <c r="M117" s="427" t="s">
        <v>1113</v>
      </c>
      <c r="N117" s="396"/>
      <c r="O117" s="396"/>
      <c r="P117" s="396"/>
      <c r="Q117" s="293"/>
    </row>
    <row r="118" spans="1:17" s="267" customFormat="1" ht="63.75" customHeight="1" x14ac:dyDescent="0.2">
      <c r="A118" s="599" t="s">
        <v>4980</v>
      </c>
      <c r="B118" s="286" t="s">
        <v>3955</v>
      </c>
      <c r="C118" s="597" t="s">
        <v>3961</v>
      </c>
      <c r="D118" s="287">
        <v>4405</v>
      </c>
      <c r="E118" s="287" t="s">
        <v>4096</v>
      </c>
      <c r="F118" s="598">
        <v>42073</v>
      </c>
      <c r="G118" s="602" t="s">
        <v>4972</v>
      </c>
      <c r="H118" s="307" t="s">
        <v>4981</v>
      </c>
      <c r="I118" s="434" t="s">
        <v>1113</v>
      </c>
      <c r="J118" s="435"/>
      <c r="K118" s="434" t="s">
        <v>1113</v>
      </c>
      <c r="L118" s="435"/>
      <c r="M118" s="436" t="s">
        <v>1113</v>
      </c>
      <c r="N118" s="436"/>
      <c r="O118" s="436"/>
      <c r="P118" s="436"/>
      <c r="Q118" s="293"/>
    </row>
    <row r="119" spans="1:17" s="267" customFormat="1" ht="63.75" customHeight="1" x14ac:dyDescent="0.2">
      <c r="A119" s="599"/>
      <c r="B119" s="286" t="s">
        <v>4982</v>
      </c>
      <c r="C119" s="597"/>
      <c r="D119" s="287">
        <v>5000</v>
      </c>
      <c r="E119" s="287" t="s">
        <v>4096</v>
      </c>
      <c r="F119" s="598"/>
      <c r="G119" s="602"/>
      <c r="H119" s="307" t="s">
        <v>4983</v>
      </c>
      <c r="I119" s="434" t="s">
        <v>1113</v>
      </c>
      <c r="J119" s="435"/>
      <c r="K119" s="434" t="s">
        <v>1113</v>
      </c>
      <c r="L119" s="435"/>
      <c r="M119" s="436"/>
      <c r="N119" s="436"/>
      <c r="O119" s="436" t="s">
        <v>1113</v>
      </c>
      <c r="P119" s="436"/>
      <c r="Q119" s="293"/>
    </row>
    <row r="120" spans="1:17" s="267" customFormat="1" ht="63.75" customHeight="1" x14ac:dyDescent="0.2">
      <c r="A120" s="599"/>
      <c r="B120" s="286" t="s">
        <v>4911</v>
      </c>
      <c r="C120" s="597"/>
      <c r="D120" s="287">
        <v>500</v>
      </c>
      <c r="E120" s="287" t="s">
        <v>4096</v>
      </c>
      <c r="F120" s="598"/>
      <c r="G120" s="602"/>
      <c r="H120" s="307" t="s">
        <v>4984</v>
      </c>
      <c r="I120" s="434" t="s">
        <v>1113</v>
      </c>
      <c r="J120" s="435"/>
      <c r="K120" s="434" t="s">
        <v>1113</v>
      </c>
      <c r="L120" s="435"/>
      <c r="M120" s="436"/>
      <c r="N120" s="436"/>
      <c r="O120" s="436" t="s">
        <v>1113</v>
      </c>
      <c r="P120" s="330"/>
      <c r="Q120" s="293"/>
    </row>
    <row r="121" spans="1:17" s="267" customFormat="1" ht="63.75" customHeight="1" x14ac:dyDescent="0.2">
      <c r="A121" s="599" t="s">
        <v>4985</v>
      </c>
      <c r="B121" s="286" t="s">
        <v>4896</v>
      </c>
      <c r="C121" s="597" t="s">
        <v>3961</v>
      </c>
      <c r="D121" s="287">
        <v>500</v>
      </c>
      <c r="E121" s="287" t="s">
        <v>4096</v>
      </c>
      <c r="F121" s="598">
        <v>42074</v>
      </c>
      <c r="G121" s="602" t="s">
        <v>4972</v>
      </c>
      <c r="H121" s="307" t="s">
        <v>4986</v>
      </c>
      <c r="I121" s="434" t="s">
        <v>1113</v>
      </c>
      <c r="J121" s="435"/>
      <c r="K121" s="434" t="s">
        <v>1113</v>
      </c>
      <c r="L121" s="435"/>
      <c r="M121" s="436"/>
      <c r="N121" s="436"/>
      <c r="O121" s="436" t="s">
        <v>1113</v>
      </c>
      <c r="P121" s="436"/>
      <c r="Q121" s="293"/>
    </row>
    <row r="122" spans="1:17" s="267" customFormat="1" ht="63.75" customHeight="1" x14ac:dyDescent="0.2">
      <c r="A122" s="599"/>
      <c r="B122" s="286" t="s">
        <v>4894</v>
      </c>
      <c r="C122" s="597"/>
      <c r="D122" s="287">
        <v>200</v>
      </c>
      <c r="E122" s="287" t="s">
        <v>4096</v>
      </c>
      <c r="F122" s="598"/>
      <c r="G122" s="602"/>
      <c r="H122" s="307" t="s">
        <v>4987</v>
      </c>
      <c r="I122" s="434" t="s">
        <v>1113</v>
      </c>
      <c r="J122" s="435"/>
      <c r="K122" s="434" t="s">
        <v>1113</v>
      </c>
      <c r="L122" s="435"/>
      <c r="M122" s="436"/>
      <c r="N122" s="436"/>
      <c r="O122" s="436" t="s">
        <v>1113</v>
      </c>
      <c r="P122" s="436"/>
      <c r="Q122" s="293"/>
    </row>
    <row r="123" spans="1:17" s="267" customFormat="1" ht="63.75" customHeight="1" x14ac:dyDescent="0.2">
      <c r="A123" s="599"/>
      <c r="B123" s="286" t="s">
        <v>4988</v>
      </c>
      <c r="C123" s="597"/>
      <c r="D123" s="287">
        <v>45237</v>
      </c>
      <c r="E123" s="287" t="s">
        <v>4096</v>
      </c>
      <c r="F123" s="598"/>
      <c r="G123" s="602"/>
      <c r="H123" s="307" t="s">
        <v>4989</v>
      </c>
      <c r="I123" s="434" t="s">
        <v>1113</v>
      </c>
      <c r="J123" s="435"/>
      <c r="K123" s="434" t="s">
        <v>1113</v>
      </c>
      <c r="L123" s="435"/>
      <c r="M123" s="436"/>
      <c r="N123" s="436"/>
      <c r="O123" s="436" t="s">
        <v>1113</v>
      </c>
      <c r="P123" s="330"/>
      <c r="Q123" s="293"/>
    </row>
    <row r="124" spans="1:17" s="267" customFormat="1" ht="63.75" customHeight="1" x14ac:dyDescent="0.2">
      <c r="A124" s="599" t="s">
        <v>4990</v>
      </c>
      <c r="B124" s="286" t="s">
        <v>4991</v>
      </c>
      <c r="C124" s="597" t="s">
        <v>4992</v>
      </c>
      <c r="D124" s="287">
        <v>22000</v>
      </c>
      <c r="E124" s="287" t="s">
        <v>4096</v>
      </c>
      <c r="F124" s="598">
        <v>42069</v>
      </c>
      <c r="G124" s="289" t="s">
        <v>4972</v>
      </c>
      <c r="H124" s="307" t="s">
        <v>4993</v>
      </c>
      <c r="I124" s="434" t="s">
        <v>1113</v>
      </c>
      <c r="J124" s="435"/>
      <c r="K124" s="434" t="s">
        <v>1113</v>
      </c>
      <c r="L124" s="435"/>
      <c r="M124" s="436" t="s">
        <v>1113</v>
      </c>
      <c r="N124" s="436"/>
      <c r="O124" s="436"/>
      <c r="P124" s="436"/>
      <c r="Q124" s="293"/>
    </row>
    <row r="125" spans="1:17" s="267" customFormat="1" ht="63.75" customHeight="1" x14ac:dyDescent="0.2">
      <c r="A125" s="599"/>
      <c r="B125" s="286" t="s">
        <v>3950</v>
      </c>
      <c r="C125" s="597"/>
      <c r="D125" s="287">
        <v>5000</v>
      </c>
      <c r="E125" s="287" t="s">
        <v>4096</v>
      </c>
      <c r="F125" s="598"/>
      <c r="G125" s="289" t="s">
        <v>4972</v>
      </c>
      <c r="H125" s="307" t="s">
        <v>4994</v>
      </c>
      <c r="I125" s="434" t="s">
        <v>1113</v>
      </c>
      <c r="J125" s="435"/>
      <c r="K125" s="434" t="s">
        <v>1113</v>
      </c>
      <c r="L125" s="435"/>
      <c r="M125" s="436" t="s">
        <v>1113</v>
      </c>
      <c r="N125" s="436"/>
      <c r="O125" s="436"/>
      <c r="P125" s="436"/>
      <c r="Q125" s="293"/>
    </row>
    <row r="126" spans="1:17" s="267" customFormat="1" ht="63.75" customHeight="1" x14ac:dyDescent="0.2">
      <c r="A126" s="599"/>
      <c r="B126" s="286" t="s">
        <v>4995</v>
      </c>
      <c r="C126" s="597"/>
      <c r="D126" s="287">
        <v>3000</v>
      </c>
      <c r="E126" s="287" t="s">
        <v>4096</v>
      </c>
      <c r="F126" s="598"/>
      <c r="G126" s="289" t="s">
        <v>4996</v>
      </c>
      <c r="H126" s="307" t="s">
        <v>4997</v>
      </c>
      <c r="I126" s="290" t="s">
        <v>1113</v>
      </c>
      <c r="J126" s="291"/>
      <c r="K126" s="290" t="s">
        <v>1113</v>
      </c>
      <c r="L126" s="291"/>
      <c r="M126" s="427"/>
      <c r="N126" s="427"/>
      <c r="O126" s="427" t="s">
        <v>1113</v>
      </c>
      <c r="P126" s="427"/>
      <c r="Q126" s="293"/>
    </row>
    <row r="127" spans="1:17" s="267" customFormat="1" ht="63.75" customHeight="1" x14ac:dyDescent="0.2">
      <c r="A127" s="599" t="s">
        <v>4998</v>
      </c>
      <c r="B127" s="286" t="s">
        <v>3950</v>
      </c>
      <c r="C127" s="597" t="s">
        <v>3951</v>
      </c>
      <c r="D127" s="287">
        <v>10408</v>
      </c>
      <c r="E127" s="287" t="s">
        <v>4096</v>
      </c>
      <c r="F127" s="598">
        <v>42076</v>
      </c>
      <c r="G127" s="597" t="s">
        <v>4999</v>
      </c>
      <c r="H127" s="307" t="s">
        <v>5000</v>
      </c>
      <c r="I127" s="434" t="s">
        <v>1113</v>
      </c>
      <c r="J127" s="435"/>
      <c r="K127" s="434" t="s">
        <v>1113</v>
      </c>
      <c r="L127" s="435"/>
      <c r="M127" s="436" t="s">
        <v>1113</v>
      </c>
      <c r="N127" s="436"/>
      <c r="O127" s="436"/>
      <c r="P127" s="436"/>
      <c r="Q127" s="293"/>
    </row>
    <row r="128" spans="1:17" s="267" customFormat="1" ht="63.75" customHeight="1" x14ac:dyDescent="0.2">
      <c r="A128" s="599"/>
      <c r="B128" s="286" t="s">
        <v>4991</v>
      </c>
      <c r="C128" s="597"/>
      <c r="D128" s="287">
        <v>6940</v>
      </c>
      <c r="E128" s="287" t="s">
        <v>4096</v>
      </c>
      <c r="F128" s="598"/>
      <c r="G128" s="597"/>
      <c r="H128" s="307" t="s">
        <v>5001</v>
      </c>
      <c r="I128" s="434" t="s">
        <v>1113</v>
      </c>
      <c r="J128" s="435"/>
      <c r="K128" s="434" t="s">
        <v>1113</v>
      </c>
      <c r="L128" s="435"/>
      <c r="M128" s="436" t="s">
        <v>1113</v>
      </c>
      <c r="N128" s="436"/>
      <c r="O128" s="436"/>
      <c r="P128" s="436"/>
      <c r="Q128" s="293"/>
    </row>
    <row r="129" spans="1:17" s="267" customFormat="1" ht="63.75" customHeight="1" x14ac:dyDescent="0.2">
      <c r="A129" s="599"/>
      <c r="B129" s="286" t="s">
        <v>5002</v>
      </c>
      <c r="C129" s="597"/>
      <c r="D129" s="287">
        <v>2000</v>
      </c>
      <c r="E129" s="287" t="s">
        <v>4096</v>
      </c>
      <c r="F129" s="598"/>
      <c r="G129" s="597"/>
      <c r="H129" s="307" t="s">
        <v>5003</v>
      </c>
      <c r="I129" s="434" t="s">
        <v>1113</v>
      </c>
      <c r="J129" s="435"/>
      <c r="K129" s="434" t="s">
        <v>1113</v>
      </c>
      <c r="L129" s="435"/>
      <c r="M129" s="436"/>
      <c r="N129" s="436"/>
      <c r="O129" s="436" t="s">
        <v>1113</v>
      </c>
      <c r="P129" s="330"/>
      <c r="Q129" s="293"/>
    </row>
    <row r="130" spans="1:17" s="267" customFormat="1" ht="63.75" customHeight="1" x14ac:dyDescent="0.2">
      <c r="A130" s="285" t="s">
        <v>5004</v>
      </c>
      <c r="B130" s="286" t="s">
        <v>5005</v>
      </c>
      <c r="C130" s="286" t="s">
        <v>4114</v>
      </c>
      <c r="D130" s="287">
        <v>6508.8</v>
      </c>
      <c r="E130" s="287" t="s">
        <v>4096</v>
      </c>
      <c r="F130" s="288">
        <v>42067</v>
      </c>
      <c r="G130" s="289" t="s">
        <v>5006</v>
      </c>
      <c r="H130" s="307" t="s">
        <v>5007</v>
      </c>
      <c r="I130" s="290" t="s">
        <v>1113</v>
      </c>
      <c r="J130" s="291"/>
      <c r="K130" s="290" t="s">
        <v>1113</v>
      </c>
      <c r="L130" s="291"/>
      <c r="M130" s="427"/>
      <c r="N130" s="427"/>
      <c r="O130" s="427" t="s">
        <v>1113</v>
      </c>
      <c r="P130" s="427"/>
      <c r="Q130" s="293"/>
    </row>
    <row r="131" spans="1:17" s="267" customFormat="1" ht="63.75" customHeight="1" x14ac:dyDescent="0.2">
      <c r="A131" s="599" t="s">
        <v>5008</v>
      </c>
      <c r="B131" s="286" t="s">
        <v>3948</v>
      </c>
      <c r="C131" s="597" t="s">
        <v>4216</v>
      </c>
      <c r="D131" s="287">
        <v>75.709999999999994</v>
      </c>
      <c r="E131" s="287" t="s">
        <v>4096</v>
      </c>
      <c r="F131" s="288">
        <v>42075</v>
      </c>
      <c r="G131" s="602" t="s">
        <v>5009</v>
      </c>
      <c r="H131" s="307" t="s">
        <v>5010</v>
      </c>
      <c r="I131" s="290" t="s">
        <v>1113</v>
      </c>
      <c r="J131" s="291"/>
      <c r="K131" s="290" t="s">
        <v>1113</v>
      </c>
      <c r="L131" s="291"/>
      <c r="M131" s="427" t="s">
        <v>1113</v>
      </c>
      <c r="N131" s="427"/>
      <c r="O131" s="427"/>
      <c r="P131" s="427"/>
      <c r="Q131" s="293"/>
    </row>
    <row r="132" spans="1:17" s="267" customFormat="1" ht="63.75" customHeight="1" x14ac:dyDescent="0.2">
      <c r="A132" s="599"/>
      <c r="B132" s="286" t="s">
        <v>5011</v>
      </c>
      <c r="C132" s="597"/>
      <c r="D132" s="287">
        <v>760</v>
      </c>
      <c r="E132" s="287" t="s">
        <v>4096</v>
      </c>
      <c r="F132" s="288">
        <v>42075</v>
      </c>
      <c r="G132" s="602"/>
      <c r="H132" s="307" t="s">
        <v>5012</v>
      </c>
      <c r="I132" s="290" t="s">
        <v>1113</v>
      </c>
      <c r="J132" s="291"/>
      <c r="K132" s="290" t="s">
        <v>1113</v>
      </c>
      <c r="L132" s="291"/>
      <c r="M132" s="427"/>
      <c r="N132" s="427"/>
      <c r="O132" s="427" t="s">
        <v>1113</v>
      </c>
      <c r="P132" s="427"/>
      <c r="Q132" s="293"/>
    </row>
    <row r="133" spans="1:17" s="267" customFormat="1" ht="63.75" customHeight="1" x14ac:dyDescent="0.2">
      <c r="A133" s="599" t="s">
        <v>5013</v>
      </c>
      <c r="B133" s="286" t="s">
        <v>5014</v>
      </c>
      <c r="C133" s="600" t="s">
        <v>4208</v>
      </c>
      <c r="D133" s="287">
        <v>237.3</v>
      </c>
      <c r="E133" s="287" t="s">
        <v>4096</v>
      </c>
      <c r="F133" s="598">
        <v>42079</v>
      </c>
      <c r="G133" s="598" t="s">
        <v>5015</v>
      </c>
      <c r="H133" s="307" t="s">
        <v>5016</v>
      </c>
      <c r="I133" s="290" t="s">
        <v>1113</v>
      </c>
      <c r="J133" s="291"/>
      <c r="K133" s="290" t="s">
        <v>1113</v>
      </c>
      <c r="L133" s="291"/>
      <c r="M133" s="427" t="s">
        <v>1113</v>
      </c>
      <c r="N133" s="427"/>
      <c r="O133" s="427"/>
      <c r="P133" s="427"/>
      <c r="Q133" s="293"/>
    </row>
    <row r="134" spans="1:17" s="267" customFormat="1" ht="63.75" customHeight="1" x14ac:dyDescent="0.2">
      <c r="A134" s="599"/>
      <c r="B134" s="286" t="s">
        <v>5017</v>
      </c>
      <c r="C134" s="600"/>
      <c r="D134" s="287">
        <v>84.75</v>
      </c>
      <c r="E134" s="287" t="s">
        <v>4096</v>
      </c>
      <c r="F134" s="598"/>
      <c r="G134" s="598"/>
      <c r="H134" s="307" t="s">
        <v>5018</v>
      </c>
      <c r="I134" s="290" t="s">
        <v>1113</v>
      </c>
      <c r="J134" s="291"/>
      <c r="K134" s="290" t="s">
        <v>1113</v>
      </c>
      <c r="L134" s="291"/>
      <c r="M134" s="427" t="s">
        <v>1113</v>
      </c>
      <c r="N134" s="427"/>
      <c r="O134" s="427"/>
      <c r="P134" s="427"/>
      <c r="Q134" s="293"/>
    </row>
    <row r="135" spans="1:17" s="267" customFormat="1" ht="63.75" customHeight="1" x14ac:dyDescent="0.2">
      <c r="A135" s="599"/>
      <c r="B135" s="286" t="s">
        <v>4791</v>
      </c>
      <c r="C135" s="600"/>
      <c r="D135" s="287">
        <v>284.25</v>
      </c>
      <c r="E135" s="287" t="s">
        <v>4096</v>
      </c>
      <c r="F135" s="598"/>
      <c r="G135" s="598"/>
      <c r="H135" s="307" t="s">
        <v>5019</v>
      </c>
      <c r="I135" s="290" t="s">
        <v>1113</v>
      </c>
      <c r="J135" s="291"/>
      <c r="K135" s="290" t="s">
        <v>1113</v>
      </c>
      <c r="L135" s="291"/>
      <c r="M135" s="427" t="s">
        <v>1113</v>
      </c>
      <c r="N135" s="427"/>
      <c r="O135" s="427"/>
      <c r="P135" s="427"/>
      <c r="Q135" s="293"/>
    </row>
    <row r="136" spans="1:17" s="267" customFormat="1" ht="63.75" customHeight="1" x14ac:dyDescent="0.2">
      <c r="A136" s="599"/>
      <c r="B136" s="286" t="s">
        <v>4214</v>
      </c>
      <c r="C136" s="600"/>
      <c r="D136" s="287">
        <v>406.8</v>
      </c>
      <c r="E136" s="287" t="s">
        <v>4096</v>
      </c>
      <c r="F136" s="598"/>
      <c r="G136" s="598"/>
      <c r="H136" s="307" t="s">
        <v>5020</v>
      </c>
      <c r="I136" s="290" t="s">
        <v>1113</v>
      </c>
      <c r="J136" s="291"/>
      <c r="K136" s="290" t="s">
        <v>1113</v>
      </c>
      <c r="L136" s="291"/>
      <c r="M136" s="427" t="s">
        <v>1113</v>
      </c>
      <c r="N136" s="427"/>
      <c r="O136" s="427"/>
      <c r="P136" s="427"/>
      <c r="Q136" s="293"/>
    </row>
    <row r="137" spans="1:17" s="267" customFormat="1" ht="63.75" customHeight="1" x14ac:dyDescent="0.2">
      <c r="A137" s="599"/>
      <c r="B137" s="286" t="s">
        <v>5021</v>
      </c>
      <c r="C137" s="600"/>
      <c r="D137" s="287">
        <v>514</v>
      </c>
      <c r="E137" s="287" t="s">
        <v>4096</v>
      </c>
      <c r="F137" s="598"/>
      <c r="G137" s="598"/>
      <c r="H137" s="307" t="s">
        <v>5022</v>
      </c>
      <c r="I137" s="290" t="s">
        <v>1113</v>
      </c>
      <c r="J137" s="291"/>
      <c r="K137" s="290" t="s">
        <v>1113</v>
      </c>
      <c r="L137" s="291"/>
      <c r="M137" s="427" t="s">
        <v>1113</v>
      </c>
      <c r="N137" s="427"/>
      <c r="O137" s="427"/>
      <c r="P137" s="427"/>
      <c r="Q137" s="293"/>
    </row>
    <row r="138" spans="1:17" s="267" customFormat="1" ht="63.75" customHeight="1" x14ac:dyDescent="0.2">
      <c r="A138" s="599"/>
      <c r="B138" s="286" t="s">
        <v>4066</v>
      </c>
      <c r="C138" s="600"/>
      <c r="D138" s="287">
        <v>271.2</v>
      </c>
      <c r="E138" s="287" t="s">
        <v>4096</v>
      </c>
      <c r="F138" s="598"/>
      <c r="G138" s="598"/>
      <c r="H138" s="307" t="s">
        <v>5023</v>
      </c>
      <c r="I138" s="290" t="s">
        <v>1113</v>
      </c>
      <c r="J138" s="291"/>
      <c r="K138" s="290" t="s">
        <v>1113</v>
      </c>
      <c r="L138" s="291"/>
      <c r="M138" s="427" t="s">
        <v>1113</v>
      </c>
      <c r="N138" s="427"/>
      <c r="O138" s="427"/>
      <c r="P138" s="427"/>
      <c r="Q138" s="293"/>
    </row>
    <row r="139" spans="1:17" s="267" customFormat="1" ht="63.75" customHeight="1" x14ac:dyDescent="0.2">
      <c r="A139" s="599"/>
      <c r="B139" s="286" t="s">
        <v>5024</v>
      </c>
      <c r="C139" s="600"/>
      <c r="D139" s="287">
        <v>480.25</v>
      </c>
      <c r="E139" s="287" t="s">
        <v>4096</v>
      </c>
      <c r="F139" s="598"/>
      <c r="G139" s="598"/>
      <c r="H139" s="307" t="s">
        <v>5025</v>
      </c>
      <c r="I139" s="290" t="s">
        <v>1113</v>
      </c>
      <c r="J139" s="291"/>
      <c r="K139" s="290" t="s">
        <v>1113</v>
      </c>
      <c r="L139" s="291"/>
      <c r="M139" s="427" t="s">
        <v>1113</v>
      </c>
      <c r="N139" s="427"/>
      <c r="O139" s="427"/>
      <c r="P139" s="427"/>
      <c r="Q139" s="293"/>
    </row>
    <row r="140" spans="1:17" s="267" customFormat="1" ht="63.75" customHeight="1" x14ac:dyDescent="0.2">
      <c r="A140" s="599"/>
      <c r="B140" s="286" t="s">
        <v>4212</v>
      </c>
      <c r="C140" s="600"/>
      <c r="D140" s="287">
        <v>82.95</v>
      </c>
      <c r="E140" s="287" t="s">
        <v>4096</v>
      </c>
      <c r="F140" s="598"/>
      <c r="G140" s="598"/>
      <c r="H140" s="307" t="s">
        <v>5026</v>
      </c>
      <c r="I140" s="290" t="s">
        <v>1113</v>
      </c>
      <c r="J140" s="291"/>
      <c r="K140" s="290" t="s">
        <v>1113</v>
      </c>
      <c r="L140" s="291"/>
      <c r="M140" s="427" t="s">
        <v>1113</v>
      </c>
      <c r="N140" s="427"/>
      <c r="O140" s="427"/>
      <c r="P140" s="427"/>
      <c r="Q140" s="293"/>
    </row>
    <row r="141" spans="1:17" s="267" customFormat="1" ht="63.75" customHeight="1" x14ac:dyDescent="0.2">
      <c r="A141" s="599"/>
      <c r="B141" s="286" t="s">
        <v>5027</v>
      </c>
      <c r="C141" s="600"/>
      <c r="D141" s="287">
        <v>474.5</v>
      </c>
      <c r="E141" s="287" t="s">
        <v>4096</v>
      </c>
      <c r="F141" s="598"/>
      <c r="G141" s="598"/>
      <c r="H141" s="307" t="s">
        <v>5028</v>
      </c>
      <c r="I141" s="290" t="s">
        <v>1113</v>
      </c>
      <c r="J141" s="291"/>
      <c r="K141" s="290" t="s">
        <v>1113</v>
      </c>
      <c r="L141" s="291"/>
      <c r="M141" s="427" t="s">
        <v>1113</v>
      </c>
      <c r="N141" s="427"/>
      <c r="O141" s="427"/>
      <c r="P141" s="427"/>
      <c r="Q141" s="293"/>
    </row>
    <row r="142" spans="1:17" s="267" customFormat="1" ht="63.75" customHeight="1" x14ac:dyDescent="0.2">
      <c r="A142" s="285" t="s">
        <v>5029</v>
      </c>
      <c r="B142" s="286" t="s">
        <v>5030</v>
      </c>
      <c r="C142" s="286" t="s">
        <v>5031</v>
      </c>
      <c r="D142" s="287">
        <v>2000</v>
      </c>
      <c r="E142" s="287" t="s">
        <v>4096</v>
      </c>
      <c r="F142" s="288">
        <v>42088</v>
      </c>
      <c r="G142" s="289" t="s">
        <v>5032</v>
      </c>
      <c r="H142" s="307" t="s">
        <v>5033</v>
      </c>
      <c r="I142" s="434"/>
      <c r="J142" s="434" t="s">
        <v>1113</v>
      </c>
      <c r="K142" s="434"/>
      <c r="L142" s="434" t="s">
        <v>1113</v>
      </c>
      <c r="M142" s="436"/>
      <c r="N142" s="436"/>
      <c r="O142" s="436"/>
      <c r="P142" s="436" t="s">
        <v>1113</v>
      </c>
      <c r="Q142" s="293"/>
    </row>
    <row r="143" spans="1:17" s="267" customFormat="1" ht="63.75" customHeight="1" x14ac:dyDescent="0.2">
      <c r="A143" s="285" t="s">
        <v>5034</v>
      </c>
      <c r="B143" s="286" t="s">
        <v>5035</v>
      </c>
      <c r="C143" s="286" t="s">
        <v>5035</v>
      </c>
      <c r="D143" s="287" t="s">
        <v>3927</v>
      </c>
      <c r="E143" s="287" t="s">
        <v>3927</v>
      </c>
      <c r="F143" s="288" t="s">
        <v>3927</v>
      </c>
      <c r="G143" s="288" t="s">
        <v>3927</v>
      </c>
      <c r="H143" s="307" t="s">
        <v>3927</v>
      </c>
      <c r="I143" s="394" t="s">
        <v>3927</v>
      </c>
      <c r="J143" s="394" t="s">
        <v>3927</v>
      </c>
      <c r="K143" s="394" t="s">
        <v>3927</v>
      </c>
      <c r="L143" s="394" t="s">
        <v>3927</v>
      </c>
      <c r="M143" s="396" t="s">
        <v>3927</v>
      </c>
      <c r="N143" s="396" t="s">
        <v>3927</v>
      </c>
      <c r="O143" s="396" t="s">
        <v>3927</v>
      </c>
      <c r="P143" s="396" t="s">
        <v>3927</v>
      </c>
      <c r="Q143" s="327" t="s">
        <v>5035</v>
      </c>
    </row>
    <row r="144" spans="1:17" s="267" customFormat="1" ht="63.75" customHeight="1" x14ac:dyDescent="0.2">
      <c r="A144" s="599" t="s">
        <v>5036</v>
      </c>
      <c r="B144" s="286" t="s">
        <v>3948</v>
      </c>
      <c r="C144" s="597" t="s">
        <v>4130</v>
      </c>
      <c r="D144" s="287">
        <v>180.31</v>
      </c>
      <c r="E144" s="287" t="s">
        <v>4096</v>
      </c>
      <c r="F144" s="598">
        <v>42069</v>
      </c>
      <c r="G144" s="601" t="s">
        <v>5037</v>
      </c>
      <c r="H144" s="307" t="s">
        <v>5038</v>
      </c>
      <c r="I144" s="290" t="s">
        <v>1113</v>
      </c>
      <c r="J144" s="291"/>
      <c r="K144" s="290" t="s">
        <v>1113</v>
      </c>
      <c r="L144" s="291"/>
      <c r="M144" s="427" t="s">
        <v>1113</v>
      </c>
      <c r="N144" s="427"/>
      <c r="O144" s="427"/>
      <c r="P144" s="427"/>
      <c r="Q144" s="293"/>
    </row>
    <row r="145" spans="1:17" s="267" customFormat="1" ht="63.75" customHeight="1" x14ac:dyDescent="0.2">
      <c r="A145" s="599"/>
      <c r="B145" s="286" t="s">
        <v>3947</v>
      </c>
      <c r="C145" s="597"/>
      <c r="D145" s="287">
        <v>211.88</v>
      </c>
      <c r="E145" s="287" t="s">
        <v>4096</v>
      </c>
      <c r="F145" s="598"/>
      <c r="G145" s="601"/>
      <c r="H145" s="307" t="s">
        <v>5039</v>
      </c>
      <c r="I145" s="290" t="s">
        <v>1113</v>
      </c>
      <c r="J145" s="291"/>
      <c r="K145" s="290" t="s">
        <v>1113</v>
      </c>
      <c r="L145" s="291"/>
      <c r="M145" s="427" t="s">
        <v>1113</v>
      </c>
      <c r="N145" s="427"/>
      <c r="O145" s="427"/>
      <c r="P145" s="427"/>
      <c r="Q145" s="293"/>
    </row>
    <row r="146" spans="1:17" s="267" customFormat="1" ht="63.75" customHeight="1" x14ac:dyDescent="0.2">
      <c r="A146" s="599" t="s">
        <v>5040</v>
      </c>
      <c r="B146" s="286" t="s">
        <v>5041</v>
      </c>
      <c r="C146" s="597" t="s">
        <v>4083</v>
      </c>
      <c r="D146" s="287">
        <v>960</v>
      </c>
      <c r="E146" s="287" t="s">
        <v>4220</v>
      </c>
      <c r="F146" s="598">
        <v>42111</v>
      </c>
      <c r="G146" s="289" t="s">
        <v>5042</v>
      </c>
      <c r="H146" s="307" t="s">
        <v>5043</v>
      </c>
      <c r="I146" s="290" t="s">
        <v>1113</v>
      </c>
      <c r="J146" s="291"/>
      <c r="K146" s="290" t="s">
        <v>1113</v>
      </c>
      <c r="L146" s="291"/>
      <c r="M146" s="427" t="s">
        <v>1113</v>
      </c>
      <c r="N146" s="427"/>
      <c r="O146" s="427"/>
      <c r="P146" s="427"/>
      <c r="Q146" s="293"/>
    </row>
    <row r="147" spans="1:17" s="267" customFormat="1" ht="63.75" customHeight="1" x14ac:dyDescent="0.2">
      <c r="A147" s="599"/>
      <c r="B147" s="286" t="s">
        <v>5044</v>
      </c>
      <c r="C147" s="597"/>
      <c r="D147" s="287">
        <v>203.45</v>
      </c>
      <c r="E147" s="287" t="s">
        <v>4220</v>
      </c>
      <c r="F147" s="598"/>
      <c r="G147" s="289" t="s">
        <v>5045</v>
      </c>
      <c r="H147" s="307" t="s">
        <v>5046</v>
      </c>
      <c r="I147" s="290" t="s">
        <v>1113</v>
      </c>
      <c r="J147" s="291"/>
      <c r="K147" s="290" t="s">
        <v>1113</v>
      </c>
      <c r="L147" s="291"/>
      <c r="M147" s="427"/>
      <c r="N147" s="427"/>
      <c r="O147" s="427" t="s">
        <v>1113</v>
      </c>
      <c r="P147" s="427"/>
      <c r="Q147" s="293"/>
    </row>
    <row r="148" spans="1:17" s="267" customFormat="1" ht="63.75" customHeight="1" x14ac:dyDescent="0.2">
      <c r="A148" s="599"/>
      <c r="B148" s="286" t="s">
        <v>5047</v>
      </c>
      <c r="C148" s="597"/>
      <c r="D148" s="287">
        <v>515.4</v>
      </c>
      <c r="E148" s="287" t="s">
        <v>4220</v>
      </c>
      <c r="F148" s="598"/>
      <c r="G148" s="289" t="s">
        <v>5048</v>
      </c>
      <c r="H148" s="307" t="s">
        <v>5049</v>
      </c>
      <c r="I148" s="290" t="s">
        <v>1113</v>
      </c>
      <c r="J148" s="291"/>
      <c r="K148" s="290" t="s">
        <v>1113</v>
      </c>
      <c r="L148" s="291"/>
      <c r="M148" s="427" t="s">
        <v>1113</v>
      </c>
      <c r="N148" s="427"/>
      <c r="O148" s="427"/>
      <c r="P148" s="427"/>
      <c r="Q148" s="293"/>
    </row>
    <row r="149" spans="1:17" s="267" customFormat="1" ht="63.75" customHeight="1" x14ac:dyDescent="0.2">
      <c r="A149" s="599"/>
      <c r="B149" s="286" t="s">
        <v>5050</v>
      </c>
      <c r="C149" s="597"/>
      <c r="D149" s="287">
        <v>113</v>
      </c>
      <c r="E149" s="287" t="s">
        <v>4220</v>
      </c>
      <c r="F149" s="598"/>
      <c r="G149" s="289" t="s">
        <v>5051</v>
      </c>
      <c r="H149" s="307" t="s">
        <v>5052</v>
      </c>
      <c r="I149" s="290" t="s">
        <v>1113</v>
      </c>
      <c r="J149" s="291"/>
      <c r="K149" s="290" t="s">
        <v>1113</v>
      </c>
      <c r="L149" s="291"/>
      <c r="M149" s="427" t="s">
        <v>1113</v>
      </c>
      <c r="N149" s="427"/>
      <c r="O149" s="427"/>
      <c r="P149" s="427"/>
      <c r="Q149" s="293"/>
    </row>
    <row r="150" spans="1:17" s="267" customFormat="1" ht="63.75" customHeight="1" x14ac:dyDescent="0.2">
      <c r="A150" s="599"/>
      <c r="B150" s="286" t="s">
        <v>5053</v>
      </c>
      <c r="C150" s="597"/>
      <c r="D150" s="287">
        <v>179.75</v>
      </c>
      <c r="E150" s="287" t="s">
        <v>4220</v>
      </c>
      <c r="F150" s="598"/>
      <c r="G150" s="289" t="s">
        <v>5051</v>
      </c>
      <c r="H150" s="307" t="s">
        <v>5054</v>
      </c>
      <c r="I150" s="290" t="s">
        <v>1113</v>
      </c>
      <c r="J150" s="291"/>
      <c r="K150" s="290" t="s">
        <v>1113</v>
      </c>
      <c r="L150" s="291"/>
      <c r="M150" s="427" t="s">
        <v>1113</v>
      </c>
      <c r="N150" s="427"/>
      <c r="O150" s="427"/>
      <c r="P150" s="427"/>
      <c r="Q150" s="293"/>
    </row>
    <row r="151" spans="1:17" s="267" customFormat="1" ht="63.75" customHeight="1" x14ac:dyDescent="0.2">
      <c r="A151" s="599"/>
      <c r="B151" s="286" t="s">
        <v>5055</v>
      </c>
      <c r="C151" s="597"/>
      <c r="D151" s="287">
        <v>83.5</v>
      </c>
      <c r="E151" s="287" t="s">
        <v>4220</v>
      </c>
      <c r="F151" s="598"/>
      <c r="G151" s="289" t="s">
        <v>5056</v>
      </c>
      <c r="H151" s="307" t="s">
        <v>5057</v>
      </c>
      <c r="I151" s="290" t="s">
        <v>1113</v>
      </c>
      <c r="J151" s="291"/>
      <c r="K151" s="290" t="s">
        <v>1113</v>
      </c>
      <c r="L151" s="291"/>
      <c r="M151" s="427" t="s">
        <v>1113</v>
      </c>
      <c r="N151" s="427"/>
      <c r="O151" s="427"/>
      <c r="P151" s="427"/>
      <c r="Q151" s="293"/>
    </row>
    <row r="152" spans="1:17" s="267" customFormat="1" ht="63.75" customHeight="1" x14ac:dyDescent="0.2">
      <c r="A152" s="599"/>
      <c r="B152" s="286" t="s">
        <v>4191</v>
      </c>
      <c r="C152" s="597"/>
      <c r="D152" s="287">
        <v>4840</v>
      </c>
      <c r="E152" s="287" t="s">
        <v>4220</v>
      </c>
      <c r="F152" s="598"/>
      <c r="G152" s="289" t="s">
        <v>5042</v>
      </c>
      <c r="H152" s="307" t="s">
        <v>5058</v>
      </c>
      <c r="I152" s="290" t="s">
        <v>1113</v>
      </c>
      <c r="J152" s="291"/>
      <c r="K152" s="290" t="s">
        <v>1113</v>
      </c>
      <c r="L152" s="291"/>
      <c r="M152" s="427" t="s">
        <v>1113</v>
      </c>
      <c r="N152" s="427"/>
      <c r="O152" s="427"/>
      <c r="P152" s="427"/>
      <c r="Q152" s="293"/>
    </row>
    <row r="153" spans="1:17" s="267" customFormat="1" ht="63.75" customHeight="1" x14ac:dyDescent="0.2">
      <c r="A153" s="599"/>
      <c r="B153" s="286" t="s">
        <v>4092</v>
      </c>
      <c r="C153" s="597"/>
      <c r="D153" s="287">
        <v>888.45</v>
      </c>
      <c r="E153" s="287" t="s">
        <v>4220</v>
      </c>
      <c r="F153" s="598"/>
      <c r="G153" s="289" t="s">
        <v>5059</v>
      </c>
      <c r="H153" s="307" t="s">
        <v>5060</v>
      </c>
      <c r="I153" s="290" t="s">
        <v>1113</v>
      </c>
      <c r="J153" s="291"/>
      <c r="K153" s="290" t="s">
        <v>1113</v>
      </c>
      <c r="L153" s="291"/>
      <c r="M153" s="427"/>
      <c r="N153" s="427"/>
      <c r="O153" s="427"/>
      <c r="P153" s="427" t="s">
        <v>1113</v>
      </c>
      <c r="Q153" s="293"/>
    </row>
    <row r="154" spans="1:17" s="267" customFormat="1" ht="63.75" customHeight="1" x14ac:dyDescent="0.2">
      <c r="A154" s="599"/>
      <c r="B154" s="286" t="s">
        <v>5061</v>
      </c>
      <c r="C154" s="597"/>
      <c r="D154" s="287">
        <v>34.799999999999997</v>
      </c>
      <c r="E154" s="287" t="s">
        <v>4220</v>
      </c>
      <c r="F154" s="598"/>
      <c r="G154" s="289" t="s">
        <v>5062</v>
      </c>
      <c r="H154" s="307" t="s">
        <v>5063</v>
      </c>
      <c r="I154" s="290" t="s">
        <v>1113</v>
      </c>
      <c r="J154" s="291"/>
      <c r="K154" s="290" t="s">
        <v>1113</v>
      </c>
      <c r="L154" s="291"/>
      <c r="M154" s="427" t="s">
        <v>1113</v>
      </c>
      <c r="N154" s="427"/>
      <c r="O154" s="427"/>
      <c r="P154" s="427"/>
      <c r="Q154" s="293"/>
    </row>
    <row r="155" spans="1:17" s="267" customFormat="1" ht="63.75" customHeight="1" x14ac:dyDescent="0.2">
      <c r="A155" s="599"/>
      <c r="B155" s="286" t="s">
        <v>4088</v>
      </c>
      <c r="C155" s="597"/>
      <c r="D155" s="287">
        <v>396.85</v>
      </c>
      <c r="E155" s="287" t="s">
        <v>4220</v>
      </c>
      <c r="F155" s="598"/>
      <c r="G155" s="289" t="s">
        <v>5064</v>
      </c>
      <c r="H155" s="307" t="s">
        <v>5065</v>
      </c>
      <c r="I155" s="290" t="s">
        <v>1113</v>
      </c>
      <c r="J155" s="291"/>
      <c r="K155" s="290" t="s">
        <v>1113</v>
      </c>
      <c r="L155" s="291"/>
      <c r="M155" s="427" t="s">
        <v>1113</v>
      </c>
      <c r="N155" s="427"/>
      <c r="O155" s="427"/>
      <c r="P155" s="427"/>
      <c r="Q155" s="293"/>
    </row>
    <row r="156" spans="1:17" s="267" customFormat="1" ht="63.75" customHeight="1" x14ac:dyDescent="0.2">
      <c r="A156" s="599" t="s">
        <v>5066</v>
      </c>
      <c r="B156" s="286" t="s">
        <v>4238</v>
      </c>
      <c r="C156" s="597" t="s">
        <v>4239</v>
      </c>
      <c r="D156" s="287">
        <v>51</v>
      </c>
      <c r="E156" s="287" t="s">
        <v>4220</v>
      </c>
      <c r="F156" s="288">
        <v>42102</v>
      </c>
      <c r="G156" s="289" t="s">
        <v>5067</v>
      </c>
      <c r="H156" s="307" t="s">
        <v>5068</v>
      </c>
      <c r="I156" s="290" t="s">
        <v>1113</v>
      </c>
      <c r="J156" s="291"/>
      <c r="K156" s="290" t="s">
        <v>1113</v>
      </c>
      <c r="L156" s="291"/>
      <c r="M156" s="427" t="s">
        <v>1113</v>
      </c>
      <c r="N156" s="427"/>
      <c r="O156" s="427"/>
      <c r="P156" s="427"/>
      <c r="Q156" s="293"/>
    </row>
    <row r="157" spans="1:17" s="267" customFormat="1" ht="63.75" customHeight="1" x14ac:dyDescent="0.2">
      <c r="A157" s="599"/>
      <c r="B157" s="286" t="s">
        <v>5069</v>
      </c>
      <c r="C157" s="597"/>
      <c r="D157" s="287">
        <v>242</v>
      </c>
      <c r="E157" s="287" t="s">
        <v>4220</v>
      </c>
      <c r="F157" s="288">
        <v>42102</v>
      </c>
      <c r="G157" s="289" t="s">
        <v>5070</v>
      </c>
      <c r="H157" s="307" t="s">
        <v>5071</v>
      </c>
      <c r="I157" s="290" t="s">
        <v>1113</v>
      </c>
      <c r="J157" s="291"/>
      <c r="K157" s="290" t="s">
        <v>1113</v>
      </c>
      <c r="L157" s="291"/>
      <c r="M157" s="427" t="s">
        <v>1113</v>
      </c>
      <c r="N157" s="427"/>
      <c r="O157" s="427"/>
      <c r="P157" s="427"/>
      <c r="Q157" s="293"/>
    </row>
    <row r="158" spans="1:17" s="267" customFormat="1" ht="63.75" customHeight="1" x14ac:dyDescent="0.2">
      <c r="A158" s="599"/>
      <c r="B158" s="286" t="s">
        <v>4966</v>
      </c>
      <c r="C158" s="597"/>
      <c r="D158" s="287">
        <v>649.75</v>
      </c>
      <c r="E158" s="287" t="s">
        <v>4220</v>
      </c>
      <c r="F158" s="288">
        <v>42102</v>
      </c>
      <c r="G158" s="289" t="s">
        <v>5072</v>
      </c>
      <c r="H158" s="307" t="s">
        <v>5073</v>
      </c>
      <c r="I158" s="290" t="s">
        <v>1113</v>
      </c>
      <c r="J158" s="291"/>
      <c r="K158" s="290" t="s">
        <v>1113</v>
      </c>
      <c r="L158" s="291"/>
      <c r="M158" s="427" t="s">
        <v>1113</v>
      </c>
      <c r="N158" s="427"/>
      <c r="O158" s="427"/>
      <c r="P158" s="427"/>
      <c r="Q158" s="293"/>
    </row>
    <row r="159" spans="1:17" s="267" customFormat="1" ht="63.75" customHeight="1" x14ac:dyDescent="0.2">
      <c r="A159" s="599"/>
      <c r="B159" s="286" t="s">
        <v>5074</v>
      </c>
      <c r="C159" s="597"/>
      <c r="D159" s="287">
        <v>455.4</v>
      </c>
      <c r="E159" s="287" t="s">
        <v>4220</v>
      </c>
      <c r="F159" s="288">
        <v>41737</v>
      </c>
      <c r="G159" s="289" t="s">
        <v>5075</v>
      </c>
      <c r="H159" s="307" t="s">
        <v>5076</v>
      </c>
      <c r="I159" s="290" t="s">
        <v>1113</v>
      </c>
      <c r="J159" s="291"/>
      <c r="K159" s="290" t="s">
        <v>1113</v>
      </c>
      <c r="L159" s="291"/>
      <c r="M159" s="427" t="s">
        <v>1113</v>
      </c>
      <c r="N159" s="427"/>
      <c r="O159" s="427"/>
      <c r="P159" s="427"/>
      <c r="Q159" s="293"/>
    </row>
    <row r="160" spans="1:17" s="267" customFormat="1" ht="63.75" customHeight="1" x14ac:dyDescent="0.2">
      <c r="A160" s="285" t="s">
        <v>5077</v>
      </c>
      <c r="B160" s="286" t="s">
        <v>4167</v>
      </c>
      <c r="C160" s="286" t="s">
        <v>4704</v>
      </c>
      <c r="D160" s="287">
        <v>4140</v>
      </c>
      <c r="E160" s="287" t="s">
        <v>4096</v>
      </c>
      <c r="F160" s="288">
        <v>42088</v>
      </c>
      <c r="G160" s="289" t="s">
        <v>5078</v>
      </c>
      <c r="H160" s="307" t="s">
        <v>5079</v>
      </c>
      <c r="I160" s="290" t="s">
        <v>1113</v>
      </c>
      <c r="J160" s="291"/>
      <c r="K160" s="290" t="s">
        <v>1113</v>
      </c>
      <c r="L160" s="291"/>
      <c r="M160" s="427" t="s">
        <v>1113</v>
      </c>
      <c r="N160" s="427"/>
      <c r="O160" s="427"/>
      <c r="P160" s="427"/>
      <c r="Q160" s="293"/>
    </row>
    <row r="161" spans="1:17" s="267" customFormat="1" ht="63.75" customHeight="1" x14ac:dyDescent="0.2">
      <c r="A161" s="599" t="s">
        <v>5080</v>
      </c>
      <c r="B161" s="286" t="s">
        <v>5069</v>
      </c>
      <c r="C161" s="597" t="s">
        <v>5081</v>
      </c>
      <c r="D161" s="287">
        <v>350.48</v>
      </c>
      <c r="E161" s="287" t="s">
        <v>4220</v>
      </c>
      <c r="F161" s="598">
        <v>42124</v>
      </c>
      <c r="G161" s="289" t="s">
        <v>5082</v>
      </c>
      <c r="H161" s="307" t="s">
        <v>5083</v>
      </c>
      <c r="I161" s="290" t="s">
        <v>1113</v>
      </c>
      <c r="J161" s="291"/>
      <c r="K161" s="290" t="s">
        <v>1113</v>
      </c>
      <c r="L161" s="291"/>
      <c r="M161" s="427" t="s">
        <v>1113</v>
      </c>
      <c r="N161" s="427"/>
      <c r="O161" s="427"/>
      <c r="P161" s="427"/>
      <c r="Q161" s="293"/>
    </row>
    <row r="162" spans="1:17" s="267" customFormat="1" ht="63.75" customHeight="1" x14ac:dyDescent="0.2">
      <c r="A162" s="599"/>
      <c r="B162" s="286" t="s">
        <v>5061</v>
      </c>
      <c r="C162" s="597"/>
      <c r="D162" s="287">
        <v>11.5</v>
      </c>
      <c r="E162" s="287" t="s">
        <v>4220</v>
      </c>
      <c r="F162" s="598"/>
      <c r="G162" s="289" t="s">
        <v>5084</v>
      </c>
      <c r="H162" s="307" t="s">
        <v>5085</v>
      </c>
      <c r="I162" s="290" t="s">
        <v>1113</v>
      </c>
      <c r="J162" s="291"/>
      <c r="K162" s="290" t="s">
        <v>1113</v>
      </c>
      <c r="L162" s="291"/>
      <c r="M162" s="427" t="s">
        <v>1113</v>
      </c>
      <c r="N162" s="427"/>
      <c r="O162" s="427"/>
      <c r="P162" s="427"/>
      <c r="Q162" s="293"/>
    </row>
    <row r="163" spans="1:17" s="267" customFormat="1" ht="63.75" customHeight="1" x14ac:dyDescent="0.2">
      <c r="A163" s="599"/>
      <c r="B163" s="286" t="s">
        <v>5086</v>
      </c>
      <c r="C163" s="597"/>
      <c r="D163" s="287">
        <v>111.16</v>
      </c>
      <c r="E163" s="287" t="s">
        <v>4220</v>
      </c>
      <c r="F163" s="598"/>
      <c r="G163" s="289" t="s">
        <v>5087</v>
      </c>
      <c r="H163" s="307" t="s">
        <v>5088</v>
      </c>
      <c r="I163" s="290" t="s">
        <v>1113</v>
      </c>
      <c r="J163" s="291"/>
      <c r="K163" s="290" t="s">
        <v>1113</v>
      </c>
      <c r="L163" s="291"/>
      <c r="M163" s="427" t="s">
        <v>1113</v>
      </c>
      <c r="N163" s="427"/>
      <c r="O163" s="427"/>
      <c r="P163" s="427"/>
      <c r="Q163" s="293"/>
    </row>
    <row r="164" spans="1:17" s="267" customFormat="1" ht="63.75" customHeight="1" x14ac:dyDescent="0.2">
      <c r="A164" s="599"/>
      <c r="B164" s="286" t="s">
        <v>4966</v>
      </c>
      <c r="C164" s="597"/>
      <c r="D164" s="287">
        <v>141.12</v>
      </c>
      <c r="E164" s="287" t="s">
        <v>4220</v>
      </c>
      <c r="F164" s="598"/>
      <c r="G164" s="289" t="s">
        <v>5089</v>
      </c>
      <c r="H164" s="307" t="s">
        <v>5090</v>
      </c>
      <c r="I164" s="290" t="s">
        <v>1113</v>
      </c>
      <c r="J164" s="291"/>
      <c r="K164" s="290" t="s">
        <v>1113</v>
      </c>
      <c r="L164" s="291"/>
      <c r="M164" s="427" t="s">
        <v>1113</v>
      </c>
      <c r="N164" s="427"/>
      <c r="O164" s="427"/>
      <c r="P164" s="427"/>
      <c r="Q164" s="293"/>
    </row>
    <row r="165" spans="1:17" s="267" customFormat="1" ht="63.75" customHeight="1" x14ac:dyDescent="0.2">
      <c r="A165" s="599"/>
      <c r="B165" s="286" t="s">
        <v>5091</v>
      </c>
      <c r="C165" s="597"/>
      <c r="D165" s="287">
        <v>258.49</v>
      </c>
      <c r="E165" s="287" t="s">
        <v>4220</v>
      </c>
      <c r="F165" s="598"/>
      <c r="G165" s="289" t="s">
        <v>5092</v>
      </c>
      <c r="H165" s="307" t="s">
        <v>5093</v>
      </c>
      <c r="I165" s="290" t="s">
        <v>1113</v>
      </c>
      <c r="J165" s="291"/>
      <c r="K165" s="290" t="s">
        <v>1113</v>
      </c>
      <c r="L165" s="291"/>
      <c r="M165" s="427" t="s">
        <v>1113</v>
      </c>
      <c r="N165" s="427"/>
      <c r="O165" s="427"/>
      <c r="P165" s="427"/>
      <c r="Q165" s="293"/>
    </row>
    <row r="166" spans="1:17" s="267" customFormat="1" ht="63.75" customHeight="1" x14ac:dyDescent="0.2">
      <c r="A166" s="599"/>
      <c r="B166" s="286" t="s">
        <v>4238</v>
      </c>
      <c r="C166" s="597"/>
      <c r="D166" s="287">
        <v>356</v>
      </c>
      <c r="E166" s="287" t="s">
        <v>4220</v>
      </c>
      <c r="F166" s="598"/>
      <c r="G166" s="289" t="s">
        <v>5094</v>
      </c>
      <c r="H166" s="307" t="s">
        <v>5095</v>
      </c>
      <c r="I166" s="290" t="s">
        <v>1113</v>
      </c>
      <c r="J166" s="291"/>
      <c r="K166" s="290" t="s">
        <v>1113</v>
      </c>
      <c r="L166" s="291"/>
      <c r="M166" s="427" t="s">
        <v>1113</v>
      </c>
      <c r="N166" s="427"/>
      <c r="O166" s="427"/>
      <c r="P166" s="427"/>
      <c r="Q166" s="293"/>
    </row>
    <row r="167" spans="1:17" s="267" customFormat="1" ht="63.75" customHeight="1" x14ac:dyDescent="0.2">
      <c r="A167" s="285" t="s">
        <v>5096</v>
      </c>
      <c r="B167" s="286" t="s">
        <v>4988</v>
      </c>
      <c r="C167" s="286" t="s">
        <v>4294</v>
      </c>
      <c r="D167" s="287">
        <v>23019.72</v>
      </c>
      <c r="E167" s="287" t="s">
        <v>4220</v>
      </c>
      <c r="F167" s="288">
        <v>42122</v>
      </c>
      <c r="G167" s="289" t="s">
        <v>5097</v>
      </c>
      <c r="H167" s="307" t="s">
        <v>5098</v>
      </c>
      <c r="I167" s="434" t="s">
        <v>1113</v>
      </c>
      <c r="J167" s="435"/>
      <c r="K167" s="434" t="s">
        <v>1113</v>
      </c>
      <c r="L167" s="435"/>
      <c r="M167" s="436"/>
      <c r="N167" s="436"/>
      <c r="O167" s="436" t="s">
        <v>1113</v>
      </c>
      <c r="P167" s="436"/>
      <c r="Q167" s="293"/>
    </row>
    <row r="168" spans="1:17" s="267" customFormat="1" ht="63.75" customHeight="1" x14ac:dyDescent="0.2">
      <c r="A168" s="599" t="s">
        <v>5099</v>
      </c>
      <c r="B168" s="286" t="s">
        <v>5100</v>
      </c>
      <c r="C168" s="597" t="s">
        <v>4187</v>
      </c>
      <c r="D168" s="287">
        <v>339</v>
      </c>
      <c r="E168" s="287" t="s">
        <v>4220</v>
      </c>
      <c r="F168" s="288">
        <v>42103</v>
      </c>
      <c r="G168" s="289" t="s">
        <v>5101</v>
      </c>
      <c r="H168" s="307" t="s">
        <v>5102</v>
      </c>
      <c r="I168" s="290" t="s">
        <v>1113</v>
      </c>
      <c r="J168" s="291"/>
      <c r="K168" s="290" t="s">
        <v>1113</v>
      </c>
      <c r="L168" s="291"/>
      <c r="M168" s="427"/>
      <c r="N168" s="427"/>
      <c r="O168" s="427" t="s">
        <v>1113</v>
      </c>
      <c r="P168" s="427"/>
      <c r="Q168" s="293"/>
    </row>
    <row r="169" spans="1:17" s="267" customFormat="1" ht="63.75" customHeight="1" x14ac:dyDescent="0.2">
      <c r="A169" s="599"/>
      <c r="B169" s="286" t="s">
        <v>5103</v>
      </c>
      <c r="C169" s="597"/>
      <c r="D169" s="287">
        <v>678</v>
      </c>
      <c r="E169" s="287" t="s">
        <v>4220</v>
      </c>
      <c r="F169" s="288">
        <v>42109</v>
      </c>
      <c r="G169" s="289" t="s">
        <v>5104</v>
      </c>
      <c r="H169" s="307" t="s">
        <v>5105</v>
      </c>
      <c r="I169" s="290" t="s">
        <v>1113</v>
      </c>
      <c r="J169" s="291"/>
      <c r="K169" s="290" t="s">
        <v>1113</v>
      </c>
      <c r="L169" s="291"/>
      <c r="M169" s="427" t="s">
        <v>1113</v>
      </c>
      <c r="N169" s="427"/>
      <c r="O169" s="427"/>
      <c r="P169" s="427"/>
      <c r="Q169" s="293"/>
    </row>
    <row r="170" spans="1:17" s="267" customFormat="1" ht="63.75" customHeight="1" x14ac:dyDescent="0.2">
      <c r="A170" s="599"/>
      <c r="B170" s="286" t="s">
        <v>3935</v>
      </c>
      <c r="C170" s="597"/>
      <c r="D170" s="287">
        <v>2791.01</v>
      </c>
      <c r="E170" s="287" t="s">
        <v>4220</v>
      </c>
      <c r="F170" s="288">
        <v>42103</v>
      </c>
      <c r="G170" s="289" t="s">
        <v>5106</v>
      </c>
      <c r="H170" s="307" t="s">
        <v>5107</v>
      </c>
      <c r="I170" s="290" t="s">
        <v>1113</v>
      </c>
      <c r="J170" s="291"/>
      <c r="K170" s="290" t="s">
        <v>1113</v>
      </c>
      <c r="L170" s="291"/>
      <c r="M170" s="427" t="s">
        <v>1113</v>
      </c>
      <c r="N170" s="427"/>
      <c r="O170" s="427"/>
      <c r="P170" s="427"/>
      <c r="Q170" s="293"/>
    </row>
    <row r="171" spans="1:17" s="267" customFormat="1" ht="63.75" customHeight="1" x14ac:dyDescent="0.2">
      <c r="A171" s="285" t="s">
        <v>5108</v>
      </c>
      <c r="B171" s="286" t="s">
        <v>4191</v>
      </c>
      <c r="C171" s="286" t="s">
        <v>5109</v>
      </c>
      <c r="D171" s="287">
        <v>90</v>
      </c>
      <c r="E171" s="287" t="s">
        <v>4096</v>
      </c>
      <c r="F171" s="288">
        <v>42086</v>
      </c>
      <c r="G171" s="289" t="s">
        <v>5110</v>
      </c>
      <c r="H171" s="307" t="s">
        <v>5111</v>
      </c>
      <c r="I171" s="290" t="s">
        <v>1113</v>
      </c>
      <c r="J171" s="291"/>
      <c r="K171" s="290" t="s">
        <v>1113</v>
      </c>
      <c r="L171" s="291"/>
      <c r="M171" s="427" t="s">
        <v>1113</v>
      </c>
      <c r="N171" s="427"/>
      <c r="O171" s="427"/>
      <c r="P171" s="427"/>
      <c r="Q171" s="293"/>
    </row>
    <row r="172" spans="1:17" s="267" customFormat="1" ht="63.75" customHeight="1" x14ac:dyDescent="0.2">
      <c r="A172" s="285" t="s">
        <v>5112</v>
      </c>
      <c r="B172" s="286" t="s">
        <v>4063</v>
      </c>
      <c r="C172" s="286" t="s">
        <v>4216</v>
      </c>
      <c r="D172" s="287">
        <v>180</v>
      </c>
      <c r="E172" s="287" t="s">
        <v>4096</v>
      </c>
      <c r="F172" s="288">
        <v>42086</v>
      </c>
      <c r="G172" s="289" t="s">
        <v>5113</v>
      </c>
      <c r="H172" s="307" t="s">
        <v>5114</v>
      </c>
      <c r="I172" s="290" t="s">
        <v>1113</v>
      </c>
      <c r="J172" s="291"/>
      <c r="K172" s="290" t="s">
        <v>1113</v>
      </c>
      <c r="L172" s="291"/>
      <c r="M172" s="427" t="s">
        <v>1113</v>
      </c>
      <c r="N172" s="427"/>
      <c r="O172" s="427"/>
      <c r="P172" s="427"/>
      <c r="Q172" s="293"/>
    </row>
    <row r="173" spans="1:17" s="267" customFormat="1" ht="63.75" customHeight="1" x14ac:dyDescent="0.2">
      <c r="A173" s="285" t="s">
        <v>5115</v>
      </c>
      <c r="B173" s="286" t="s">
        <v>4305</v>
      </c>
      <c r="C173" s="286" t="s">
        <v>5116</v>
      </c>
      <c r="D173" s="287">
        <v>5100</v>
      </c>
      <c r="E173" s="287" t="s">
        <v>4096</v>
      </c>
      <c r="F173" s="288">
        <v>42083</v>
      </c>
      <c r="G173" s="289" t="s">
        <v>5117</v>
      </c>
      <c r="H173" s="307" t="s">
        <v>5118</v>
      </c>
      <c r="I173" s="290" t="s">
        <v>1113</v>
      </c>
      <c r="J173" s="291"/>
      <c r="K173" s="290" t="s">
        <v>1113</v>
      </c>
      <c r="L173" s="291"/>
      <c r="M173" s="427" t="s">
        <v>1113</v>
      </c>
      <c r="N173" s="427"/>
      <c r="O173" s="427"/>
      <c r="P173" s="427"/>
      <c r="Q173" s="293"/>
    </row>
    <row r="174" spans="1:17" s="267" customFormat="1" ht="63.75" customHeight="1" x14ac:dyDescent="0.2">
      <c r="A174" s="599" t="s">
        <v>5119</v>
      </c>
      <c r="B174" s="286" t="s">
        <v>3947</v>
      </c>
      <c r="C174" s="597" t="s">
        <v>4236</v>
      </c>
      <c r="D174" s="287">
        <v>873.26</v>
      </c>
      <c r="E174" s="287" t="s">
        <v>4096</v>
      </c>
      <c r="F174" s="598">
        <v>42087</v>
      </c>
      <c r="G174" s="601" t="s">
        <v>5120</v>
      </c>
      <c r="H174" s="307" t="s">
        <v>5121</v>
      </c>
      <c r="I174" s="290" t="s">
        <v>1113</v>
      </c>
      <c r="J174" s="291"/>
      <c r="K174" s="290" t="s">
        <v>1113</v>
      </c>
      <c r="L174" s="291"/>
      <c r="M174" s="427" t="s">
        <v>1113</v>
      </c>
      <c r="N174" s="427"/>
      <c r="O174" s="427"/>
      <c r="P174" s="427"/>
      <c r="Q174" s="293"/>
    </row>
    <row r="175" spans="1:17" s="267" customFormat="1" ht="63.75" customHeight="1" x14ac:dyDescent="0.2">
      <c r="A175" s="599"/>
      <c r="B175" s="286" t="s">
        <v>3944</v>
      </c>
      <c r="C175" s="597"/>
      <c r="D175" s="287">
        <v>764.11</v>
      </c>
      <c r="E175" s="287" t="s">
        <v>4096</v>
      </c>
      <c r="F175" s="598"/>
      <c r="G175" s="601"/>
      <c r="H175" s="307" t="s">
        <v>5122</v>
      </c>
      <c r="I175" s="290" t="s">
        <v>1113</v>
      </c>
      <c r="J175" s="291"/>
      <c r="K175" s="290" t="s">
        <v>1113</v>
      </c>
      <c r="L175" s="291"/>
      <c r="M175" s="427" t="s">
        <v>1113</v>
      </c>
      <c r="N175" s="427"/>
      <c r="O175" s="427"/>
      <c r="P175" s="427"/>
      <c r="Q175" s="293"/>
    </row>
    <row r="176" spans="1:17" s="267" customFormat="1" ht="63.75" customHeight="1" x14ac:dyDescent="0.2">
      <c r="A176" s="285" t="s">
        <v>5123</v>
      </c>
      <c r="B176" s="286" t="s">
        <v>5124</v>
      </c>
      <c r="C176" s="286" t="s">
        <v>5125</v>
      </c>
      <c r="D176" s="287">
        <v>6990.25</v>
      </c>
      <c r="E176" s="287" t="s">
        <v>4220</v>
      </c>
      <c r="F176" s="288">
        <v>42114</v>
      </c>
      <c r="G176" s="289" t="s">
        <v>5126</v>
      </c>
      <c r="H176" s="307" t="s">
        <v>5127</v>
      </c>
      <c r="I176" s="290" t="s">
        <v>1113</v>
      </c>
      <c r="J176" s="291"/>
      <c r="K176" s="290" t="s">
        <v>1113</v>
      </c>
      <c r="L176" s="291"/>
      <c r="M176" s="427" t="s">
        <v>1113</v>
      </c>
      <c r="N176" s="427"/>
      <c r="O176" s="427"/>
      <c r="P176" s="427"/>
      <c r="Q176" s="293"/>
    </row>
    <row r="177" spans="1:17" s="267" customFormat="1" ht="63.75" customHeight="1" x14ac:dyDescent="0.2">
      <c r="A177" s="285" t="s">
        <v>5128</v>
      </c>
      <c r="B177" s="286" t="s">
        <v>5129</v>
      </c>
      <c r="C177" s="286" t="s">
        <v>5130</v>
      </c>
      <c r="D177" s="287">
        <v>500</v>
      </c>
      <c r="E177" s="287" t="s">
        <v>4220</v>
      </c>
      <c r="F177" s="288">
        <v>42124</v>
      </c>
      <c r="G177" s="289" t="s">
        <v>5131</v>
      </c>
      <c r="H177" s="307" t="s">
        <v>5132</v>
      </c>
      <c r="I177" s="290" t="s">
        <v>1113</v>
      </c>
      <c r="J177" s="291"/>
      <c r="K177" s="290" t="s">
        <v>1113</v>
      </c>
      <c r="L177" s="291"/>
      <c r="M177" s="427"/>
      <c r="N177" s="427"/>
      <c r="O177" s="427" t="s">
        <v>1113</v>
      </c>
      <c r="P177" s="427"/>
      <c r="Q177" s="293"/>
    </row>
    <row r="178" spans="1:17" s="267" customFormat="1" ht="63.75" customHeight="1" x14ac:dyDescent="0.2">
      <c r="A178" s="285" t="s">
        <v>5133</v>
      </c>
      <c r="B178" s="286" t="s">
        <v>4071</v>
      </c>
      <c r="C178" s="286" t="s">
        <v>4072</v>
      </c>
      <c r="D178" s="287">
        <v>1520</v>
      </c>
      <c r="E178" s="287" t="s">
        <v>4220</v>
      </c>
      <c r="F178" s="288">
        <v>42117</v>
      </c>
      <c r="G178" s="289" t="s">
        <v>5134</v>
      </c>
      <c r="H178" s="307" t="s">
        <v>5135</v>
      </c>
      <c r="I178" s="434" t="s">
        <v>1113</v>
      </c>
      <c r="J178" s="435"/>
      <c r="K178" s="434" t="s">
        <v>1113</v>
      </c>
      <c r="L178" s="435"/>
      <c r="M178" s="436" t="s">
        <v>1113</v>
      </c>
      <c r="N178" s="436"/>
      <c r="O178" s="436"/>
      <c r="P178" s="436"/>
      <c r="Q178" s="293"/>
    </row>
    <row r="179" spans="1:17" s="267" customFormat="1" ht="63.75" customHeight="1" x14ac:dyDescent="0.2">
      <c r="A179" s="599" t="s">
        <v>5136</v>
      </c>
      <c r="B179" s="286" t="s">
        <v>5074</v>
      </c>
      <c r="C179" s="597" t="s">
        <v>5137</v>
      </c>
      <c r="D179" s="287">
        <v>1133.1400000000001</v>
      </c>
      <c r="E179" s="287" t="s">
        <v>4240</v>
      </c>
      <c r="F179" s="598">
        <v>42142</v>
      </c>
      <c r="G179" s="289" t="s">
        <v>5138</v>
      </c>
      <c r="H179" s="307" t="s">
        <v>5139</v>
      </c>
      <c r="I179" s="290" t="s">
        <v>1113</v>
      </c>
      <c r="J179" s="291"/>
      <c r="K179" s="290" t="s">
        <v>1113</v>
      </c>
      <c r="L179" s="291"/>
      <c r="M179" s="427" t="s">
        <v>1113</v>
      </c>
      <c r="N179" s="427"/>
      <c r="O179" s="427"/>
      <c r="P179" s="427"/>
      <c r="Q179" s="293"/>
    </row>
    <row r="180" spans="1:17" s="267" customFormat="1" ht="63.75" customHeight="1" x14ac:dyDescent="0.2">
      <c r="A180" s="599"/>
      <c r="B180" s="286" t="s">
        <v>5140</v>
      </c>
      <c r="C180" s="597"/>
      <c r="D180" s="287">
        <v>198</v>
      </c>
      <c r="E180" s="287" t="s">
        <v>4240</v>
      </c>
      <c r="F180" s="598"/>
      <c r="G180" s="289" t="s">
        <v>5141</v>
      </c>
      <c r="H180" s="307" t="s">
        <v>5142</v>
      </c>
      <c r="I180" s="290" t="s">
        <v>1113</v>
      </c>
      <c r="J180" s="291"/>
      <c r="K180" s="290" t="s">
        <v>1113</v>
      </c>
      <c r="L180" s="291"/>
      <c r="M180" s="427" t="s">
        <v>1113</v>
      </c>
      <c r="N180" s="427"/>
      <c r="O180" s="427"/>
      <c r="P180" s="427"/>
      <c r="Q180" s="293"/>
    </row>
    <row r="181" spans="1:17" s="267" customFormat="1" ht="63.75" customHeight="1" x14ac:dyDescent="0.2">
      <c r="A181" s="599"/>
      <c r="B181" s="286" t="s">
        <v>5143</v>
      </c>
      <c r="C181" s="597"/>
      <c r="D181" s="287">
        <v>12.3</v>
      </c>
      <c r="E181" s="287" t="s">
        <v>4240</v>
      </c>
      <c r="F181" s="598"/>
      <c r="G181" s="289" t="s">
        <v>5144</v>
      </c>
      <c r="H181" s="307" t="s">
        <v>5145</v>
      </c>
      <c r="I181" s="290" t="s">
        <v>1113</v>
      </c>
      <c r="J181" s="291"/>
      <c r="K181" s="290" t="s">
        <v>1113</v>
      </c>
      <c r="L181" s="291"/>
      <c r="M181" s="427"/>
      <c r="N181" s="427"/>
      <c r="O181" s="427" t="s">
        <v>1113</v>
      </c>
      <c r="P181" s="427"/>
      <c r="Q181" s="293"/>
    </row>
    <row r="182" spans="1:17" s="267" customFormat="1" ht="63.75" customHeight="1" x14ac:dyDescent="0.2">
      <c r="A182" s="285" t="s">
        <v>5146</v>
      </c>
      <c r="B182" s="286" t="s">
        <v>5147</v>
      </c>
      <c r="C182" s="286" t="s">
        <v>5148</v>
      </c>
      <c r="D182" s="287">
        <v>3955</v>
      </c>
      <c r="E182" s="287" t="s">
        <v>5149</v>
      </c>
      <c r="F182" s="288">
        <v>42157</v>
      </c>
      <c r="G182" s="289" t="s">
        <v>5150</v>
      </c>
      <c r="H182" s="307" t="s">
        <v>5151</v>
      </c>
      <c r="I182" s="290" t="s">
        <v>1113</v>
      </c>
      <c r="J182" s="291"/>
      <c r="K182" s="290" t="s">
        <v>1113</v>
      </c>
      <c r="L182" s="291"/>
      <c r="M182" s="427" t="s">
        <v>1113</v>
      </c>
      <c r="N182" s="427"/>
      <c r="O182" s="427"/>
      <c r="P182" s="427"/>
      <c r="Q182" s="293"/>
    </row>
    <row r="183" spans="1:17" s="267" customFormat="1" ht="63.75" customHeight="1" x14ac:dyDescent="0.2">
      <c r="A183" s="599" t="s">
        <v>5152</v>
      </c>
      <c r="B183" s="286" t="s">
        <v>5153</v>
      </c>
      <c r="C183" s="597" t="s">
        <v>4704</v>
      </c>
      <c r="D183" s="287">
        <v>23303.03</v>
      </c>
      <c r="E183" s="287" t="s">
        <v>5149</v>
      </c>
      <c r="F183" s="598">
        <v>42160</v>
      </c>
      <c r="G183" s="289" t="s">
        <v>5154</v>
      </c>
      <c r="H183" s="307" t="s">
        <v>5155</v>
      </c>
      <c r="I183" s="290" t="s">
        <v>1113</v>
      </c>
      <c r="J183" s="291"/>
      <c r="K183" s="290" t="s">
        <v>1113</v>
      </c>
      <c r="L183" s="291"/>
      <c r="M183" s="427" t="s">
        <v>1113</v>
      </c>
      <c r="N183" s="427"/>
      <c r="O183" s="427"/>
      <c r="P183" s="427"/>
      <c r="Q183" s="293"/>
    </row>
    <row r="184" spans="1:17" s="267" customFormat="1" ht="63.75" customHeight="1" x14ac:dyDescent="0.2">
      <c r="A184" s="599"/>
      <c r="B184" s="286" t="s">
        <v>5156</v>
      </c>
      <c r="C184" s="597"/>
      <c r="D184" s="287">
        <v>14149.81</v>
      </c>
      <c r="E184" s="287" t="s">
        <v>5149</v>
      </c>
      <c r="F184" s="598"/>
      <c r="G184" s="289" t="s">
        <v>5157</v>
      </c>
      <c r="H184" s="307" t="s">
        <v>5158</v>
      </c>
      <c r="I184" s="434"/>
      <c r="J184" s="434" t="s">
        <v>1113</v>
      </c>
      <c r="K184" s="434" t="s">
        <v>1113</v>
      </c>
      <c r="L184" s="435"/>
      <c r="M184" s="436"/>
      <c r="N184" s="436"/>
      <c r="O184" s="436" t="s">
        <v>1113</v>
      </c>
      <c r="P184" s="436"/>
      <c r="Q184" s="327" t="s">
        <v>6606</v>
      </c>
    </row>
    <row r="185" spans="1:17" s="267" customFormat="1" ht="191.25" customHeight="1" x14ac:dyDescent="0.2">
      <c r="A185" s="599"/>
      <c r="B185" s="286" t="s">
        <v>4297</v>
      </c>
      <c r="C185" s="597"/>
      <c r="D185" s="287">
        <v>19740.080000000002</v>
      </c>
      <c r="E185" s="287" t="s">
        <v>5149</v>
      </c>
      <c r="F185" s="598"/>
      <c r="G185" s="289" t="s">
        <v>5159</v>
      </c>
      <c r="H185" s="307" t="s">
        <v>5160</v>
      </c>
      <c r="I185" s="434"/>
      <c r="J185" s="434" t="s">
        <v>1113</v>
      </c>
      <c r="K185" s="434" t="s">
        <v>1113</v>
      </c>
      <c r="L185" s="435"/>
      <c r="M185" s="436"/>
      <c r="N185" s="436"/>
      <c r="O185" s="436"/>
      <c r="P185" s="436" t="s">
        <v>1113</v>
      </c>
      <c r="Q185" s="327" t="s">
        <v>6607</v>
      </c>
    </row>
    <row r="186" spans="1:17" s="267" customFormat="1" ht="63.75" customHeight="1" x14ac:dyDescent="0.2">
      <c r="A186" s="285" t="s">
        <v>5161</v>
      </c>
      <c r="B186" s="286" t="s">
        <v>3949</v>
      </c>
      <c r="C186" s="286" t="s">
        <v>4130</v>
      </c>
      <c r="D186" s="287">
        <v>90</v>
      </c>
      <c r="E186" s="287" t="s">
        <v>4220</v>
      </c>
      <c r="F186" s="288">
        <v>42102</v>
      </c>
      <c r="G186" s="289" t="s">
        <v>5162</v>
      </c>
      <c r="H186" s="307" t="s">
        <v>5163</v>
      </c>
      <c r="I186" s="290" t="s">
        <v>1113</v>
      </c>
      <c r="J186" s="291"/>
      <c r="K186" s="290" t="s">
        <v>1113</v>
      </c>
      <c r="L186" s="291"/>
      <c r="M186" s="427" t="s">
        <v>1113</v>
      </c>
      <c r="N186" s="427"/>
      <c r="O186" s="427"/>
      <c r="P186" s="427"/>
      <c r="Q186" s="293"/>
    </row>
    <row r="187" spans="1:17" s="267" customFormat="1" ht="63.75" customHeight="1" x14ac:dyDescent="0.2">
      <c r="A187" s="285" t="s">
        <v>5164</v>
      </c>
      <c r="B187" s="286" t="s">
        <v>3944</v>
      </c>
      <c r="C187" s="286" t="s">
        <v>4057</v>
      </c>
      <c r="D187" s="287">
        <v>101.7</v>
      </c>
      <c r="E187" s="287" t="s">
        <v>4220</v>
      </c>
      <c r="F187" s="288">
        <v>42104</v>
      </c>
      <c r="G187" s="289" t="s">
        <v>5165</v>
      </c>
      <c r="H187" s="307" t="s">
        <v>5166</v>
      </c>
      <c r="I187" s="290" t="s">
        <v>1113</v>
      </c>
      <c r="J187" s="291"/>
      <c r="K187" s="290" t="s">
        <v>1113</v>
      </c>
      <c r="L187" s="291"/>
      <c r="M187" s="427" t="s">
        <v>1113</v>
      </c>
      <c r="N187" s="427"/>
      <c r="O187" s="427"/>
      <c r="P187" s="427"/>
      <c r="Q187" s="293"/>
    </row>
    <row r="188" spans="1:17" s="267" customFormat="1" ht="63.75" customHeight="1" x14ac:dyDescent="0.2">
      <c r="A188" s="285" t="s">
        <v>5167</v>
      </c>
      <c r="B188" s="286" t="s">
        <v>5168</v>
      </c>
      <c r="C188" s="286" t="s">
        <v>5169</v>
      </c>
      <c r="D188" s="287">
        <v>1241.54</v>
      </c>
      <c r="E188" s="287" t="s">
        <v>4220</v>
      </c>
      <c r="F188" s="288">
        <v>42122</v>
      </c>
      <c r="G188" s="289" t="s">
        <v>5170</v>
      </c>
      <c r="H188" s="307" t="s">
        <v>5171</v>
      </c>
      <c r="I188" s="290" t="s">
        <v>1113</v>
      </c>
      <c r="J188" s="291"/>
      <c r="K188" s="290" t="s">
        <v>1113</v>
      </c>
      <c r="L188" s="291"/>
      <c r="M188" s="427"/>
      <c r="N188" s="427"/>
      <c r="O188" s="427" t="s">
        <v>1113</v>
      </c>
      <c r="P188" s="427"/>
      <c r="Q188" s="293"/>
    </row>
    <row r="189" spans="1:17" s="267" customFormat="1" ht="63.75" customHeight="1" x14ac:dyDescent="0.2">
      <c r="A189" s="285" t="s">
        <v>5172</v>
      </c>
      <c r="B189" s="286" t="s">
        <v>5173</v>
      </c>
      <c r="C189" s="286" t="s">
        <v>5174</v>
      </c>
      <c r="D189" s="287">
        <v>83.66</v>
      </c>
      <c r="E189" s="287" t="s">
        <v>4220</v>
      </c>
      <c r="F189" s="288">
        <v>42122</v>
      </c>
      <c r="G189" s="289" t="s">
        <v>5175</v>
      </c>
      <c r="H189" s="307" t="s">
        <v>5176</v>
      </c>
      <c r="I189" s="290" t="s">
        <v>1113</v>
      </c>
      <c r="J189" s="291"/>
      <c r="K189" s="290" t="s">
        <v>1113</v>
      </c>
      <c r="L189" s="291"/>
      <c r="M189" s="427"/>
      <c r="N189" s="427"/>
      <c r="O189" s="427" t="s">
        <v>1113</v>
      </c>
      <c r="P189" s="427"/>
      <c r="Q189" s="293"/>
    </row>
    <row r="190" spans="1:17" s="267" customFormat="1" ht="63.75" customHeight="1" x14ac:dyDescent="0.2">
      <c r="A190" s="285" t="s">
        <v>5177</v>
      </c>
      <c r="B190" s="286" t="s">
        <v>4063</v>
      </c>
      <c r="C190" s="286" t="s">
        <v>5178</v>
      </c>
      <c r="D190" s="287">
        <v>90</v>
      </c>
      <c r="E190" s="287" t="s">
        <v>4220</v>
      </c>
      <c r="F190" s="288">
        <v>42123</v>
      </c>
      <c r="G190" s="289" t="s">
        <v>5179</v>
      </c>
      <c r="H190" s="307" t="s">
        <v>5180</v>
      </c>
      <c r="I190" s="290" t="s">
        <v>1113</v>
      </c>
      <c r="J190" s="291"/>
      <c r="K190" s="290" t="s">
        <v>1113</v>
      </c>
      <c r="L190" s="291"/>
      <c r="M190" s="427" t="s">
        <v>1113</v>
      </c>
      <c r="N190" s="427"/>
      <c r="O190" s="427"/>
      <c r="P190" s="427"/>
      <c r="Q190" s="293"/>
    </row>
    <row r="191" spans="1:17" s="267" customFormat="1" ht="63.75" customHeight="1" x14ac:dyDescent="0.2">
      <c r="A191" s="285" t="s">
        <v>5181</v>
      </c>
      <c r="B191" s="286" t="s">
        <v>4200</v>
      </c>
      <c r="C191" s="286" t="s">
        <v>4200</v>
      </c>
      <c r="D191" s="287">
        <v>8524</v>
      </c>
      <c r="E191" s="287" t="s">
        <v>4220</v>
      </c>
      <c r="F191" s="288">
        <v>42111</v>
      </c>
      <c r="G191" s="289" t="s">
        <v>5182</v>
      </c>
      <c r="H191" s="307" t="s">
        <v>5183</v>
      </c>
      <c r="I191" s="434" t="s">
        <v>1113</v>
      </c>
      <c r="J191" s="435"/>
      <c r="K191" s="434" t="s">
        <v>1113</v>
      </c>
      <c r="L191" s="435"/>
      <c r="M191" s="436"/>
      <c r="N191" s="436"/>
      <c r="O191" s="436" t="s">
        <v>1113</v>
      </c>
      <c r="P191" s="436"/>
      <c r="Q191" s="293"/>
    </row>
    <row r="192" spans="1:17" s="267" customFormat="1" ht="63.75" customHeight="1" x14ac:dyDescent="0.2">
      <c r="A192" s="285" t="s">
        <v>5184</v>
      </c>
      <c r="B192" s="286" t="s">
        <v>5185</v>
      </c>
      <c r="C192" s="286" t="s">
        <v>4375</v>
      </c>
      <c r="D192" s="287">
        <v>32564</v>
      </c>
      <c r="E192" s="287" t="s">
        <v>5149</v>
      </c>
      <c r="F192" s="288">
        <v>42164</v>
      </c>
      <c r="G192" s="289" t="s">
        <v>5186</v>
      </c>
      <c r="H192" s="307" t="s">
        <v>5187</v>
      </c>
      <c r="I192" s="434" t="s">
        <v>1113</v>
      </c>
      <c r="J192" s="435"/>
      <c r="K192" s="434" t="s">
        <v>1113</v>
      </c>
      <c r="L192" s="435"/>
      <c r="M192" s="436"/>
      <c r="N192" s="436"/>
      <c r="O192" s="436" t="s">
        <v>1113</v>
      </c>
      <c r="P192" s="436"/>
      <c r="Q192" s="293"/>
    </row>
    <row r="193" spans="1:17" s="267" customFormat="1" ht="63.75" customHeight="1" x14ac:dyDescent="0.2">
      <c r="A193" s="285" t="s">
        <v>5188</v>
      </c>
      <c r="B193" s="286" t="s">
        <v>5189</v>
      </c>
      <c r="C193" s="286" t="s">
        <v>5190</v>
      </c>
      <c r="D193" s="287">
        <v>1375</v>
      </c>
      <c r="E193" s="287" t="s">
        <v>4220</v>
      </c>
      <c r="F193" s="288">
        <v>42122</v>
      </c>
      <c r="G193" s="289" t="s">
        <v>5191</v>
      </c>
      <c r="H193" s="307" t="s">
        <v>5192</v>
      </c>
      <c r="I193" s="290" t="s">
        <v>1113</v>
      </c>
      <c r="J193" s="291"/>
      <c r="K193" s="290" t="s">
        <v>1113</v>
      </c>
      <c r="L193" s="291"/>
      <c r="M193" s="427"/>
      <c r="N193" s="427"/>
      <c r="O193" s="427" t="s">
        <v>1113</v>
      </c>
      <c r="P193" s="427"/>
      <c r="Q193" s="293"/>
    </row>
    <row r="194" spans="1:17" s="267" customFormat="1" ht="63.75" customHeight="1" x14ac:dyDescent="0.2">
      <c r="A194" s="599" t="s">
        <v>5193</v>
      </c>
      <c r="B194" s="286" t="s">
        <v>5194</v>
      </c>
      <c r="C194" s="597" t="s">
        <v>3940</v>
      </c>
      <c r="D194" s="287">
        <v>9724</v>
      </c>
      <c r="E194" s="287" t="s">
        <v>4240</v>
      </c>
      <c r="F194" s="288">
        <v>42139</v>
      </c>
      <c r="G194" s="289" t="s">
        <v>5195</v>
      </c>
      <c r="H194" s="307" t="s">
        <v>5196</v>
      </c>
      <c r="I194" s="290" t="s">
        <v>1113</v>
      </c>
      <c r="J194" s="291"/>
      <c r="K194" s="290" t="s">
        <v>1113</v>
      </c>
      <c r="L194" s="291"/>
      <c r="M194" s="427" t="s">
        <v>1113</v>
      </c>
      <c r="N194" s="427"/>
      <c r="O194" s="427"/>
      <c r="P194" s="427"/>
      <c r="Q194" s="293"/>
    </row>
    <row r="195" spans="1:17" s="267" customFormat="1" ht="63.75" customHeight="1" x14ac:dyDescent="0.2">
      <c r="A195" s="599"/>
      <c r="B195" s="286" t="s">
        <v>3939</v>
      </c>
      <c r="C195" s="597"/>
      <c r="D195" s="287">
        <v>2238.56</v>
      </c>
      <c r="E195" s="287" t="s">
        <v>4240</v>
      </c>
      <c r="F195" s="288">
        <v>42139</v>
      </c>
      <c r="G195" s="289" t="s">
        <v>5197</v>
      </c>
      <c r="H195" s="307" t="s">
        <v>5198</v>
      </c>
      <c r="I195" s="290" t="s">
        <v>1113</v>
      </c>
      <c r="J195" s="291"/>
      <c r="K195" s="290" t="s">
        <v>1113</v>
      </c>
      <c r="L195" s="291"/>
      <c r="M195" s="427" t="s">
        <v>1113</v>
      </c>
      <c r="N195" s="427"/>
      <c r="O195" s="427"/>
      <c r="P195" s="427"/>
      <c r="Q195" s="293"/>
    </row>
    <row r="196" spans="1:17" s="267" customFormat="1" ht="63.75" customHeight="1" x14ac:dyDescent="0.2">
      <c r="A196" s="285" t="s">
        <v>5199</v>
      </c>
      <c r="B196" s="286" t="s">
        <v>5200</v>
      </c>
      <c r="C196" s="286" t="s">
        <v>5201</v>
      </c>
      <c r="D196" s="287">
        <v>60000</v>
      </c>
      <c r="E196" s="287" t="s">
        <v>5149</v>
      </c>
      <c r="F196" s="288">
        <v>42178</v>
      </c>
      <c r="G196" s="289" t="s">
        <v>5202</v>
      </c>
      <c r="H196" s="307" t="s">
        <v>5203</v>
      </c>
      <c r="I196" s="290" t="s">
        <v>1113</v>
      </c>
      <c r="J196" s="291"/>
      <c r="K196" s="290" t="s">
        <v>1113</v>
      </c>
      <c r="L196" s="291"/>
      <c r="M196" s="427" t="s">
        <v>1113</v>
      </c>
      <c r="N196" s="427"/>
      <c r="O196" s="427"/>
      <c r="P196" s="427"/>
      <c r="Q196" s="293"/>
    </row>
    <row r="197" spans="1:17" s="267" customFormat="1" ht="63.75" customHeight="1" x14ac:dyDescent="0.2">
      <c r="A197" s="285" t="s">
        <v>5204</v>
      </c>
      <c r="B197" s="286" t="s">
        <v>5205</v>
      </c>
      <c r="C197" s="286" t="s">
        <v>5206</v>
      </c>
      <c r="D197" s="287">
        <v>1500</v>
      </c>
      <c r="E197" s="287" t="s">
        <v>4240</v>
      </c>
      <c r="F197" s="288">
        <v>42136</v>
      </c>
      <c r="G197" s="289" t="s">
        <v>5207</v>
      </c>
      <c r="H197" s="307" t="s">
        <v>5208</v>
      </c>
      <c r="I197" s="434" t="s">
        <v>1113</v>
      </c>
      <c r="J197" s="435"/>
      <c r="K197" s="434" t="s">
        <v>1113</v>
      </c>
      <c r="L197" s="435"/>
      <c r="M197" s="436" t="s">
        <v>1113</v>
      </c>
      <c r="N197" s="436"/>
      <c r="O197" s="436"/>
      <c r="P197" s="436"/>
      <c r="Q197" s="293"/>
    </row>
    <row r="198" spans="1:17" s="267" customFormat="1" ht="63.75" customHeight="1" x14ac:dyDescent="0.2">
      <c r="A198" s="599" t="s">
        <v>5209</v>
      </c>
      <c r="B198" s="286" t="s">
        <v>3948</v>
      </c>
      <c r="C198" s="597" t="s">
        <v>4286</v>
      </c>
      <c r="D198" s="287">
        <v>405</v>
      </c>
      <c r="E198" s="287" t="s">
        <v>4240</v>
      </c>
      <c r="F198" s="598">
        <v>42151</v>
      </c>
      <c r="G198" s="289" t="s">
        <v>5210</v>
      </c>
      <c r="H198" s="307" t="s">
        <v>5211</v>
      </c>
      <c r="I198" s="290" t="s">
        <v>1113</v>
      </c>
      <c r="J198" s="291"/>
      <c r="K198" s="290" t="s">
        <v>1113</v>
      </c>
      <c r="L198" s="291"/>
      <c r="M198" s="427"/>
      <c r="N198" s="427"/>
      <c r="O198" s="427" t="s">
        <v>1113</v>
      </c>
      <c r="P198" s="427"/>
      <c r="Q198" s="293"/>
    </row>
    <row r="199" spans="1:17" s="267" customFormat="1" ht="63.75" customHeight="1" x14ac:dyDescent="0.2">
      <c r="A199" s="599"/>
      <c r="B199" s="286" t="s">
        <v>5047</v>
      </c>
      <c r="C199" s="597"/>
      <c r="D199" s="287">
        <v>33.299999999999997</v>
      </c>
      <c r="E199" s="287" t="s">
        <v>4240</v>
      </c>
      <c r="F199" s="598"/>
      <c r="G199" s="289" t="s">
        <v>5212</v>
      </c>
      <c r="H199" s="307" t="s">
        <v>5213</v>
      </c>
      <c r="I199" s="290" t="s">
        <v>1113</v>
      </c>
      <c r="J199" s="291"/>
      <c r="K199" s="290" t="s">
        <v>1113</v>
      </c>
      <c r="L199" s="291"/>
      <c r="M199" s="427"/>
      <c r="N199" s="427"/>
      <c r="O199" s="427" t="s">
        <v>1113</v>
      </c>
      <c r="P199" s="427"/>
      <c r="Q199" s="293"/>
    </row>
    <row r="200" spans="1:17" s="267" customFormat="1" ht="63.75" customHeight="1" x14ac:dyDescent="0.2">
      <c r="A200" s="599"/>
      <c r="B200" s="286" t="s">
        <v>4063</v>
      </c>
      <c r="C200" s="597"/>
      <c r="D200" s="287">
        <v>480</v>
      </c>
      <c r="E200" s="287" t="s">
        <v>4240</v>
      </c>
      <c r="F200" s="598"/>
      <c r="G200" s="289" t="s">
        <v>5214</v>
      </c>
      <c r="H200" s="307" t="s">
        <v>5215</v>
      </c>
      <c r="I200" s="290" t="s">
        <v>1113</v>
      </c>
      <c r="J200" s="291"/>
      <c r="K200" s="290" t="s">
        <v>1113</v>
      </c>
      <c r="L200" s="291"/>
      <c r="M200" s="427"/>
      <c r="N200" s="427"/>
      <c r="O200" s="427" t="s">
        <v>1113</v>
      </c>
      <c r="P200" s="427"/>
      <c r="Q200" s="293"/>
    </row>
    <row r="201" spans="1:17" s="267" customFormat="1" ht="63.75" customHeight="1" x14ac:dyDescent="0.2">
      <c r="A201" s="599"/>
      <c r="B201" s="286" t="s">
        <v>5216</v>
      </c>
      <c r="C201" s="597"/>
      <c r="D201" s="287">
        <v>2346</v>
      </c>
      <c r="E201" s="287" t="s">
        <v>4240</v>
      </c>
      <c r="F201" s="598"/>
      <c r="G201" s="289" t="s">
        <v>5217</v>
      </c>
      <c r="H201" s="307" t="s">
        <v>5218</v>
      </c>
      <c r="I201" s="290" t="s">
        <v>1113</v>
      </c>
      <c r="J201" s="291"/>
      <c r="K201" s="290" t="s">
        <v>1113</v>
      </c>
      <c r="L201" s="291"/>
      <c r="M201" s="427"/>
      <c r="N201" s="427"/>
      <c r="O201" s="427" t="s">
        <v>1113</v>
      </c>
      <c r="P201" s="427"/>
      <c r="Q201" s="293"/>
    </row>
    <row r="202" spans="1:17" s="267" customFormat="1" ht="63.75" customHeight="1" x14ac:dyDescent="0.2">
      <c r="A202" s="599"/>
      <c r="B202" s="286" t="s">
        <v>5219</v>
      </c>
      <c r="C202" s="597"/>
      <c r="D202" s="287">
        <v>550</v>
      </c>
      <c r="E202" s="287" t="s">
        <v>4240</v>
      </c>
      <c r="F202" s="598"/>
      <c r="G202" s="289" t="s">
        <v>5220</v>
      </c>
      <c r="H202" s="307" t="s">
        <v>5221</v>
      </c>
      <c r="I202" s="290" t="s">
        <v>1113</v>
      </c>
      <c r="J202" s="291"/>
      <c r="K202" s="290" t="s">
        <v>1113</v>
      </c>
      <c r="L202" s="291"/>
      <c r="M202" s="427" t="s">
        <v>1113</v>
      </c>
      <c r="N202" s="427"/>
      <c r="O202" s="427"/>
      <c r="P202" s="427"/>
      <c r="Q202" s="293"/>
    </row>
    <row r="203" spans="1:17" s="267" customFormat="1" ht="63.75" customHeight="1" x14ac:dyDescent="0.2">
      <c r="A203" s="285" t="s">
        <v>5222</v>
      </c>
      <c r="B203" s="286" t="s">
        <v>5223</v>
      </c>
      <c r="C203" s="286" t="s">
        <v>5224</v>
      </c>
      <c r="D203" s="287">
        <v>600</v>
      </c>
      <c r="E203" s="287" t="s">
        <v>4240</v>
      </c>
      <c r="F203" s="288">
        <v>42136</v>
      </c>
      <c r="G203" s="289" t="s">
        <v>5207</v>
      </c>
      <c r="H203" s="307" t="s">
        <v>5225</v>
      </c>
      <c r="I203" s="290" t="s">
        <v>1113</v>
      </c>
      <c r="J203" s="291"/>
      <c r="K203" s="290" t="s">
        <v>1113</v>
      </c>
      <c r="L203" s="291"/>
      <c r="M203" s="427"/>
      <c r="N203" s="427"/>
      <c r="O203" s="427" t="s">
        <v>1113</v>
      </c>
      <c r="P203" s="427"/>
      <c r="Q203" s="293"/>
    </row>
    <row r="204" spans="1:17" s="267" customFormat="1" ht="63.75" customHeight="1" x14ac:dyDescent="0.2">
      <c r="A204" s="599" t="s">
        <v>5226</v>
      </c>
      <c r="B204" s="286" t="s">
        <v>5227</v>
      </c>
      <c r="C204" s="600" t="s">
        <v>5228</v>
      </c>
      <c r="D204" s="287">
        <v>2541.4699999999998</v>
      </c>
      <c r="E204" s="287" t="s">
        <v>4005</v>
      </c>
      <c r="F204" s="598">
        <v>42216</v>
      </c>
      <c r="G204" s="601" t="s">
        <v>5229</v>
      </c>
      <c r="H204" s="307" t="s">
        <v>5230</v>
      </c>
      <c r="I204" s="290" t="s">
        <v>1113</v>
      </c>
      <c r="J204" s="291"/>
      <c r="K204" s="290" t="s">
        <v>1113</v>
      </c>
      <c r="L204" s="291"/>
      <c r="M204" s="427"/>
      <c r="N204" s="427"/>
      <c r="O204" s="427" t="s">
        <v>1113</v>
      </c>
      <c r="P204" s="427"/>
      <c r="Q204" s="293"/>
    </row>
    <row r="205" spans="1:17" s="267" customFormat="1" ht="63.75" customHeight="1" x14ac:dyDescent="0.2">
      <c r="A205" s="599"/>
      <c r="B205" s="286" t="s">
        <v>5231</v>
      </c>
      <c r="C205" s="600"/>
      <c r="D205" s="287">
        <v>560</v>
      </c>
      <c r="E205" s="287" t="s">
        <v>4005</v>
      </c>
      <c r="F205" s="598"/>
      <c r="G205" s="601"/>
      <c r="H205" s="307" t="s">
        <v>5232</v>
      </c>
      <c r="I205" s="290" t="s">
        <v>1113</v>
      </c>
      <c r="J205" s="291"/>
      <c r="K205" s="290" t="s">
        <v>1113</v>
      </c>
      <c r="L205" s="291"/>
      <c r="M205" s="427" t="s">
        <v>1113</v>
      </c>
      <c r="N205" s="427"/>
      <c r="O205" s="427"/>
      <c r="P205" s="427"/>
      <c r="Q205" s="293"/>
    </row>
    <row r="206" spans="1:17" s="267" customFormat="1" ht="63.75" customHeight="1" x14ac:dyDescent="0.2">
      <c r="A206" s="599"/>
      <c r="B206" s="286" t="s">
        <v>5233</v>
      </c>
      <c r="C206" s="600"/>
      <c r="D206" s="287">
        <v>2995.57</v>
      </c>
      <c r="E206" s="287" t="s">
        <v>4005</v>
      </c>
      <c r="F206" s="598"/>
      <c r="G206" s="601"/>
      <c r="H206" s="307" t="s">
        <v>5234</v>
      </c>
      <c r="I206" s="290" t="s">
        <v>1113</v>
      </c>
      <c r="J206" s="291"/>
      <c r="K206" s="290" t="s">
        <v>1113</v>
      </c>
      <c r="L206" s="291"/>
      <c r="M206" s="427"/>
      <c r="N206" s="427"/>
      <c r="O206" s="427" t="s">
        <v>1113</v>
      </c>
      <c r="P206" s="427"/>
      <c r="Q206" s="293"/>
    </row>
    <row r="207" spans="1:17" s="267" customFormat="1" ht="63.75" customHeight="1" x14ac:dyDescent="0.2">
      <c r="A207" s="599"/>
      <c r="B207" s="286" t="s">
        <v>5235</v>
      </c>
      <c r="C207" s="600"/>
      <c r="D207" s="287">
        <v>2417.8000000000002</v>
      </c>
      <c r="E207" s="287" t="s">
        <v>4005</v>
      </c>
      <c r="F207" s="598"/>
      <c r="G207" s="601"/>
      <c r="H207" s="307" t="s">
        <v>5236</v>
      </c>
      <c r="I207" s="290" t="s">
        <v>1113</v>
      </c>
      <c r="J207" s="291"/>
      <c r="K207" s="290" t="s">
        <v>1113</v>
      </c>
      <c r="L207" s="291"/>
      <c r="M207" s="427" t="s">
        <v>1113</v>
      </c>
      <c r="N207" s="427"/>
      <c r="O207" s="427"/>
      <c r="P207" s="427"/>
      <c r="Q207" s="293"/>
    </row>
    <row r="208" spans="1:17" s="267" customFormat="1" ht="63.75" customHeight="1" x14ac:dyDescent="0.2">
      <c r="A208" s="599"/>
      <c r="B208" s="286" t="s">
        <v>5237</v>
      </c>
      <c r="C208" s="600"/>
      <c r="D208" s="287">
        <v>4043.79</v>
      </c>
      <c r="E208" s="287" t="s">
        <v>4005</v>
      </c>
      <c r="F208" s="598"/>
      <c r="G208" s="601"/>
      <c r="H208" s="307" t="s">
        <v>5238</v>
      </c>
      <c r="I208" s="290" t="s">
        <v>1113</v>
      </c>
      <c r="J208" s="291"/>
      <c r="K208" s="290" t="s">
        <v>1113</v>
      </c>
      <c r="L208" s="291"/>
      <c r="M208" s="427" t="s">
        <v>1113</v>
      </c>
      <c r="N208" s="427"/>
      <c r="O208" s="427"/>
      <c r="P208" s="427"/>
      <c r="Q208" s="293"/>
    </row>
    <row r="209" spans="1:17" s="267" customFormat="1" ht="63.75" customHeight="1" x14ac:dyDescent="0.2">
      <c r="A209" s="599" t="s">
        <v>5239</v>
      </c>
      <c r="B209" s="286" t="s">
        <v>5240</v>
      </c>
      <c r="C209" s="597" t="s">
        <v>4143</v>
      </c>
      <c r="D209" s="287">
        <v>4410</v>
      </c>
      <c r="E209" s="287" t="s">
        <v>4240</v>
      </c>
      <c r="F209" s="598">
        <v>42149</v>
      </c>
      <c r="G209" s="289" t="s">
        <v>5241</v>
      </c>
      <c r="H209" s="307" t="s">
        <v>5242</v>
      </c>
      <c r="I209" s="290" t="s">
        <v>1113</v>
      </c>
      <c r="J209" s="291"/>
      <c r="K209" s="290" t="s">
        <v>1113</v>
      </c>
      <c r="L209" s="291"/>
      <c r="M209" s="427"/>
      <c r="N209" s="427"/>
      <c r="O209" s="427" t="s">
        <v>1113</v>
      </c>
      <c r="P209" s="427"/>
      <c r="Q209" s="293"/>
    </row>
    <row r="210" spans="1:17" s="267" customFormat="1" ht="63.75" customHeight="1" x14ac:dyDescent="0.2">
      <c r="A210" s="599"/>
      <c r="B210" s="286" t="s">
        <v>5243</v>
      </c>
      <c r="C210" s="597"/>
      <c r="D210" s="287">
        <v>755.6</v>
      </c>
      <c r="E210" s="287" t="s">
        <v>4240</v>
      </c>
      <c r="F210" s="598"/>
      <c r="G210" s="289" t="s">
        <v>5244</v>
      </c>
      <c r="H210" s="307" t="s">
        <v>5245</v>
      </c>
      <c r="I210" s="290" t="s">
        <v>1113</v>
      </c>
      <c r="J210" s="291"/>
      <c r="K210" s="290" t="s">
        <v>1113</v>
      </c>
      <c r="L210" s="291"/>
      <c r="M210" s="427"/>
      <c r="N210" s="427"/>
      <c r="O210" s="427" t="s">
        <v>1113</v>
      </c>
      <c r="P210" s="427"/>
      <c r="Q210" s="293"/>
    </row>
    <row r="211" spans="1:17" s="267" customFormat="1" ht="63.75" customHeight="1" x14ac:dyDescent="0.2">
      <c r="A211" s="599"/>
      <c r="B211" s="286" t="s">
        <v>5246</v>
      </c>
      <c r="C211" s="597"/>
      <c r="D211" s="287">
        <v>1017</v>
      </c>
      <c r="E211" s="287" t="s">
        <v>4240</v>
      </c>
      <c r="F211" s="598"/>
      <c r="G211" s="289" t="s">
        <v>5244</v>
      </c>
      <c r="H211" s="307" t="s">
        <v>5247</v>
      </c>
      <c r="I211" s="290" t="s">
        <v>1113</v>
      </c>
      <c r="J211" s="291"/>
      <c r="K211" s="290" t="s">
        <v>1113</v>
      </c>
      <c r="L211" s="291"/>
      <c r="M211" s="427"/>
      <c r="N211" s="427"/>
      <c r="O211" s="427" t="s">
        <v>1113</v>
      </c>
      <c r="P211" s="427"/>
      <c r="Q211" s="293"/>
    </row>
    <row r="212" spans="1:17" s="267" customFormat="1" ht="63.75" customHeight="1" x14ac:dyDescent="0.2">
      <c r="A212" s="599" t="s">
        <v>5248</v>
      </c>
      <c r="B212" s="286" t="s">
        <v>3944</v>
      </c>
      <c r="C212" s="600" t="s">
        <v>4130</v>
      </c>
      <c r="D212" s="287">
        <v>169.5</v>
      </c>
      <c r="E212" s="287" t="s">
        <v>4220</v>
      </c>
      <c r="F212" s="598">
        <v>42124</v>
      </c>
      <c r="G212" s="598" t="s">
        <v>5087</v>
      </c>
      <c r="H212" s="307" t="s">
        <v>5249</v>
      </c>
      <c r="I212" s="290" t="s">
        <v>1113</v>
      </c>
      <c r="J212" s="291"/>
      <c r="K212" s="290" t="s">
        <v>1113</v>
      </c>
      <c r="L212" s="291"/>
      <c r="M212" s="427" t="s">
        <v>1113</v>
      </c>
      <c r="N212" s="427"/>
      <c r="O212" s="427"/>
      <c r="P212" s="427"/>
      <c r="Q212" s="293"/>
    </row>
    <row r="213" spans="1:17" s="267" customFormat="1" ht="63.75" customHeight="1" x14ac:dyDescent="0.2">
      <c r="A213" s="599"/>
      <c r="B213" s="286" t="s">
        <v>3949</v>
      </c>
      <c r="C213" s="600"/>
      <c r="D213" s="287">
        <v>120</v>
      </c>
      <c r="E213" s="287" t="s">
        <v>4220</v>
      </c>
      <c r="F213" s="598"/>
      <c r="G213" s="598"/>
      <c r="H213" s="307" t="s">
        <v>5250</v>
      </c>
      <c r="I213" s="290" t="s">
        <v>1113</v>
      </c>
      <c r="J213" s="291"/>
      <c r="K213" s="290" t="s">
        <v>1113</v>
      </c>
      <c r="L213" s="291"/>
      <c r="M213" s="427" t="s">
        <v>1113</v>
      </c>
      <c r="N213" s="427"/>
      <c r="O213" s="427"/>
      <c r="P213" s="427"/>
      <c r="Q213" s="293"/>
    </row>
    <row r="214" spans="1:17" s="267" customFormat="1" ht="63.75" customHeight="1" x14ac:dyDescent="0.2">
      <c r="A214" s="285" t="s">
        <v>5251</v>
      </c>
      <c r="B214" s="286" t="s">
        <v>5252</v>
      </c>
      <c r="C214" s="286" t="s">
        <v>4274</v>
      </c>
      <c r="D214" s="287">
        <v>600</v>
      </c>
      <c r="E214" s="287" t="s">
        <v>4240</v>
      </c>
      <c r="F214" s="288">
        <v>42144</v>
      </c>
      <c r="G214" s="289" t="s">
        <v>5253</v>
      </c>
      <c r="H214" s="307" t="s">
        <v>5254</v>
      </c>
      <c r="I214" s="434"/>
      <c r="J214" s="434" t="s">
        <v>1113</v>
      </c>
      <c r="K214" s="434"/>
      <c r="L214" s="434" t="s">
        <v>1113</v>
      </c>
      <c r="M214" s="436"/>
      <c r="N214" s="436"/>
      <c r="O214" s="436"/>
      <c r="P214" s="436" t="s">
        <v>1113</v>
      </c>
      <c r="Q214" s="293"/>
    </row>
    <row r="215" spans="1:17" s="267" customFormat="1" ht="63.75" customHeight="1" x14ac:dyDescent="0.2">
      <c r="A215" s="599" t="s">
        <v>5255</v>
      </c>
      <c r="B215" s="286" t="s">
        <v>5256</v>
      </c>
      <c r="C215" s="597" t="s">
        <v>5257</v>
      </c>
      <c r="D215" s="287">
        <v>390</v>
      </c>
      <c r="E215" s="287" t="s">
        <v>5149</v>
      </c>
      <c r="F215" s="598">
        <v>42158</v>
      </c>
      <c r="G215" s="289" t="s">
        <v>5258</v>
      </c>
      <c r="H215" s="307" t="s">
        <v>5259</v>
      </c>
      <c r="I215" s="290" t="s">
        <v>1113</v>
      </c>
      <c r="J215" s="291"/>
      <c r="K215" s="290" t="s">
        <v>1113</v>
      </c>
      <c r="L215" s="291"/>
      <c r="M215" s="427"/>
      <c r="N215" s="427"/>
      <c r="O215" s="427" t="s">
        <v>1113</v>
      </c>
      <c r="P215" s="427"/>
      <c r="Q215" s="293"/>
    </row>
    <row r="216" spans="1:17" s="267" customFormat="1" ht="63.75" customHeight="1" x14ac:dyDescent="0.2">
      <c r="A216" s="599"/>
      <c r="B216" s="286" t="s">
        <v>4090</v>
      </c>
      <c r="C216" s="597"/>
      <c r="D216" s="287">
        <v>215.41</v>
      </c>
      <c r="E216" s="287" t="s">
        <v>5149</v>
      </c>
      <c r="F216" s="598"/>
      <c r="G216" s="289" t="s">
        <v>5260</v>
      </c>
      <c r="H216" s="307" t="s">
        <v>5261</v>
      </c>
      <c r="I216" s="290" t="s">
        <v>1113</v>
      </c>
      <c r="J216" s="291"/>
      <c r="K216" s="290" t="s">
        <v>1113</v>
      </c>
      <c r="L216" s="291"/>
      <c r="M216" s="427"/>
      <c r="N216" s="427"/>
      <c r="O216" s="427" t="s">
        <v>1113</v>
      </c>
      <c r="P216" s="427"/>
      <c r="Q216" s="293"/>
    </row>
    <row r="217" spans="1:17" s="267" customFormat="1" ht="63.75" customHeight="1" x14ac:dyDescent="0.2">
      <c r="A217" s="599"/>
      <c r="B217" s="286" t="s">
        <v>4088</v>
      </c>
      <c r="C217" s="597"/>
      <c r="D217" s="287">
        <v>305</v>
      </c>
      <c r="E217" s="287" t="s">
        <v>5149</v>
      </c>
      <c r="F217" s="598"/>
      <c r="G217" s="289" t="s">
        <v>5262</v>
      </c>
      <c r="H217" s="307" t="s">
        <v>5263</v>
      </c>
      <c r="I217" s="290" t="s">
        <v>1113</v>
      </c>
      <c r="J217" s="291"/>
      <c r="K217" s="290" t="s">
        <v>1113</v>
      </c>
      <c r="L217" s="291"/>
      <c r="M217" s="427"/>
      <c r="N217" s="427"/>
      <c r="O217" s="427" t="s">
        <v>1113</v>
      </c>
      <c r="P217" s="427"/>
      <c r="Q217" s="293"/>
    </row>
    <row r="218" spans="1:17" s="267" customFormat="1" ht="63.75" customHeight="1" x14ac:dyDescent="0.2">
      <c r="A218" s="599"/>
      <c r="B218" s="286" t="s">
        <v>4957</v>
      </c>
      <c r="C218" s="597"/>
      <c r="D218" s="287">
        <v>120</v>
      </c>
      <c r="E218" s="287" t="s">
        <v>5149</v>
      </c>
      <c r="F218" s="598"/>
      <c r="G218" s="289" t="s">
        <v>5264</v>
      </c>
      <c r="H218" s="307" t="s">
        <v>5265</v>
      </c>
      <c r="I218" s="290" t="s">
        <v>1113</v>
      </c>
      <c r="J218" s="291"/>
      <c r="K218" s="290" t="s">
        <v>1113</v>
      </c>
      <c r="L218" s="291"/>
      <c r="M218" s="427"/>
      <c r="N218" s="427"/>
      <c r="O218" s="427" t="s">
        <v>1113</v>
      </c>
      <c r="P218" s="427"/>
      <c r="Q218" s="293"/>
    </row>
    <row r="219" spans="1:17" s="267" customFormat="1" ht="63.75" customHeight="1" x14ac:dyDescent="0.2">
      <c r="A219" s="285" t="s">
        <v>5266</v>
      </c>
      <c r="B219" s="286" t="s">
        <v>3944</v>
      </c>
      <c r="C219" s="286" t="s">
        <v>4443</v>
      </c>
      <c r="D219" s="287">
        <v>271.2</v>
      </c>
      <c r="E219" s="287" t="s">
        <v>4240</v>
      </c>
      <c r="F219" s="288">
        <v>41764</v>
      </c>
      <c r="G219" s="289" t="s">
        <v>5267</v>
      </c>
      <c r="H219" s="307" t="s">
        <v>5268</v>
      </c>
      <c r="I219" s="290" t="s">
        <v>1113</v>
      </c>
      <c r="J219" s="291"/>
      <c r="K219" s="290" t="s">
        <v>1113</v>
      </c>
      <c r="L219" s="291"/>
      <c r="M219" s="427" t="s">
        <v>1113</v>
      </c>
      <c r="N219" s="427"/>
      <c r="O219" s="427"/>
      <c r="P219" s="427"/>
      <c r="Q219" s="293"/>
    </row>
    <row r="220" spans="1:17" s="267" customFormat="1" ht="63.75" customHeight="1" x14ac:dyDescent="0.2">
      <c r="A220" s="285" t="s">
        <v>5269</v>
      </c>
      <c r="B220" s="286" t="s">
        <v>5252</v>
      </c>
      <c r="C220" s="286" t="s">
        <v>4274</v>
      </c>
      <c r="D220" s="287">
        <v>1200</v>
      </c>
      <c r="E220" s="287" t="s">
        <v>5149</v>
      </c>
      <c r="F220" s="288">
        <v>42164</v>
      </c>
      <c r="G220" s="289" t="s">
        <v>5270</v>
      </c>
      <c r="H220" s="307" t="s">
        <v>5271</v>
      </c>
      <c r="I220" s="434" t="s">
        <v>1113</v>
      </c>
      <c r="J220" s="435"/>
      <c r="K220" s="434" t="s">
        <v>1113</v>
      </c>
      <c r="L220" s="435"/>
      <c r="M220" s="436"/>
      <c r="N220" s="436"/>
      <c r="O220" s="436"/>
      <c r="P220" s="436" t="s">
        <v>1113</v>
      </c>
      <c r="Q220" s="293"/>
    </row>
    <row r="221" spans="1:17" s="267" customFormat="1" ht="63.75" customHeight="1" x14ac:dyDescent="0.2">
      <c r="A221" s="285" t="s">
        <v>5272</v>
      </c>
      <c r="B221" s="286" t="s">
        <v>4137</v>
      </c>
      <c r="C221" s="286" t="s">
        <v>5273</v>
      </c>
      <c r="D221" s="287">
        <v>2200</v>
      </c>
      <c r="E221" s="287" t="s">
        <v>4240</v>
      </c>
      <c r="F221" s="288">
        <v>42149</v>
      </c>
      <c r="G221" s="289" t="s">
        <v>5274</v>
      </c>
      <c r="H221" s="307" t="s">
        <v>5275</v>
      </c>
      <c r="I221" s="290" t="s">
        <v>1113</v>
      </c>
      <c r="J221" s="291"/>
      <c r="K221" s="290" t="s">
        <v>1113</v>
      </c>
      <c r="L221" s="291"/>
      <c r="M221" s="427" t="s">
        <v>1113</v>
      </c>
      <c r="N221" s="427"/>
      <c r="O221" s="427"/>
      <c r="P221" s="427"/>
      <c r="Q221" s="293"/>
    </row>
    <row r="222" spans="1:17" s="267" customFormat="1" ht="63.75" customHeight="1" x14ac:dyDescent="0.2">
      <c r="A222" s="285" t="s">
        <v>5276</v>
      </c>
      <c r="B222" s="286" t="s">
        <v>4052</v>
      </c>
      <c r="C222" s="286" t="s">
        <v>5277</v>
      </c>
      <c r="D222" s="287">
        <v>10020</v>
      </c>
      <c r="E222" s="287" t="s">
        <v>5149</v>
      </c>
      <c r="F222" s="288">
        <v>42158</v>
      </c>
      <c r="G222" s="289" t="s">
        <v>5278</v>
      </c>
      <c r="H222" s="307" t="s">
        <v>5279</v>
      </c>
      <c r="I222" s="290" t="s">
        <v>1113</v>
      </c>
      <c r="J222" s="291"/>
      <c r="K222" s="290" t="s">
        <v>1113</v>
      </c>
      <c r="L222" s="291"/>
      <c r="M222" s="427"/>
      <c r="N222" s="427"/>
      <c r="O222" s="427" t="s">
        <v>1113</v>
      </c>
      <c r="P222" s="427"/>
      <c r="Q222" s="293"/>
    </row>
    <row r="223" spans="1:17" s="267" customFormat="1" ht="63.75" customHeight="1" x14ac:dyDescent="0.2">
      <c r="A223" s="285" t="s">
        <v>5280</v>
      </c>
      <c r="B223" s="286" t="s">
        <v>5281</v>
      </c>
      <c r="C223" s="286" t="s">
        <v>5282</v>
      </c>
      <c r="D223" s="287">
        <v>4185</v>
      </c>
      <c r="E223" s="287" t="s">
        <v>5149</v>
      </c>
      <c r="F223" s="288">
        <v>42164</v>
      </c>
      <c r="G223" s="289" t="s">
        <v>5283</v>
      </c>
      <c r="H223" s="307" t="s">
        <v>5284</v>
      </c>
      <c r="I223" s="434" t="s">
        <v>1113</v>
      </c>
      <c r="J223" s="435"/>
      <c r="K223" s="434" t="s">
        <v>1113</v>
      </c>
      <c r="L223" s="435"/>
      <c r="M223" s="436" t="s">
        <v>1113</v>
      </c>
      <c r="N223" s="436"/>
      <c r="O223" s="436"/>
      <c r="P223" s="436"/>
      <c r="Q223" s="293"/>
    </row>
    <row r="224" spans="1:17" s="267" customFormat="1" ht="63.75" customHeight="1" x14ac:dyDescent="0.2">
      <c r="A224" s="285" t="s">
        <v>5285</v>
      </c>
      <c r="B224" s="286" t="s">
        <v>5185</v>
      </c>
      <c r="C224" s="286" t="s">
        <v>4365</v>
      </c>
      <c r="D224" s="287">
        <v>17679</v>
      </c>
      <c r="E224" s="287" t="s">
        <v>4005</v>
      </c>
      <c r="F224" s="288">
        <v>42187</v>
      </c>
      <c r="G224" s="289" t="s">
        <v>5286</v>
      </c>
      <c r="H224" s="307" t="s">
        <v>5287</v>
      </c>
      <c r="I224" s="434" t="s">
        <v>1113</v>
      </c>
      <c r="J224" s="435"/>
      <c r="K224" s="434" t="s">
        <v>1113</v>
      </c>
      <c r="L224" s="435"/>
      <c r="M224" s="436" t="s">
        <v>1113</v>
      </c>
      <c r="N224" s="436"/>
      <c r="O224" s="436"/>
      <c r="P224" s="436"/>
      <c r="Q224" s="293"/>
    </row>
    <row r="225" spans="1:17" s="267" customFormat="1" ht="63.75" customHeight="1" x14ac:dyDescent="0.2">
      <c r="A225" s="599" t="s">
        <v>5288</v>
      </c>
      <c r="B225" s="286" t="s">
        <v>5074</v>
      </c>
      <c r="C225" s="597" t="s">
        <v>4704</v>
      </c>
      <c r="D225" s="287">
        <v>452</v>
      </c>
      <c r="E225" s="287" t="s">
        <v>4005</v>
      </c>
      <c r="F225" s="288">
        <v>42192</v>
      </c>
      <c r="G225" s="289" t="s">
        <v>5289</v>
      </c>
      <c r="H225" s="307" t="s">
        <v>5290</v>
      </c>
      <c r="I225" s="290" t="s">
        <v>1113</v>
      </c>
      <c r="J225" s="291"/>
      <c r="K225" s="290" t="s">
        <v>1113</v>
      </c>
      <c r="L225" s="291"/>
      <c r="M225" s="427" t="s">
        <v>1113</v>
      </c>
      <c r="N225" s="427"/>
      <c r="O225" s="427"/>
      <c r="P225" s="427"/>
      <c r="Q225" s="293"/>
    </row>
    <row r="226" spans="1:17" s="267" customFormat="1" ht="63.75" customHeight="1" x14ac:dyDescent="0.2">
      <c r="A226" s="599"/>
      <c r="B226" s="286" t="s">
        <v>5291</v>
      </c>
      <c r="C226" s="597"/>
      <c r="D226" s="287">
        <v>2750</v>
      </c>
      <c r="E226" s="287" t="s">
        <v>4005</v>
      </c>
      <c r="F226" s="288">
        <v>42192</v>
      </c>
      <c r="G226" s="289" t="s">
        <v>5292</v>
      </c>
      <c r="H226" s="307" t="s">
        <v>5293</v>
      </c>
      <c r="I226" s="290" t="s">
        <v>1113</v>
      </c>
      <c r="J226" s="291"/>
      <c r="K226" s="290" t="s">
        <v>1113</v>
      </c>
      <c r="L226" s="291"/>
      <c r="M226" s="427" t="s">
        <v>1113</v>
      </c>
      <c r="N226" s="427"/>
      <c r="O226" s="427"/>
      <c r="P226" s="427"/>
      <c r="Q226" s="293"/>
    </row>
    <row r="227" spans="1:17" s="267" customFormat="1" ht="63.75" customHeight="1" x14ac:dyDescent="0.2">
      <c r="A227" s="599"/>
      <c r="B227" s="286" t="s">
        <v>5294</v>
      </c>
      <c r="C227" s="597"/>
      <c r="D227" s="287">
        <v>408.8</v>
      </c>
      <c r="E227" s="287" t="s">
        <v>4005</v>
      </c>
      <c r="F227" s="288">
        <v>42192</v>
      </c>
      <c r="G227" s="289" t="s">
        <v>5295</v>
      </c>
      <c r="H227" s="307" t="s">
        <v>5296</v>
      </c>
      <c r="I227" s="290" t="s">
        <v>1113</v>
      </c>
      <c r="J227" s="291"/>
      <c r="K227" s="290" t="s">
        <v>1113</v>
      </c>
      <c r="L227" s="291"/>
      <c r="M227" s="427" t="s">
        <v>1113</v>
      </c>
      <c r="N227" s="427"/>
      <c r="O227" s="427"/>
      <c r="P227" s="427"/>
      <c r="Q227" s="293"/>
    </row>
    <row r="228" spans="1:17" s="267" customFormat="1" ht="63.75" customHeight="1" x14ac:dyDescent="0.2">
      <c r="A228" s="599"/>
      <c r="B228" s="286" t="s">
        <v>5297</v>
      </c>
      <c r="C228" s="597"/>
      <c r="D228" s="287">
        <v>28062.55</v>
      </c>
      <c r="E228" s="287" t="s">
        <v>4005</v>
      </c>
      <c r="F228" s="288">
        <v>42209</v>
      </c>
      <c r="G228" s="289" t="s">
        <v>5298</v>
      </c>
      <c r="H228" s="307" t="s">
        <v>5299</v>
      </c>
      <c r="I228" s="290" t="s">
        <v>1113</v>
      </c>
      <c r="J228" s="291"/>
      <c r="K228" s="290" t="s">
        <v>1113</v>
      </c>
      <c r="L228" s="291"/>
      <c r="M228" s="427" t="s">
        <v>1113</v>
      </c>
      <c r="N228" s="427"/>
      <c r="O228" s="427"/>
      <c r="P228" s="427"/>
      <c r="Q228" s="293"/>
    </row>
    <row r="229" spans="1:17" s="267" customFormat="1" ht="63.75" customHeight="1" x14ac:dyDescent="0.2">
      <c r="A229" s="285" t="s">
        <v>5300</v>
      </c>
      <c r="B229" s="286" t="s">
        <v>3948</v>
      </c>
      <c r="C229" s="286" t="s">
        <v>4130</v>
      </c>
      <c r="D229" s="287">
        <v>116.43</v>
      </c>
      <c r="E229" s="287" t="s">
        <v>4240</v>
      </c>
      <c r="F229" s="288">
        <v>42145</v>
      </c>
      <c r="G229" s="289" t="s">
        <v>5301</v>
      </c>
      <c r="H229" s="307" t="s">
        <v>5302</v>
      </c>
      <c r="I229" s="290" t="s">
        <v>1113</v>
      </c>
      <c r="J229" s="291"/>
      <c r="K229" s="290" t="s">
        <v>1113</v>
      </c>
      <c r="L229" s="291"/>
      <c r="M229" s="427" t="s">
        <v>1113</v>
      </c>
      <c r="N229" s="427"/>
      <c r="O229" s="427"/>
      <c r="P229" s="427"/>
      <c r="Q229" s="293"/>
    </row>
    <row r="230" spans="1:17" s="267" customFormat="1" ht="63.75" customHeight="1" x14ac:dyDescent="0.2">
      <c r="A230" s="599" t="s">
        <v>5303</v>
      </c>
      <c r="B230" s="286" t="s">
        <v>3947</v>
      </c>
      <c r="C230" s="600" t="s">
        <v>4130</v>
      </c>
      <c r="D230" s="287">
        <v>176.28</v>
      </c>
      <c r="E230" s="287" t="s">
        <v>4240</v>
      </c>
      <c r="F230" s="288">
        <v>42150</v>
      </c>
      <c r="G230" s="601" t="s">
        <v>5244</v>
      </c>
      <c r="H230" s="307" t="s">
        <v>5304</v>
      </c>
      <c r="I230" s="290" t="s">
        <v>1113</v>
      </c>
      <c r="J230" s="291"/>
      <c r="K230" s="290" t="s">
        <v>1113</v>
      </c>
      <c r="L230" s="291"/>
      <c r="M230" s="427" t="s">
        <v>1113</v>
      </c>
      <c r="N230" s="427"/>
      <c r="O230" s="427"/>
      <c r="P230" s="427"/>
      <c r="Q230" s="293"/>
    </row>
    <row r="231" spans="1:17" s="267" customFormat="1" ht="63.75" customHeight="1" x14ac:dyDescent="0.2">
      <c r="A231" s="599"/>
      <c r="B231" s="286" t="s">
        <v>3949</v>
      </c>
      <c r="C231" s="600"/>
      <c r="D231" s="287">
        <v>120</v>
      </c>
      <c r="E231" s="287" t="s">
        <v>4240</v>
      </c>
      <c r="F231" s="288">
        <v>42150</v>
      </c>
      <c r="G231" s="601"/>
      <c r="H231" s="307" t="s">
        <v>5305</v>
      </c>
      <c r="I231" s="290" t="s">
        <v>1113</v>
      </c>
      <c r="J231" s="291"/>
      <c r="K231" s="290" t="s">
        <v>1113</v>
      </c>
      <c r="L231" s="291"/>
      <c r="M231" s="427" t="s">
        <v>1113</v>
      </c>
      <c r="N231" s="427"/>
      <c r="O231" s="427"/>
      <c r="P231" s="427"/>
      <c r="Q231" s="293"/>
    </row>
    <row r="232" spans="1:17" s="267" customFormat="1" ht="63.75" customHeight="1" x14ac:dyDescent="0.2">
      <c r="A232" s="285" t="s">
        <v>5306</v>
      </c>
      <c r="B232" s="286" t="s">
        <v>5307</v>
      </c>
      <c r="C232" s="286" t="s">
        <v>5308</v>
      </c>
      <c r="D232" s="287">
        <v>4055</v>
      </c>
      <c r="E232" s="287" t="s">
        <v>5149</v>
      </c>
      <c r="F232" s="288">
        <v>42167</v>
      </c>
      <c r="G232" s="289" t="s">
        <v>5309</v>
      </c>
      <c r="H232" s="307" t="s">
        <v>5310</v>
      </c>
      <c r="I232" s="438" t="s">
        <v>3927</v>
      </c>
      <c r="J232" s="438" t="s">
        <v>3927</v>
      </c>
      <c r="K232" s="438" t="s">
        <v>3927</v>
      </c>
      <c r="L232" s="438" t="s">
        <v>3927</v>
      </c>
      <c r="M232" s="438" t="s">
        <v>3927</v>
      </c>
      <c r="N232" s="438" t="s">
        <v>3927</v>
      </c>
      <c r="O232" s="438" t="s">
        <v>3927</v>
      </c>
      <c r="P232" s="438" t="s">
        <v>3927</v>
      </c>
      <c r="Q232" s="293" t="s">
        <v>6899</v>
      </c>
    </row>
    <row r="233" spans="1:17" s="267" customFormat="1" ht="63.75" customHeight="1" x14ac:dyDescent="0.2">
      <c r="A233" s="599" t="s">
        <v>5311</v>
      </c>
      <c r="B233" s="286" t="s">
        <v>3944</v>
      </c>
      <c r="C233" s="597" t="s">
        <v>4130</v>
      </c>
      <c r="D233" s="287">
        <v>169.5</v>
      </c>
      <c r="E233" s="287" t="s">
        <v>5149</v>
      </c>
      <c r="F233" s="598">
        <v>42157</v>
      </c>
      <c r="G233" s="601" t="s">
        <v>5312</v>
      </c>
      <c r="H233" s="307" t="s">
        <v>5313</v>
      </c>
      <c r="I233" s="290" t="s">
        <v>1113</v>
      </c>
      <c r="J233" s="291"/>
      <c r="K233" s="290" t="s">
        <v>1113</v>
      </c>
      <c r="L233" s="291"/>
      <c r="M233" s="427" t="s">
        <v>1113</v>
      </c>
      <c r="N233" s="427"/>
      <c r="O233" s="427"/>
      <c r="P233" s="427"/>
      <c r="Q233" s="293"/>
    </row>
    <row r="234" spans="1:17" s="267" customFormat="1" ht="63.75" customHeight="1" x14ac:dyDescent="0.2">
      <c r="A234" s="599"/>
      <c r="B234" s="286" t="s">
        <v>3948</v>
      </c>
      <c r="C234" s="597"/>
      <c r="D234" s="287">
        <v>155.22999999999999</v>
      </c>
      <c r="E234" s="287" t="s">
        <v>5149</v>
      </c>
      <c r="F234" s="598"/>
      <c r="G234" s="601"/>
      <c r="H234" s="307" t="s">
        <v>5314</v>
      </c>
      <c r="I234" s="290" t="s">
        <v>1113</v>
      </c>
      <c r="J234" s="291"/>
      <c r="K234" s="290" t="s">
        <v>1113</v>
      </c>
      <c r="L234" s="291"/>
      <c r="M234" s="427" t="s">
        <v>1113</v>
      </c>
      <c r="N234" s="427"/>
      <c r="O234" s="427"/>
      <c r="P234" s="427"/>
      <c r="Q234" s="293"/>
    </row>
    <row r="235" spans="1:17" s="267" customFormat="1" ht="63.75" customHeight="1" x14ac:dyDescent="0.2">
      <c r="A235" s="285" t="s">
        <v>5315</v>
      </c>
      <c r="B235" s="286" t="s">
        <v>4059</v>
      </c>
      <c r="C235" s="286" t="s">
        <v>4060</v>
      </c>
      <c r="D235" s="287">
        <v>7560</v>
      </c>
      <c r="E235" s="287" t="s">
        <v>4005</v>
      </c>
      <c r="F235" s="288">
        <v>42200</v>
      </c>
      <c r="G235" s="289" t="s">
        <v>5316</v>
      </c>
      <c r="H235" s="307" t="s">
        <v>5317</v>
      </c>
      <c r="I235" s="434" t="s">
        <v>1113</v>
      </c>
      <c r="J235" s="435"/>
      <c r="K235" s="434" t="s">
        <v>1113</v>
      </c>
      <c r="L235" s="435"/>
      <c r="M235" s="436" t="s">
        <v>1113</v>
      </c>
      <c r="N235" s="436"/>
      <c r="O235" s="436"/>
      <c r="P235" s="436"/>
      <c r="Q235" s="293"/>
    </row>
    <row r="236" spans="1:17" s="267" customFormat="1" ht="63.75" customHeight="1" x14ac:dyDescent="0.2">
      <c r="A236" s="285" t="s">
        <v>5318</v>
      </c>
      <c r="B236" s="286" t="s">
        <v>4137</v>
      </c>
      <c r="C236" s="286" t="s">
        <v>5308</v>
      </c>
      <c r="D236" s="287">
        <v>2200</v>
      </c>
      <c r="E236" s="287" t="s">
        <v>5149</v>
      </c>
      <c r="F236" s="288">
        <v>42167</v>
      </c>
      <c r="G236" s="289" t="s">
        <v>4996</v>
      </c>
      <c r="H236" s="307" t="s">
        <v>5319</v>
      </c>
      <c r="I236" s="438" t="s">
        <v>3927</v>
      </c>
      <c r="J236" s="438" t="s">
        <v>3927</v>
      </c>
      <c r="K236" s="438" t="s">
        <v>3927</v>
      </c>
      <c r="L236" s="438" t="s">
        <v>3927</v>
      </c>
      <c r="M236" s="438" t="s">
        <v>3927</v>
      </c>
      <c r="N236" s="438" t="s">
        <v>3927</v>
      </c>
      <c r="O236" s="438" t="s">
        <v>3927</v>
      </c>
      <c r="P236" s="438" t="s">
        <v>3927</v>
      </c>
      <c r="Q236" s="293" t="s">
        <v>6900</v>
      </c>
    </row>
    <row r="237" spans="1:17" s="267" customFormat="1" ht="63.75" customHeight="1" x14ac:dyDescent="0.2">
      <c r="A237" s="285" t="s">
        <v>5320</v>
      </c>
      <c r="B237" s="286" t="s">
        <v>5124</v>
      </c>
      <c r="C237" s="286" t="s">
        <v>5321</v>
      </c>
      <c r="D237" s="287">
        <v>1475</v>
      </c>
      <c r="E237" s="287" t="s">
        <v>4005</v>
      </c>
      <c r="F237" s="288">
        <v>42186</v>
      </c>
      <c r="G237" s="289" t="s">
        <v>5322</v>
      </c>
      <c r="H237" s="307" t="s">
        <v>5323</v>
      </c>
      <c r="I237" s="290" t="s">
        <v>1113</v>
      </c>
      <c r="J237" s="291"/>
      <c r="K237" s="290" t="s">
        <v>1113</v>
      </c>
      <c r="L237" s="291"/>
      <c r="M237" s="427"/>
      <c r="N237" s="427"/>
      <c r="O237" s="427" t="s">
        <v>1113</v>
      </c>
      <c r="P237" s="427"/>
      <c r="Q237" s="293"/>
    </row>
    <row r="238" spans="1:17" s="267" customFormat="1" ht="63.75" customHeight="1" x14ac:dyDescent="0.2">
      <c r="A238" s="599" t="s">
        <v>5324</v>
      </c>
      <c r="B238" s="286" t="s">
        <v>4691</v>
      </c>
      <c r="C238" s="597" t="s">
        <v>4704</v>
      </c>
      <c r="D238" s="287">
        <v>7066.4</v>
      </c>
      <c r="E238" s="287" t="s">
        <v>5149</v>
      </c>
      <c r="F238" s="598">
        <v>42185</v>
      </c>
      <c r="G238" s="289" t="s">
        <v>5325</v>
      </c>
      <c r="H238" s="307" t="s">
        <v>5326</v>
      </c>
      <c r="I238" s="290" t="s">
        <v>1113</v>
      </c>
      <c r="J238" s="291"/>
      <c r="K238" s="290" t="s">
        <v>1113</v>
      </c>
      <c r="L238" s="291"/>
      <c r="M238" s="427" t="s">
        <v>1113</v>
      </c>
      <c r="N238" s="427"/>
      <c r="O238" s="427"/>
      <c r="P238" s="427"/>
      <c r="Q238" s="293"/>
    </row>
    <row r="239" spans="1:17" s="267" customFormat="1" ht="63.75" customHeight="1" x14ac:dyDescent="0.2">
      <c r="A239" s="599"/>
      <c r="B239" s="286" t="s">
        <v>5153</v>
      </c>
      <c r="C239" s="597"/>
      <c r="D239" s="287">
        <v>3200</v>
      </c>
      <c r="E239" s="287" t="s">
        <v>5149</v>
      </c>
      <c r="F239" s="598"/>
      <c r="G239" s="289" t="s">
        <v>5325</v>
      </c>
      <c r="H239" s="307" t="s">
        <v>5327</v>
      </c>
      <c r="I239" s="290" t="s">
        <v>1113</v>
      </c>
      <c r="J239" s="291"/>
      <c r="K239" s="290" t="s">
        <v>1113</v>
      </c>
      <c r="L239" s="291"/>
      <c r="M239" s="427" t="s">
        <v>1113</v>
      </c>
      <c r="N239" s="427"/>
      <c r="O239" s="427"/>
      <c r="P239" s="427"/>
      <c r="Q239" s="293"/>
    </row>
    <row r="240" spans="1:17" s="267" customFormat="1" ht="63.75" customHeight="1" x14ac:dyDescent="0.2">
      <c r="A240" s="285" t="s">
        <v>5328</v>
      </c>
      <c r="B240" s="286" t="s">
        <v>3944</v>
      </c>
      <c r="C240" s="286" t="s">
        <v>4057</v>
      </c>
      <c r="D240" s="287">
        <v>101.7</v>
      </c>
      <c r="E240" s="287" t="s">
        <v>5149</v>
      </c>
      <c r="F240" s="288">
        <v>42167</v>
      </c>
      <c r="G240" s="289" t="s">
        <v>5309</v>
      </c>
      <c r="H240" s="307" t="s">
        <v>5329</v>
      </c>
      <c r="I240" s="290" t="s">
        <v>1113</v>
      </c>
      <c r="J240" s="291"/>
      <c r="K240" s="290" t="s">
        <v>1113</v>
      </c>
      <c r="L240" s="291"/>
      <c r="M240" s="427" t="s">
        <v>1113</v>
      </c>
      <c r="N240" s="427"/>
      <c r="O240" s="427"/>
      <c r="P240" s="427"/>
      <c r="Q240" s="293"/>
    </row>
    <row r="241" spans="1:17" s="267" customFormat="1" ht="63.75" customHeight="1" x14ac:dyDescent="0.2">
      <c r="A241" s="599" t="s">
        <v>5330</v>
      </c>
      <c r="B241" s="286" t="s">
        <v>4691</v>
      </c>
      <c r="C241" s="597" t="s">
        <v>5331</v>
      </c>
      <c r="D241" s="287">
        <v>17900</v>
      </c>
      <c r="E241" s="287" t="s">
        <v>4337</v>
      </c>
      <c r="F241" s="598">
        <v>42234</v>
      </c>
      <c r="G241" s="289" t="s">
        <v>5332</v>
      </c>
      <c r="H241" s="307" t="s">
        <v>5333</v>
      </c>
      <c r="I241" s="290" t="s">
        <v>1113</v>
      </c>
      <c r="J241" s="291"/>
      <c r="K241" s="290" t="s">
        <v>1113</v>
      </c>
      <c r="L241" s="291"/>
      <c r="M241" s="427" t="s">
        <v>1113</v>
      </c>
      <c r="N241" s="427"/>
      <c r="O241" s="427"/>
      <c r="P241" s="427"/>
      <c r="Q241" s="293"/>
    </row>
    <row r="242" spans="1:17" s="267" customFormat="1" ht="63.75" customHeight="1" x14ac:dyDescent="0.2">
      <c r="A242" s="599"/>
      <c r="B242" s="286" t="s">
        <v>5334</v>
      </c>
      <c r="C242" s="597"/>
      <c r="D242" s="287">
        <v>1400</v>
      </c>
      <c r="E242" s="287" t="s">
        <v>4337</v>
      </c>
      <c r="F242" s="598"/>
      <c r="G242" s="289" t="s">
        <v>5335</v>
      </c>
      <c r="H242" s="307" t="s">
        <v>5336</v>
      </c>
      <c r="I242" s="290" t="s">
        <v>1113</v>
      </c>
      <c r="J242" s="291"/>
      <c r="K242" s="290" t="s">
        <v>1113</v>
      </c>
      <c r="L242" s="291"/>
      <c r="M242" s="427" t="s">
        <v>1113</v>
      </c>
      <c r="N242" s="427"/>
      <c r="O242" s="427"/>
      <c r="P242" s="427"/>
      <c r="Q242" s="293"/>
    </row>
    <row r="243" spans="1:17" s="267" customFormat="1" ht="63.75" customHeight="1" x14ac:dyDescent="0.2">
      <c r="A243" s="599" t="s">
        <v>5337</v>
      </c>
      <c r="B243" s="286" t="s">
        <v>5338</v>
      </c>
      <c r="C243" s="597" t="s">
        <v>4289</v>
      </c>
      <c r="D243" s="287">
        <v>1328.42</v>
      </c>
      <c r="E243" s="287" t="s">
        <v>4005</v>
      </c>
      <c r="F243" s="598">
        <v>42202</v>
      </c>
      <c r="G243" s="601" t="s">
        <v>5339</v>
      </c>
      <c r="H243" s="307" t="s">
        <v>5340</v>
      </c>
      <c r="I243" s="290" t="s">
        <v>1113</v>
      </c>
      <c r="J243" s="291"/>
      <c r="K243" s="290" t="s">
        <v>1113</v>
      </c>
      <c r="L243" s="291"/>
      <c r="M243" s="427"/>
      <c r="N243" s="427"/>
      <c r="O243" s="427" t="s">
        <v>1113</v>
      </c>
      <c r="P243" s="427"/>
      <c r="Q243" s="293"/>
    </row>
    <row r="244" spans="1:17" s="267" customFormat="1" ht="63.75" customHeight="1" x14ac:dyDescent="0.2">
      <c r="A244" s="599"/>
      <c r="B244" s="286" t="s">
        <v>4288</v>
      </c>
      <c r="C244" s="597"/>
      <c r="D244" s="287">
        <v>1250</v>
      </c>
      <c r="E244" s="287" t="s">
        <v>4005</v>
      </c>
      <c r="F244" s="598"/>
      <c r="G244" s="601"/>
      <c r="H244" s="307" t="s">
        <v>5341</v>
      </c>
      <c r="I244" s="290" t="s">
        <v>1113</v>
      </c>
      <c r="J244" s="291"/>
      <c r="K244" s="290" t="s">
        <v>1113</v>
      </c>
      <c r="L244" s="291"/>
      <c r="M244" s="427"/>
      <c r="N244" s="427"/>
      <c r="O244" s="427" t="s">
        <v>1113</v>
      </c>
      <c r="P244" s="427"/>
      <c r="Q244" s="293"/>
    </row>
    <row r="245" spans="1:17" s="267" customFormat="1" ht="63.75" customHeight="1" x14ac:dyDescent="0.2">
      <c r="A245" s="599"/>
      <c r="B245" s="286" t="s">
        <v>5342</v>
      </c>
      <c r="C245" s="597"/>
      <c r="D245" s="287">
        <v>1950</v>
      </c>
      <c r="E245" s="287" t="s">
        <v>4005</v>
      </c>
      <c r="F245" s="598"/>
      <c r="G245" s="601"/>
      <c r="H245" s="307" t="s">
        <v>5343</v>
      </c>
      <c r="I245" s="290" t="s">
        <v>1113</v>
      </c>
      <c r="J245" s="291"/>
      <c r="K245" s="290" t="s">
        <v>1113</v>
      </c>
      <c r="L245" s="291"/>
      <c r="M245" s="427"/>
      <c r="N245" s="427"/>
      <c r="O245" s="427" t="s">
        <v>1113</v>
      </c>
      <c r="P245" s="427"/>
      <c r="Q245" s="293"/>
    </row>
    <row r="246" spans="1:17" s="267" customFormat="1" ht="63.75" customHeight="1" x14ac:dyDescent="0.2">
      <c r="A246" s="285" t="s">
        <v>5344</v>
      </c>
      <c r="B246" s="286" t="s">
        <v>4288</v>
      </c>
      <c r="C246" s="597"/>
      <c r="D246" s="287">
        <v>150</v>
      </c>
      <c r="E246" s="287" t="s">
        <v>4018</v>
      </c>
      <c r="F246" s="288">
        <v>42276</v>
      </c>
      <c r="G246" s="309" t="s">
        <v>5345</v>
      </c>
      <c r="H246" s="307" t="s">
        <v>5346</v>
      </c>
      <c r="I246" s="290" t="s">
        <v>1113</v>
      </c>
      <c r="J246" s="291"/>
      <c r="K246" s="290" t="s">
        <v>1113</v>
      </c>
      <c r="L246" s="291"/>
      <c r="M246" s="427" t="s">
        <v>1113</v>
      </c>
      <c r="N246" s="427"/>
      <c r="O246" s="427"/>
      <c r="P246" s="427"/>
      <c r="Q246" s="293"/>
    </row>
    <row r="247" spans="1:17" s="267" customFormat="1" ht="63.75" customHeight="1" x14ac:dyDescent="0.2">
      <c r="A247" s="285" t="s">
        <v>5347</v>
      </c>
      <c r="B247" s="286" t="s">
        <v>3944</v>
      </c>
      <c r="C247" s="286" t="s">
        <v>4057</v>
      </c>
      <c r="D247" s="287">
        <v>101.7</v>
      </c>
      <c r="E247" s="287" t="s">
        <v>5149</v>
      </c>
      <c r="F247" s="288">
        <v>42181</v>
      </c>
      <c r="G247" s="289" t="s">
        <v>5348</v>
      </c>
      <c r="H247" s="307" t="s">
        <v>5349</v>
      </c>
      <c r="I247" s="290" t="s">
        <v>1113</v>
      </c>
      <c r="J247" s="291"/>
      <c r="K247" s="290" t="s">
        <v>1113</v>
      </c>
      <c r="L247" s="291"/>
      <c r="M247" s="427" t="s">
        <v>1113</v>
      </c>
      <c r="N247" s="427"/>
      <c r="O247" s="427"/>
      <c r="P247" s="427"/>
      <c r="Q247" s="293"/>
    </row>
    <row r="248" spans="1:17" s="267" customFormat="1" ht="63.75" customHeight="1" x14ac:dyDescent="0.2">
      <c r="A248" s="285" t="s">
        <v>5350</v>
      </c>
      <c r="B248" s="286" t="s">
        <v>3948</v>
      </c>
      <c r="C248" s="286" t="s">
        <v>4130</v>
      </c>
      <c r="D248" s="287">
        <v>116.43</v>
      </c>
      <c r="E248" s="287" t="s">
        <v>4005</v>
      </c>
      <c r="F248" s="288">
        <v>42186</v>
      </c>
      <c r="G248" s="289" t="s">
        <v>5351</v>
      </c>
      <c r="H248" s="307" t="s">
        <v>5352</v>
      </c>
      <c r="I248" s="290" t="s">
        <v>1113</v>
      </c>
      <c r="J248" s="291"/>
      <c r="K248" s="290" t="s">
        <v>1113</v>
      </c>
      <c r="L248" s="291"/>
      <c r="M248" s="427" t="s">
        <v>1113</v>
      </c>
      <c r="N248" s="427"/>
      <c r="O248" s="427"/>
      <c r="P248" s="427"/>
      <c r="Q248" s="293"/>
    </row>
    <row r="249" spans="1:17" s="267" customFormat="1" ht="63.75" customHeight="1" x14ac:dyDescent="0.2">
      <c r="A249" s="285" t="s">
        <v>5353</v>
      </c>
      <c r="B249" s="286" t="s">
        <v>12</v>
      </c>
      <c r="C249" s="286" t="s">
        <v>5354</v>
      </c>
      <c r="D249" s="287">
        <v>735.5</v>
      </c>
      <c r="E249" s="287" t="s">
        <v>4005</v>
      </c>
      <c r="F249" s="288">
        <v>42199</v>
      </c>
      <c r="G249" s="289" t="s">
        <v>5355</v>
      </c>
      <c r="H249" s="307" t="s">
        <v>5356</v>
      </c>
      <c r="I249" s="290" t="s">
        <v>1113</v>
      </c>
      <c r="J249" s="291"/>
      <c r="K249" s="290" t="s">
        <v>1113</v>
      </c>
      <c r="L249" s="291"/>
      <c r="M249" s="427" t="s">
        <v>1113</v>
      </c>
      <c r="N249" s="427"/>
      <c r="O249" s="427"/>
      <c r="P249" s="427"/>
      <c r="Q249" s="293"/>
    </row>
    <row r="250" spans="1:17" s="267" customFormat="1" ht="63.75" customHeight="1" x14ac:dyDescent="0.2">
      <c r="A250" s="285" t="s">
        <v>5357</v>
      </c>
      <c r="B250" s="286" t="s">
        <v>4046</v>
      </c>
      <c r="C250" s="286" t="s">
        <v>4272</v>
      </c>
      <c r="D250" s="287">
        <v>3136</v>
      </c>
      <c r="E250" s="287" t="s">
        <v>4005</v>
      </c>
      <c r="F250" s="288">
        <v>42212</v>
      </c>
      <c r="G250" s="289" t="s">
        <v>5358</v>
      </c>
      <c r="H250" s="307" t="s">
        <v>5359</v>
      </c>
      <c r="I250" s="434" t="s">
        <v>3987</v>
      </c>
      <c r="J250" s="435"/>
      <c r="K250" s="434" t="s">
        <v>3987</v>
      </c>
      <c r="L250" s="435"/>
      <c r="M250" s="436"/>
      <c r="N250" s="436"/>
      <c r="O250" s="436" t="s">
        <v>3987</v>
      </c>
      <c r="P250" s="436"/>
      <c r="Q250" s="293"/>
    </row>
    <row r="251" spans="1:17" s="267" customFormat="1" ht="63.75" customHeight="1" x14ac:dyDescent="0.2">
      <c r="A251" s="599" t="s">
        <v>5360</v>
      </c>
      <c r="B251" s="286" t="s">
        <v>4510</v>
      </c>
      <c r="C251" s="597" t="s">
        <v>5361</v>
      </c>
      <c r="D251" s="287">
        <v>1947</v>
      </c>
      <c r="E251" s="287" t="s">
        <v>4005</v>
      </c>
      <c r="F251" s="598">
        <v>42216</v>
      </c>
      <c r="G251" s="289" t="s">
        <v>5362</v>
      </c>
      <c r="H251" s="307" t="s">
        <v>5363</v>
      </c>
      <c r="I251" s="290" t="s">
        <v>1113</v>
      </c>
      <c r="J251" s="291"/>
      <c r="K251" s="290" t="s">
        <v>1113</v>
      </c>
      <c r="L251" s="291"/>
      <c r="M251" s="427" t="s">
        <v>1113</v>
      </c>
      <c r="N251" s="427"/>
      <c r="O251" s="427"/>
      <c r="P251" s="427"/>
      <c r="Q251" s="293"/>
    </row>
    <row r="252" spans="1:17" s="267" customFormat="1" ht="63.75" customHeight="1" x14ac:dyDescent="0.2">
      <c r="A252" s="599"/>
      <c r="B252" s="286" t="s">
        <v>5069</v>
      </c>
      <c r="C252" s="597"/>
      <c r="D252" s="287">
        <v>1541.5</v>
      </c>
      <c r="E252" s="287" t="s">
        <v>4005</v>
      </c>
      <c r="F252" s="598"/>
      <c r="G252" s="289" t="s">
        <v>5364</v>
      </c>
      <c r="H252" s="307" t="s">
        <v>5365</v>
      </c>
      <c r="I252" s="290" t="s">
        <v>1113</v>
      </c>
      <c r="J252" s="291"/>
      <c r="K252" s="290" t="s">
        <v>1113</v>
      </c>
      <c r="L252" s="291"/>
      <c r="M252" s="427" t="s">
        <v>1113</v>
      </c>
      <c r="N252" s="427"/>
      <c r="O252" s="427"/>
      <c r="P252" s="427"/>
      <c r="Q252" s="293"/>
    </row>
    <row r="253" spans="1:17" s="267" customFormat="1" ht="63.75" customHeight="1" x14ac:dyDescent="0.2">
      <c r="A253" s="599"/>
      <c r="B253" s="286" t="s">
        <v>5366</v>
      </c>
      <c r="C253" s="597"/>
      <c r="D253" s="287">
        <v>1980</v>
      </c>
      <c r="E253" s="287" t="s">
        <v>4005</v>
      </c>
      <c r="F253" s="598"/>
      <c r="G253" s="289" t="s">
        <v>5367</v>
      </c>
      <c r="H253" s="307" t="s">
        <v>5368</v>
      </c>
      <c r="I253" s="290" t="s">
        <v>1113</v>
      </c>
      <c r="J253" s="291"/>
      <c r="K253" s="290" t="s">
        <v>1113</v>
      </c>
      <c r="L253" s="291"/>
      <c r="M253" s="427" t="s">
        <v>1113</v>
      </c>
      <c r="N253" s="427"/>
      <c r="O253" s="427"/>
      <c r="P253" s="427"/>
      <c r="Q253" s="293"/>
    </row>
    <row r="254" spans="1:17" s="267" customFormat="1" ht="63.75" customHeight="1" x14ac:dyDescent="0.2">
      <c r="A254" s="599"/>
      <c r="B254" s="286" t="s">
        <v>5369</v>
      </c>
      <c r="C254" s="597"/>
      <c r="D254" s="287">
        <v>600</v>
      </c>
      <c r="E254" s="287" t="s">
        <v>4005</v>
      </c>
      <c r="F254" s="598"/>
      <c r="G254" s="289" t="s">
        <v>5370</v>
      </c>
      <c r="H254" s="307" t="s">
        <v>5371</v>
      </c>
      <c r="I254" s="290" t="s">
        <v>1113</v>
      </c>
      <c r="J254" s="291"/>
      <c r="K254" s="290" t="s">
        <v>1113</v>
      </c>
      <c r="L254" s="291"/>
      <c r="M254" s="427" t="s">
        <v>1113</v>
      </c>
      <c r="N254" s="427"/>
      <c r="O254" s="427"/>
      <c r="P254" s="427"/>
      <c r="Q254" s="293"/>
    </row>
    <row r="255" spans="1:17" s="267" customFormat="1" ht="63.75" customHeight="1" x14ac:dyDescent="0.2">
      <c r="A255" s="285" t="s">
        <v>5372</v>
      </c>
      <c r="B255" s="286" t="s">
        <v>5124</v>
      </c>
      <c r="C255" s="286" t="s">
        <v>5373</v>
      </c>
      <c r="D255" s="287">
        <v>1125</v>
      </c>
      <c r="E255" s="287" t="s">
        <v>4005</v>
      </c>
      <c r="F255" s="288">
        <v>42199</v>
      </c>
      <c r="G255" s="289" t="s">
        <v>5374</v>
      </c>
      <c r="H255" s="307" t="s">
        <v>5375</v>
      </c>
      <c r="I255" s="290" t="s">
        <v>1113</v>
      </c>
      <c r="J255" s="291"/>
      <c r="K255" s="290" t="s">
        <v>1113</v>
      </c>
      <c r="L255" s="291"/>
      <c r="M255" s="427" t="s">
        <v>1113</v>
      </c>
      <c r="N255" s="427"/>
      <c r="O255" s="427"/>
      <c r="P255" s="427"/>
      <c r="Q255" s="293"/>
    </row>
    <row r="256" spans="1:17" s="267" customFormat="1" ht="114.75" customHeight="1" x14ac:dyDescent="0.2">
      <c r="A256" s="599" t="s">
        <v>5376</v>
      </c>
      <c r="B256" s="286" t="s">
        <v>4510</v>
      </c>
      <c r="C256" s="597" t="s">
        <v>5377</v>
      </c>
      <c r="D256" s="287">
        <v>550</v>
      </c>
      <c r="E256" s="287" t="s">
        <v>4018</v>
      </c>
      <c r="F256" s="288">
        <v>42251</v>
      </c>
      <c r="G256" s="289" t="s">
        <v>5378</v>
      </c>
      <c r="H256" s="307" t="s">
        <v>5379</v>
      </c>
      <c r="I256" s="290" t="s">
        <v>1113</v>
      </c>
      <c r="J256" s="291"/>
      <c r="K256" s="290" t="s">
        <v>1113</v>
      </c>
      <c r="L256" s="291"/>
      <c r="M256" s="427"/>
      <c r="N256" s="427"/>
      <c r="O256" s="427"/>
      <c r="P256" s="427" t="s">
        <v>1113</v>
      </c>
      <c r="Q256" s="305" t="s">
        <v>6611</v>
      </c>
    </row>
    <row r="257" spans="1:17" s="267" customFormat="1" ht="63.75" customHeight="1" x14ac:dyDescent="0.2">
      <c r="A257" s="599"/>
      <c r="B257" s="286" t="s">
        <v>4238</v>
      </c>
      <c r="C257" s="597"/>
      <c r="D257" s="287">
        <v>1585</v>
      </c>
      <c r="E257" s="287" t="s">
        <v>4018</v>
      </c>
      <c r="F257" s="288">
        <v>42251</v>
      </c>
      <c r="G257" s="289" t="s">
        <v>5380</v>
      </c>
      <c r="H257" s="307" t="s">
        <v>5381</v>
      </c>
      <c r="I257" s="290" t="s">
        <v>1113</v>
      </c>
      <c r="J257" s="291"/>
      <c r="K257" s="290" t="s">
        <v>1113</v>
      </c>
      <c r="L257" s="291"/>
      <c r="M257" s="427" t="s">
        <v>1113</v>
      </c>
      <c r="N257" s="427"/>
      <c r="O257" s="427"/>
      <c r="P257" s="427"/>
      <c r="Q257" s="293"/>
    </row>
    <row r="258" spans="1:17" s="267" customFormat="1" ht="63.75" customHeight="1" x14ac:dyDescent="0.2">
      <c r="A258" s="599"/>
      <c r="B258" s="286" t="s">
        <v>4238</v>
      </c>
      <c r="C258" s="597"/>
      <c r="D258" s="287">
        <v>510</v>
      </c>
      <c r="E258" s="287" t="s">
        <v>4018</v>
      </c>
      <c r="F258" s="288">
        <v>42251</v>
      </c>
      <c r="G258" s="289" t="s">
        <v>5380</v>
      </c>
      <c r="H258" s="307" t="s">
        <v>5382</v>
      </c>
      <c r="I258" s="290" t="s">
        <v>1113</v>
      </c>
      <c r="J258" s="291"/>
      <c r="K258" s="290" t="s">
        <v>1113</v>
      </c>
      <c r="L258" s="291"/>
      <c r="M258" s="427" t="s">
        <v>1113</v>
      </c>
      <c r="N258" s="427"/>
      <c r="O258" s="427"/>
      <c r="P258" s="427"/>
      <c r="Q258" s="293"/>
    </row>
    <row r="259" spans="1:17" s="267" customFormat="1" ht="63.75" customHeight="1" x14ac:dyDescent="0.2">
      <c r="A259" s="599"/>
      <c r="B259" s="286" t="s">
        <v>5069</v>
      </c>
      <c r="C259" s="597"/>
      <c r="D259" s="287">
        <v>421</v>
      </c>
      <c r="E259" s="287" t="s">
        <v>4018</v>
      </c>
      <c r="F259" s="288">
        <v>42251</v>
      </c>
      <c r="G259" s="289" t="s">
        <v>5383</v>
      </c>
      <c r="H259" s="307" t="s">
        <v>5384</v>
      </c>
      <c r="I259" s="290" t="s">
        <v>1113</v>
      </c>
      <c r="J259" s="291"/>
      <c r="K259" s="290" t="s">
        <v>1113</v>
      </c>
      <c r="L259" s="291"/>
      <c r="M259" s="427" t="s">
        <v>1113</v>
      </c>
      <c r="N259" s="427"/>
      <c r="O259" s="427"/>
      <c r="P259" s="427"/>
      <c r="Q259" s="293"/>
    </row>
    <row r="260" spans="1:17" s="267" customFormat="1" ht="63.75" customHeight="1" x14ac:dyDescent="0.2">
      <c r="A260" s="599"/>
      <c r="B260" s="286" t="s">
        <v>5069</v>
      </c>
      <c r="C260" s="597"/>
      <c r="D260" s="287">
        <v>1324</v>
      </c>
      <c r="E260" s="287" t="s">
        <v>4018</v>
      </c>
      <c r="F260" s="288">
        <v>42251</v>
      </c>
      <c r="G260" s="289" t="s">
        <v>5383</v>
      </c>
      <c r="H260" s="307" t="s">
        <v>5385</v>
      </c>
      <c r="I260" s="290" t="s">
        <v>1113</v>
      </c>
      <c r="J260" s="291"/>
      <c r="K260" s="290" t="s">
        <v>1113</v>
      </c>
      <c r="L260" s="291"/>
      <c r="M260" s="427" t="s">
        <v>1113</v>
      </c>
      <c r="N260" s="427"/>
      <c r="O260" s="427"/>
      <c r="P260" s="427"/>
      <c r="Q260" s="293"/>
    </row>
    <row r="261" spans="1:17" s="267" customFormat="1" ht="63.75" customHeight="1" x14ac:dyDescent="0.2">
      <c r="A261" s="599"/>
      <c r="B261" s="286" t="s">
        <v>4966</v>
      </c>
      <c r="C261" s="597"/>
      <c r="D261" s="287">
        <v>1561.66</v>
      </c>
      <c r="E261" s="287" t="s">
        <v>4018</v>
      </c>
      <c r="F261" s="288">
        <v>42251</v>
      </c>
      <c r="G261" s="289" t="s">
        <v>5386</v>
      </c>
      <c r="H261" s="307" t="s">
        <v>5387</v>
      </c>
      <c r="I261" s="290" t="s">
        <v>1113</v>
      </c>
      <c r="J261" s="291"/>
      <c r="K261" s="290" t="s">
        <v>1113</v>
      </c>
      <c r="L261" s="291"/>
      <c r="M261" s="427" t="s">
        <v>1113</v>
      </c>
      <c r="N261" s="427"/>
      <c r="O261" s="427"/>
      <c r="P261" s="427"/>
      <c r="Q261" s="293"/>
    </row>
    <row r="262" spans="1:17" s="267" customFormat="1" ht="63.75" customHeight="1" x14ac:dyDescent="0.2">
      <c r="A262" s="599"/>
      <c r="B262" s="286" t="s">
        <v>4966</v>
      </c>
      <c r="C262" s="597"/>
      <c r="D262" s="287">
        <v>956.4</v>
      </c>
      <c r="E262" s="287" t="s">
        <v>4018</v>
      </c>
      <c r="F262" s="288">
        <v>42251</v>
      </c>
      <c r="G262" s="289" t="s">
        <v>5386</v>
      </c>
      <c r="H262" s="307" t="s">
        <v>5388</v>
      </c>
      <c r="I262" s="290" t="s">
        <v>1113</v>
      </c>
      <c r="J262" s="291"/>
      <c r="K262" s="290" t="s">
        <v>1113</v>
      </c>
      <c r="L262" s="291"/>
      <c r="M262" s="427" t="s">
        <v>1113</v>
      </c>
      <c r="N262" s="427"/>
      <c r="O262" s="427"/>
      <c r="P262" s="427"/>
      <c r="Q262" s="293"/>
    </row>
    <row r="263" spans="1:17" s="267" customFormat="1" ht="63.75" customHeight="1" x14ac:dyDescent="0.2">
      <c r="A263" s="599"/>
      <c r="B263" s="286" t="s">
        <v>5074</v>
      </c>
      <c r="C263" s="597"/>
      <c r="D263" s="287">
        <v>754</v>
      </c>
      <c r="E263" s="287" t="s">
        <v>4018</v>
      </c>
      <c r="F263" s="288">
        <v>42251</v>
      </c>
      <c r="G263" s="289" t="s">
        <v>5389</v>
      </c>
      <c r="H263" s="307" t="s">
        <v>5390</v>
      </c>
      <c r="I263" s="290" t="s">
        <v>1113</v>
      </c>
      <c r="J263" s="291"/>
      <c r="K263" s="290" t="s">
        <v>1113</v>
      </c>
      <c r="L263" s="291"/>
      <c r="M263" s="427" t="s">
        <v>1113</v>
      </c>
      <c r="N263" s="427"/>
      <c r="O263" s="427"/>
      <c r="P263" s="427"/>
      <c r="Q263" s="293"/>
    </row>
    <row r="264" spans="1:17" s="267" customFormat="1" ht="63.75" customHeight="1" x14ac:dyDescent="0.2">
      <c r="A264" s="599"/>
      <c r="B264" s="286" t="s">
        <v>5391</v>
      </c>
      <c r="C264" s="597"/>
      <c r="D264" s="287">
        <v>5003</v>
      </c>
      <c r="E264" s="287" t="s">
        <v>4018</v>
      </c>
      <c r="F264" s="288">
        <v>42251</v>
      </c>
      <c r="G264" s="289" t="s">
        <v>5392</v>
      </c>
      <c r="H264" s="307" t="s">
        <v>5393</v>
      </c>
      <c r="I264" s="290" t="s">
        <v>1113</v>
      </c>
      <c r="J264" s="291"/>
      <c r="K264" s="290" t="s">
        <v>1113</v>
      </c>
      <c r="L264" s="291"/>
      <c r="M264" s="427" t="s">
        <v>1113</v>
      </c>
      <c r="N264" s="427"/>
      <c r="O264" s="427"/>
      <c r="P264" s="427"/>
      <c r="Q264" s="293"/>
    </row>
    <row r="265" spans="1:17" s="267" customFormat="1" ht="63.75" customHeight="1" x14ac:dyDescent="0.2">
      <c r="A265" s="599" t="s">
        <v>5394</v>
      </c>
      <c r="B265" s="286" t="s">
        <v>5395</v>
      </c>
      <c r="C265" s="597" t="s">
        <v>5396</v>
      </c>
      <c r="D265" s="287">
        <v>126.22</v>
      </c>
      <c r="E265" s="287" t="s">
        <v>4005</v>
      </c>
      <c r="F265" s="288">
        <v>42208</v>
      </c>
      <c r="G265" s="289" t="s">
        <v>5397</v>
      </c>
      <c r="H265" s="307" t="s">
        <v>5398</v>
      </c>
      <c r="I265" s="290" t="s">
        <v>1113</v>
      </c>
      <c r="J265" s="291"/>
      <c r="K265" s="290" t="s">
        <v>1113</v>
      </c>
      <c r="L265" s="291"/>
      <c r="M265" s="427" t="s">
        <v>1113</v>
      </c>
      <c r="N265" s="427"/>
      <c r="O265" s="427"/>
      <c r="P265" s="427"/>
      <c r="Q265" s="293"/>
    </row>
    <row r="266" spans="1:17" s="267" customFormat="1" ht="63.75" customHeight="1" x14ac:dyDescent="0.2">
      <c r="A266" s="599"/>
      <c r="B266" s="286" t="s">
        <v>2242</v>
      </c>
      <c r="C266" s="597"/>
      <c r="D266" s="287">
        <v>224.77</v>
      </c>
      <c r="E266" s="287" t="s">
        <v>4005</v>
      </c>
      <c r="F266" s="288">
        <v>42208</v>
      </c>
      <c r="G266" s="289" t="s">
        <v>5399</v>
      </c>
      <c r="H266" s="307" t="s">
        <v>5400</v>
      </c>
      <c r="I266" s="290" t="s">
        <v>1113</v>
      </c>
      <c r="J266" s="291"/>
      <c r="K266" s="290" t="s">
        <v>1113</v>
      </c>
      <c r="L266" s="291"/>
      <c r="M266" s="427" t="s">
        <v>1113</v>
      </c>
      <c r="N266" s="427"/>
      <c r="O266" s="427"/>
      <c r="P266" s="427"/>
      <c r="Q266" s="293"/>
    </row>
    <row r="267" spans="1:17" s="267" customFormat="1" ht="63.75" customHeight="1" x14ac:dyDescent="0.2">
      <c r="A267" s="599"/>
      <c r="B267" s="286" t="s">
        <v>5044</v>
      </c>
      <c r="C267" s="597"/>
      <c r="D267" s="287">
        <v>449</v>
      </c>
      <c r="E267" s="287" t="s">
        <v>4005</v>
      </c>
      <c r="F267" s="288">
        <v>42208</v>
      </c>
      <c r="G267" s="289" t="s">
        <v>5401</v>
      </c>
      <c r="H267" s="307" t="s">
        <v>5402</v>
      </c>
      <c r="I267" s="290" t="s">
        <v>1113</v>
      </c>
      <c r="J267" s="291"/>
      <c r="K267" s="290" t="s">
        <v>1113</v>
      </c>
      <c r="L267" s="291"/>
      <c r="M267" s="427" t="s">
        <v>1113</v>
      </c>
      <c r="N267" s="427"/>
      <c r="O267" s="427"/>
      <c r="P267" s="427"/>
      <c r="Q267" s="293"/>
    </row>
    <row r="268" spans="1:17" s="267" customFormat="1" ht="63.75" customHeight="1" x14ac:dyDescent="0.2">
      <c r="A268" s="285" t="s">
        <v>5403</v>
      </c>
      <c r="B268" s="286" t="s">
        <v>5404</v>
      </c>
      <c r="C268" s="286" t="s">
        <v>4216</v>
      </c>
      <c r="D268" s="287">
        <v>1312.5</v>
      </c>
      <c r="E268" s="287" t="s">
        <v>4005</v>
      </c>
      <c r="F268" s="288">
        <v>42205</v>
      </c>
      <c r="G268" s="289" t="s">
        <v>5405</v>
      </c>
      <c r="H268" s="307" t="s">
        <v>5406</v>
      </c>
      <c r="I268" s="290" t="s">
        <v>1113</v>
      </c>
      <c r="J268" s="291"/>
      <c r="K268" s="290" t="s">
        <v>1113</v>
      </c>
      <c r="L268" s="291"/>
      <c r="M268" s="427"/>
      <c r="N268" s="427"/>
      <c r="O268" s="427" t="s">
        <v>1113</v>
      </c>
      <c r="P268" s="427"/>
      <c r="Q268" s="293"/>
    </row>
    <row r="269" spans="1:17" s="267" customFormat="1" ht="63.75" customHeight="1" x14ac:dyDescent="0.2">
      <c r="A269" s="285" t="s">
        <v>5407</v>
      </c>
      <c r="B269" s="286" t="s">
        <v>5408</v>
      </c>
      <c r="C269" s="286" t="s">
        <v>5409</v>
      </c>
      <c r="D269" s="287">
        <v>1752.6</v>
      </c>
      <c r="E269" s="287" t="s">
        <v>4005</v>
      </c>
      <c r="F269" s="288">
        <v>42212</v>
      </c>
      <c r="G269" s="289" t="s">
        <v>5410</v>
      </c>
      <c r="H269" s="307" t="s">
        <v>5411</v>
      </c>
      <c r="I269" s="290" t="s">
        <v>1113</v>
      </c>
      <c r="J269" s="291"/>
      <c r="K269" s="290" t="s">
        <v>1113</v>
      </c>
      <c r="L269" s="291"/>
      <c r="M269" s="427" t="s">
        <v>1113</v>
      </c>
      <c r="N269" s="427"/>
      <c r="O269" s="427"/>
      <c r="P269" s="427"/>
      <c r="Q269" s="293"/>
    </row>
    <row r="270" spans="1:17" s="267" customFormat="1" ht="63.75" customHeight="1" x14ac:dyDescent="0.2">
      <c r="A270" s="285" t="s">
        <v>5412</v>
      </c>
      <c r="B270" s="286" t="s">
        <v>4446</v>
      </c>
      <c r="C270" s="286" t="s">
        <v>5413</v>
      </c>
      <c r="D270" s="287">
        <v>600</v>
      </c>
      <c r="E270" s="287" t="s">
        <v>4005</v>
      </c>
      <c r="F270" s="288">
        <v>42212</v>
      </c>
      <c r="G270" s="289" t="s">
        <v>5414</v>
      </c>
      <c r="H270" s="307" t="s">
        <v>5415</v>
      </c>
      <c r="I270" s="434" t="s">
        <v>3987</v>
      </c>
      <c r="J270" s="435"/>
      <c r="K270" s="434" t="s">
        <v>3987</v>
      </c>
      <c r="L270" s="435"/>
      <c r="M270" s="436"/>
      <c r="N270" s="436"/>
      <c r="O270" s="436" t="s">
        <v>3987</v>
      </c>
      <c r="P270" s="436"/>
      <c r="Q270" s="293"/>
    </row>
    <row r="271" spans="1:17" s="267" customFormat="1" ht="63.75" customHeight="1" x14ac:dyDescent="0.2">
      <c r="A271" s="285" t="s">
        <v>5416</v>
      </c>
      <c r="B271" s="286" t="s">
        <v>5417</v>
      </c>
      <c r="C271" s="286" t="s">
        <v>4274</v>
      </c>
      <c r="D271" s="287">
        <v>11662.68</v>
      </c>
      <c r="E271" s="287" t="s">
        <v>4005</v>
      </c>
      <c r="F271" s="288">
        <v>42216</v>
      </c>
      <c r="G271" s="289" t="s">
        <v>5418</v>
      </c>
      <c r="H271" s="307" t="s">
        <v>5419</v>
      </c>
      <c r="I271" s="290" t="s">
        <v>1113</v>
      </c>
      <c r="J271" s="291"/>
      <c r="K271" s="290"/>
      <c r="L271" s="290" t="s">
        <v>1113</v>
      </c>
      <c r="M271" s="427"/>
      <c r="N271" s="427"/>
      <c r="O271" s="427"/>
      <c r="P271" s="427" t="s">
        <v>1113</v>
      </c>
      <c r="Q271" s="305" t="s">
        <v>6901</v>
      </c>
    </row>
    <row r="272" spans="1:17" s="267" customFormat="1" ht="63.75" customHeight="1" x14ac:dyDescent="0.2">
      <c r="A272" s="285" t="s">
        <v>5420</v>
      </c>
      <c r="B272" s="286" t="s">
        <v>4052</v>
      </c>
      <c r="C272" s="286" t="s">
        <v>5421</v>
      </c>
      <c r="D272" s="287">
        <v>3825</v>
      </c>
      <c r="E272" s="287" t="s">
        <v>4337</v>
      </c>
      <c r="F272" s="288">
        <v>42223</v>
      </c>
      <c r="G272" s="289" t="s">
        <v>5422</v>
      </c>
      <c r="H272" s="307" t="s">
        <v>5423</v>
      </c>
      <c r="I272" s="290" t="s">
        <v>1113</v>
      </c>
      <c r="J272" s="291"/>
      <c r="K272" s="290" t="s">
        <v>1113</v>
      </c>
      <c r="L272" s="291"/>
      <c r="M272" s="427"/>
      <c r="N272" s="427"/>
      <c r="O272" s="427" t="s">
        <v>1113</v>
      </c>
      <c r="P272" s="396"/>
      <c r="Q272" s="293"/>
    </row>
    <row r="273" spans="1:17" s="267" customFormat="1" ht="63.75" customHeight="1" x14ac:dyDescent="0.2">
      <c r="A273" s="285" t="s">
        <v>5424</v>
      </c>
      <c r="B273" s="286" t="s">
        <v>5425</v>
      </c>
      <c r="C273" s="286" t="s">
        <v>4064</v>
      </c>
      <c r="D273" s="287">
        <v>2475</v>
      </c>
      <c r="E273" s="287" t="s">
        <v>4337</v>
      </c>
      <c r="F273" s="288">
        <v>42229</v>
      </c>
      <c r="G273" s="289" t="s">
        <v>5426</v>
      </c>
      <c r="H273" s="307" t="s">
        <v>5427</v>
      </c>
      <c r="I273" s="290" t="s">
        <v>1113</v>
      </c>
      <c r="J273" s="291"/>
      <c r="K273" s="290" t="s">
        <v>1113</v>
      </c>
      <c r="L273" s="291"/>
      <c r="M273" s="427" t="s">
        <v>1113</v>
      </c>
      <c r="N273" s="427"/>
      <c r="O273" s="427"/>
      <c r="P273" s="396"/>
      <c r="Q273" s="293"/>
    </row>
    <row r="274" spans="1:17" s="267" customFormat="1" ht="63.75" customHeight="1" x14ac:dyDescent="0.2">
      <c r="A274" s="285" t="s">
        <v>5428</v>
      </c>
      <c r="B274" s="286" t="s">
        <v>4088</v>
      </c>
      <c r="C274" s="286" t="s">
        <v>5429</v>
      </c>
      <c r="D274" s="287">
        <v>117</v>
      </c>
      <c r="E274" s="287" t="s">
        <v>4005</v>
      </c>
      <c r="F274" s="288">
        <v>42215</v>
      </c>
      <c r="G274" s="289" t="s">
        <v>5430</v>
      </c>
      <c r="H274" s="307" t="s">
        <v>5431</v>
      </c>
      <c r="I274" s="290" t="s">
        <v>1113</v>
      </c>
      <c r="J274" s="291"/>
      <c r="K274" s="290" t="s">
        <v>1113</v>
      </c>
      <c r="L274" s="291"/>
      <c r="M274" s="427" t="s">
        <v>1113</v>
      </c>
      <c r="N274" s="427"/>
      <c r="O274" s="427"/>
      <c r="P274" s="396"/>
      <c r="Q274" s="293"/>
    </row>
    <row r="275" spans="1:17" s="267" customFormat="1" ht="63.75" customHeight="1" x14ac:dyDescent="0.2">
      <c r="A275" s="285" t="s">
        <v>5432</v>
      </c>
      <c r="B275" s="286" t="s">
        <v>4137</v>
      </c>
      <c r="C275" s="286" t="s">
        <v>5273</v>
      </c>
      <c r="D275" s="287">
        <v>2200</v>
      </c>
      <c r="E275" s="287" t="s">
        <v>4005</v>
      </c>
      <c r="F275" s="288">
        <v>42216</v>
      </c>
      <c r="G275" s="289" t="s">
        <v>5433</v>
      </c>
      <c r="H275" s="307" t="s">
        <v>5434</v>
      </c>
      <c r="I275" s="434" t="s">
        <v>1113</v>
      </c>
      <c r="J275" s="435"/>
      <c r="K275" s="434" t="s">
        <v>1113</v>
      </c>
      <c r="L275" s="435"/>
      <c r="M275" s="436" t="s">
        <v>1113</v>
      </c>
      <c r="N275" s="436"/>
      <c r="O275" s="436"/>
      <c r="P275" s="330"/>
      <c r="Q275" s="293"/>
    </row>
    <row r="276" spans="1:17" s="267" customFormat="1" ht="63.75" customHeight="1" x14ac:dyDescent="0.2">
      <c r="A276" s="285" t="s">
        <v>5435</v>
      </c>
      <c r="B276" s="286" t="s">
        <v>3944</v>
      </c>
      <c r="C276" s="286" t="s">
        <v>4443</v>
      </c>
      <c r="D276" s="287">
        <v>271.2</v>
      </c>
      <c r="E276" s="287" t="s">
        <v>4005</v>
      </c>
      <c r="F276" s="288">
        <v>42209</v>
      </c>
      <c r="G276" s="289" t="s">
        <v>5436</v>
      </c>
      <c r="H276" s="307" t="s">
        <v>5437</v>
      </c>
      <c r="I276" s="290" t="s">
        <v>1113</v>
      </c>
      <c r="J276" s="291"/>
      <c r="K276" s="290" t="s">
        <v>1113</v>
      </c>
      <c r="L276" s="291"/>
      <c r="M276" s="427" t="s">
        <v>1113</v>
      </c>
      <c r="N276" s="427"/>
      <c r="O276" s="427"/>
      <c r="P276" s="427"/>
      <c r="Q276" s="293"/>
    </row>
    <row r="277" spans="1:17" s="267" customFormat="1" ht="63.75" customHeight="1" x14ac:dyDescent="0.2">
      <c r="A277" s="599" t="s">
        <v>5438</v>
      </c>
      <c r="B277" s="286" t="s">
        <v>5173</v>
      </c>
      <c r="C277" s="597" t="s">
        <v>5439</v>
      </c>
      <c r="D277" s="287">
        <v>690.81</v>
      </c>
      <c r="E277" s="287" t="s">
        <v>4018</v>
      </c>
      <c r="F277" s="598">
        <v>42257</v>
      </c>
      <c r="G277" s="289" t="s">
        <v>5440</v>
      </c>
      <c r="H277" s="307" t="s">
        <v>5441</v>
      </c>
      <c r="I277" s="290" t="s">
        <v>1113</v>
      </c>
      <c r="J277" s="291"/>
      <c r="K277" s="290" t="s">
        <v>1113</v>
      </c>
      <c r="L277" s="291"/>
      <c r="M277" s="427" t="s">
        <v>1113</v>
      </c>
      <c r="N277" s="427"/>
      <c r="O277" s="427"/>
      <c r="P277" s="427"/>
      <c r="Q277" s="293"/>
    </row>
    <row r="278" spans="1:17" s="267" customFormat="1" ht="63.75" customHeight="1" x14ac:dyDescent="0.2">
      <c r="A278" s="599"/>
      <c r="B278" s="286" t="s">
        <v>5074</v>
      </c>
      <c r="C278" s="597"/>
      <c r="D278" s="287">
        <v>11.3</v>
      </c>
      <c r="E278" s="287" t="s">
        <v>4018</v>
      </c>
      <c r="F278" s="598"/>
      <c r="G278" s="289" t="s">
        <v>5442</v>
      </c>
      <c r="H278" s="307" t="s">
        <v>5443</v>
      </c>
      <c r="I278" s="290" t="s">
        <v>1113</v>
      </c>
      <c r="J278" s="291"/>
      <c r="K278" s="290" t="s">
        <v>1113</v>
      </c>
      <c r="L278" s="291"/>
      <c r="M278" s="427" t="s">
        <v>1113</v>
      </c>
      <c r="N278" s="427"/>
      <c r="O278" s="427"/>
      <c r="P278" s="427"/>
      <c r="Q278" s="293"/>
    </row>
    <row r="279" spans="1:17" s="267" customFormat="1" ht="63.75" customHeight="1" x14ac:dyDescent="0.2">
      <c r="A279" s="599"/>
      <c r="B279" s="286" t="s">
        <v>5086</v>
      </c>
      <c r="C279" s="597"/>
      <c r="D279" s="287">
        <v>668.32</v>
      </c>
      <c r="E279" s="287" t="s">
        <v>4018</v>
      </c>
      <c r="F279" s="598"/>
      <c r="G279" s="289" t="s">
        <v>5444</v>
      </c>
      <c r="H279" s="307" t="s">
        <v>5445</v>
      </c>
      <c r="I279" s="290" t="s">
        <v>1113</v>
      </c>
      <c r="J279" s="291"/>
      <c r="K279" s="290" t="s">
        <v>1113</v>
      </c>
      <c r="L279" s="291"/>
      <c r="M279" s="427"/>
      <c r="N279" s="427"/>
      <c r="O279" s="427" t="s">
        <v>1113</v>
      </c>
      <c r="P279" s="427"/>
      <c r="Q279" s="293"/>
    </row>
    <row r="280" spans="1:17" s="267" customFormat="1" ht="63.75" customHeight="1" x14ac:dyDescent="0.2">
      <c r="A280" s="285" t="s">
        <v>5446</v>
      </c>
      <c r="B280" s="286" t="s">
        <v>5219</v>
      </c>
      <c r="C280" s="286" t="s">
        <v>5447</v>
      </c>
      <c r="D280" s="287">
        <v>200</v>
      </c>
      <c r="E280" s="287" t="s">
        <v>4337</v>
      </c>
      <c r="F280" s="288">
        <v>42233</v>
      </c>
      <c r="G280" s="289" t="s">
        <v>5448</v>
      </c>
      <c r="H280" s="307" t="s">
        <v>5449</v>
      </c>
      <c r="I280" s="290" t="s">
        <v>1113</v>
      </c>
      <c r="J280" s="291"/>
      <c r="K280" s="290" t="s">
        <v>1113</v>
      </c>
      <c r="L280" s="291"/>
      <c r="M280" s="427" t="s">
        <v>1113</v>
      </c>
      <c r="N280" s="427"/>
      <c r="O280" s="427"/>
      <c r="P280" s="427"/>
      <c r="Q280" s="293"/>
    </row>
    <row r="281" spans="1:17" s="267" customFormat="1" ht="63.75" customHeight="1" x14ac:dyDescent="0.2">
      <c r="A281" s="599" t="s">
        <v>5450</v>
      </c>
      <c r="B281" s="286" t="s">
        <v>3944</v>
      </c>
      <c r="C281" s="597" t="s">
        <v>4130</v>
      </c>
      <c r="D281" s="287">
        <v>211.88</v>
      </c>
      <c r="E281" s="287" t="s">
        <v>4005</v>
      </c>
      <c r="F281" s="598">
        <v>42215</v>
      </c>
      <c r="G281" s="601" t="s">
        <v>5451</v>
      </c>
      <c r="H281" s="307" t="s">
        <v>5452</v>
      </c>
      <c r="I281" s="290" t="s">
        <v>1113</v>
      </c>
      <c r="J281" s="291"/>
      <c r="K281" s="290" t="s">
        <v>1113</v>
      </c>
      <c r="L281" s="291"/>
      <c r="M281" s="427" t="s">
        <v>1113</v>
      </c>
      <c r="N281" s="427"/>
      <c r="O281" s="427"/>
      <c r="P281" s="427"/>
      <c r="Q281" s="293"/>
    </row>
    <row r="282" spans="1:17" s="267" customFormat="1" ht="63.75" customHeight="1" x14ac:dyDescent="0.2">
      <c r="A282" s="599"/>
      <c r="B282" s="286" t="s">
        <v>3949</v>
      </c>
      <c r="C282" s="597"/>
      <c r="D282" s="287">
        <v>150</v>
      </c>
      <c r="E282" s="287" t="s">
        <v>4005</v>
      </c>
      <c r="F282" s="598"/>
      <c r="G282" s="601"/>
      <c r="H282" s="307" t="s">
        <v>5453</v>
      </c>
      <c r="I282" s="290" t="s">
        <v>1113</v>
      </c>
      <c r="J282" s="291"/>
      <c r="K282" s="290" t="s">
        <v>1113</v>
      </c>
      <c r="L282" s="291"/>
      <c r="M282" s="427" t="s">
        <v>1113</v>
      </c>
      <c r="N282" s="427"/>
      <c r="O282" s="427"/>
      <c r="P282" s="427"/>
      <c r="Q282" s="293"/>
    </row>
    <row r="283" spans="1:17" s="267" customFormat="1" ht="63.75" customHeight="1" x14ac:dyDescent="0.2">
      <c r="A283" s="285" t="s">
        <v>5454</v>
      </c>
      <c r="B283" s="286" t="s">
        <v>4172</v>
      </c>
      <c r="C283" s="286" t="s">
        <v>5455</v>
      </c>
      <c r="D283" s="287">
        <v>4628</v>
      </c>
      <c r="E283" s="287" t="s">
        <v>4337</v>
      </c>
      <c r="F283" s="288">
        <v>42240</v>
      </c>
      <c r="G283" s="289" t="s">
        <v>5456</v>
      </c>
      <c r="H283" s="307" t="s">
        <v>5457</v>
      </c>
      <c r="I283" s="434" t="s">
        <v>1113</v>
      </c>
      <c r="J283" s="435"/>
      <c r="K283" s="434" t="s">
        <v>1113</v>
      </c>
      <c r="L283" s="435"/>
      <c r="M283" s="436" t="s">
        <v>1113</v>
      </c>
      <c r="N283" s="436"/>
      <c r="O283" s="436"/>
      <c r="P283" s="436"/>
      <c r="Q283" s="293"/>
    </row>
    <row r="284" spans="1:17" s="267" customFormat="1" ht="63.75" customHeight="1" x14ac:dyDescent="0.2">
      <c r="A284" s="285" t="s">
        <v>5458</v>
      </c>
      <c r="B284" s="286" t="s">
        <v>5459</v>
      </c>
      <c r="C284" s="286" t="s">
        <v>5460</v>
      </c>
      <c r="D284" s="287">
        <v>636</v>
      </c>
      <c r="E284" s="287" t="s">
        <v>4337</v>
      </c>
      <c r="F284" s="288">
        <v>42237</v>
      </c>
      <c r="G284" s="289" t="s">
        <v>5461</v>
      </c>
      <c r="H284" s="307" t="s">
        <v>5462</v>
      </c>
      <c r="I284" s="290" t="s">
        <v>1113</v>
      </c>
      <c r="J284" s="291"/>
      <c r="K284" s="290" t="s">
        <v>1113</v>
      </c>
      <c r="L284" s="291"/>
      <c r="M284" s="427"/>
      <c r="N284" s="427"/>
      <c r="O284" s="427" t="s">
        <v>1113</v>
      </c>
      <c r="P284" s="427"/>
      <c r="Q284" s="293"/>
    </row>
    <row r="285" spans="1:17" s="267" customFormat="1" ht="63.75" customHeight="1" x14ac:dyDescent="0.2">
      <c r="A285" s="599" t="s">
        <v>5463</v>
      </c>
      <c r="B285" s="286" t="s">
        <v>5369</v>
      </c>
      <c r="C285" s="597" t="s">
        <v>5464</v>
      </c>
      <c r="D285" s="287">
        <v>912</v>
      </c>
      <c r="E285" s="287" t="s">
        <v>4337</v>
      </c>
      <c r="F285" s="598">
        <v>42240</v>
      </c>
      <c r="G285" s="289" t="s">
        <v>5465</v>
      </c>
      <c r="H285" s="307" t="s">
        <v>5466</v>
      </c>
      <c r="I285" s="290" t="s">
        <v>1113</v>
      </c>
      <c r="J285" s="291"/>
      <c r="K285" s="290" t="s">
        <v>1113</v>
      </c>
      <c r="L285" s="291"/>
      <c r="M285" s="427"/>
      <c r="N285" s="427"/>
      <c r="O285" s="427" t="s">
        <v>1113</v>
      </c>
      <c r="P285" s="427"/>
      <c r="Q285" s="293"/>
    </row>
    <row r="286" spans="1:17" s="267" customFormat="1" ht="63.75" customHeight="1" x14ac:dyDescent="0.2">
      <c r="A286" s="599"/>
      <c r="B286" s="286" t="s">
        <v>4340</v>
      </c>
      <c r="C286" s="597"/>
      <c r="D286" s="287">
        <v>755.73</v>
      </c>
      <c r="E286" s="287" t="s">
        <v>4337</v>
      </c>
      <c r="F286" s="598"/>
      <c r="G286" s="289" t="s">
        <v>5467</v>
      </c>
      <c r="H286" s="307" t="s">
        <v>5468</v>
      </c>
      <c r="I286" s="290" t="s">
        <v>1113</v>
      </c>
      <c r="J286" s="291"/>
      <c r="K286" s="290" t="s">
        <v>1113</v>
      </c>
      <c r="L286" s="291"/>
      <c r="M286" s="427" t="s">
        <v>1113</v>
      </c>
      <c r="N286" s="427"/>
      <c r="O286" s="427"/>
      <c r="P286" s="427"/>
      <c r="Q286" s="293"/>
    </row>
    <row r="287" spans="1:17" s="267" customFormat="1" ht="63.75" customHeight="1" x14ac:dyDescent="0.2">
      <c r="A287" s="599"/>
      <c r="B287" s="286" t="s">
        <v>5140</v>
      </c>
      <c r="C287" s="597"/>
      <c r="D287" s="287">
        <v>52.5</v>
      </c>
      <c r="E287" s="287" t="s">
        <v>4337</v>
      </c>
      <c r="F287" s="598"/>
      <c r="G287" s="289" t="s">
        <v>5469</v>
      </c>
      <c r="H287" s="307" t="s">
        <v>5470</v>
      </c>
      <c r="I287" s="290" t="s">
        <v>1113</v>
      </c>
      <c r="J287" s="291"/>
      <c r="K287" s="290" t="s">
        <v>1113</v>
      </c>
      <c r="L287" s="291"/>
      <c r="M287" s="427" t="s">
        <v>1113</v>
      </c>
      <c r="N287" s="427"/>
      <c r="O287" s="427"/>
      <c r="P287" s="427"/>
      <c r="Q287" s="293"/>
    </row>
    <row r="288" spans="1:17" s="267" customFormat="1" ht="63.75" customHeight="1" x14ac:dyDescent="0.2">
      <c r="A288" s="599"/>
      <c r="B288" s="286" t="s">
        <v>5471</v>
      </c>
      <c r="C288" s="597"/>
      <c r="D288" s="287">
        <v>136.84</v>
      </c>
      <c r="E288" s="287" t="s">
        <v>4337</v>
      </c>
      <c r="F288" s="598"/>
      <c r="G288" s="289" t="s">
        <v>5472</v>
      </c>
      <c r="H288" s="307" t="s">
        <v>5473</v>
      </c>
      <c r="I288" s="290" t="s">
        <v>1113</v>
      </c>
      <c r="J288" s="291"/>
      <c r="K288" s="290" t="s">
        <v>1113</v>
      </c>
      <c r="L288" s="291"/>
      <c r="M288" s="427" t="s">
        <v>1113</v>
      </c>
      <c r="N288" s="427"/>
      <c r="O288" s="427"/>
      <c r="P288" s="427"/>
      <c r="Q288" s="293"/>
    </row>
    <row r="289" spans="1:17" s="267" customFormat="1" ht="63.75" customHeight="1" x14ac:dyDescent="0.2">
      <c r="A289" s="599"/>
      <c r="B289" s="286" t="s">
        <v>5219</v>
      </c>
      <c r="C289" s="597"/>
      <c r="D289" s="287">
        <v>418</v>
      </c>
      <c r="E289" s="287" t="s">
        <v>4337</v>
      </c>
      <c r="F289" s="598"/>
      <c r="G289" s="289" t="s">
        <v>5474</v>
      </c>
      <c r="H289" s="307" t="s">
        <v>5475</v>
      </c>
      <c r="I289" s="290" t="s">
        <v>1113</v>
      </c>
      <c r="J289" s="291"/>
      <c r="K289" s="290" t="s">
        <v>1113</v>
      </c>
      <c r="L289" s="291"/>
      <c r="M289" s="427" t="s">
        <v>1113</v>
      </c>
      <c r="N289" s="427"/>
      <c r="O289" s="427"/>
      <c r="P289" s="427"/>
      <c r="Q289" s="293"/>
    </row>
    <row r="290" spans="1:17" s="267" customFormat="1" ht="63.75" customHeight="1" x14ac:dyDescent="0.2">
      <c r="A290" s="599" t="s">
        <v>5476</v>
      </c>
      <c r="B290" s="286" t="s">
        <v>5252</v>
      </c>
      <c r="C290" s="597" t="s">
        <v>5477</v>
      </c>
      <c r="D290" s="287">
        <v>357.38</v>
      </c>
      <c r="E290" s="287" t="s">
        <v>4018</v>
      </c>
      <c r="F290" s="598">
        <v>42250</v>
      </c>
      <c r="G290" s="289" t="s">
        <v>5478</v>
      </c>
      <c r="H290" s="307" t="s">
        <v>5479</v>
      </c>
      <c r="I290" s="434"/>
      <c r="J290" s="435" t="s">
        <v>1113</v>
      </c>
      <c r="K290" s="434"/>
      <c r="L290" s="435" t="s">
        <v>1113</v>
      </c>
      <c r="M290" s="436"/>
      <c r="N290" s="436"/>
      <c r="O290" s="436"/>
      <c r="P290" s="436" t="s">
        <v>1113</v>
      </c>
      <c r="Q290" s="293"/>
    </row>
    <row r="291" spans="1:17" s="267" customFormat="1" ht="63.75" customHeight="1" x14ac:dyDescent="0.2">
      <c r="A291" s="599"/>
      <c r="B291" s="286" t="s">
        <v>5124</v>
      </c>
      <c r="C291" s="597"/>
      <c r="D291" s="287">
        <v>1350</v>
      </c>
      <c r="E291" s="287" t="s">
        <v>4018</v>
      </c>
      <c r="F291" s="598"/>
      <c r="G291" s="289" t="s">
        <v>5480</v>
      </c>
      <c r="H291" s="307" t="s">
        <v>5481</v>
      </c>
      <c r="I291" s="290" t="s">
        <v>1113</v>
      </c>
      <c r="J291" s="291"/>
      <c r="K291" s="290" t="s">
        <v>1113</v>
      </c>
      <c r="L291" s="291"/>
      <c r="M291" s="427"/>
      <c r="N291" s="427"/>
      <c r="O291" s="427" t="s">
        <v>1113</v>
      </c>
      <c r="P291" s="427"/>
      <c r="Q291" s="293"/>
    </row>
    <row r="292" spans="1:17" s="267" customFormat="1" ht="63.75" customHeight="1" x14ac:dyDescent="0.2">
      <c r="A292" s="599"/>
      <c r="B292" s="286" t="s">
        <v>4052</v>
      </c>
      <c r="C292" s="597"/>
      <c r="D292" s="287">
        <v>950</v>
      </c>
      <c r="E292" s="287" t="s">
        <v>4018</v>
      </c>
      <c r="F292" s="598"/>
      <c r="G292" s="289" t="s">
        <v>5482</v>
      </c>
      <c r="H292" s="307" t="s">
        <v>5483</v>
      </c>
      <c r="I292" s="290" t="s">
        <v>1113</v>
      </c>
      <c r="J292" s="291"/>
      <c r="K292" s="290" t="s">
        <v>1113</v>
      </c>
      <c r="L292" s="291"/>
      <c r="M292" s="427"/>
      <c r="N292" s="427"/>
      <c r="O292" s="427" t="s">
        <v>1113</v>
      </c>
      <c r="P292" s="427"/>
      <c r="Q292" s="293"/>
    </row>
    <row r="293" spans="1:17" s="267" customFormat="1" ht="63.75" customHeight="1" x14ac:dyDescent="0.2">
      <c r="A293" s="599" t="s">
        <v>5484</v>
      </c>
      <c r="B293" s="286" t="s">
        <v>5485</v>
      </c>
      <c r="C293" s="597" t="s">
        <v>5486</v>
      </c>
      <c r="D293" s="287">
        <v>1500</v>
      </c>
      <c r="E293" s="287" t="s">
        <v>5487</v>
      </c>
      <c r="F293" s="598">
        <v>42277</v>
      </c>
      <c r="G293" s="289" t="s">
        <v>5488</v>
      </c>
      <c r="H293" s="307" t="s">
        <v>5489</v>
      </c>
      <c r="I293" s="434" t="s">
        <v>1113</v>
      </c>
      <c r="J293" s="435"/>
      <c r="K293" s="434" t="s">
        <v>1113</v>
      </c>
      <c r="L293" s="435"/>
      <c r="M293" s="436"/>
      <c r="N293" s="436"/>
      <c r="O293" s="436" t="s">
        <v>1113</v>
      </c>
      <c r="P293" s="436"/>
      <c r="Q293" s="293"/>
    </row>
    <row r="294" spans="1:17" s="267" customFormat="1" ht="63.75" customHeight="1" x14ac:dyDescent="0.2">
      <c r="A294" s="599"/>
      <c r="B294" s="286" t="s">
        <v>5490</v>
      </c>
      <c r="C294" s="597"/>
      <c r="D294" s="287">
        <v>1500</v>
      </c>
      <c r="E294" s="287" t="s">
        <v>5487</v>
      </c>
      <c r="F294" s="598"/>
      <c r="G294" s="289" t="s">
        <v>5488</v>
      </c>
      <c r="H294" s="307" t="s">
        <v>5491</v>
      </c>
      <c r="I294" s="434" t="s">
        <v>1113</v>
      </c>
      <c r="J294" s="435"/>
      <c r="K294" s="434" t="s">
        <v>1113</v>
      </c>
      <c r="L294" s="435"/>
      <c r="M294" s="436"/>
      <c r="N294" s="436"/>
      <c r="O294" s="436" t="s">
        <v>1113</v>
      </c>
      <c r="P294" s="330"/>
      <c r="Q294" s="293"/>
    </row>
    <row r="295" spans="1:17" s="267" customFormat="1" ht="63.75" customHeight="1" x14ac:dyDescent="0.2">
      <c r="A295" s="599"/>
      <c r="B295" s="286" t="s">
        <v>5492</v>
      </c>
      <c r="C295" s="597"/>
      <c r="D295" s="287">
        <v>1500</v>
      </c>
      <c r="E295" s="287" t="s">
        <v>5487</v>
      </c>
      <c r="F295" s="598"/>
      <c r="G295" s="289" t="s">
        <v>5488</v>
      </c>
      <c r="H295" s="307" t="s">
        <v>5493</v>
      </c>
      <c r="I295" s="434" t="s">
        <v>1113</v>
      </c>
      <c r="J295" s="435"/>
      <c r="K295" s="434" t="s">
        <v>1113</v>
      </c>
      <c r="L295" s="435"/>
      <c r="M295" s="436"/>
      <c r="N295" s="436"/>
      <c r="O295" s="436"/>
      <c r="P295" s="436" t="s">
        <v>1113</v>
      </c>
      <c r="Q295" s="305" t="s">
        <v>6902</v>
      </c>
    </row>
    <row r="296" spans="1:17" s="267" customFormat="1" ht="63.75" customHeight="1" x14ac:dyDescent="0.2">
      <c r="A296" s="599"/>
      <c r="B296" s="286" t="s">
        <v>5494</v>
      </c>
      <c r="C296" s="597"/>
      <c r="D296" s="287">
        <v>1500</v>
      </c>
      <c r="E296" s="287" t="s">
        <v>5487</v>
      </c>
      <c r="F296" s="598"/>
      <c r="G296" s="289" t="s">
        <v>5488</v>
      </c>
      <c r="H296" s="307" t="s">
        <v>5495</v>
      </c>
      <c r="I296" s="434" t="s">
        <v>1113</v>
      </c>
      <c r="J296" s="435"/>
      <c r="K296" s="434" t="s">
        <v>1113</v>
      </c>
      <c r="L296" s="435"/>
      <c r="M296" s="436"/>
      <c r="N296" s="436"/>
      <c r="O296" s="436"/>
      <c r="P296" s="436" t="s">
        <v>1113</v>
      </c>
      <c r="Q296" s="305" t="s">
        <v>6902</v>
      </c>
    </row>
    <row r="297" spans="1:17" s="267" customFormat="1" ht="63.75" customHeight="1" x14ac:dyDescent="0.2">
      <c r="A297" s="285" t="s">
        <v>5496</v>
      </c>
      <c r="B297" s="286" t="s">
        <v>5425</v>
      </c>
      <c r="C297" s="286" t="s">
        <v>5497</v>
      </c>
      <c r="D297" s="287">
        <v>361.6</v>
      </c>
      <c r="E297" s="287" t="s">
        <v>4337</v>
      </c>
      <c r="F297" s="288">
        <v>42243</v>
      </c>
      <c r="G297" s="289" t="s">
        <v>5498</v>
      </c>
      <c r="H297" s="307" t="s">
        <v>5499</v>
      </c>
      <c r="I297" s="394" t="s">
        <v>3927</v>
      </c>
      <c r="J297" s="394" t="s">
        <v>3927</v>
      </c>
      <c r="K297" s="394" t="s">
        <v>3927</v>
      </c>
      <c r="L297" s="394" t="s">
        <v>3927</v>
      </c>
      <c r="M297" s="394" t="s">
        <v>3927</v>
      </c>
      <c r="N297" s="394" t="s">
        <v>3927</v>
      </c>
      <c r="O297" s="394" t="s">
        <v>3927</v>
      </c>
      <c r="P297" s="394" t="s">
        <v>3927</v>
      </c>
      <c r="Q297" s="293" t="s">
        <v>6903</v>
      </c>
    </row>
    <row r="298" spans="1:17" s="267" customFormat="1" ht="63.75" customHeight="1" x14ac:dyDescent="0.2">
      <c r="A298" s="599" t="s">
        <v>5500</v>
      </c>
      <c r="B298" s="286" t="s">
        <v>5501</v>
      </c>
      <c r="C298" s="597" t="s">
        <v>5502</v>
      </c>
      <c r="D298" s="287">
        <v>4806.87</v>
      </c>
      <c r="E298" s="287" t="s">
        <v>4018</v>
      </c>
      <c r="F298" s="288">
        <v>42250</v>
      </c>
      <c r="G298" s="601" t="s">
        <v>5503</v>
      </c>
      <c r="H298" s="307" t="s">
        <v>5504</v>
      </c>
      <c r="I298" s="290" t="s">
        <v>1113</v>
      </c>
      <c r="J298" s="291"/>
      <c r="K298" s="290" t="s">
        <v>1113</v>
      </c>
      <c r="L298" s="291"/>
      <c r="M298" s="427" t="s">
        <v>1113</v>
      </c>
      <c r="N298" s="427"/>
      <c r="O298" s="427"/>
      <c r="P298" s="427"/>
      <c r="Q298" s="293"/>
    </row>
    <row r="299" spans="1:17" s="267" customFormat="1" ht="63.75" customHeight="1" x14ac:dyDescent="0.2">
      <c r="A299" s="599"/>
      <c r="B299" s="286" t="s">
        <v>5505</v>
      </c>
      <c r="C299" s="597"/>
      <c r="D299" s="287">
        <v>1400</v>
      </c>
      <c r="E299" s="287" t="s">
        <v>4018</v>
      </c>
      <c r="F299" s="288">
        <v>42250</v>
      </c>
      <c r="G299" s="601"/>
      <c r="H299" s="307" t="s">
        <v>5506</v>
      </c>
      <c r="I299" s="290" t="s">
        <v>1113</v>
      </c>
      <c r="J299" s="291"/>
      <c r="K299" s="290" t="s">
        <v>1113</v>
      </c>
      <c r="L299" s="291"/>
      <c r="M299" s="427" t="s">
        <v>1113</v>
      </c>
      <c r="N299" s="427"/>
      <c r="O299" s="427"/>
      <c r="P299" s="427"/>
      <c r="Q299" s="293"/>
    </row>
    <row r="300" spans="1:17" s="267" customFormat="1" ht="105" customHeight="1" x14ac:dyDescent="0.2">
      <c r="A300" s="285" t="s">
        <v>5507</v>
      </c>
      <c r="B300" s="286" t="s">
        <v>9</v>
      </c>
      <c r="C300" s="286" t="s">
        <v>5508</v>
      </c>
      <c r="D300" s="287">
        <v>8351.18</v>
      </c>
      <c r="E300" s="287" t="s">
        <v>4018</v>
      </c>
      <c r="F300" s="288">
        <v>42268</v>
      </c>
      <c r="G300" s="289" t="s">
        <v>5509</v>
      </c>
      <c r="H300" s="307" t="s">
        <v>5510</v>
      </c>
      <c r="I300" s="290" t="s">
        <v>1113</v>
      </c>
      <c r="J300" s="291"/>
      <c r="K300" s="290" t="s">
        <v>1113</v>
      </c>
      <c r="L300" s="291"/>
      <c r="M300" s="427"/>
      <c r="N300" s="427"/>
      <c r="O300" s="427"/>
      <c r="P300" s="427" t="s">
        <v>1113</v>
      </c>
      <c r="Q300" s="305" t="s">
        <v>6610</v>
      </c>
    </row>
    <row r="301" spans="1:17" s="267" customFormat="1" ht="105" customHeight="1" x14ac:dyDescent="0.2">
      <c r="A301" s="599" t="s">
        <v>5511</v>
      </c>
      <c r="B301" s="286" t="s">
        <v>5512</v>
      </c>
      <c r="C301" s="597" t="s">
        <v>5513</v>
      </c>
      <c r="D301" s="287">
        <v>1610.5</v>
      </c>
      <c r="E301" s="287" t="s">
        <v>4018</v>
      </c>
      <c r="F301" s="598">
        <v>42268</v>
      </c>
      <c r="G301" s="289" t="s">
        <v>5514</v>
      </c>
      <c r="H301" s="307" t="s">
        <v>5515</v>
      </c>
      <c r="I301" s="290" t="s">
        <v>1113</v>
      </c>
      <c r="J301" s="291"/>
      <c r="K301" s="290" t="s">
        <v>1113</v>
      </c>
      <c r="L301" s="291"/>
      <c r="M301" s="427" t="s">
        <v>1113</v>
      </c>
      <c r="N301" s="427"/>
      <c r="O301" s="427"/>
      <c r="P301" s="427"/>
      <c r="Q301" s="293"/>
    </row>
    <row r="302" spans="1:17" s="267" customFormat="1" ht="63.75" customHeight="1" x14ac:dyDescent="0.2">
      <c r="A302" s="599"/>
      <c r="B302" s="286" t="s">
        <v>5391</v>
      </c>
      <c r="C302" s="597"/>
      <c r="D302" s="287">
        <v>6104</v>
      </c>
      <c r="E302" s="287" t="s">
        <v>4018</v>
      </c>
      <c r="F302" s="598"/>
      <c r="G302" s="289" t="s">
        <v>5516</v>
      </c>
      <c r="H302" s="307" t="s">
        <v>5517</v>
      </c>
      <c r="I302" s="290" t="s">
        <v>1113</v>
      </c>
      <c r="J302" s="291"/>
      <c r="K302" s="290" t="s">
        <v>1113</v>
      </c>
      <c r="L302" s="291"/>
      <c r="M302" s="427" t="s">
        <v>1113</v>
      </c>
      <c r="N302" s="427"/>
      <c r="O302" s="427"/>
      <c r="P302" s="427"/>
      <c r="Q302" s="293"/>
    </row>
    <row r="303" spans="1:17" s="267" customFormat="1" ht="63.75" customHeight="1" x14ac:dyDescent="0.2">
      <c r="A303" s="285" t="s">
        <v>5518</v>
      </c>
      <c r="B303" s="286" t="s">
        <v>5519</v>
      </c>
      <c r="C303" s="286" t="s">
        <v>5520</v>
      </c>
      <c r="D303" s="287">
        <v>950</v>
      </c>
      <c r="E303" s="287" t="s">
        <v>4018</v>
      </c>
      <c r="F303" s="288">
        <v>42269</v>
      </c>
      <c r="G303" s="289" t="s">
        <v>5521</v>
      </c>
      <c r="H303" s="307" t="s">
        <v>5522</v>
      </c>
      <c r="I303" s="434" t="s">
        <v>1113</v>
      </c>
      <c r="J303" s="435"/>
      <c r="K303" s="434" t="s">
        <v>1113</v>
      </c>
      <c r="L303" s="435"/>
      <c r="M303" s="436"/>
      <c r="N303" s="436"/>
      <c r="O303" s="436"/>
      <c r="P303" s="436" t="s">
        <v>1113</v>
      </c>
      <c r="Q303" s="293"/>
    </row>
    <row r="304" spans="1:17" s="267" customFormat="1" ht="63.75" customHeight="1" x14ac:dyDescent="0.2">
      <c r="A304" s="285" t="s">
        <v>5523</v>
      </c>
      <c r="B304" s="286" t="s">
        <v>3944</v>
      </c>
      <c r="C304" s="286" t="s">
        <v>4057</v>
      </c>
      <c r="D304" s="287">
        <v>142.38</v>
      </c>
      <c r="E304" s="287" t="s">
        <v>4018</v>
      </c>
      <c r="F304" s="288">
        <v>42251</v>
      </c>
      <c r="G304" s="289" t="s">
        <v>5524</v>
      </c>
      <c r="H304" s="307" t="s">
        <v>5525</v>
      </c>
      <c r="I304" s="290" t="s">
        <v>1113</v>
      </c>
      <c r="J304" s="291"/>
      <c r="K304" s="290" t="s">
        <v>1113</v>
      </c>
      <c r="L304" s="291"/>
      <c r="M304" s="427" t="s">
        <v>1113</v>
      </c>
      <c r="N304" s="427"/>
      <c r="O304" s="427"/>
      <c r="P304" s="427"/>
      <c r="Q304" s="293"/>
    </row>
    <row r="305" spans="1:17" s="267" customFormat="1" ht="63.75" customHeight="1" x14ac:dyDescent="0.2">
      <c r="A305" s="285" t="s">
        <v>5526</v>
      </c>
      <c r="B305" s="286" t="s">
        <v>5124</v>
      </c>
      <c r="C305" s="286" t="s">
        <v>5527</v>
      </c>
      <c r="D305" s="287">
        <v>9625.25</v>
      </c>
      <c r="E305" s="287" t="s">
        <v>4018</v>
      </c>
      <c r="F305" s="288">
        <v>42271</v>
      </c>
      <c r="G305" s="289" t="s">
        <v>5528</v>
      </c>
      <c r="H305" s="307" t="s">
        <v>5529</v>
      </c>
      <c r="I305" s="290" t="s">
        <v>1113</v>
      </c>
      <c r="J305" s="291"/>
      <c r="K305" s="290" t="s">
        <v>1113</v>
      </c>
      <c r="L305" s="291"/>
      <c r="M305" s="427" t="s">
        <v>1113</v>
      </c>
      <c r="N305" s="427"/>
      <c r="O305" s="427"/>
      <c r="P305" s="427"/>
      <c r="Q305" s="293"/>
    </row>
    <row r="306" spans="1:17" s="267" customFormat="1" ht="63.75" customHeight="1" x14ac:dyDescent="0.2">
      <c r="A306" s="285" t="s">
        <v>5530</v>
      </c>
      <c r="B306" s="286" t="s">
        <v>5124</v>
      </c>
      <c r="C306" s="286" t="s">
        <v>5531</v>
      </c>
      <c r="D306" s="287">
        <v>1800</v>
      </c>
      <c r="E306" s="287" t="s">
        <v>4521</v>
      </c>
      <c r="F306" s="288">
        <v>42298</v>
      </c>
      <c r="G306" s="286" t="s">
        <v>5531</v>
      </c>
      <c r="H306" s="307" t="s">
        <v>5532</v>
      </c>
      <c r="I306" s="434" t="s">
        <v>1113</v>
      </c>
      <c r="J306" s="435"/>
      <c r="K306" s="434" t="s">
        <v>1113</v>
      </c>
      <c r="L306" s="435"/>
      <c r="M306" s="436" t="s">
        <v>1113</v>
      </c>
      <c r="N306" s="436"/>
      <c r="O306" s="436"/>
      <c r="P306" s="436"/>
      <c r="Q306" s="293"/>
    </row>
    <row r="307" spans="1:17" s="267" customFormat="1" ht="63.75" customHeight="1" x14ac:dyDescent="0.2">
      <c r="A307" s="599" t="s">
        <v>5533</v>
      </c>
      <c r="B307" s="286" t="s">
        <v>5103</v>
      </c>
      <c r="C307" s="597" t="s">
        <v>5534</v>
      </c>
      <c r="D307" s="287">
        <v>1131.1300000000001</v>
      </c>
      <c r="E307" s="287" t="s">
        <v>4018</v>
      </c>
      <c r="F307" s="288">
        <v>42275</v>
      </c>
      <c r="G307" s="289" t="s">
        <v>5535</v>
      </c>
      <c r="H307" s="307" t="s">
        <v>5536</v>
      </c>
      <c r="I307" s="434" t="s">
        <v>1113</v>
      </c>
      <c r="J307" s="435"/>
      <c r="K307" s="434" t="s">
        <v>1113</v>
      </c>
      <c r="L307" s="435"/>
      <c r="M307" s="436" t="s">
        <v>1113</v>
      </c>
      <c r="N307" s="436"/>
      <c r="O307" s="436"/>
      <c r="P307" s="436"/>
      <c r="Q307" s="293"/>
    </row>
    <row r="308" spans="1:17" s="267" customFormat="1" ht="63.75" customHeight="1" x14ac:dyDescent="0.2">
      <c r="A308" s="599"/>
      <c r="B308" s="286" t="s">
        <v>5537</v>
      </c>
      <c r="C308" s="597"/>
      <c r="D308" s="287">
        <v>210</v>
      </c>
      <c r="E308" s="287" t="s">
        <v>4018</v>
      </c>
      <c r="F308" s="288">
        <v>42275</v>
      </c>
      <c r="G308" s="289" t="s">
        <v>5538</v>
      </c>
      <c r="H308" s="307" t="s">
        <v>5539</v>
      </c>
      <c r="I308" s="290" t="s">
        <v>1113</v>
      </c>
      <c r="J308" s="291"/>
      <c r="K308" s="290" t="s">
        <v>1113</v>
      </c>
      <c r="L308" s="291"/>
      <c r="M308" s="427" t="s">
        <v>1113</v>
      </c>
      <c r="N308" s="427"/>
      <c r="O308" s="427"/>
      <c r="P308" s="427"/>
      <c r="Q308" s="293"/>
    </row>
    <row r="309" spans="1:17" s="267" customFormat="1" ht="63.75" customHeight="1" x14ac:dyDescent="0.2">
      <c r="A309" s="599" t="s">
        <v>5540</v>
      </c>
      <c r="B309" s="286" t="s">
        <v>5541</v>
      </c>
      <c r="C309" s="597" t="s">
        <v>5542</v>
      </c>
      <c r="D309" s="287">
        <v>1460</v>
      </c>
      <c r="E309" s="287" t="s">
        <v>4521</v>
      </c>
      <c r="F309" s="288">
        <v>42296</v>
      </c>
      <c r="G309" s="289" t="s">
        <v>5543</v>
      </c>
      <c r="H309" s="307" t="s">
        <v>5544</v>
      </c>
      <c r="I309" s="290" t="s">
        <v>1113</v>
      </c>
      <c r="J309" s="291"/>
      <c r="K309" s="290" t="s">
        <v>1113</v>
      </c>
      <c r="L309" s="291"/>
      <c r="M309" s="427" t="s">
        <v>1113</v>
      </c>
      <c r="N309" s="427"/>
      <c r="O309" s="427"/>
      <c r="P309" s="427"/>
      <c r="Q309" s="293"/>
    </row>
    <row r="310" spans="1:17" s="267" customFormat="1" ht="63.75" customHeight="1" x14ac:dyDescent="0.2">
      <c r="A310" s="599"/>
      <c r="B310" s="286" t="s">
        <v>4103</v>
      </c>
      <c r="C310" s="597"/>
      <c r="D310" s="287">
        <v>192</v>
      </c>
      <c r="E310" s="287" t="s">
        <v>4521</v>
      </c>
      <c r="F310" s="288">
        <v>42292</v>
      </c>
      <c r="G310" s="289" t="s">
        <v>5545</v>
      </c>
      <c r="H310" s="307" t="s">
        <v>5546</v>
      </c>
      <c r="I310" s="290" t="s">
        <v>1113</v>
      </c>
      <c r="J310" s="291"/>
      <c r="K310" s="290" t="s">
        <v>1113</v>
      </c>
      <c r="L310" s="291"/>
      <c r="M310" s="427" t="s">
        <v>1113</v>
      </c>
      <c r="N310" s="427"/>
      <c r="O310" s="427"/>
      <c r="P310" s="427"/>
      <c r="Q310" s="293"/>
    </row>
    <row r="311" spans="1:17" s="267" customFormat="1" ht="63.75" customHeight="1" x14ac:dyDescent="0.2">
      <c r="A311" s="599" t="s">
        <v>5547</v>
      </c>
      <c r="B311" s="286" t="s">
        <v>4099</v>
      </c>
      <c r="C311" s="597" t="s">
        <v>5548</v>
      </c>
      <c r="D311" s="287">
        <v>83.76</v>
      </c>
      <c r="E311" s="287" t="s">
        <v>4018</v>
      </c>
      <c r="F311" s="598">
        <v>42275</v>
      </c>
      <c r="G311" s="289" t="s">
        <v>5549</v>
      </c>
      <c r="H311" s="307" t="s">
        <v>5550</v>
      </c>
      <c r="I311" s="290" t="s">
        <v>1113</v>
      </c>
      <c r="J311" s="291"/>
      <c r="K311" s="290" t="s">
        <v>1113</v>
      </c>
      <c r="L311" s="291"/>
      <c r="M311" s="427"/>
      <c r="N311" s="427"/>
      <c r="O311" s="427" t="s">
        <v>1113</v>
      </c>
      <c r="P311" s="427"/>
      <c r="Q311" s="293"/>
    </row>
    <row r="312" spans="1:17" s="267" customFormat="1" ht="63.75" customHeight="1" x14ac:dyDescent="0.2">
      <c r="A312" s="599"/>
      <c r="B312" s="286" t="s">
        <v>4102</v>
      </c>
      <c r="C312" s="597"/>
      <c r="D312" s="287">
        <v>496.45</v>
      </c>
      <c r="E312" s="287" t="s">
        <v>4018</v>
      </c>
      <c r="F312" s="598"/>
      <c r="G312" s="289" t="s">
        <v>5549</v>
      </c>
      <c r="H312" s="307" t="s">
        <v>5551</v>
      </c>
      <c r="I312" s="290" t="s">
        <v>1113</v>
      </c>
      <c r="J312" s="291"/>
      <c r="K312" s="290" t="s">
        <v>1113</v>
      </c>
      <c r="L312" s="291"/>
      <c r="M312" s="427" t="s">
        <v>1113</v>
      </c>
      <c r="N312" s="427"/>
      <c r="O312" s="427"/>
      <c r="P312" s="427"/>
      <c r="Q312" s="293"/>
    </row>
    <row r="313" spans="1:17" s="267" customFormat="1" ht="63.75" customHeight="1" x14ac:dyDescent="0.2">
      <c r="A313" s="599" t="s">
        <v>5552</v>
      </c>
      <c r="B313" s="286" t="s">
        <v>5553</v>
      </c>
      <c r="C313" s="597" t="s">
        <v>5554</v>
      </c>
      <c r="D313" s="287">
        <v>539.49</v>
      </c>
      <c r="E313" s="287" t="s">
        <v>5487</v>
      </c>
      <c r="F313" s="598">
        <v>42275</v>
      </c>
      <c r="G313" s="289" t="s">
        <v>5555</v>
      </c>
      <c r="H313" s="307" t="s">
        <v>5556</v>
      </c>
      <c r="I313" s="290" t="s">
        <v>1113</v>
      </c>
      <c r="J313" s="291"/>
      <c r="K313" s="290" t="s">
        <v>1113</v>
      </c>
      <c r="L313" s="291"/>
      <c r="M313" s="427" t="s">
        <v>1113</v>
      </c>
      <c r="N313" s="427"/>
      <c r="O313" s="427"/>
      <c r="P313" s="427"/>
      <c r="Q313" s="293"/>
    </row>
    <row r="314" spans="1:17" s="267" customFormat="1" ht="63.75" customHeight="1" x14ac:dyDescent="0.2">
      <c r="A314" s="599"/>
      <c r="B314" s="286" t="s">
        <v>2287</v>
      </c>
      <c r="C314" s="597"/>
      <c r="D314" s="287">
        <v>480</v>
      </c>
      <c r="E314" s="287" t="s">
        <v>5487</v>
      </c>
      <c r="F314" s="598"/>
      <c r="G314" s="289" t="s">
        <v>5557</v>
      </c>
      <c r="H314" s="307" t="s">
        <v>5558</v>
      </c>
      <c r="I314" s="290" t="s">
        <v>1113</v>
      </c>
      <c r="J314" s="291"/>
      <c r="K314" s="290" t="s">
        <v>1113</v>
      </c>
      <c r="L314" s="291"/>
      <c r="M314" s="427" t="s">
        <v>1113</v>
      </c>
      <c r="N314" s="427"/>
      <c r="O314" s="427"/>
      <c r="P314" s="427"/>
      <c r="Q314" s="293"/>
    </row>
    <row r="315" spans="1:17" s="267" customFormat="1" ht="63.75" customHeight="1" x14ac:dyDescent="0.2">
      <c r="A315" s="285" t="s">
        <v>5559</v>
      </c>
      <c r="B315" s="286" t="s">
        <v>5560</v>
      </c>
      <c r="C315" s="286" t="s">
        <v>5561</v>
      </c>
      <c r="D315" s="287">
        <v>2800</v>
      </c>
      <c r="E315" s="287" t="s">
        <v>5487</v>
      </c>
      <c r="F315" s="288">
        <v>42277</v>
      </c>
      <c r="G315" s="289" t="s">
        <v>5562</v>
      </c>
      <c r="H315" s="307" t="s">
        <v>5563</v>
      </c>
      <c r="I315" s="434" t="s">
        <v>1113</v>
      </c>
      <c r="J315" s="435"/>
      <c r="K315" s="434" t="s">
        <v>1113</v>
      </c>
      <c r="L315" s="435"/>
      <c r="M315" s="436" t="s">
        <v>1113</v>
      </c>
      <c r="N315" s="436"/>
      <c r="O315" s="436"/>
      <c r="P315" s="436"/>
      <c r="Q315" s="293"/>
    </row>
    <row r="316" spans="1:17" s="267" customFormat="1" ht="63.75" customHeight="1" x14ac:dyDescent="0.2">
      <c r="A316" s="285" t="s">
        <v>5564</v>
      </c>
      <c r="B316" s="286" t="s">
        <v>5307</v>
      </c>
      <c r="C316" s="286" t="s">
        <v>5565</v>
      </c>
      <c r="D316" s="287">
        <v>1260</v>
      </c>
      <c r="E316" s="287" t="s">
        <v>4018</v>
      </c>
      <c r="F316" s="288">
        <v>42271</v>
      </c>
      <c r="G316" s="289" t="s">
        <v>5566</v>
      </c>
      <c r="H316" s="307" t="s">
        <v>5567</v>
      </c>
      <c r="I316" s="438" t="s">
        <v>3927</v>
      </c>
      <c r="J316" s="438" t="s">
        <v>3927</v>
      </c>
      <c r="K316" s="438" t="s">
        <v>3927</v>
      </c>
      <c r="L316" s="438" t="s">
        <v>3927</v>
      </c>
      <c r="M316" s="438" t="s">
        <v>3927</v>
      </c>
      <c r="N316" s="438" t="s">
        <v>3927</v>
      </c>
      <c r="O316" s="438" t="s">
        <v>3927</v>
      </c>
      <c r="P316" s="438" t="s">
        <v>3927</v>
      </c>
      <c r="Q316" s="293" t="s">
        <v>6904</v>
      </c>
    </row>
    <row r="317" spans="1:17" s="267" customFormat="1" ht="63.75" customHeight="1" x14ac:dyDescent="0.2">
      <c r="A317" s="599" t="s">
        <v>5568</v>
      </c>
      <c r="B317" s="286" t="s">
        <v>5047</v>
      </c>
      <c r="C317" s="597" t="s">
        <v>5569</v>
      </c>
      <c r="D317" s="287">
        <v>199.15</v>
      </c>
      <c r="E317" s="287" t="s">
        <v>4521</v>
      </c>
      <c r="F317" s="288">
        <v>42304</v>
      </c>
      <c r="G317" s="289" t="s">
        <v>5570</v>
      </c>
      <c r="H317" s="307" t="s">
        <v>5571</v>
      </c>
      <c r="I317" s="434" t="s">
        <v>1113</v>
      </c>
      <c r="J317" s="435"/>
      <c r="K317" s="434" t="s">
        <v>1113</v>
      </c>
      <c r="L317" s="435"/>
      <c r="M317" s="436"/>
      <c r="N317" s="436"/>
      <c r="O317" s="436" t="s">
        <v>1113</v>
      </c>
      <c r="P317" s="436"/>
      <c r="Q317" s="293"/>
    </row>
    <row r="318" spans="1:17" s="267" customFormat="1" ht="63.75" customHeight="1" x14ac:dyDescent="0.2">
      <c r="A318" s="599"/>
      <c r="B318" s="286" t="s">
        <v>5391</v>
      </c>
      <c r="C318" s="597"/>
      <c r="D318" s="287">
        <v>203</v>
      </c>
      <c r="E318" s="287" t="s">
        <v>4521</v>
      </c>
      <c r="F318" s="288">
        <v>42304</v>
      </c>
      <c r="G318" s="289" t="s">
        <v>5768</v>
      </c>
      <c r="H318" s="307" t="s">
        <v>5572</v>
      </c>
      <c r="I318" s="434" t="s">
        <v>1113</v>
      </c>
      <c r="J318" s="435"/>
      <c r="K318" s="434" t="s">
        <v>1113</v>
      </c>
      <c r="L318" s="435"/>
      <c r="M318" s="436"/>
      <c r="N318" s="436"/>
      <c r="O318" s="436" t="s">
        <v>1113</v>
      </c>
      <c r="P318" s="436"/>
      <c r="Q318" s="293"/>
    </row>
    <row r="319" spans="1:17" s="267" customFormat="1" ht="63.75" customHeight="1" x14ac:dyDescent="0.2">
      <c r="A319" s="599"/>
      <c r="B319" s="286" t="s">
        <v>5573</v>
      </c>
      <c r="C319" s="597"/>
      <c r="D319" s="287">
        <v>35.74</v>
      </c>
      <c r="E319" s="287" t="s">
        <v>4521</v>
      </c>
      <c r="F319" s="288">
        <v>42304</v>
      </c>
      <c r="G319" s="289" t="s">
        <v>5574</v>
      </c>
      <c r="H319" s="307" t="s">
        <v>5575</v>
      </c>
      <c r="I319" s="434" t="s">
        <v>1113</v>
      </c>
      <c r="J319" s="435"/>
      <c r="K319" s="434" t="s">
        <v>1113</v>
      </c>
      <c r="L319" s="435"/>
      <c r="M319" s="436"/>
      <c r="N319" s="436"/>
      <c r="O319" s="436" t="s">
        <v>1113</v>
      </c>
      <c r="P319" s="436"/>
      <c r="Q319" s="293"/>
    </row>
    <row r="320" spans="1:17" s="267" customFormat="1" ht="63.75" customHeight="1" x14ac:dyDescent="0.2">
      <c r="A320" s="599"/>
      <c r="B320" s="286" t="s">
        <v>5140</v>
      </c>
      <c r="C320" s="597"/>
      <c r="D320" s="287">
        <v>75</v>
      </c>
      <c r="E320" s="287" t="s">
        <v>4521</v>
      </c>
      <c r="F320" s="288">
        <v>42304</v>
      </c>
      <c r="G320" s="289" t="s">
        <v>5576</v>
      </c>
      <c r="H320" s="307" t="s">
        <v>5577</v>
      </c>
      <c r="I320" s="434" t="s">
        <v>1113</v>
      </c>
      <c r="J320" s="435"/>
      <c r="K320" s="434" t="s">
        <v>1113</v>
      </c>
      <c r="L320" s="435"/>
      <c r="M320" s="436" t="s">
        <v>1113</v>
      </c>
      <c r="N320" s="436"/>
      <c r="O320" s="436"/>
      <c r="P320" s="436"/>
      <c r="Q320" s="293"/>
    </row>
    <row r="321" spans="1:17" s="267" customFormat="1" ht="63.75" customHeight="1" x14ac:dyDescent="0.2">
      <c r="A321" s="599"/>
      <c r="B321" s="286" t="s">
        <v>4957</v>
      </c>
      <c r="C321" s="597"/>
      <c r="D321" s="287">
        <v>120</v>
      </c>
      <c r="E321" s="287" t="s">
        <v>4521</v>
      </c>
      <c r="F321" s="288">
        <v>42306</v>
      </c>
      <c r="G321" s="289" t="s">
        <v>5578</v>
      </c>
      <c r="H321" s="307" t="s">
        <v>5579</v>
      </c>
      <c r="I321" s="434" t="s">
        <v>1113</v>
      </c>
      <c r="J321" s="435"/>
      <c r="K321" s="434" t="s">
        <v>1113</v>
      </c>
      <c r="L321" s="435"/>
      <c r="M321" s="436"/>
      <c r="N321" s="436"/>
      <c r="O321" s="436" t="s">
        <v>1113</v>
      </c>
      <c r="P321" s="436"/>
      <c r="Q321" s="293"/>
    </row>
    <row r="322" spans="1:17" s="267" customFormat="1" ht="63.75" customHeight="1" x14ac:dyDescent="0.2">
      <c r="A322" s="599"/>
      <c r="B322" s="286" t="s">
        <v>5769</v>
      </c>
      <c r="C322" s="597"/>
      <c r="D322" s="287">
        <v>147.5</v>
      </c>
      <c r="E322" s="287" t="s">
        <v>4521</v>
      </c>
      <c r="F322" s="288">
        <v>42306</v>
      </c>
      <c r="G322" s="289" t="s">
        <v>5580</v>
      </c>
      <c r="H322" s="307" t="s">
        <v>5581</v>
      </c>
      <c r="I322" s="290" t="s">
        <v>1113</v>
      </c>
      <c r="J322" s="291"/>
      <c r="K322" s="290" t="s">
        <v>1113</v>
      </c>
      <c r="L322" s="291"/>
      <c r="M322" s="427" t="s">
        <v>1113</v>
      </c>
      <c r="N322" s="427"/>
      <c r="O322" s="427"/>
      <c r="P322" s="427"/>
      <c r="Q322" s="293"/>
    </row>
    <row r="323" spans="1:17" s="267" customFormat="1" ht="63.75" customHeight="1" x14ac:dyDescent="0.2">
      <c r="A323" s="285" t="s">
        <v>5582</v>
      </c>
      <c r="B323" s="286" t="s">
        <v>5583</v>
      </c>
      <c r="C323" s="286" t="s">
        <v>5584</v>
      </c>
      <c r="D323" s="287">
        <v>1937.5</v>
      </c>
      <c r="E323" s="287" t="s">
        <v>4018</v>
      </c>
      <c r="F323" s="288">
        <v>42270</v>
      </c>
      <c r="G323" s="289" t="s">
        <v>5585</v>
      </c>
      <c r="H323" s="307" t="s">
        <v>5586</v>
      </c>
      <c r="I323" s="290" t="s">
        <v>1113</v>
      </c>
      <c r="J323" s="291"/>
      <c r="K323" s="290" t="s">
        <v>1113</v>
      </c>
      <c r="L323" s="291"/>
      <c r="M323" s="427"/>
      <c r="N323" s="427"/>
      <c r="O323" s="427" t="s">
        <v>1113</v>
      </c>
      <c r="P323" s="427"/>
      <c r="Q323" s="293"/>
    </row>
    <row r="324" spans="1:17" s="267" customFormat="1" ht="63.75" customHeight="1" x14ac:dyDescent="0.2">
      <c r="A324" s="599" t="s">
        <v>5587</v>
      </c>
      <c r="B324" s="286" t="s">
        <v>4691</v>
      </c>
      <c r="C324" s="597" t="s">
        <v>5588</v>
      </c>
      <c r="D324" s="287">
        <v>849.8</v>
      </c>
      <c r="E324" s="287" t="s">
        <v>4018</v>
      </c>
      <c r="F324" s="598">
        <v>42277</v>
      </c>
      <c r="G324" s="289" t="s">
        <v>5589</v>
      </c>
      <c r="H324" s="307" t="s">
        <v>5590</v>
      </c>
      <c r="I324" s="290" t="s">
        <v>1113</v>
      </c>
      <c r="J324" s="291"/>
      <c r="K324" s="290" t="s">
        <v>1113</v>
      </c>
      <c r="L324" s="291"/>
      <c r="M324" s="427" t="s">
        <v>1113</v>
      </c>
      <c r="N324" s="427"/>
      <c r="O324" s="427"/>
      <c r="P324" s="427"/>
      <c r="Q324" s="293"/>
    </row>
    <row r="325" spans="1:17" s="267" customFormat="1" ht="63.75" customHeight="1" x14ac:dyDescent="0.2">
      <c r="A325" s="599"/>
      <c r="B325" s="286" t="s">
        <v>5297</v>
      </c>
      <c r="C325" s="597"/>
      <c r="D325" s="287">
        <v>285.25</v>
      </c>
      <c r="E325" s="287" t="s">
        <v>4018</v>
      </c>
      <c r="F325" s="598"/>
      <c r="G325" s="289" t="s">
        <v>5591</v>
      </c>
      <c r="H325" s="307" t="s">
        <v>5592</v>
      </c>
      <c r="I325" s="290" t="s">
        <v>1113</v>
      </c>
      <c r="J325" s="291"/>
      <c r="K325" s="290" t="s">
        <v>1113</v>
      </c>
      <c r="L325" s="291"/>
      <c r="M325" s="427" t="s">
        <v>1113</v>
      </c>
      <c r="N325" s="427"/>
      <c r="O325" s="427"/>
      <c r="P325" s="427"/>
      <c r="Q325" s="293"/>
    </row>
    <row r="326" spans="1:17" s="267" customFormat="1" ht="63.75" customHeight="1" x14ac:dyDescent="0.2">
      <c r="A326" s="599"/>
      <c r="B326" s="286" t="s">
        <v>5391</v>
      </c>
      <c r="C326" s="597"/>
      <c r="D326" s="287">
        <v>8855</v>
      </c>
      <c r="E326" s="287" t="s">
        <v>4018</v>
      </c>
      <c r="F326" s="598"/>
      <c r="G326" s="289" t="s">
        <v>5593</v>
      </c>
      <c r="H326" s="307" t="s">
        <v>5594</v>
      </c>
      <c r="I326" s="434" t="s">
        <v>1113</v>
      </c>
      <c r="J326" s="435"/>
      <c r="K326" s="434" t="s">
        <v>1113</v>
      </c>
      <c r="L326" s="435"/>
      <c r="M326" s="436" t="s">
        <v>1113</v>
      </c>
      <c r="N326" s="436"/>
      <c r="O326" s="436"/>
      <c r="P326" s="436"/>
      <c r="Q326" s="293"/>
    </row>
    <row r="327" spans="1:17" s="267" customFormat="1" ht="63.75" customHeight="1" x14ac:dyDescent="0.2">
      <c r="A327" s="285" t="s">
        <v>5595</v>
      </c>
      <c r="B327" s="286" t="s">
        <v>3948</v>
      </c>
      <c r="C327" s="286" t="s">
        <v>4130</v>
      </c>
      <c r="D327" s="287">
        <v>116.43</v>
      </c>
      <c r="E327" s="287" t="s">
        <v>4018</v>
      </c>
      <c r="F327" s="288">
        <v>42269</v>
      </c>
      <c r="G327" s="289" t="s">
        <v>5596</v>
      </c>
      <c r="H327" s="307" t="s">
        <v>5597</v>
      </c>
      <c r="I327" s="290" t="s">
        <v>1113</v>
      </c>
      <c r="J327" s="291"/>
      <c r="K327" s="290" t="s">
        <v>1113</v>
      </c>
      <c r="L327" s="291"/>
      <c r="M327" s="427" t="s">
        <v>1113</v>
      </c>
      <c r="N327" s="427"/>
      <c r="O327" s="427"/>
      <c r="P327" s="427"/>
      <c r="Q327" s="293"/>
    </row>
    <row r="328" spans="1:17" s="267" customFormat="1" ht="63.75" customHeight="1" x14ac:dyDescent="0.2">
      <c r="A328" s="599" t="s">
        <v>5598</v>
      </c>
      <c r="B328" s="286" t="s">
        <v>5560</v>
      </c>
      <c r="C328" s="597" t="s">
        <v>5599</v>
      </c>
      <c r="D328" s="287">
        <v>3700</v>
      </c>
      <c r="E328" s="287" t="s">
        <v>4521</v>
      </c>
      <c r="F328" s="598">
        <v>42293</v>
      </c>
      <c r="G328" s="289" t="s">
        <v>5770</v>
      </c>
      <c r="H328" s="307" t="s">
        <v>5600</v>
      </c>
      <c r="I328" s="290" t="s">
        <v>1113</v>
      </c>
      <c r="J328" s="291"/>
      <c r="K328" s="290" t="s">
        <v>1113</v>
      </c>
      <c r="L328" s="291"/>
      <c r="M328" s="427" t="s">
        <v>1113</v>
      </c>
      <c r="N328" s="427"/>
      <c r="O328" s="427"/>
      <c r="P328" s="427"/>
      <c r="Q328" s="293"/>
    </row>
    <row r="329" spans="1:17" s="267" customFormat="1" ht="63.75" customHeight="1" x14ac:dyDescent="0.2">
      <c r="A329" s="599"/>
      <c r="B329" s="286" t="s">
        <v>5601</v>
      </c>
      <c r="C329" s="597"/>
      <c r="D329" s="287">
        <v>102</v>
      </c>
      <c r="E329" s="287" t="s">
        <v>4521</v>
      </c>
      <c r="F329" s="598"/>
      <c r="G329" s="289" t="s">
        <v>5602</v>
      </c>
      <c r="H329" s="307" t="s">
        <v>5603</v>
      </c>
      <c r="I329" s="434" t="s">
        <v>1113</v>
      </c>
      <c r="J329" s="435"/>
      <c r="K329" s="434" t="s">
        <v>1113</v>
      </c>
      <c r="L329" s="435"/>
      <c r="M329" s="436" t="s">
        <v>1113</v>
      </c>
      <c r="N329" s="436"/>
      <c r="O329" s="436"/>
      <c r="P329" s="436"/>
      <c r="Q329" s="293"/>
    </row>
    <row r="330" spans="1:17" s="267" customFormat="1" ht="63.75" customHeight="1" x14ac:dyDescent="0.2">
      <c r="A330" s="599"/>
      <c r="B330" s="286" t="s">
        <v>5219</v>
      </c>
      <c r="C330" s="597"/>
      <c r="D330" s="287">
        <v>444</v>
      </c>
      <c r="E330" s="287" t="s">
        <v>4521</v>
      </c>
      <c r="F330" s="598"/>
      <c r="G330" s="289" t="s">
        <v>5771</v>
      </c>
      <c r="H330" s="307" t="s">
        <v>5604</v>
      </c>
      <c r="I330" s="290" t="s">
        <v>1113</v>
      </c>
      <c r="J330" s="291"/>
      <c r="K330" s="290" t="s">
        <v>1113</v>
      </c>
      <c r="L330" s="291"/>
      <c r="M330" s="427" t="s">
        <v>1113</v>
      </c>
      <c r="N330" s="427"/>
      <c r="O330" s="427"/>
      <c r="P330" s="427"/>
      <c r="Q330" s="293"/>
    </row>
    <row r="331" spans="1:17" s="267" customFormat="1" ht="63.75" customHeight="1" x14ac:dyDescent="0.2">
      <c r="A331" s="285" t="s">
        <v>5605</v>
      </c>
      <c r="B331" s="286" t="s">
        <v>5606</v>
      </c>
      <c r="C331" s="286" t="s">
        <v>5607</v>
      </c>
      <c r="D331" s="287">
        <v>1234</v>
      </c>
      <c r="E331" s="287" t="s">
        <v>4946</v>
      </c>
      <c r="F331" s="288">
        <v>42317</v>
      </c>
      <c r="G331" s="289" t="s">
        <v>5608</v>
      </c>
      <c r="H331" s="307" t="s">
        <v>5609</v>
      </c>
      <c r="I331" s="434" t="s">
        <v>1113</v>
      </c>
      <c r="J331" s="435"/>
      <c r="K331" s="434" t="s">
        <v>1113</v>
      </c>
      <c r="L331" s="435"/>
      <c r="M331" s="436" t="s">
        <v>1113</v>
      </c>
      <c r="N331" s="436"/>
      <c r="O331" s="436"/>
      <c r="P331" s="436"/>
      <c r="Q331" s="293"/>
    </row>
    <row r="332" spans="1:17" s="267" customFormat="1" ht="63.75" customHeight="1" x14ac:dyDescent="0.2">
      <c r="A332" s="285" t="s">
        <v>5610</v>
      </c>
      <c r="B332" s="286" t="s">
        <v>5611</v>
      </c>
      <c r="C332" s="286" t="s">
        <v>5612</v>
      </c>
      <c r="D332" s="287">
        <v>1020</v>
      </c>
      <c r="E332" s="287" t="s">
        <v>4521</v>
      </c>
      <c r="F332" s="288">
        <v>42291</v>
      </c>
      <c r="G332" s="289" t="s">
        <v>5772</v>
      </c>
      <c r="H332" s="307" t="s">
        <v>5613</v>
      </c>
      <c r="I332" s="434" t="s">
        <v>1113</v>
      </c>
      <c r="J332" s="435"/>
      <c r="K332" s="434" t="s">
        <v>1113</v>
      </c>
      <c r="L332" s="435"/>
      <c r="M332" s="436" t="s">
        <v>1113</v>
      </c>
      <c r="N332" s="436"/>
      <c r="O332" s="436"/>
      <c r="P332" s="436"/>
      <c r="Q332" s="293"/>
    </row>
    <row r="333" spans="1:17" s="267" customFormat="1" ht="63.75" customHeight="1" x14ac:dyDescent="0.2">
      <c r="A333" s="285" t="s">
        <v>5614</v>
      </c>
      <c r="B333" s="286" t="s">
        <v>3944</v>
      </c>
      <c r="C333" s="286" t="s">
        <v>4443</v>
      </c>
      <c r="D333" s="287">
        <v>271.2</v>
      </c>
      <c r="E333" s="287" t="s">
        <v>4521</v>
      </c>
      <c r="F333" s="288">
        <v>42291</v>
      </c>
      <c r="G333" s="289" t="s">
        <v>5615</v>
      </c>
      <c r="H333" s="307" t="s">
        <v>5616</v>
      </c>
      <c r="I333" s="290" t="s">
        <v>1113</v>
      </c>
      <c r="J333" s="291"/>
      <c r="K333" s="290" t="s">
        <v>1113</v>
      </c>
      <c r="L333" s="291"/>
      <c r="M333" s="427" t="s">
        <v>1113</v>
      </c>
      <c r="N333" s="427"/>
      <c r="O333" s="427"/>
      <c r="P333" s="427"/>
      <c r="Q333" s="293"/>
    </row>
    <row r="334" spans="1:17" s="267" customFormat="1" ht="63.75" customHeight="1" x14ac:dyDescent="0.2">
      <c r="A334" s="285" t="s">
        <v>5617</v>
      </c>
      <c r="B334" s="286" t="s">
        <v>4238</v>
      </c>
      <c r="C334" s="286" t="s">
        <v>5618</v>
      </c>
      <c r="D334" s="287">
        <v>1236</v>
      </c>
      <c r="E334" s="287" t="s">
        <v>4521</v>
      </c>
      <c r="F334" s="288">
        <v>42304</v>
      </c>
      <c r="G334" s="289" t="s">
        <v>5619</v>
      </c>
      <c r="H334" s="307" t="s">
        <v>5620</v>
      </c>
      <c r="I334" s="290" t="s">
        <v>1113</v>
      </c>
      <c r="J334" s="291"/>
      <c r="K334" s="290" t="s">
        <v>1113</v>
      </c>
      <c r="L334" s="291"/>
      <c r="M334" s="427" t="s">
        <v>1113</v>
      </c>
      <c r="N334" s="427"/>
      <c r="O334" s="427"/>
      <c r="P334" s="427"/>
      <c r="Q334" s="293"/>
    </row>
    <row r="335" spans="1:17" s="267" customFormat="1" ht="63.75" customHeight="1" x14ac:dyDescent="0.2">
      <c r="A335" s="285" t="s">
        <v>5621</v>
      </c>
      <c r="B335" s="286" t="s">
        <v>4988</v>
      </c>
      <c r="C335" s="286" t="s">
        <v>4294</v>
      </c>
      <c r="D335" s="287">
        <v>8995.08</v>
      </c>
      <c r="E335" s="287" t="s">
        <v>4946</v>
      </c>
      <c r="F335" s="288">
        <v>42326</v>
      </c>
      <c r="G335" s="289" t="s">
        <v>5622</v>
      </c>
      <c r="H335" s="307" t="s">
        <v>5623</v>
      </c>
      <c r="I335" s="434" t="s">
        <v>1113</v>
      </c>
      <c r="J335" s="435"/>
      <c r="K335" s="434" t="s">
        <v>1113</v>
      </c>
      <c r="L335" s="435"/>
      <c r="M335" s="436" t="s">
        <v>1113</v>
      </c>
      <c r="N335" s="436"/>
      <c r="O335" s="436"/>
      <c r="P335" s="436"/>
      <c r="Q335" s="293"/>
    </row>
    <row r="336" spans="1:17" s="267" customFormat="1" ht="63.75" customHeight="1" x14ac:dyDescent="0.2">
      <c r="A336" s="285" t="s">
        <v>5624</v>
      </c>
      <c r="B336" s="286" t="s">
        <v>4490</v>
      </c>
      <c r="C336" s="286" t="s">
        <v>5625</v>
      </c>
      <c r="D336" s="287">
        <v>680</v>
      </c>
      <c r="E336" s="287" t="s">
        <v>4946</v>
      </c>
      <c r="F336" s="288">
        <v>42312</v>
      </c>
      <c r="G336" s="289" t="s">
        <v>5626</v>
      </c>
      <c r="H336" s="307" t="s">
        <v>5627</v>
      </c>
      <c r="I336" s="434" t="s">
        <v>1113</v>
      </c>
      <c r="J336" s="435"/>
      <c r="K336" s="434" t="s">
        <v>1113</v>
      </c>
      <c r="L336" s="435"/>
      <c r="M336" s="436" t="s">
        <v>1113</v>
      </c>
      <c r="N336" s="436"/>
      <c r="O336" s="436"/>
      <c r="P336" s="436"/>
      <c r="Q336" s="293"/>
    </row>
    <row r="337" spans="1:17" s="267" customFormat="1" ht="63.75" customHeight="1" x14ac:dyDescent="0.2">
      <c r="A337" s="285" t="s">
        <v>5628</v>
      </c>
      <c r="B337" s="286" t="s">
        <v>5773</v>
      </c>
      <c r="C337" s="286" t="s">
        <v>5629</v>
      </c>
      <c r="D337" s="287">
        <v>895</v>
      </c>
      <c r="E337" s="287" t="s">
        <v>4946</v>
      </c>
      <c r="F337" s="288">
        <v>42319</v>
      </c>
      <c r="G337" s="289" t="s">
        <v>5630</v>
      </c>
      <c r="H337" s="307" t="s">
        <v>5631</v>
      </c>
      <c r="I337" s="290" t="s">
        <v>1113</v>
      </c>
      <c r="J337" s="291"/>
      <c r="K337" s="290" t="s">
        <v>1113</v>
      </c>
      <c r="L337" s="291"/>
      <c r="M337" s="427"/>
      <c r="N337" s="427"/>
      <c r="O337" s="427" t="s">
        <v>1113</v>
      </c>
      <c r="P337" s="427"/>
      <c r="Q337" s="293"/>
    </row>
    <row r="338" spans="1:17" s="267" customFormat="1" ht="63.75" customHeight="1" x14ac:dyDescent="0.2">
      <c r="A338" s="285" t="s">
        <v>5632</v>
      </c>
      <c r="B338" s="286" t="s">
        <v>5633</v>
      </c>
      <c r="C338" s="286" t="s">
        <v>5634</v>
      </c>
      <c r="D338" s="287">
        <v>480</v>
      </c>
      <c r="E338" s="287" t="s">
        <v>4946</v>
      </c>
      <c r="F338" s="288">
        <v>42319</v>
      </c>
      <c r="G338" s="289" t="s">
        <v>5635</v>
      </c>
      <c r="H338" s="307" t="s">
        <v>5636</v>
      </c>
      <c r="I338" s="290" t="s">
        <v>1113</v>
      </c>
      <c r="J338" s="291"/>
      <c r="K338" s="290" t="s">
        <v>1113</v>
      </c>
      <c r="L338" s="291"/>
      <c r="M338" s="427" t="s">
        <v>1113</v>
      </c>
      <c r="N338" s="427"/>
      <c r="O338" s="427"/>
      <c r="P338" s="427"/>
      <c r="Q338" s="293"/>
    </row>
    <row r="339" spans="1:17" s="267" customFormat="1" ht="88.5" customHeight="1" x14ac:dyDescent="0.2">
      <c r="A339" s="285" t="s">
        <v>5637</v>
      </c>
      <c r="B339" s="286" t="s">
        <v>4046</v>
      </c>
      <c r="C339" s="286" t="s">
        <v>5638</v>
      </c>
      <c r="D339" s="287">
        <v>460</v>
      </c>
      <c r="E339" s="287" t="s">
        <v>4946</v>
      </c>
      <c r="F339" s="288">
        <v>42320</v>
      </c>
      <c r="G339" s="289" t="s">
        <v>5774</v>
      </c>
      <c r="H339" s="307" t="s">
        <v>5639</v>
      </c>
      <c r="I339" s="434"/>
      <c r="J339" s="435" t="s">
        <v>1113</v>
      </c>
      <c r="K339" s="434"/>
      <c r="L339" s="435" t="s">
        <v>1113</v>
      </c>
      <c r="M339" s="436"/>
      <c r="N339" s="436"/>
      <c r="O339" s="436"/>
      <c r="P339" s="436" t="s">
        <v>1113</v>
      </c>
      <c r="Q339" s="305" t="s">
        <v>6605</v>
      </c>
    </row>
    <row r="340" spans="1:17" s="267" customFormat="1" ht="63.75" customHeight="1" x14ac:dyDescent="0.2">
      <c r="A340" s="285" t="s">
        <v>5640</v>
      </c>
      <c r="B340" s="286" t="s">
        <v>5240</v>
      </c>
      <c r="C340" s="286" t="s">
        <v>5641</v>
      </c>
      <c r="D340" s="287">
        <v>1750</v>
      </c>
      <c r="E340" s="287" t="s">
        <v>4946</v>
      </c>
      <c r="F340" s="288">
        <v>42321</v>
      </c>
      <c r="G340" s="289" t="s">
        <v>5642</v>
      </c>
      <c r="H340" s="307" t="s">
        <v>5643</v>
      </c>
      <c r="I340" s="290" t="s">
        <v>1113</v>
      </c>
      <c r="J340" s="291"/>
      <c r="K340" s="290" t="s">
        <v>1113</v>
      </c>
      <c r="L340" s="291"/>
      <c r="M340" s="427"/>
      <c r="N340" s="427"/>
      <c r="O340" s="427" t="s">
        <v>1113</v>
      </c>
      <c r="P340" s="427"/>
      <c r="Q340" s="293"/>
    </row>
    <row r="341" spans="1:17" s="267" customFormat="1" ht="63.75" customHeight="1" x14ac:dyDescent="0.2">
      <c r="A341" s="285" t="s">
        <v>5644</v>
      </c>
      <c r="B341" s="286" t="s">
        <v>5645</v>
      </c>
      <c r="C341" s="286" t="s">
        <v>5775</v>
      </c>
      <c r="D341" s="287">
        <v>1695</v>
      </c>
      <c r="E341" s="287" t="s">
        <v>4946</v>
      </c>
      <c r="F341" s="288">
        <v>42324</v>
      </c>
      <c r="G341" s="289" t="s">
        <v>5646</v>
      </c>
      <c r="H341" s="307" t="s">
        <v>5647</v>
      </c>
      <c r="I341" s="290" t="s">
        <v>1113</v>
      </c>
      <c r="J341" s="291"/>
      <c r="K341" s="290" t="s">
        <v>1113</v>
      </c>
      <c r="L341" s="291"/>
      <c r="M341" s="427" t="s">
        <v>1113</v>
      </c>
      <c r="N341" s="427"/>
      <c r="O341" s="427"/>
      <c r="P341" s="427"/>
      <c r="Q341" s="293"/>
    </row>
    <row r="342" spans="1:17" s="267" customFormat="1" ht="63.75" customHeight="1" x14ac:dyDescent="0.2">
      <c r="A342" s="285" t="s">
        <v>5648</v>
      </c>
      <c r="B342" s="286" t="s">
        <v>5649</v>
      </c>
      <c r="C342" s="286" t="s">
        <v>5650</v>
      </c>
      <c r="D342" s="287">
        <v>3110</v>
      </c>
      <c r="E342" s="287" t="s">
        <v>4946</v>
      </c>
      <c r="F342" s="288">
        <v>42334</v>
      </c>
      <c r="G342" s="289" t="s">
        <v>5651</v>
      </c>
      <c r="H342" s="307" t="s">
        <v>5652</v>
      </c>
      <c r="I342" s="434" t="s">
        <v>1113</v>
      </c>
      <c r="J342" s="435"/>
      <c r="K342" s="434" t="s">
        <v>1113</v>
      </c>
      <c r="L342" s="435"/>
      <c r="M342" s="436" t="s">
        <v>1113</v>
      </c>
      <c r="N342" s="436"/>
      <c r="O342" s="436"/>
      <c r="P342" s="436"/>
      <c r="Q342" s="293"/>
    </row>
    <row r="343" spans="1:17" s="267" customFormat="1" ht="63.75" customHeight="1" x14ac:dyDescent="0.2">
      <c r="A343" s="599" t="s">
        <v>5653</v>
      </c>
      <c r="B343" s="286" t="s">
        <v>4238</v>
      </c>
      <c r="C343" s="600" t="s">
        <v>5654</v>
      </c>
      <c r="D343" s="287">
        <v>117.75</v>
      </c>
      <c r="E343" s="287" t="s">
        <v>4946</v>
      </c>
      <c r="F343" s="598">
        <v>42334</v>
      </c>
      <c r="G343" s="289" t="s">
        <v>5655</v>
      </c>
      <c r="H343" s="307" t="s">
        <v>5656</v>
      </c>
      <c r="I343" s="290" t="s">
        <v>1113</v>
      </c>
      <c r="J343" s="291"/>
      <c r="K343" s="290" t="s">
        <v>1113</v>
      </c>
      <c r="L343" s="291"/>
      <c r="M343" s="427"/>
      <c r="N343" s="427"/>
      <c r="O343" s="427" t="s">
        <v>1113</v>
      </c>
      <c r="P343" s="427"/>
      <c r="Q343" s="293"/>
    </row>
    <row r="344" spans="1:17" s="267" customFormat="1" ht="63.75" customHeight="1" x14ac:dyDescent="0.2">
      <c r="A344" s="599"/>
      <c r="B344" s="286" t="s">
        <v>5657</v>
      </c>
      <c r="C344" s="600"/>
      <c r="D344" s="287">
        <v>47.5</v>
      </c>
      <c r="E344" s="287" t="s">
        <v>4946</v>
      </c>
      <c r="F344" s="598"/>
      <c r="G344" s="289" t="s">
        <v>5658</v>
      </c>
      <c r="H344" s="307" t="s">
        <v>5659</v>
      </c>
      <c r="I344" s="290" t="s">
        <v>1113</v>
      </c>
      <c r="J344" s="291"/>
      <c r="K344" s="290" t="s">
        <v>1113</v>
      </c>
      <c r="L344" s="291"/>
      <c r="M344" s="427" t="s">
        <v>1113</v>
      </c>
      <c r="N344" s="427"/>
      <c r="O344" s="427"/>
      <c r="P344" s="427"/>
      <c r="Q344" s="293"/>
    </row>
    <row r="345" spans="1:17" s="267" customFormat="1" ht="63.75" customHeight="1" x14ac:dyDescent="0.2">
      <c r="A345" s="599"/>
      <c r="B345" s="286" t="s">
        <v>4966</v>
      </c>
      <c r="C345" s="600"/>
      <c r="D345" s="287">
        <v>881.4</v>
      </c>
      <c r="E345" s="287" t="s">
        <v>4946</v>
      </c>
      <c r="F345" s="598"/>
      <c r="G345" s="289" t="s">
        <v>5660</v>
      </c>
      <c r="H345" s="307" t="s">
        <v>5661</v>
      </c>
      <c r="I345" s="290" t="s">
        <v>1113</v>
      </c>
      <c r="J345" s="291"/>
      <c r="K345" s="290" t="s">
        <v>1113</v>
      </c>
      <c r="L345" s="291"/>
      <c r="M345" s="427"/>
      <c r="N345" s="427"/>
      <c r="O345" s="427" t="s">
        <v>1113</v>
      </c>
      <c r="P345" s="427"/>
      <c r="Q345" s="293"/>
    </row>
    <row r="346" spans="1:17" s="267" customFormat="1" ht="63.75" customHeight="1" x14ac:dyDescent="0.2">
      <c r="A346" s="599"/>
      <c r="B346" s="286" t="s">
        <v>4247</v>
      </c>
      <c r="C346" s="600"/>
      <c r="D346" s="287">
        <v>143.41999999999999</v>
      </c>
      <c r="E346" s="287" t="s">
        <v>4946</v>
      </c>
      <c r="F346" s="598"/>
      <c r="G346" s="289" t="s">
        <v>5662</v>
      </c>
      <c r="H346" s="307" t="s">
        <v>5663</v>
      </c>
      <c r="I346" s="290" t="s">
        <v>1113</v>
      </c>
      <c r="J346" s="291"/>
      <c r="K346" s="290" t="s">
        <v>1113</v>
      </c>
      <c r="L346" s="291"/>
      <c r="M346" s="427"/>
      <c r="N346" s="427"/>
      <c r="O346" s="427" t="s">
        <v>1113</v>
      </c>
      <c r="P346" s="427"/>
      <c r="Q346" s="293"/>
    </row>
    <row r="347" spans="1:17" s="267" customFormat="1" ht="63.75" customHeight="1" x14ac:dyDescent="0.2">
      <c r="A347" s="285" t="s">
        <v>5664</v>
      </c>
      <c r="B347" s="286" t="s">
        <v>4340</v>
      </c>
      <c r="C347" s="286" t="s">
        <v>5776</v>
      </c>
      <c r="D347" s="287">
        <v>160</v>
      </c>
      <c r="E347" s="287" t="s">
        <v>4946</v>
      </c>
      <c r="F347" s="288">
        <v>42331</v>
      </c>
      <c r="G347" s="289" t="s">
        <v>5665</v>
      </c>
      <c r="H347" s="307" t="s">
        <v>5666</v>
      </c>
      <c r="I347" s="290" t="s">
        <v>1113</v>
      </c>
      <c r="J347" s="291"/>
      <c r="K347" s="290" t="s">
        <v>1113</v>
      </c>
      <c r="L347" s="291"/>
      <c r="M347" s="427" t="s">
        <v>1113</v>
      </c>
      <c r="N347" s="427"/>
      <c r="O347" s="427"/>
      <c r="P347" s="427"/>
      <c r="Q347" s="293"/>
    </row>
    <row r="348" spans="1:17" s="267" customFormat="1" ht="63.75" customHeight="1" x14ac:dyDescent="0.2">
      <c r="A348" s="599" t="s">
        <v>5667</v>
      </c>
      <c r="B348" s="286" t="s">
        <v>5668</v>
      </c>
      <c r="C348" s="597" t="s">
        <v>5548</v>
      </c>
      <c r="D348" s="287">
        <v>60</v>
      </c>
      <c r="E348" s="287" t="s">
        <v>4946</v>
      </c>
      <c r="F348" s="598">
        <v>42333</v>
      </c>
      <c r="G348" s="289" t="s">
        <v>5669</v>
      </c>
      <c r="H348" s="307" t="s">
        <v>5670</v>
      </c>
      <c r="I348" s="290" t="s">
        <v>1113</v>
      </c>
      <c r="J348" s="291"/>
      <c r="K348" s="290" t="s">
        <v>1113</v>
      </c>
      <c r="L348" s="291"/>
      <c r="M348" s="427" t="s">
        <v>1113</v>
      </c>
      <c r="N348" s="427"/>
      <c r="O348" s="427"/>
      <c r="P348" s="427"/>
      <c r="Q348" s="293"/>
    </row>
    <row r="349" spans="1:17" s="267" customFormat="1" ht="63.75" customHeight="1" x14ac:dyDescent="0.2">
      <c r="A349" s="599"/>
      <c r="B349" s="286" t="s">
        <v>4102</v>
      </c>
      <c r="C349" s="597"/>
      <c r="D349" s="287">
        <v>482.85</v>
      </c>
      <c r="E349" s="287" t="s">
        <v>4946</v>
      </c>
      <c r="F349" s="598"/>
      <c r="G349" s="289" t="s">
        <v>5671</v>
      </c>
      <c r="H349" s="307" t="s">
        <v>5672</v>
      </c>
      <c r="I349" s="290" t="s">
        <v>1113</v>
      </c>
      <c r="J349" s="291"/>
      <c r="K349" s="290" t="s">
        <v>1113</v>
      </c>
      <c r="L349" s="291"/>
      <c r="M349" s="427" t="s">
        <v>1113</v>
      </c>
      <c r="N349" s="427"/>
      <c r="O349" s="427"/>
      <c r="P349" s="427"/>
      <c r="Q349" s="293"/>
    </row>
    <row r="350" spans="1:17" s="267" customFormat="1" ht="63.75" customHeight="1" x14ac:dyDescent="0.2">
      <c r="A350" s="599" t="s">
        <v>5673</v>
      </c>
      <c r="B350" s="286" t="s">
        <v>4088</v>
      </c>
      <c r="C350" s="597" t="s">
        <v>5674</v>
      </c>
      <c r="D350" s="287">
        <v>52</v>
      </c>
      <c r="E350" s="287" t="s">
        <v>4946</v>
      </c>
      <c r="F350" s="598">
        <v>42334</v>
      </c>
      <c r="G350" s="289" t="s">
        <v>5662</v>
      </c>
      <c r="H350" s="307" t="s">
        <v>5675</v>
      </c>
      <c r="I350" s="290" t="s">
        <v>1113</v>
      </c>
      <c r="J350" s="291"/>
      <c r="K350" s="290" t="s">
        <v>1113</v>
      </c>
      <c r="L350" s="291"/>
      <c r="M350" s="427" t="s">
        <v>1113</v>
      </c>
      <c r="N350" s="427"/>
      <c r="O350" s="427"/>
      <c r="P350" s="427"/>
      <c r="Q350" s="293"/>
    </row>
    <row r="351" spans="1:17" s="267" customFormat="1" ht="63.75" customHeight="1" x14ac:dyDescent="0.2">
      <c r="A351" s="599"/>
      <c r="B351" s="286" t="s">
        <v>5044</v>
      </c>
      <c r="C351" s="597"/>
      <c r="D351" s="287">
        <v>39.9</v>
      </c>
      <c r="E351" s="287" t="s">
        <v>4946</v>
      </c>
      <c r="F351" s="598"/>
      <c r="G351" s="289" t="s">
        <v>5676</v>
      </c>
      <c r="H351" s="307" t="s">
        <v>5677</v>
      </c>
      <c r="I351" s="290" t="s">
        <v>1113</v>
      </c>
      <c r="J351" s="291"/>
      <c r="K351" s="290" t="s">
        <v>1113</v>
      </c>
      <c r="L351" s="291"/>
      <c r="M351" s="427" t="s">
        <v>1113</v>
      </c>
      <c r="N351" s="427"/>
      <c r="O351" s="427"/>
      <c r="P351" s="427"/>
      <c r="Q351" s="293"/>
    </row>
    <row r="352" spans="1:17" s="267" customFormat="1" ht="63.75" customHeight="1" x14ac:dyDescent="0.2">
      <c r="A352" s="599"/>
      <c r="B352" s="286" t="s">
        <v>5047</v>
      </c>
      <c r="C352" s="597"/>
      <c r="D352" s="287">
        <v>23.45</v>
      </c>
      <c r="E352" s="287" t="s">
        <v>4946</v>
      </c>
      <c r="F352" s="598"/>
      <c r="G352" s="289" t="s">
        <v>5669</v>
      </c>
      <c r="H352" s="307" t="s">
        <v>5678</v>
      </c>
      <c r="I352" s="290" t="s">
        <v>1113</v>
      </c>
      <c r="J352" s="291"/>
      <c r="K352" s="290" t="s">
        <v>1113</v>
      </c>
      <c r="L352" s="291"/>
      <c r="M352" s="427" t="s">
        <v>1113</v>
      </c>
      <c r="N352" s="427"/>
      <c r="O352" s="427"/>
      <c r="P352" s="427"/>
      <c r="Q352" s="293"/>
    </row>
    <row r="353" spans="1:17" s="267" customFormat="1" ht="94.5" customHeight="1" x14ac:dyDescent="0.2">
      <c r="A353" s="599" t="s">
        <v>5679</v>
      </c>
      <c r="B353" s="286" t="s">
        <v>5680</v>
      </c>
      <c r="C353" s="597" t="s">
        <v>5681</v>
      </c>
      <c r="D353" s="287">
        <v>258.89999999999998</v>
      </c>
      <c r="E353" s="287" t="s">
        <v>4468</v>
      </c>
      <c r="F353" s="598">
        <v>42341</v>
      </c>
      <c r="G353" s="289" t="s">
        <v>5682</v>
      </c>
      <c r="H353" s="307" t="s">
        <v>5683</v>
      </c>
      <c r="I353" s="434" t="s">
        <v>1113</v>
      </c>
      <c r="J353" s="435"/>
      <c r="K353" s="434" t="s">
        <v>1113</v>
      </c>
      <c r="L353" s="435"/>
      <c r="M353" s="436"/>
      <c r="N353" s="436"/>
      <c r="O353" s="436"/>
      <c r="P353" s="436" t="s">
        <v>1113</v>
      </c>
      <c r="Q353" s="305" t="s">
        <v>6905</v>
      </c>
    </row>
    <row r="354" spans="1:17" s="267" customFormat="1" ht="63.75" customHeight="1" x14ac:dyDescent="0.2">
      <c r="A354" s="599"/>
      <c r="B354" s="286" t="s">
        <v>5103</v>
      </c>
      <c r="C354" s="597"/>
      <c r="D354" s="287">
        <v>542.4</v>
      </c>
      <c r="E354" s="287" t="s">
        <v>4468</v>
      </c>
      <c r="F354" s="598"/>
      <c r="G354" s="289" t="s">
        <v>5684</v>
      </c>
      <c r="H354" s="307" t="s">
        <v>5685</v>
      </c>
      <c r="I354" s="394" t="s">
        <v>1113</v>
      </c>
      <c r="J354" s="395"/>
      <c r="K354" s="394" t="s">
        <v>1113</v>
      </c>
      <c r="L354" s="395"/>
      <c r="M354" s="396" t="s">
        <v>1113</v>
      </c>
      <c r="N354" s="396"/>
      <c r="O354" s="396"/>
      <c r="P354" s="396"/>
      <c r="Q354" s="293"/>
    </row>
    <row r="355" spans="1:17" s="267" customFormat="1" ht="63.75" customHeight="1" x14ac:dyDescent="0.2">
      <c r="A355" s="599" t="s">
        <v>5686</v>
      </c>
      <c r="B355" s="286" t="s">
        <v>3944</v>
      </c>
      <c r="C355" s="600" t="s">
        <v>4130</v>
      </c>
      <c r="D355" s="287">
        <v>169.5</v>
      </c>
      <c r="E355" s="287" t="s">
        <v>4946</v>
      </c>
      <c r="F355" s="598">
        <v>42327</v>
      </c>
      <c r="G355" s="598" t="s">
        <v>5687</v>
      </c>
      <c r="H355" s="307" t="s">
        <v>5688</v>
      </c>
      <c r="I355" s="394" t="s">
        <v>1113</v>
      </c>
      <c r="J355" s="395"/>
      <c r="K355" s="394" t="s">
        <v>1113</v>
      </c>
      <c r="L355" s="395"/>
      <c r="M355" s="396" t="s">
        <v>1113</v>
      </c>
      <c r="N355" s="396"/>
      <c r="O355" s="396"/>
      <c r="P355" s="396"/>
      <c r="Q355" s="293"/>
    </row>
    <row r="356" spans="1:17" s="267" customFormat="1" ht="63.75" customHeight="1" x14ac:dyDescent="0.2">
      <c r="A356" s="599"/>
      <c r="B356" s="286" t="s">
        <v>3947</v>
      </c>
      <c r="C356" s="600"/>
      <c r="D356" s="287">
        <v>169.5</v>
      </c>
      <c r="E356" s="287" t="s">
        <v>4946</v>
      </c>
      <c r="F356" s="598"/>
      <c r="G356" s="598"/>
      <c r="H356" s="307" t="s">
        <v>5689</v>
      </c>
      <c r="I356" s="394" t="s">
        <v>1113</v>
      </c>
      <c r="J356" s="395"/>
      <c r="K356" s="394" t="s">
        <v>1113</v>
      </c>
      <c r="L356" s="395"/>
      <c r="M356" s="396" t="s">
        <v>1113</v>
      </c>
      <c r="N356" s="396"/>
      <c r="O356" s="396"/>
      <c r="P356" s="396"/>
      <c r="Q356" s="293"/>
    </row>
    <row r="357" spans="1:17" s="267" customFormat="1" ht="63.75" customHeight="1" x14ac:dyDescent="0.2">
      <c r="A357" s="285" t="s">
        <v>5690</v>
      </c>
      <c r="B357" s="286" t="s">
        <v>5069</v>
      </c>
      <c r="C357" s="286" t="s">
        <v>5691</v>
      </c>
      <c r="D357" s="287">
        <v>120</v>
      </c>
      <c r="E357" s="287" t="s">
        <v>4946</v>
      </c>
      <c r="F357" s="288">
        <v>42333</v>
      </c>
      <c r="G357" s="289" t="s">
        <v>5692</v>
      </c>
      <c r="H357" s="307" t="s">
        <v>5693</v>
      </c>
      <c r="I357" s="394" t="s">
        <v>1113</v>
      </c>
      <c r="J357" s="395"/>
      <c r="K357" s="394" t="s">
        <v>1113</v>
      </c>
      <c r="L357" s="395"/>
      <c r="M357" s="396" t="s">
        <v>1113</v>
      </c>
      <c r="N357" s="396"/>
      <c r="O357" s="396"/>
      <c r="P357" s="396"/>
      <c r="Q357" s="293"/>
    </row>
    <row r="358" spans="1:17" s="267" customFormat="1" ht="63.75" customHeight="1" x14ac:dyDescent="0.2">
      <c r="A358" s="285" t="s">
        <v>5694</v>
      </c>
      <c r="B358" s="286" t="s">
        <v>5695</v>
      </c>
      <c r="C358" s="286" t="s">
        <v>5696</v>
      </c>
      <c r="D358" s="287">
        <v>219</v>
      </c>
      <c r="E358" s="287" t="s">
        <v>4468</v>
      </c>
      <c r="F358" s="288">
        <v>42361</v>
      </c>
      <c r="G358" s="289" t="s">
        <v>5697</v>
      </c>
      <c r="H358" s="307" t="s">
        <v>5698</v>
      </c>
      <c r="I358" s="434" t="s">
        <v>1113</v>
      </c>
      <c r="J358" s="435"/>
      <c r="K358" s="434" t="s">
        <v>1113</v>
      </c>
      <c r="L358" s="435"/>
      <c r="M358" s="436" t="s">
        <v>1113</v>
      </c>
      <c r="N358" s="436"/>
      <c r="O358" s="436"/>
      <c r="P358" s="436"/>
      <c r="Q358" s="293"/>
    </row>
    <row r="359" spans="1:17" s="267" customFormat="1" ht="63.75" customHeight="1" x14ac:dyDescent="0.2">
      <c r="A359" s="285" t="s">
        <v>5699</v>
      </c>
      <c r="B359" s="286" t="s">
        <v>3957</v>
      </c>
      <c r="C359" s="286" t="s">
        <v>3958</v>
      </c>
      <c r="D359" s="287">
        <v>566.54999999999995</v>
      </c>
      <c r="E359" s="287" t="s">
        <v>4946</v>
      </c>
      <c r="F359" s="288">
        <v>42325</v>
      </c>
      <c r="G359" s="289" t="s">
        <v>5700</v>
      </c>
      <c r="H359" s="307" t="s">
        <v>5701</v>
      </c>
      <c r="I359" s="434" t="s">
        <v>1113</v>
      </c>
      <c r="J359" s="435"/>
      <c r="K359" s="434" t="s">
        <v>1113</v>
      </c>
      <c r="L359" s="435"/>
      <c r="M359" s="436" t="s">
        <v>1113</v>
      </c>
      <c r="N359" s="436"/>
      <c r="O359" s="436"/>
      <c r="P359" s="436"/>
      <c r="Q359" s="293"/>
    </row>
    <row r="360" spans="1:17" s="274" customFormat="1" ht="63.75" customHeight="1" x14ac:dyDescent="0.2">
      <c r="A360" s="596" t="s">
        <v>5702</v>
      </c>
      <c r="B360" s="286" t="s">
        <v>5512</v>
      </c>
      <c r="C360" s="597" t="s">
        <v>4704</v>
      </c>
      <c r="D360" s="298">
        <v>100166.74</v>
      </c>
      <c r="E360" s="299" t="s">
        <v>4220</v>
      </c>
      <c r="F360" s="288">
        <v>42104</v>
      </c>
      <c r="G360" s="300" t="s">
        <v>5703</v>
      </c>
      <c r="H360" s="301" t="s">
        <v>5777</v>
      </c>
      <c r="I360" s="290" t="s">
        <v>1113</v>
      </c>
      <c r="J360" s="291"/>
      <c r="K360" s="290" t="s">
        <v>1113</v>
      </c>
      <c r="L360" s="291"/>
      <c r="M360" s="290" t="s">
        <v>1113</v>
      </c>
      <c r="N360" s="291"/>
      <c r="O360" s="290"/>
      <c r="P360" s="291"/>
      <c r="Q360" s="296"/>
    </row>
    <row r="361" spans="1:17" s="274" customFormat="1" ht="63.75" customHeight="1" x14ac:dyDescent="0.2">
      <c r="A361" s="596"/>
      <c r="B361" s="286" t="s">
        <v>2168</v>
      </c>
      <c r="C361" s="597"/>
      <c r="D361" s="298">
        <v>20665.95</v>
      </c>
      <c r="E361" s="299" t="s">
        <v>4220</v>
      </c>
      <c r="F361" s="288">
        <v>42104</v>
      </c>
      <c r="G361" s="300" t="s">
        <v>5704</v>
      </c>
      <c r="H361" s="301" t="s">
        <v>5778</v>
      </c>
      <c r="I361" s="290" t="s">
        <v>1113</v>
      </c>
      <c r="J361" s="291"/>
      <c r="K361" s="290" t="s">
        <v>1113</v>
      </c>
      <c r="L361" s="291"/>
      <c r="M361" s="290" t="s">
        <v>1113</v>
      </c>
      <c r="N361" s="291"/>
      <c r="O361" s="290"/>
      <c r="P361" s="291"/>
      <c r="Q361" s="296"/>
    </row>
    <row r="362" spans="1:17" s="274" customFormat="1" ht="63.75" customHeight="1" x14ac:dyDescent="0.2">
      <c r="A362" s="596"/>
      <c r="B362" s="286" t="s">
        <v>5391</v>
      </c>
      <c r="C362" s="597"/>
      <c r="D362" s="298">
        <v>35661</v>
      </c>
      <c r="E362" s="299" t="s">
        <v>4220</v>
      </c>
      <c r="F362" s="288">
        <v>42104</v>
      </c>
      <c r="G362" s="300" t="s">
        <v>5703</v>
      </c>
      <c r="H362" s="301" t="s">
        <v>5705</v>
      </c>
      <c r="I362" s="290" t="s">
        <v>1113</v>
      </c>
      <c r="J362" s="291"/>
      <c r="K362" s="290" t="s">
        <v>1113</v>
      </c>
      <c r="L362" s="291"/>
      <c r="M362" s="290" t="s">
        <v>1113</v>
      </c>
      <c r="N362" s="291"/>
      <c r="O362" s="290"/>
      <c r="P362" s="291"/>
      <c r="Q362" s="296"/>
    </row>
    <row r="363" spans="1:17" s="274" customFormat="1" ht="119.25" customHeight="1" x14ac:dyDescent="0.2">
      <c r="A363" s="596"/>
      <c r="B363" s="286" t="s">
        <v>4297</v>
      </c>
      <c r="C363" s="597"/>
      <c r="D363" s="298">
        <v>13670</v>
      </c>
      <c r="E363" s="299" t="s">
        <v>4220</v>
      </c>
      <c r="F363" s="288">
        <v>42104</v>
      </c>
      <c r="G363" s="300" t="s">
        <v>5706</v>
      </c>
      <c r="H363" s="301" t="s">
        <v>5707</v>
      </c>
      <c r="I363" s="434"/>
      <c r="J363" s="434" t="s">
        <v>1113</v>
      </c>
      <c r="K363" s="434" t="s">
        <v>1113</v>
      </c>
      <c r="L363" s="435"/>
      <c r="M363" s="434"/>
      <c r="N363" s="435"/>
      <c r="O363" s="434"/>
      <c r="P363" s="434" t="s">
        <v>1113</v>
      </c>
      <c r="Q363" s="327" t="s">
        <v>5754</v>
      </c>
    </row>
    <row r="364" spans="1:17" s="274" customFormat="1" ht="183.75" customHeight="1" x14ac:dyDescent="0.2">
      <c r="A364" s="596" t="s">
        <v>5708</v>
      </c>
      <c r="B364" s="286" t="s">
        <v>5709</v>
      </c>
      <c r="C364" s="597" t="s">
        <v>5710</v>
      </c>
      <c r="D364" s="298">
        <v>6527.4</v>
      </c>
      <c r="E364" s="299" t="s">
        <v>4240</v>
      </c>
      <c r="F364" s="288">
        <v>42135</v>
      </c>
      <c r="G364" s="300" t="s">
        <v>5711</v>
      </c>
      <c r="H364" s="301" t="s">
        <v>5712</v>
      </c>
      <c r="I364" s="328"/>
      <c r="J364" s="328" t="s">
        <v>1113</v>
      </c>
      <c r="K364" s="328" t="s">
        <v>1113</v>
      </c>
      <c r="L364" s="329"/>
      <c r="M364" s="328"/>
      <c r="N364" s="329"/>
      <c r="O364" s="328"/>
      <c r="P364" s="328" t="s">
        <v>1113</v>
      </c>
      <c r="Q364" s="327" t="s">
        <v>5757</v>
      </c>
    </row>
    <row r="365" spans="1:17" s="274" customFormat="1" ht="63.75" customHeight="1" x14ac:dyDescent="0.2">
      <c r="A365" s="596"/>
      <c r="B365" s="286" t="s">
        <v>5713</v>
      </c>
      <c r="C365" s="597"/>
      <c r="D365" s="298">
        <v>1252.48</v>
      </c>
      <c r="E365" s="299" t="s">
        <v>4240</v>
      </c>
      <c r="F365" s="288">
        <v>42135</v>
      </c>
      <c r="G365" s="300" t="s">
        <v>5714</v>
      </c>
      <c r="H365" s="301" t="s">
        <v>5715</v>
      </c>
      <c r="I365" s="290" t="s">
        <v>1113</v>
      </c>
      <c r="J365" s="291"/>
      <c r="K365" s="290" t="s">
        <v>1113</v>
      </c>
      <c r="L365" s="291"/>
      <c r="M365" s="290" t="s">
        <v>1113</v>
      </c>
      <c r="N365" s="291"/>
      <c r="O365" s="290"/>
      <c r="P365" s="291"/>
      <c r="Q365" s="296"/>
    </row>
    <row r="366" spans="1:17" s="274" customFormat="1" ht="90.75" customHeight="1" x14ac:dyDescent="0.2">
      <c r="A366" s="596"/>
      <c r="B366" s="286" t="s">
        <v>4238</v>
      </c>
      <c r="C366" s="597"/>
      <c r="D366" s="298">
        <v>74572</v>
      </c>
      <c r="E366" s="299" t="s">
        <v>4240</v>
      </c>
      <c r="F366" s="288">
        <v>42135</v>
      </c>
      <c r="G366" s="300" t="s">
        <v>5716</v>
      </c>
      <c r="H366" s="301" t="s">
        <v>5717</v>
      </c>
      <c r="I366" s="434" t="s">
        <v>1113</v>
      </c>
      <c r="J366" s="435"/>
      <c r="K366" s="434" t="s">
        <v>1113</v>
      </c>
      <c r="L366" s="435"/>
      <c r="M366" s="434"/>
      <c r="N366" s="435"/>
      <c r="O366" s="434"/>
      <c r="P366" s="435" t="s">
        <v>1113</v>
      </c>
      <c r="Q366" s="326" t="s">
        <v>6612</v>
      </c>
    </row>
    <row r="367" spans="1:17" s="274" customFormat="1" ht="63.75" customHeight="1" x14ac:dyDescent="0.2">
      <c r="A367" s="297" t="s">
        <v>5718</v>
      </c>
      <c r="B367" s="286" t="s">
        <v>5719</v>
      </c>
      <c r="C367" s="286" t="s">
        <v>4239</v>
      </c>
      <c r="D367" s="298" t="s">
        <v>3927</v>
      </c>
      <c r="E367" s="299" t="s">
        <v>4220</v>
      </c>
      <c r="F367" s="288">
        <v>42109</v>
      </c>
      <c r="G367" s="310" t="s">
        <v>5720</v>
      </c>
      <c r="H367" s="310" t="s">
        <v>5721</v>
      </c>
      <c r="I367" s="394" t="s">
        <v>3927</v>
      </c>
      <c r="J367" s="394" t="s">
        <v>3927</v>
      </c>
      <c r="K367" s="394" t="s">
        <v>3927</v>
      </c>
      <c r="L367" s="394" t="s">
        <v>3927</v>
      </c>
      <c r="M367" s="394" t="s">
        <v>3927</v>
      </c>
      <c r="N367" s="394" t="s">
        <v>3927</v>
      </c>
      <c r="O367" s="394" t="s">
        <v>3927</v>
      </c>
      <c r="P367" s="394" t="s">
        <v>3927</v>
      </c>
      <c r="Q367" s="296" t="s">
        <v>6906</v>
      </c>
    </row>
    <row r="368" spans="1:17" s="274" customFormat="1" ht="63.75" customHeight="1" x14ac:dyDescent="0.2">
      <c r="A368" s="596" t="s">
        <v>5722</v>
      </c>
      <c r="B368" s="286" t="s">
        <v>4157</v>
      </c>
      <c r="C368" s="597" t="s">
        <v>4696</v>
      </c>
      <c r="D368" s="298">
        <v>29259.200000000001</v>
      </c>
      <c r="E368" s="299" t="s">
        <v>4240</v>
      </c>
      <c r="F368" s="598">
        <v>42145</v>
      </c>
      <c r="G368" s="300" t="s">
        <v>5723</v>
      </c>
      <c r="H368" s="301" t="s">
        <v>5724</v>
      </c>
      <c r="I368" s="434"/>
      <c r="J368" s="434" t="s">
        <v>1113</v>
      </c>
      <c r="K368" s="434" t="s">
        <v>1113</v>
      </c>
      <c r="L368" s="435"/>
      <c r="M368" s="434"/>
      <c r="N368" s="435"/>
      <c r="O368" s="434"/>
      <c r="P368" s="434" t="s">
        <v>1113</v>
      </c>
      <c r="Q368" s="326" t="s">
        <v>6613</v>
      </c>
    </row>
    <row r="369" spans="1:17" s="274" customFormat="1" ht="86.25" customHeight="1" x14ac:dyDescent="0.2">
      <c r="A369" s="596"/>
      <c r="B369" s="286" t="s">
        <v>5069</v>
      </c>
      <c r="C369" s="597"/>
      <c r="D369" s="298">
        <v>17682.259999999998</v>
      </c>
      <c r="E369" s="299" t="s">
        <v>4240</v>
      </c>
      <c r="F369" s="598"/>
      <c r="G369" s="300" t="s">
        <v>5725</v>
      </c>
      <c r="H369" s="301" t="s">
        <v>5726</v>
      </c>
      <c r="I369" s="434"/>
      <c r="J369" s="434" t="s">
        <v>1113</v>
      </c>
      <c r="K369" s="434" t="s">
        <v>1113</v>
      </c>
      <c r="L369" s="435"/>
      <c r="M369" s="434"/>
      <c r="N369" s="435"/>
      <c r="O369" s="434"/>
      <c r="P369" s="434" t="s">
        <v>1113</v>
      </c>
      <c r="Q369" s="326" t="s">
        <v>6608</v>
      </c>
    </row>
    <row r="370" spans="1:17" s="274" customFormat="1" ht="63.75" customHeight="1" x14ac:dyDescent="0.2">
      <c r="A370" s="596"/>
      <c r="B370" s="286" t="s">
        <v>4238</v>
      </c>
      <c r="C370" s="597"/>
      <c r="D370" s="298">
        <v>27970</v>
      </c>
      <c r="E370" s="299" t="s">
        <v>4240</v>
      </c>
      <c r="F370" s="598"/>
      <c r="G370" s="300" t="s">
        <v>5727</v>
      </c>
      <c r="H370" s="301" t="s">
        <v>5728</v>
      </c>
      <c r="I370" s="290" t="s">
        <v>1113</v>
      </c>
      <c r="J370" s="291"/>
      <c r="K370" s="290" t="s">
        <v>1113</v>
      </c>
      <c r="L370" s="291"/>
      <c r="M370" s="290"/>
      <c r="N370" s="291"/>
      <c r="O370" s="290" t="s">
        <v>1113</v>
      </c>
      <c r="P370" s="291"/>
      <c r="Q370" s="296"/>
    </row>
    <row r="371" spans="1:17" s="274" customFormat="1" ht="95.25" customHeight="1" x14ac:dyDescent="0.2">
      <c r="A371" s="596"/>
      <c r="B371" s="286" t="s">
        <v>5074</v>
      </c>
      <c r="C371" s="597"/>
      <c r="D371" s="298">
        <v>3127.4</v>
      </c>
      <c r="E371" s="299" t="s">
        <v>4240</v>
      </c>
      <c r="F371" s="598"/>
      <c r="G371" s="300" t="s">
        <v>5729</v>
      </c>
      <c r="H371" s="301" t="s">
        <v>5730</v>
      </c>
      <c r="I371" s="434"/>
      <c r="J371" s="434" t="s">
        <v>1113</v>
      </c>
      <c r="K371" s="434" t="s">
        <v>1113</v>
      </c>
      <c r="L371" s="435"/>
      <c r="M371" s="434"/>
      <c r="N371" s="435"/>
      <c r="O371" s="434"/>
      <c r="P371" s="434" t="s">
        <v>1113</v>
      </c>
      <c r="Q371" s="326" t="s">
        <v>6612</v>
      </c>
    </row>
    <row r="372" spans="1:17" s="274" customFormat="1" ht="63.75" customHeight="1" x14ac:dyDescent="0.2">
      <c r="A372" s="297" t="s">
        <v>5731</v>
      </c>
      <c r="B372" s="286" t="s">
        <v>4247</v>
      </c>
      <c r="C372" s="286" t="s">
        <v>4239</v>
      </c>
      <c r="D372" s="298">
        <v>70000</v>
      </c>
      <c r="E372" s="299" t="s">
        <v>4050</v>
      </c>
      <c r="F372" s="288">
        <v>42179</v>
      </c>
      <c r="G372" s="300" t="s">
        <v>5758</v>
      </c>
      <c r="H372" s="301" t="s">
        <v>5732</v>
      </c>
      <c r="I372" s="434" t="s">
        <v>1113</v>
      </c>
      <c r="J372" s="435"/>
      <c r="K372" s="434" t="s">
        <v>1113</v>
      </c>
      <c r="L372" s="435"/>
      <c r="M372" s="434" t="s">
        <v>1113</v>
      </c>
      <c r="N372" s="435"/>
      <c r="O372" s="434"/>
      <c r="P372" s="435"/>
      <c r="Q372" s="296"/>
    </row>
    <row r="373" spans="1:17" s="274" customFormat="1" ht="63.75" customHeight="1" x14ac:dyDescent="0.2">
      <c r="A373" s="596" t="s">
        <v>5733</v>
      </c>
      <c r="B373" s="286" t="s">
        <v>54</v>
      </c>
      <c r="C373" s="597" t="s">
        <v>5734</v>
      </c>
      <c r="D373" s="298">
        <v>5008</v>
      </c>
      <c r="E373" s="299" t="s">
        <v>4005</v>
      </c>
      <c r="F373" s="288">
        <v>42212</v>
      </c>
      <c r="G373" s="300" t="s">
        <v>5735</v>
      </c>
      <c r="H373" s="301" t="s">
        <v>5736</v>
      </c>
      <c r="I373" s="290" t="s">
        <v>1113</v>
      </c>
      <c r="J373" s="291"/>
      <c r="K373" s="290" t="s">
        <v>1113</v>
      </c>
      <c r="L373" s="291"/>
      <c r="M373" s="290" t="s">
        <v>1113</v>
      </c>
      <c r="N373" s="291"/>
      <c r="O373" s="290"/>
      <c r="P373" s="395"/>
      <c r="Q373" s="296"/>
    </row>
    <row r="374" spans="1:17" s="274" customFormat="1" ht="63.75" customHeight="1" x14ac:dyDescent="0.2">
      <c r="A374" s="596"/>
      <c r="B374" s="286" t="s">
        <v>5737</v>
      </c>
      <c r="C374" s="597"/>
      <c r="D374" s="298">
        <v>28132.79</v>
      </c>
      <c r="E374" s="299" t="s">
        <v>4005</v>
      </c>
      <c r="F374" s="288">
        <v>42213</v>
      </c>
      <c r="G374" s="300" t="s">
        <v>5738</v>
      </c>
      <c r="H374" s="301" t="s">
        <v>5739</v>
      </c>
      <c r="I374" s="290" t="s">
        <v>1113</v>
      </c>
      <c r="J374" s="291"/>
      <c r="K374" s="290" t="s">
        <v>1113</v>
      </c>
      <c r="L374" s="291"/>
      <c r="M374" s="290" t="s">
        <v>1113</v>
      </c>
      <c r="N374" s="291"/>
      <c r="O374" s="290"/>
      <c r="P374" s="395"/>
      <c r="Q374" s="296"/>
    </row>
    <row r="375" spans="1:17" s="274" customFormat="1" ht="92.25" customHeight="1" x14ac:dyDescent="0.2">
      <c r="A375" s="596"/>
      <c r="B375" s="286" t="s">
        <v>5740</v>
      </c>
      <c r="C375" s="597"/>
      <c r="D375" s="298">
        <v>29831</v>
      </c>
      <c r="E375" s="299" t="s">
        <v>4005</v>
      </c>
      <c r="F375" s="288">
        <v>42215</v>
      </c>
      <c r="G375" s="300" t="s">
        <v>5741</v>
      </c>
      <c r="H375" s="301" t="s">
        <v>5742</v>
      </c>
      <c r="I375" s="434"/>
      <c r="J375" s="434" t="s">
        <v>1113</v>
      </c>
      <c r="K375" s="434" t="s">
        <v>1113</v>
      </c>
      <c r="L375" s="435"/>
      <c r="M375" s="434"/>
      <c r="N375" s="435"/>
      <c r="O375" s="434"/>
      <c r="P375" s="434" t="s">
        <v>1113</v>
      </c>
      <c r="Q375" s="326" t="s">
        <v>6609</v>
      </c>
    </row>
    <row r="376" spans="1:17" s="274" customFormat="1" ht="63.75" customHeight="1" x14ac:dyDescent="0.2">
      <c r="A376" s="297" t="s">
        <v>5743</v>
      </c>
      <c r="B376" s="286" t="s">
        <v>266</v>
      </c>
      <c r="C376" s="286" t="s">
        <v>5744</v>
      </c>
      <c r="D376" s="298">
        <v>78450</v>
      </c>
      <c r="E376" s="299" t="s">
        <v>4005</v>
      </c>
      <c r="F376" s="288">
        <v>42215</v>
      </c>
      <c r="G376" s="300" t="s">
        <v>5745</v>
      </c>
      <c r="H376" s="301" t="s">
        <v>5746</v>
      </c>
      <c r="I376" s="290" t="s">
        <v>1113</v>
      </c>
      <c r="J376" s="291"/>
      <c r="K376" s="290" t="s">
        <v>1113</v>
      </c>
      <c r="L376" s="291"/>
      <c r="M376" s="290" t="s">
        <v>1113</v>
      </c>
      <c r="N376" s="291"/>
      <c r="O376" s="290"/>
      <c r="P376" s="291"/>
      <c r="Q376" s="296"/>
    </row>
    <row r="377" spans="1:17" s="274" customFormat="1" ht="63.75" customHeight="1" x14ac:dyDescent="0.2">
      <c r="A377" s="596" t="s">
        <v>5747</v>
      </c>
      <c r="B377" s="286" t="s">
        <v>5512</v>
      </c>
      <c r="C377" s="597" t="s">
        <v>4704</v>
      </c>
      <c r="D377" s="298">
        <v>92489.02</v>
      </c>
      <c r="E377" s="299" t="s">
        <v>5487</v>
      </c>
      <c r="F377" s="288">
        <v>42269</v>
      </c>
      <c r="G377" s="300" t="s">
        <v>5748</v>
      </c>
      <c r="H377" s="301" t="s">
        <v>5749</v>
      </c>
      <c r="I377" s="290" t="s">
        <v>1113</v>
      </c>
      <c r="J377" s="291"/>
      <c r="K377" s="290" t="s">
        <v>1113</v>
      </c>
      <c r="L377" s="291"/>
      <c r="M377" s="290" t="s">
        <v>1113</v>
      </c>
      <c r="N377" s="291"/>
      <c r="O377" s="290"/>
      <c r="P377" s="291"/>
      <c r="Q377" s="296"/>
    </row>
    <row r="378" spans="1:17" s="274" customFormat="1" ht="63.75" customHeight="1" x14ac:dyDescent="0.2">
      <c r="A378" s="596"/>
      <c r="B378" s="286" t="s">
        <v>5391</v>
      </c>
      <c r="C378" s="597"/>
      <c r="D378" s="298">
        <v>46601</v>
      </c>
      <c r="E378" s="299" t="s">
        <v>5487</v>
      </c>
      <c r="F378" s="288">
        <v>42269</v>
      </c>
      <c r="G378" s="300" t="s">
        <v>5748</v>
      </c>
      <c r="H378" s="301" t="s">
        <v>5750</v>
      </c>
      <c r="I378" s="290" t="s">
        <v>1113</v>
      </c>
      <c r="J378" s="291"/>
      <c r="K378" s="290" t="s">
        <v>1113</v>
      </c>
      <c r="L378" s="291"/>
      <c r="M378" s="290" t="s">
        <v>1113</v>
      </c>
      <c r="N378" s="291"/>
      <c r="O378" s="290"/>
      <c r="P378" s="291"/>
      <c r="Q378" s="296"/>
    </row>
    <row r="379" spans="1:17" s="267" customFormat="1" ht="84.75" customHeight="1" thickBot="1" x14ac:dyDescent="0.25">
      <c r="A379" s="311" t="s">
        <v>5751</v>
      </c>
      <c r="B379" s="312" t="s">
        <v>5752</v>
      </c>
      <c r="C379" s="312" t="s">
        <v>4674</v>
      </c>
      <c r="D379" s="313">
        <v>65000</v>
      </c>
      <c r="E379" s="314" t="s">
        <v>4240</v>
      </c>
      <c r="F379" s="315">
        <v>42130</v>
      </c>
      <c r="G379" s="316" t="s">
        <v>5759</v>
      </c>
      <c r="H379" s="317" t="s">
        <v>5753</v>
      </c>
      <c r="I379" s="439" t="s">
        <v>1113</v>
      </c>
      <c r="J379" s="440"/>
      <c r="K379" s="439" t="s">
        <v>1113</v>
      </c>
      <c r="L379" s="440"/>
      <c r="M379" s="441" t="s">
        <v>1113</v>
      </c>
      <c r="N379" s="441"/>
      <c r="O379" s="441"/>
      <c r="P379" s="441"/>
      <c r="Q379" s="318"/>
    </row>
    <row r="380" spans="1:17" s="267" customFormat="1" ht="63.75" customHeight="1" thickTop="1" x14ac:dyDescent="0.2">
      <c r="A380" s="276"/>
      <c r="B380" s="277"/>
      <c r="C380" s="275"/>
      <c r="D380" s="280"/>
      <c r="E380" s="279"/>
      <c r="F380" s="277"/>
      <c r="G380" s="277"/>
      <c r="H380" s="277"/>
      <c r="M380" s="268"/>
      <c r="N380" s="268"/>
      <c r="O380" s="268"/>
      <c r="P380" s="268"/>
      <c r="Q380" s="268"/>
    </row>
    <row r="381" spans="1:17" s="267" customFormat="1" ht="63.75" customHeight="1" x14ac:dyDescent="0.2">
      <c r="A381" s="276"/>
      <c r="B381" s="277"/>
      <c r="C381" s="275"/>
      <c r="D381" s="280"/>
      <c r="E381" s="279"/>
      <c r="F381" s="277"/>
      <c r="G381" s="277"/>
      <c r="H381" s="277"/>
      <c r="M381" s="268"/>
      <c r="N381" s="268"/>
      <c r="O381" s="268"/>
      <c r="P381" s="268"/>
      <c r="Q381" s="268"/>
    </row>
    <row r="382" spans="1:17" s="267" customFormat="1" ht="63.75" customHeight="1" x14ac:dyDescent="0.2">
      <c r="A382" s="276"/>
      <c r="B382" s="277"/>
      <c r="C382" s="275"/>
      <c r="D382" s="280"/>
      <c r="E382" s="279"/>
      <c r="F382" s="277"/>
      <c r="G382" s="277"/>
      <c r="H382" s="277"/>
      <c r="M382" s="268"/>
      <c r="N382" s="268"/>
      <c r="O382" s="268"/>
      <c r="P382" s="268"/>
      <c r="Q382" s="268"/>
    </row>
    <row r="383" spans="1:17" s="267" customFormat="1" ht="63.75" customHeight="1" x14ac:dyDescent="0.2">
      <c r="A383" s="276"/>
      <c r="B383" s="277"/>
      <c r="C383" s="275"/>
      <c r="D383" s="280"/>
      <c r="E383" s="279"/>
      <c r="F383" s="277"/>
      <c r="G383" s="277"/>
      <c r="H383" s="277"/>
      <c r="M383" s="268"/>
      <c r="N383" s="268"/>
      <c r="O383" s="268"/>
      <c r="P383" s="268"/>
      <c r="Q383" s="268"/>
    </row>
    <row r="384" spans="1:17" s="267" customFormat="1" ht="63.75" customHeight="1" x14ac:dyDescent="0.2">
      <c r="A384" s="276"/>
      <c r="B384" s="277"/>
      <c r="C384" s="275"/>
      <c r="D384" s="280"/>
      <c r="E384" s="279"/>
      <c r="F384" s="277"/>
      <c r="G384" s="277"/>
      <c r="H384" s="277"/>
      <c r="M384" s="268"/>
      <c r="N384" s="268"/>
      <c r="O384" s="268"/>
      <c r="P384" s="268"/>
      <c r="Q384" s="268"/>
    </row>
    <row r="385" spans="1:17" s="267" customFormat="1" ht="63.75" customHeight="1" x14ac:dyDescent="0.2">
      <c r="A385" s="276"/>
      <c r="B385" s="277"/>
      <c r="C385" s="275"/>
      <c r="D385" s="280"/>
      <c r="E385" s="279"/>
      <c r="F385" s="277"/>
      <c r="G385" s="277"/>
      <c r="H385" s="277"/>
      <c r="M385" s="268"/>
      <c r="N385" s="268"/>
      <c r="O385" s="268"/>
      <c r="P385" s="268"/>
      <c r="Q385" s="268"/>
    </row>
    <row r="386" spans="1:17" s="267" customFormat="1" ht="63.75" customHeight="1" x14ac:dyDescent="0.2">
      <c r="A386" s="276"/>
      <c r="B386" s="277"/>
      <c r="C386" s="275"/>
      <c r="D386" s="280"/>
      <c r="E386" s="279"/>
      <c r="F386" s="277"/>
      <c r="G386" s="277"/>
      <c r="H386" s="277"/>
      <c r="M386" s="268"/>
      <c r="N386" s="268"/>
      <c r="O386" s="268"/>
      <c r="P386" s="268"/>
      <c r="Q386" s="268"/>
    </row>
    <row r="387" spans="1:17" s="267" customFormat="1" ht="63.75" customHeight="1" x14ac:dyDescent="0.2">
      <c r="A387" s="276"/>
      <c r="B387" s="277"/>
      <c r="C387" s="275"/>
      <c r="D387" s="280"/>
      <c r="E387" s="279"/>
      <c r="F387" s="277"/>
      <c r="G387" s="277"/>
      <c r="H387" s="277"/>
      <c r="M387" s="268"/>
      <c r="N387" s="268"/>
      <c r="O387" s="268"/>
      <c r="P387" s="268"/>
      <c r="Q387" s="268"/>
    </row>
    <row r="388" spans="1:17" s="267" customFormat="1" ht="63.75" customHeight="1" x14ac:dyDescent="0.2">
      <c r="A388" s="276"/>
      <c r="B388" s="277"/>
      <c r="C388" s="275"/>
      <c r="D388" s="280"/>
      <c r="E388" s="279"/>
      <c r="F388" s="277"/>
      <c r="G388" s="277"/>
      <c r="H388" s="277"/>
      <c r="M388" s="268"/>
      <c r="N388" s="268"/>
      <c r="O388" s="268"/>
      <c r="P388" s="268"/>
      <c r="Q388" s="268"/>
    </row>
    <row r="389" spans="1:17" s="267" customFormat="1" ht="63.75" customHeight="1" x14ac:dyDescent="0.2">
      <c r="A389" s="276"/>
      <c r="B389" s="277"/>
      <c r="C389" s="275"/>
      <c r="D389" s="280"/>
      <c r="E389" s="279"/>
      <c r="F389" s="277"/>
      <c r="G389" s="277"/>
      <c r="H389" s="277"/>
      <c r="M389" s="268"/>
      <c r="N389" s="268"/>
      <c r="O389" s="268"/>
      <c r="P389" s="268"/>
      <c r="Q389" s="268"/>
    </row>
    <row r="390" spans="1:17" s="267" customFormat="1" ht="63.75" customHeight="1" x14ac:dyDescent="0.2">
      <c r="A390" s="276"/>
      <c r="B390" s="277"/>
      <c r="C390" s="275"/>
      <c r="D390" s="280"/>
      <c r="E390" s="279"/>
      <c r="F390" s="277"/>
      <c r="G390" s="277"/>
      <c r="H390" s="277"/>
      <c r="M390" s="268"/>
      <c r="N390" s="268"/>
      <c r="O390" s="268"/>
      <c r="P390" s="268"/>
      <c r="Q390" s="268"/>
    </row>
    <row r="391" spans="1:17" s="267" customFormat="1" ht="63.75" customHeight="1" x14ac:dyDescent="0.2">
      <c r="A391" s="276"/>
      <c r="B391" s="277"/>
      <c r="C391" s="275"/>
      <c r="D391" s="280"/>
      <c r="E391" s="279"/>
      <c r="F391" s="277"/>
      <c r="G391" s="277"/>
      <c r="H391" s="277"/>
      <c r="M391" s="268"/>
      <c r="N391" s="268"/>
      <c r="O391" s="268"/>
      <c r="P391" s="268"/>
      <c r="Q391" s="268"/>
    </row>
    <row r="392" spans="1:17" s="267" customFormat="1" ht="63.75" customHeight="1" x14ac:dyDescent="0.2">
      <c r="A392" s="276"/>
      <c r="B392" s="277"/>
      <c r="C392" s="275"/>
      <c r="D392" s="280"/>
      <c r="E392" s="279"/>
      <c r="F392" s="277"/>
      <c r="G392" s="277"/>
      <c r="H392" s="277"/>
      <c r="M392" s="268"/>
      <c r="N392" s="268"/>
      <c r="O392" s="268"/>
      <c r="P392" s="268"/>
      <c r="Q392" s="268"/>
    </row>
    <row r="393" spans="1:17" s="267" customFormat="1" ht="63.75" customHeight="1" x14ac:dyDescent="0.2">
      <c r="A393" s="276"/>
      <c r="B393" s="277"/>
      <c r="C393" s="275"/>
      <c r="D393" s="280"/>
      <c r="E393" s="279"/>
      <c r="F393" s="277"/>
      <c r="G393" s="277"/>
      <c r="H393" s="277"/>
      <c r="M393" s="268"/>
      <c r="N393" s="268"/>
      <c r="O393" s="268"/>
      <c r="P393" s="268"/>
      <c r="Q393" s="268"/>
    </row>
    <row r="394" spans="1:17" s="267" customFormat="1" ht="63.75" customHeight="1" x14ac:dyDescent="0.2">
      <c r="A394" s="276"/>
      <c r="B394" s="277"/>
      <c r="C394" s="275"/>
      <c r="D394" s="280"/>
      <c r="E394" s="279"/>
      <c r="F394" s="277"/>
      <c r="G394" s="277"/>
      <c r="H394" s="277"/>
      <c r="M394" s="268"/>
      <c r="N394" s="268"/>
      <c r="O394" s="268"/>
      <c r="P394" s="268"/>
      <c r="Q394" s="268"/>
    </row>
    <row r="395" spans="1:17" s="267" customFormat="1" ht="63.75" customHeight="1" x14ac:dyDescent="0.2">
      <c r="A395" s="276"/>
      <c r="B395" s="277"/>
      <c r="C395" s="275"/>
      <c r="D395" s="280"/>
      <c r="E395" s="279"/>
      <c r="F395" s="277"/>
      <c r="G395" s="277"/>
      <c r="H395" s="277"/>
      <c r="M395" s="268"/>
      <c r="N395" s="268"/>
      <c r="O395" s="268"/>
      <c r="P395" s="268"/>
      <c r="Q395" s="268"/>
    </row>
    <row r="396" spans="1:17" s="267" customFormat="1" ht="63.75" customHeight="1" x14ac:dyDescent="0.2">
      <c r="A396" s="276"/>
      <c r="B396" s="277"/>
      <c r="C396" s="275"/>
      <c r="D396" s="280"/>
      <c r="E396" s="279"/>
      <c r="F396" s="277"/>
      <c r="G396" s="277"/>
      <c r="H396" s="277"/>
      <c r="M396" s="268"/>
      <c r="N396" s="268"/>
      <c r="O396" s="268"/>
      <c r="P396" s="268"/>
      <c r="Q396" s="268"/>
    </row>
    <row r="397" spans="1:17" s="267" customFormat="1" ht="63.75" customHeight="1" x14ac:dyDescent="0.2">
      <c r="A397" s="276"/>
      <c r="B397" s="277"/>
      <c r="C397" s="275"/>
      <c r="D397" s="280"/>
      <c r="E397" s="279"/>
      <c r="F397" s="277"/>
      <c r="G397" s="277"/>
      <c r="H397" s="277"/>
      <c r="M397" s="268"/>
      <c r="N397" s="268"/>
      <c r="O397" s="268"/>
      <c r="P397" s="268"/>
      <c r="Q397" s="268"/>
    </row>
    <row r="398" spans="1:17" s="267" customFormat="1" ht="63.75" customHeight="1" x14ac:dyDescent="0.2">
      <c r="A398" s="276"/>
      <c r="B398" s="277"/>
      <c r="C398" s="275"/>
      <c r="D398" s="280"/>
      <c r="E398" s="279"/>
      <c r="F398" s="277"/>
      <c r="G398" s="277"/>
      <c r="H398" s="277"/>
      <c r="M398" s="268"/>
      <c r="N398" s="268"/>
      <c r="O398" s="268"/>
      <c r="P398" s="268"/>
      <c r="Q398" s="268"/>
    </row>
    <row r="399" spans="1:17" s="267" customFormat="1" ht="63.75" customHeight="1" x14ac:dyDescent="0.2">
      <c r="A399" s="276"/>
      <c r="B399" s="277"/>
      <c r="C399" s="275"/>
      <c r="D399" s="280"/>
      <c r="E399" s="279"/>
      <c r="F399" s="277"/>
      <c r="G399" s="277"/>
      <c r="H399" s="277"/>
      <c r="M399" s="268"/>
      <c r="N399" s="268"/>
      <c r="O399" s="268"/>
      <c r="P399" s="268"/>
      <c r="Q399" s="268"/>
    </row>
    <row r="400" spans="1:17" s="267" customFormat="1" ht="63.75" customHeight="1" x14ac:dyDescent="0.2">
      <c r="A400" s="276"/>
      <c r="B400" s="277"/>
      <c r="C400" s="275"/>
      <c r="D400" s="280"/>
      <c r="E400" s="279"/>
      <c r="F400" s="277"/>
      <c r="G400" s="277"/>
      <c r="H400" s="277"/>
      <c r="M400" s="268"/>
      <c r="N400" s="268"/>
      <c r="O400" s="268"/>
      <c r="P400" s="268"/>
      <c r="Q400" s="268"/>
    </row>
    <row r="401" spans="1:17" s="267" customFormat="1" ht="63.75" customHeight="1" x14ac:dyDescent="0.2">
      <c r="A401" s="276"/>
      <c r="B401" s="277"/>
      <c r="C401" s="275"/>
      <c r="D401" s="280"/>
      <c r="E401" s="279"/>
      <c r="F401" s="277"/>
      <c r="G401" s="277"/>
      <c r="H401" s="277"/>
      <c r="M401" s="268"/>
      <c r="N401" s="268"/>
      <c r="O401" s="268"/>
      <c r="P401" s="268"/>
      <c r="Q401" s="268"/>
    </row>
    <row r="402" spans="1:17" s="267" customFormat="1" ht="63.75" customHeight="1" x14ac:dyDescent="0.2">
      <c r="A402" s="276"/>
      <c r="B402" s="277"/>
      <c r="C402" s="275"/>
      <c r="D402" s="280"/>
      <c r="E402" s="279"/>
      <c r="F402" s="277"/>
      <c r="G402" s="277"/>
      <c r="H402" s="277"/>
      <c r="M402" s="268"/>
      <c r="N402" s="268"/>
      <c r="O402" s="268"/>
      <c r="P402" s="268"/>
      <c r="Q402" s="268"/>
    </row>
    <row r="403" spans="1:17" s="267" customFormat="1" ht="63.75" customHeight="1" x14ac:dyDescent="0.2">
      <c r="A403" s="276"/>
      <c r="B403" s="277"/>
      <c r="C403" s="275"/>
      <c r="D403" s="280"/>
      <c r="E403" s="279"/>
      <c r="F403" s="277"/>
      <c r="G403" s="277"/>
      <c r="H403" s="277"/>
      <c r="M403" s="268"/>
      <c r="N403" s="268"/>
      <c r="O403" s="268"/>
      <c r="P403" s="268"/>
      <c r="Q403" s="268"/>
    </row>
    <row r="404" spans="1:17" s="267" customFormat="1" ht="63.75" customHeight="1" x14ac:dyDescent="0.2">
      <c r="A404" s="276"/>
      <c r="B404" s="277"/>
      <c r="C404" s="275"/>
      <c r="D404" s="280"/>
      <c r="E404" s="279"/>
      <c r="F404" s="277"/>
      <c r="G404" s="277"/>
      <c r="H404" s="277"/>
      <c r="M404" s="268"/>
      <c r="N404" s="268"/>
      <c r="O404" s="268"/>
      <c r="P404" s="268"/>
      <c r="Q404" s="268"/>
    </row>
    <row r="405" spans="1:17" s="267" customFormat="1" ht="63.75" customHeight="1" x14ac:dyDescent="0.2">
      <c r="A405" s="276"/>
      <c r="B405" s="277"/>
      <c r="C405" s="275"/>
      <c r="D405" s="280"/>
      <c r="E405" s="279"/>
      <c r="F405" s="277"/>
      <c r="G405" s="277"/>
      <c r="H405" s="277"/>
      <c r="M405" s="268"/>
      <c r="N405" s="268"/>
      <c r="O405" s="268"/>
      <c r="P405" s="268"/>
      <c r="Q405" s="268"/>
    </row>
    <row r="406" spans="1:17" s="267" customFormat="1" ht="63.75" customHeight="1" x14ac:dyDescent="0.2">
      <c r="A406" s="276"/>
      <c r="B406" s="277"/>
      <c r="C406" s="275"/>
      <c r="D406" s="280"/>
      <c r="E406" s="279"/>
      <c r="F406" s="277"/>
      <c r="G406" s="277"/>
      <c r="H406" s="277"/>
      <c r="M406" s="268"/>
      <c r="N406" s="268"/>
      <c r="O406" s="268"/>
      <c r="P406" s="268"/>
      <c r="Q406" s="268"/>
    </row>
    <row r="407" spans="1:17" s="267" customFormat="1" ht="63.75" customHeight="1" x14ac:dyDescent="0.2">
      <c r="A407" s="276"/>
      <c r="B407" s="277"/>
      <c r="C407" s="275"/>
      <c r="D407" s="280"/>
      <c r="E407" s="279"/>
      <c r="F407" s="277"/>
      <c r="G407" s="277"/>
      <c r="H407" s="277"/>
      <c r="M407" s="268"/>
      <c r="N407" s="268"/>
      <c r="O407" s="268"/>
      <c r="P407" s="268"/>
      <c r="Q407" s="268"/>
    </row>
    <row r="408" spans="1:17" s="267" customFormat="1" ht="63.75" customHeight="1" x14ac:dyDescent="0.2">
      <c r="A408" s="276"/>
      <c r="B408" s="277"/>
      <c r="C408" s="275"/>
      <c r="D408" s="280"/>
      <c r="E408" s="279"/>
      <c r="F408" s="277"/>
      <c r="G408" s="277"/>
      <c r="H408" s="277"/>
      <c r="M408" s="268"/>
      <c r="N408" s="268"/>
      <c r="O408" s="268"/>
      <c r="P408" s="268"/>
      <c r="Q408" s="268"/>
    </row>
    <row r="409" spans="1:17" s="267" customFormat="1" ht="63.75" customHeight="1" x14ac:dyDescent="0.2">
      <c r="A409" s="276"/>
      <c r="B409" s="277"/>
      <c r="C409" s="275"/>
      <c r="D409" s="280"/>
      <c r="E409" s="279"/>
      <c r="F409" s="277"/>
      <c r="G409" s="277"/>
      <c r="H409" s="277"/>
      <c r="M409" s="268"/>
      <c r="N409" s="268"/>
      <c r="O409" s="268"/>
      <c r="P409" s="268"/>
      <c r="Q409" s="268"/>
    </row>
    <row r="410" spans="1:17" s="267" customFormat="1" ht="63.75" customHeight="1" x14ac:dyDescent="0.2">
      <c r="A410" s="276"/>
      <c r="B410" s="277"/>
      <c r="C410" s="275"/>
      <c r="D410" s="280"/>
      <c r="E410" s="279"/>
      <c r="F410" s="277"/>
      <c r="G410" s="277"/>
      <c r="H410" s="277"/>
      <c r="M410" s="268"/>
      <c r="N410" s="268"/>
      <c r="O410" s="268"/>
      <c r="P410" s="268"/>
      <c r="Q410" s="268"/>
    </row>
    <row r="411" spans="1:17" s="267" customFormat="1" ht="63.75" customHeight="1" x14ac:dyDescent="0.2">
      <c r="A411" s="276"/>
      <c r="B411" s="277"/>
      <c r="C411" s="275"/>
      <c r="D411" s="280"/>
      <c r="E411" s="279"/>
      <c r="F411" s="277"/>
      <c r="G411" s="277"/>
      <c r="H411" s="277"/>
      <c r="M411" s="268"/>
      <c r="N411" s="268"/>
      <c r="O411" s="268"/>
      <c r="P411" s="268"/>
      <c r="Q411" s="268"/>
    </row>
    <row r="412" spans="1:17" s="267" customFormat="1" ht="63.75" customHeight="1" x14ac:dyDescent="0.2">
      <c r="A412" s="276"/>
      <c r="B412" s="277"/>
      <c r="C412" s="275"/>
      <c r="D412" s="280"/>
      <c r="E412" s="279"/>
      <c r="F412" s="277"/>
      <c r="G412" s="277"/>
      <c r="H412" s="277"/>
      <c r="M412" s="268"/>
      <c r="N412" s="268"/>
      <c r="O412" s="268"/>
      <c r="P412" s="268"/>
      <c r="Q412" s="268"/>
    </row>
    <row r="413" spans="1:17" s="267" customFormat="1" ht="63.75" customHeight="1" x14ac:dyDescent="0.2">
      <c r="A413" s="276"/>
      <c r="B413" s="277"/>
      <c r="C413" s="275"/>
      <c r="D413" s="280"/>
      <c r="E413" s="279"/>
      <c r="F413" s="277"/>
      <c r="G413" s="277"/>
      <c r="H413" s="277"/>
      <c r="M413" s="268"/>
      <c r="N413" s="268"/>
      <c r="O413" s="268"/>
      <c r="P413" s="268"/>
      <c r="Q413" s="268"/>
    </row>
    <row r="414" spans="1:17" s="267" customFormat="1" ht="63.75" customHeight="1" x14ac:dyDescent="0.2">
      <c r="A414" s="276"/>
      <c r="B414" s="277"/>
      <c r="C414" s="275"/>
      <c r="D414" s="280"/>
      <c r="E414" s="279"/>
      <c r="F414" s="277"/>
      <c r="G414" s="277"/>
      <c r="H414" s="277"/>
      <c r="M414" s="268"/>
      <c r="N414" s="268"/>
      <c r="O414" s="268"/>
      <c r="P414" s="268"/>
      <c r="Q414" s="268"/>
    </row>
    <row r="415" spans="1:17" s="267" customFormat="1" ht="63.75" customHeight="1" x14ac:dyDescent="0.2">
      <c r="A415" s="276"/>
      <c r="B415" s="277"/>
      <c r="C415" s="275"/>
      <c r="D415" s="280"/>
      <c r="E415" s="279"/>
      <c r="F415" s="277"/>
      <c r="G415" s="277"/>
      <c r="H415" s="277"/>
      <c r="M415" s="268"/>
      <c r="N415" s="268"/>
      <c r="O415" s="268"/>
      <c r="P415" s="268"/>
      <c r="Q415" s="268"/>
    </row>
    <row r="416" spans="1:17" s="267" customFormat="1" ht="63.75" customHeight="1" x14ac:dyDescent="0.2">
      <c r="A416" s="276"/>
      <c r="B416" s="277"/>
      <c r="C416" s="275"/>
      <c r="D416" s="280"/>
      <c r="E416" s="279"/>
      <c r="F416" s="277"/>
      <c r="G416" s="277"/>
      <c r="H416" s="277"/>
      <c r="M416" s="268"/>
      <c r="N416" s="268"/>
      <c r="O416" s="268"/>
      <c r="P416" s="268"/>
      <c r="Q416" s="268"/>
    </row>
    <row r="417" spans="1:17" s="267" customFormat="1" ht="63.75" customHeight="1" x14ac:dyDescent="0.2">
      <c r="A417" s="276"/>
      <c r="B417" s="277"/>
      <c r="C417" s="275"/>
      <c r="D417" s="280"/>
      <c r="E417" s="279"/>
      <c r="F417" s="277"/>
      <c r="G417" s="277"/>
      <c r="H417" s="277"/>
      <c r="M417" s="268"/>
      <c r="N417" s="268"/>
      <c r="O417" s="268"/>
      <c r="P417" s="268"/>
      <c r="Q417" s="268"/>
    </row>
    <row r="418" spans="1:17" s="267" customFormat="1" ht="63.75" customHeight="1" x14ac:dyDescent="0.2">
      <c r="A418" s="276"/>
      <c r="B418" s="277"/>
      <c r="C418" s="275"/>
      <c r="D418" s="280"/>
      <c r="E418" s="279"/>
      <c r="F418" s="277"/>
      <c r="G418" s="277"/>
      <c r="H418" s="277"/>
      <c r="M418" s="268"/>
      <c r="N418" s="268"/>
      <c r="O418" s="268"/>
      <c r="P418" s="268"/>
      <c r="Q418" s="268"/>
    </row>
    <row r="419" spans="1:17" s="267" customFormat="1" ht="63.75" customHeight="1" x14ac:dyDescent="0.2">
      <c r="A419" s="276"/>
      <c r="B419" s="277"/>
      <c r="C419" s="275"/>
      <c r="D419" s="280"/>
      <c r="E419" s="279"/>
      <c r="F419" s="277"/>
      <c r="G419" s="277"/>
      <c r="H419" s="277"/>
      <c r="M419" s="268"/>
      <c r="N419" s="268"/>
      <c r="O419" s="268"/>
      <c r="P419" s="268"/>
      <c r="Q419" s="268"/>
    </row>
    <row r="420" spans="1:17" s="267" customFormat="1" ht="63.75" customHeight="1" x14ac:dyDescent="0.2">
      <c r="A420" s="276"/>
      <c r="B420" s="277"/>
      <c r="C420" s="275"/>
      <c r="D420" s="280"/>
      <c r="E420" s="279"/>
      <c r="F420" s="277"/>
      <c r="G420" s="277"/>
      <c r="H420" s="277"/>
      <c r="M420" s="268"/>
      <c r="N420" s="268"/>
      <c r="O420" s="268"/>
      <c r="P420" s="268"/>
      <c r="Q420" s="268"/>
    </row>
    <row r="421" spans="1:17" s="267" customFormat="1" ht="63.75" customHeight="1" x14ac:dyDescent="0.2">
      <c r="A421" s="276"/>
      <c r="B421" s="277"/>
      <c r="C421" s="275"/>
      <c r="D421" s="280"/>
      <c r="E421" s="279"/>
      <c r="F421" s="277"/>
      <c r="G421" s="277"/>
      <c r="H421" s="277"/>
      <c r="M421" s="268"/>
      <c r="N421" s="268"/>
      <c r="O421" s="268"/>
      <c r="P421" s="268"/>
      <c r="Q421" s="268"/>
    </row>
    <row r="422" spans="1:17" s="267" customFormat="1" ht="63.75" customHeight="1" x14ac:dyDescent="0.2">
      <c r="A422" s="276"/>
      <c r="B422" s="277"/>
      <c r="C422" s="275"/>
      <c r="D422" s="280"/>
      <c r="E422" s="279"/>
      <c r="F422" s="277"/>
      <c r="G422" s="277"/>
      <c r="H422" s="277"/>
      <c r="M422" s="268"/>
      <c r="N422" s="268"/>
      <c r="O422" s="268"/>
      <c r="P422" s="268"/>
      <c r="Q422" s="268"/>
    </row>
    <row r="423" spans="1:17" s="267" customFormat="1" ht="63.75" customHeight="1" x14ac:dyDescent="0.2">
      <c r="A423" s="276"/>
      <c r="B423" s="277"/>
      <c r="C423" s="275"/>
      <c r="D423" s="280"/>
      <c r="E423" s="279"/>
      <c r="F423" s="277"/>
      <c r="G423" s="277"/>
      <c r="H423" s="277"/>
      <c r="M423" s="268"/>
      <c r="N423" s="268"/>
      <c r="O423" s="268"/>
      <c r="P423" s="268"/>
      <c r="Q423" s="268"/>
    </row>
    <row r="424" spans="1:17" s="267" customFormat="1" ht="63.75" customHeight="1" x14ac:dyDescent="0.2">
      <c r="A424" s="276"/>
      <c r="B424" s="277"/>
      <c r="C424" s="275"/>
      <c r="D424" s="280"/>
      <c r="E424" s="279"/>
      <c r="F424" s="277"/>
      <c r="G424" s="277"/>
      <c r="H424" s="277"/>
      <c r="M424" s="268"/>
      <c r="N424" s="268"/>
      <c r="O424" s="268"/>
      <c r="P424" s="268"/>
      <c r="Q424" s="268"/>
    </row>
    <row r="425" spans="1:17" s="267" customFormat="1" ht="63.75" customHeight="1" x14ac:dyDescent="0.2">
      <c r="A425" s="276"/>
      <c r="B425" s="277"/>
      <c r="C425" s="275"/>
      <c r="D425" s="280"/>
      <c r="E425" s="279"/>
      <c r="F425" s="277"/>
      <c r="G425" s="277"/>
      <c r="H425" s="277"/>
      <c r="M425" s="268"/>
      <c r="N425" s="268"/>
      <c r="O425" s="268"/>
      <c r="P425" s="268"/>
      <c r="Q425" s="268"/>
    </row>
    <row r="426" spans="1:17" s="267" customFormat="1" ht="63.75" customHeight="1" x14ac:dyDescent="0.2">
      <c r="A426" s="276"/>
      <c r="B426" s="277"/>
      <c r="C426" s="275"/>
      <c r="D426" s="280"/>
      <c r="E426" s="279"/>
      <c r="F426" s="277"/>
      <c r="G426" s="277"/>
      <c r="H426" s="277"/>
      <c r="M426" s="268"/>
      <c r="N426" s="268"/>
      <c r="O426" s="268"/>
      <c r="P426" s="268"/>
      <c r="Q426" s="268"/>
    </row>
    <row r="427" spans="1:17" s="267" customFormat="1" ht="63.75" customHeight="1" x14ac:dyDescent="0.2">
      <c r="A427" s="276"/>
      <c r="B427" s="277"/>
      <c r="C427" s="275"/>
      <c r="D427" s="280"/>
      <c r="E427" s="279"/>
      <c r="F427" s="277"/>
      <c r="G427" s="277"/>
      <c r="H427" s="277"/>
      <c r="M427" s="268"/>
      <c r="N427" s="268"/>
      <c r="O427" s="268"/>
      <c r="P427" s="268"/>
      <c r="Q427" s="268"/>
    </row>
    <row r="428" spans="1:17" s="267" customFormat="1" ht="63.75" customHeight="1" x14ac:dyDescent="0.2">
      <c r="A428" s="276"/>
      <c r="B428" s="277"/>
      <c r="C428" s="275"/>
      <c r="D428" s="280"/>
      <c r="E428" s="279"/>
      <c r="F428" s="277"/>
      <c r="G428" s="277"/>
      <c r="H428" s="277"/>
      <c r="M428" s="268"/>
      <c r="N428" s="268"/>
      <c r="O428" s="268"/>
      <c r="P428" s="268"/>
      <c r="Q428" s="268"/>
    </row>
    <row r="429" spans="1:17" s="267" customFormat="1" ht="63.75" customHeight="1" x14ac:dyDescent="0.2">
      <c r="A429" s="276"/>
      <c r="B429" s="277"/>
      <c r="C429" s="275"/>
      <c r="D429" s="280"/>
      <c r="E429" s="279"/>
      <c r="F429" s="277"/>
      <c r="G429" s="277"/>
      <c r="H429" s="277"/>
      <c r="M429" s="268"/>
      <c r="N429" s="268"/>
      <c r="O429" s="268"/>
      <c r="P429" s="268"/>
      <c r="Q429" s="268"/>
    </row>
    <row r="430" spans="1:17" s="267" customFormat="1" ht="63.75" customHeight="1" x14ac:dyDescent="0.2">
      <c r="A430" s="276"/>
      <c r="B430" s="277"/>
      <c r="C430" s="275"/>
      <c r="D430" s="280"/>
      <c r="E430" s="279"/>
      <c r="F430" s="277"/>
      <c r="G430" s="277"/>
      <c r="H430" s="277"/>
      <c r="M430" s="268"/>
      <c r="N430" s="268"/>
      <c r="O430" s="268"/>
      <c r="P430" s="268"/>
      <c r="Q430" s="268"/>
    </row>
    <row r="431" spans="1:17" s="267" customFormat="1" ht="63.75" customHeight="1" x14ac:dyDescent="0.2">
      <c r="A431" s="276"/>
      <c r="B431" s="277"/>
      <c r="C431" s="275"/>
      <c r="D431" s="280"/>
      <c r="E431" s="279"/>
      <c r="F431" s="277"/>
      <c r="G431" s="277"/>
      <c r="H431" s="277"/>
      <c r="M431" s="268"/>
      <c r="N431" s="268"/>
      <c r="O431" s="268"/>
      <c r="P431" s="268"/>
      <c r="Q431" s="268"/>
    </row>
    <row r="432" spans="1:17" s="267" customFormat="1" ht="63.75" customHeight="1" x14ac:dyDescent="0.2">
      <c r="A432" s="276"/>
      <c r="B432" s="277"/>
      <c r="C432" s="275"/>
      <c r="D432" s="280"/>
      <c r="E432" s="279"/>
      <c r="F432" s="277"/>
      <c r="G432" s="277"/>
      <c r="H432" s="277"/>
      <c r="M432" s="268"/>
      <c r="N432" s="268"/>
      <c r="O432" s="268"/>
      <c r="P432" s="268"/>
      <c r="Q432" s="268"/>
    </row>
    <row r="433" spans="1:17" s="267" customFormat="1" ht="63.75" customHeight="1" x14ac:dyDescent="0.2">
      <c r="A433" s="276"/>
      <c r="B433" s="277"/>
      <c r="C433" s="275"/>
      <c r="D433" s="280"/>
      <c r="E433" s="279"/>
      <c r="F433" s="277"/>
      <c r="G433" s="277"/>
      <c r="H433" s="277"/>
      <c r="M433" s="268"/>
      <c r="N433" s="268"/>
      <c r="O433" s="268"/>
      <c r="P433" s="268"/>
      <c r="Q433" s="268"/>
    </row>
    <row r="434" spans="1:17" s="267" customFormat="1" ht="63.75" customHeight="1" x14ac:dyDescent="0.2">
      <c r="A434" s="276"/>
      <c r="B434" s="277"/>
      <c r="C434" s="275"/>
      <c r="D434" s="280"/>
      <c r="E434" s="279"/>
      <c r="F434" s="277"/>
      <c r="G434" s="277"/>
      <c r="H434" s="277"/>
      <c r="M434" s="268"/>
      <c r="N434" s="268"/>
      <c r="O434" s="268"/>
      <c r="P434" s="268"/>
      <c r="Q434" s="268"/>
    </row>
    <row r="435" spans="1:17" s="267" customFormat="1" ht="63.75" customHeight="1" x14ac:dyDescent="0.2">
      <c r="A435" s="276"/>
      <c r="B435" s="277"/>
      <c r="C435" s="275"/>
      <c r="D435" s="280"/>
      <c r="E435" s="279"/>
      <c r="F435" s="277"/>
      <c r="G435" s="277"/>
      <c r="H435" s="277"/>
      <c r="M435" s="268"/>
      <c r="N435" s="268"/>
      <c r="O435" s="268"/>
      <c r="P435" s="268"/>
      <c r="Q435" s="268"/>
    </row>
    <row r="436" spans="1:17" s="267" customFormat="1" ht="63.75" customHeight="1" x14ac:dyDescent="0.2">
      <c r="A436" s="276"/>
      <c r="B436" s="277"/>
      <c r="C436" s="275"/>
      <c r="D436" s="280"/>
      <c r="E436" s="279"/>
      <c r="F436" s="277"/>
      <c r="G436" s="277"/>
      <c r="H436" s="277"/>
      <c r="M436" s="268"/>
      <c r="N436" s="268"/>
      <c r="O436" s="268"/>
      <c r="P436" s="268"/>
      <c r="Q436" s="268"/>
    </row>
    <row r="437" spans="1:17" s="267" customFormat="1" ht="63.75" customHeight="1" x14ac:dyDescent="0.2">
      <c r="A437" s="276"/>
      <c r="B437" s="277"/>
      <c r="C437" s="275"/>
      <c r="D437" s="280"/>
      <c r="E437" s="279"/>
      <c r="F437" s="277"/>
      <c r="G437" s="277"/>
      <c r="H437" s="277"/>
      <c r="M437" s="268"/>
      <c r="N437" s="268"/>
      <c r="O437" s="268"/>
      <c r="P437" s="268"/>
      <c r="Q437" s="268"/>
    </row>
    <row r="438" spans="1:17" s="267" customFormat="1" ht="63.75" customHeight="1" x14ac:dyDescent="0.2">
      <c r="A438" s="276"/>
      <c r="B438" s="277"/>
      <c r="C438" s="275"/>
      <c r="D438" s="280"/>
      <c r="E438" s="279"/>
      <c r="F438" s="277"/>
      <c r="G438" s="277"/>
      <c r="H438" s="277"/>
      <c r="M438" s="268"/>
      <c r="N438" s="268"/>
      <c r="O438" s="268"/>
      <c r="P438" s="268"/>
      <c r="Q438" s="268"/>
    </row>
    <row r="439" spans="1:17" s="267" customFormat="1" ht="63.75" customHeight="1" x14ac:dyDescent="0.2">
      <c r="A439" s="276"/>
      <c r="B439" s="277"/>
      <c r="C439" s="275"/>
      <c r="D439" s="280"/>
      <c r="E439" s="279"/>
      <c r="F439" s="277"/>
      <c r="G439" s="277"/>
      <c r="H439" s="277"/>
      <c r="M439" s="268"/>
      <c r="N439" s="268"/>
      <c r="O439" s="268"/>
      <c r="P439" s="268"/>
      <c r="Q439" s="268"/>
    </row>
    <row r="440" spans="1:17" s="267" customFormat="1" ht="63.75" customHeight="1" x14ac:dyDescent="0.2">
      <c r="A440" s="276"/>
      <c r="B440" s="277"/>
      <c r="C440" s="275"/>
      <c r="D440" s="280"/>
      <c r="E440" s="279"/>
      <c r="F440" s="277"/>
      <c r="G440" s="277"/>
      <c r="H440" s="277"/>
      <c r="M440" s="268"/>
      <c r="N440" s="268"/>
      <c r="O440" s="268"/>
      <c r="P440" s="268"/>
      <c r="Q440" s="268"/>
    </row>
    <row r="441" spans="1:17" s="267" customFormat="1" ht="63.75" customHeight="1" x14ac:dyDescent="0.2">
      <c r="A441" s="276"/>
      <c r="B441" s="277"/>
      <c r="C441" s="275"/>
      <c r="D441" s="280"/>
      <c r="E441" s="279"/>
      <c r="F441" s="277"/>
      <c r="G441" s="277"/>
      <c r="H441" s="277"/>
      <c r="M441" s="268"/>
      <c r="N441" s="268"/>
      <c r="O441" s="268"/>
      <c r="P441" s="268"/>
      <c r="Q441" s="268"/>
    </row>
    <row r="442" spans="1:17" s="267" customFormat="1" ht="63.75" customHeight="1" x14ac:dyDescent="0.2">
      <c r="A442" s="276"/>
      <c r="B442" s="277"/>
      <c r="C442" s="275"/>
      <c r="D442" s="280"/>
      <c r="E442" s="279"/>
      <c r="F442" s="277"/>
      <c r="G442" s="277"/>
      <c r="H442" s="277"/>
      <c r="M442" s="268"/>
      <c r="N442" s="268"/>
      <c r="O442" s="268"/>
      <c r="P442" s="268"/>
      <c r="Q442" s="268"/>
    </row>
    <row r="443" spans="1:17" s="267" customFormat="1" ht="63.75" customHeight="1" x14ac:dyDescent="0.2">
      <c r="A443" s="276"/>
      <c r="B443" s="277"/>
      <c r="C443" s="275"/>
      <c r="D443" s="280"/>
      <c r="E443" s="279"/>
      <c r="F443" s="277"/>
      <c r="G443" s="277"/>
      <c r="H443" s="277"/>
      <c r="M443" s="268"/>
      <c r="N443" s="268"/>
      <c r="O443" s="268"/>
      <c r="P443" s="268"/>
      <c r="Q443" s="268"/>
    </row>
    <row r="444" spans="1:17" s="267" customFormat="1" ht="63.75" customHeight="1" x14ac:dyDescent="0.2">
      <c r="A444" s="276"/>
      <c r="B444" s="277"/>
      <c r="C444" s="275"/>
      <c r="D444" s="280"/>
      <c r="E444" s="279"/>
      <c r="F444" s="277"/>
      <c r="G444" s="277"/>
      <c r="H444" s="277"/>
      <c r="M444" s="268"/>
      <c r="N444" s="268"/>
      <c r="O444" s="268"/>
      <c r="P444" s="268"/>
      <c r="Q444" s="268"/>
    </row>
    <row r="445" spans="1:17" s="267" customFormat="1" ht="63.75" customHeight="1" x14ac:dyDescent="0.2">
      <c r="A445" s="276"/>
      <c r="B445" s="277"/>
      <c r="C445" s="275"/>
      <c r="D445" s="280"/>
      <c r="E445" s="279"/>
      <c r="F445" s="277"/>
      <c r="G445" s="277"/>
      <c r="H445" s="277"/>
      <c r="M445" s="268"/>
      <c r="N445" s="268"/>
      <c r="O445" s="268"/>
      <c r="P445" s="268"/>
      <c r="Q445" s="268"/>
    </row>
    <row r="446" spans="1:17" s="267" customFormat="1" ht="63.75" customHeight="1" x14ac:dyDescent="0.2">
      <c r="A446" s="276"/>
      <c r="B446" s="277"/>
      <c r="C446" s="275"/>
      <c r="D446" s="280"/>
      <c r="E446" s="279"/>
      <c r="F446" s="277"/>
      <c r="G446" s="277"/>
      <c r="H446" s="277"/>
      <c r="M446" s="268"/>
      <c r="N446" s="268"/>
      <c r="O446" s="268"/>
      <c r="P446" s="268"/>
      <c r="Q446" s="268"/>
    </row>
    <row r="447" spans="1:17" s="267" customFormat="1" ht="63.75" customHeight="1" x14ac:dyDescent="0.2">
      <c r="A447" s="276"/>
      <c r="B447" s="277"/>
      <c r="C447" s="275"/>
      <c r="D447" s="280"/>
      <c r="E447" s="279"/>
      <c r="F447" s="277"/>
      <c r="G447" s="277"/>
      <c r="H447" s="277"/>
      <c r="M447" s="268"/>
      <c r="N447" s="268"/>
      <c r="O447" s="268"/>
      <c r="P447" s="268"/>
      <c r="Q447" s="268"/>
    </row>
    <row r="448" spans="1:17" s="267" customFormat="1" ht="63.75" customHeight="1" x14ac:dyDescent="0.2">
      <c r="A448" s="276"/>
      <c r="B448" s="277"/>
      <c r="C448" s="275"/>
      <c r="D448" s="280"/>
      <c r="E448" s="279"/>
      <c r="F448" s="277"/>
      <c r="G448" s="277"/>
      <c r="H448" s="277"/>
      <c r="M448" s="268"/>
      <c r="N448" s="268"/>
      <c r="O448" s="268"/>
      <c r="P448" s="268"/>
      <c r="Q448" s="268"/>
    </row>
    <row r="449" spans="1:17" s="267" customFormat="1" ht="63.75" customHeight="1" x14ac:dyDescent="0.2">
      <c r="A449" s="276"/>
      <c r="B449" s="277"/>
      <c r="C449" s="275"/>
      <c r="D449" s="280"/>
      <c r="E449" s="279"/>
      <c r="F449" s="277"/>
      <c r="G449" s="277"/>
      <c r="H449" s="277"/>
      <c r="M449" s="268"/>
      <c r="N449" s="268"/>
      <c r="O449" s="268"/>
      <c r="P449" s="268"/>
      <c r="Q449" s="268"/>
    </row>
    <row r="450" spans="1:17" s="267" customFormat="1" ht="63.75" customHeight="1" x14ac:dyDescent="0.2">
      <c r="A450" s="276"/>
      <c r="B450" s="277"/>
      <c r="C450" s="275"/>
      <c r="D450" s="280"/>
      <c r="E450" s="279"/>
      <c r="F450" s="277"/>
      <c r="G450" s="277"/>
      <c r="H450" s="277"/>
      <c r="M450" s="268"/>
      <c r="N450" s="268"/>
      <c r="O450" s="268"/>
      <c r="P450" s="268"/>
      <c r="Q450" s="268"/>
    </row>
    <row r="451" spans="1:17" s="267" customFormat="1" ht="63.75" customHeight="1" x14ac:dyDescent="0.2">
      <c r="A451" s="276"/>
      <c r="B451" s="277"/>
      <c r="C451" s="275"/>
      <c r="D451" s="280"/>
      <c r="E451" s="279"/>
      <c r="F451" s="277"/>
      <c r="G451" s="277"/>
      <c r="H451" s="277"/>
      <c r="M451" s="268"/>
      <c r="N451" s="268"/>
      <c r="O451" s="268"/>
      <c r="P451" s="268"/>
      <c r="Q451" s="268"/>
    </row>
    <row r="452" spans="1:17" s="267" customFormat="1" ht="63.75" customHeight="1" x14ac:dyDescent="0.2">
      <c r="A452" s="276"/>
      <c r="B452" s="277"/>
      <c r="C452" s="275"/>
      <c r="D452" s="280"/>
      <c r="E452" s="279"/>
      <c r="F452" s="277"/>
      <c r="G452" s="277"/>
      <c r="H452" s="277"/>
      <c r="M452" s="268"/>
      <c r="N452" s="268"/>
      <c r="O452" s="268"/>
      <c r="P452" s="268"/>
      <c r="Q452" s="268"/>
    </row>
    <row r="453" spans="1:17" s="267" customFormat="1" ht="63.75" customHeight="1" x14ac:dyDescent="0.2">
      <c r="A453" s="276"/>
      <c r="B453" s="277"/>
      <c r="C453" s="275"/>
      <c r="D453" s="280"/>
      <c r="E453" s="279"/>
      <c r="F453" s="277"/>
      <c r="G453" s="277"/>
      <c r="H453" s="277"/>
      <c r="M453" s="268"/>
      <c r="N453" s="268"/>
      <c r="O453" s="268"/>
      <c r="P453" s="268"/>
      <c r="Q453" s="268"/>
    </row>
    <row r="454" spans="1:17" s="267" customFormat="1" ht="63.75" customHeight="1" x14ac:dyDescent="0.2">
      <c r="A454" s="276"/>
      <c r="B454" s="277"/>
      <c r="C454" s="275"/>
      <c r="D454" s="280"/>
      <c r="E454" s="279"/>
      <c r="F454" s="277"/>
      <c r="G454" s="277"/>
      <c r="H454" s="277"/>
      <c r="M454" s="268"/>
      <c r="N454" s="268"/>
      <c r="O454" s="268"/>
      <c r="P454" s="268"/>
      <c r="Q454" s="268"/>
    </row>
    <row r="455" spans="1:17" s="267" customFormat="1" ht="63.75" customHeight="1" x14ac:dyDescent="0.2">
      <c r="A455" s="276"/>
      <c r="B455" s="277"/>
      <c r="C455" s="275"/>
      <c r="D455" s="280"/>
      <c r="E455" s="279"/>
      <c r="F455" s="277"/>
      <c r="G455" s="277"/>
      <c r="H455" s="277"/>
      <c r="M455" s="268"/>
      <c r="N455" s="268"/>
      <c r="O455" s="268"/>
      <c r="P455" s="268"/>
      <c r="Q455" s="268"/>
    </row>
    <row r="456" spans="1:17" s="267" customFormat="1" ht="63.75" customHeight="1" x14ac:dyDescent="0.2">
      <c r="A456" s="276"/>
      <c r="B456" s="277"/>
      <c r="C456" s="275"/>
      <c r="D456" s="280"/>
      <c r="E456" s="279"/>
      <c r="F456" s="277"/>
      <c r="G456" s="277"/>
      <c r="H456" s="277"/>
      <c r="M456" s="268"/>
      <c r="N456" s="268"/>
      <c r="O456" s="268"/>
      <c r="P456" s="268"/>
      <c r="Q456" s="268"/>
    </row>
    <row r="457" spans="1:17" s="267" customFormat="1" ht="63.75" customHeight="1" x14ac:dyDescent="0.2">
      <c r="A457" s="276"/>
      <c r="B457" s="277"/>
      <c r="C457" s="275"/>
      <c r="D457" s="280"/>
      <c r="E457" s="279"/>
      <c r="F457" s="277"/>
      <c r="G457" s="277"/>
      <c r="H457" s="277"/>
      <c r="M457" s="268"/>
      <c r="N457" s="268"/>
      <c r="O457" s="268"/>
      <c r="P457" s="268"/>
      <c r="Q457" s="268"/>
    </row>
    <row r="458" spans="1:17" s="267" customFormat="1" ht="63.75" customHeight="1" x14ac:dyDescent="0.2">
      <c r="A458" s="276"/>
      <c r="B458" s="277"/>
      <c r="C458" s="275"/>
      <c r="D458" s="280"/>
      <c r="E458" s="279"/>
      <c r="F458" s="277"/>
      <c r="G458" s="277"/>
      <c r="H458" s="277"/>
      <c r="M458" s="268"/>
      <c r="N458" s="268"/>
      <c r="O458" s="268"/>
      <c r="P458" s="268"/>
      <c r="Q458" s="268"/>
    </row>
    <row r="459" spans="1:17" s="267" customFormat="1" ht="63.75" customHeight="1" x14ac:dyDescent="0.2">
      <c r="A459" s="276"/>
      <c r="B459" s="277"/>
      <c r="C459" s="275"/>
      <c r="D459" s="280"/>
      <c r="E459" s="279"/>
      <c r="F459" s="277"/>
      <c r="G459" s="277"/>
      <c r="H459" s="277"/>
      <c r="M459" s="268"/>
      <c r="N459" s="268"/>
      <c r="O459" s="268"/>
      <c r="P459" s="268"/>
      <c r="Q459" s="268"/>
    </row>
    <row r="460" spans="1:17" s="267" customFormat="1" ht="63.75" customHeight="1" x14ac:dyDescent="0.2">
      <c r="A460" s="276"/>
      <c r="B460" s="277"/>
      <c r="C460" s="275"/>
      <c r="D460" s="280"/>
      <c r="E460" s="279"/>
      <c r="F460" s="277"/>
      <c r="G460" s="277"/>
      <c r="H460" s="277"/>
      <c r="M460" s="268"/>
      <c r="N460" s="268"/>
      <c r="O460" s="268"/>
      <c r="P460" s="268"/>
      <c r="Q460" s="268"/>
    </row>
    <row r="461" spans="1:17" s="267" customFormat="1" ht="63.75" customHeight="1" x14ac:dyDescent="0.2">
      <c r="A461" s="276"/>
      <c r="B461" s="277"/>
      <c r="C461" s="275"/>
      <c r="D461" s="280"/>
      <c r="E461" s="279"/>
      <c r="F461" s="277"/>
      <c r="G461" s="277"/>
      <c r="H461" s="277"/>
      <c r="M461" s="268"/>
      <c r="N461" s="268"/>
      <c r="O461" s="268"/>
      <c r="P461" s="268"/>
      <c r="Q461" s="268"/>
    </row>
    <row r="462" spans="1:17" s="267" customFormat="1" ht="63.75" customHeight="1" x14ac:dyDescent="0.2">
      <c r="A462" s="276"/>
      <c r="B462" s="277"/>
      <c r="C462" s="275"/>
      <c r="D462" s="280"/>
      <c r="E462" s="279"/>
      <c r="F462" s="277"/>
      <c r="G462" s="277"/>
      <c r="H462" s="277"/>
      <c r="M462" s="268"/>
      <c r="N462" s="268"/>
      <c r="O462" s="268"/>
      <c r="P462" s="268"/>
      <c r="Q462" s="268"/>
    </row>
    <row r="463" spans="1:17" s="267" customFormat="1" ht="63.75" customHeight="1" x14ac:dyDescent="0.2">
      <c r="A463" s="276"/>
      <c r="B463" s="277"/>
      <c r="C463" s="275"/>
      <c r="D463" s="280"/>
      <c r="E463" s="279"/>
      <c r="F463" s="277"/>
      <c r="G463" s="277"/>
      <c r="H463" s="277"/>
      <c r="M463" s="268"/>
      <c r="N463" s="268"/>
      <c r="O463" s="268"/>
      <c r="P463" s="268"/>
      <c r="Q463" s="268"/>
    </row>
    <row r="464" spans="1:17" s="267" customFormat="1" ht="63.75" customHeight="1" x14ac:dyDescent="0.2">
      <c r="A464" s="276"/>
      <c r="B464" s="277"/>
      <c r="C464" s="275"/>
      <c r="D464" s="280"/>
      <c r="E464" s="279"/>
      <c r="F464" s="277"/>
      <c r="G464" s="277"/>
      <c r="H464" s="277"/>
      <c r="M464" s="268"/>
      <c r="N464" s="268"/>
      <c r="O464" s="268"/>
      <c r="P464" s="268"/>
      <c r="Q464" s="268"/>
    </row>
    <row r="465" spans="1:17" s="267" customFormat="1" ht="63.75" customHeight="1" x14ac:dyDescent="0.2">
      <c r="A465" s="276"/>
      <c r="B465" s="277"/>
      <c r="C465" s="275"/>
      <c r="D465" s="280"/>
      <c r="E465" s="279"/>
      <c r="F465" s="277"/>
      <c r="G465" s="277"/>
      <c r="H465" s="277"/>
      <c r="M465" s="268"/>
      <c r="N465" s="268"/>
      <c r="O465" s="268"/>
      <c r="P465" s="268"/>
      <c r="Q465" s="268"/>
    </row>
    <row r="466" spans="1:17" s="267" customFormat="1" ht="63.75" customHeight="1" x14ac:dyDescent="0.2">
      <c r="A466" s="276"/>
      <c r="B466" s="277"/>
      <c r="C466" s="275"/>
      <c r="D466" s="280"/>
      <c r="E466" s="279"/>
      <c r="F466" s="277"/>
      <c r="G466" s="277"/>
      <c r="H466" s="277"/>
      <c r="M466" s="268"/>
      <c r="N466" s="268"/>
      <c r="O466" s="268"/>
      <c r="P466" s="268"/>
      <c r="Q466" s="268"/>
    </row>
    <row r="467" spans="1:17" s="267" customFormat="1" ht="63.75" customHeight="1" x14ac:dyDescent="0.2">
      <c r="A467" s="276"/>
      <c r="B467" s="277"/>
      <c r="C467" s="275"/>
      <c r="D467" s="280"/>
      <c r="E467" s="279"/>
      <c r="F467" s="277"/>
      <c r="G467" s="277"/>
      <c r="H467" s="277"/>
      <c r="M467" s="268"/>
      <c r="N467" s="268"/>
      <c r="O467" s="268"/>
      <c r="P467" s="268"/>
      <c r="Q467" s="268"/>
    </row>
    <row r="468" spans="1:17" s="267" customFormat="1" ht="63.75" customHeight="1" x14ac:dyDescent="0.2">
      <c r="A468" s="276"/>
      <c r="B468" s="277"/>
      <c r="C468" s="275"/>
      <c r="D468" s="280"/>
      <c r="E468" s="279"/>
      <c r="F468" s="277"/>
      <c r="G468" s="277"/>
      <c r="H468" s="277"/>
      <c r="M468" s="268"/>
      <c r="N468" s="268"/>
      <c r="O468" s="268"/>
      <c r="P468" s="268"/>
      <c r="Q468" s="268"/>
    </row>
    <row r="469" spans="1:17" s="267" customFormat="1" ht="63.75" customHeight="1" x14ac:dyDescent="0.2">
      <c r="A469" s="276"/>
      <c r="B469" s="277"/>
      <c r="C469" s="275"/>
      <c r="D469" s="280"/>
      <c r="E469" s="279"/>
      <c r="F469" s="277"/>
      <c r="G469" s="277"/>
      <c r="H469" s="277"/>
      <c r="M469" s="268"/>
      <c r="N469" s="268"/>
      <c r="O469" s="268"/>
      <c r="P469" s="268"/>
      <c r="Q469" s="268"/>
    </row>
    <row r="470" spans="1:17" s="267" customFormat="1" ht="63.75" customHeight="1" x14ac:dyDescent="0.2">
      <c r="A470" s="276"/>
      <c r="B470" s="277"/>
      <c r="C470" s="275"/>
      <c r="D470" s="280"/>
      <c r="E470" s="279"/>
      <c r="F470" s="277"/>
      <c r="G470" s="277"/>
      <c r="H470" s="277"/>
      <c r="M470" s="268"/>
      <c r="N470" s="268"/>
      <c r="O470" s="268"/>
      <c r="P470" s="268"/>
      <c r="Q470" s="268"/>
    </row>
    <row r="471" spans="1:17" s="267" customFormat="1" ht="63.75" customHeight="1" x14ac:dyDescent="0.2">
      <c r="A471" s="276"/>
      <c r="B471" s="277"/>
      <c r="C471" s="275"/>
      <c r="D471" s="280"/>
      <c r="E471" s="279"/>
      <c r="F471" s="277"/>
      <c r="G471" s="277"/>
      <c r="H471" s="277"/>
      <c r="M471" s="268"/>
      <c r="N471" s="268"/>
      <c r="O471" s="268"/>
      <c r="P471" s="268"/>
      <c r="Q471" s="268"/>
    </row>
    <row r="472" spans="1:17" s="267" customFormat="1" ht="63.75" customHeight="1" x14ac:dyDescent="0.2">
      <c r="A472" s="276"/>
      <c r="B472" s="277"/>
      <c r="C472" s="275"/>
      <c r="D472" s="280"/>
      <c r="E472" s="279"/>
      <c r="F472" s="277"/>
      <c r="G472" s="277"/>
      <c r="H472" s="277"/>
      <c r="M472" s="268"/>
      <c r="N472" s="268"/>
      <c r="O472" s="268"/>
      <c r="P472" s="268"/>
      <c r="Q472" s="268"/>
    </row>
    <row r="473" spans="1:17" s="267" customFormat="1" ht="63.75" customHeight="1" x14ac:dyDescent="0.2">
      <c r="A473" s="276"/>
      <c r="B473" s="277"/>
      <c r="C473" s="275"/>
      <c r="D473" s="280"/>
      <c r="E473" s="279"/>
      <c r="F473" s="277"/>
      <c r="G473" s="277"/>
      <c r="H473" s="277"/>
      <c r="M473" s="268"/>
      <c r="N473" s="268"/>
      <c r="O473" s="268"/>
      <c r="P473" s="268"/>
      <c r="Q473" s="268"/>
    </row>
    <row r="474" spans="1:17" s="267" customFormat="1" ht="63.75" customHeight="1" x14ac:dyDescent="0.2">
      <c r="A474" s="276"/>
      <c r="B474" s="277"/>
      <c r="C474" s="275"/>
      <c r="D474" s="280"/>
      <c r="E474" s="279"/>
      <c r="F474" s="277"/>
      <c r="G474" s="277"/>
      <c r="H474" s="277"/>
      <c r="M474" s="268"/>
      <c r="N474" s="268"/>
      <c r="O474" s="268"/>
      <c r="P474" s="268"/>
      <c r="Q474" s="268"/>
    </row>
    <row r="475" spans="1:17" s="267" customFormat="1" ht="63.75" customHeight="1" x14ac:dyDescent="0.2">
      <c r="A475" s="276"/>
      <c r="B475" s="277"/>
      <c r="C475" s="275"/>
      <c r="D475" s="280"/>
      <c r="E475" s="279"/>
      <c r="F475" s="277"/>
      <c r="G475" s="277"/>
      <c r="H475" s="277"/>
      <c r="M475" s="268"/>
      <c r="N475" s="268"/>
      <c r="O475" s="268"/>
      <c r="P475" s="268"/>
      <c r="Q475" s="268"/>
    </row>
    <row r="476" spans="1:17" s="267" customFormat="1" ht="63.75" customHeight="1" x14ac:dyDescent="0.2">
      <c r="A476" s="276"/>
      <c r="B476" s="277"/>
      <c r="C476" s="275"/>
      <c r="D476" s="280"/>
      <c r="E476" s="279"/>
      <c r="F476" s="277"/>
      <c r="G476" s="277"/>
      <c r="H476" s="277"/>
      <c r="M476" s="268"/>
      <c r="N476" s="268"/>
      <c r="O476" s="268"/>
      <c r="P476" s="268"/>
      <c r="Q476" s="268"/>
    </row>
    <row r="477" spans="1:17" s="267" customFormat="1" ht="63.75" customHeight="1" x14ac:dyDescent="0.2">
      <c r="A477" s="276"/>
      <c r="B477" s="277"/>
      <c r="C477" s="275"/>
      <c r="D477" s="280"/>
      <c r="E477" s="279"/>
      <c r="F477" s="277"/>
      <c r="G477" s="277"/>
      <c r="H477" s="277"/>
      <c r="M477" s="268"/>
      <c r="N477" s="268"/>
      <c r="O477" s="268"/>
      <c r="P477" s="268"/>
      <c r="Q477" s="268"/>
    </row>
    <row r="478" spans="1:17" s="267" customFormat="1" ht="63.75" customHeight="1" x14ac:dyDescent="0.2">
      <c r="A478" s="276"/>
      <c r="B478" s="277"/>
      <c r="C478" s="275"/>
      <c r="D478" s="280"/>
      <c r="E478" s="279"/>
      <c r="F478" s="277"/>
      <c r="G478" s="277"/>
      <c r="H478" s="277"/>
      <c r="M478" s="268"/>
      <c r="N478" s="268"/>
      <c r="O478" s="268"/>
      <c r="P478" s="268"/>
      <c r="Q478" s="268"/>
    </row>
    <row r="479" spans="1:17" s="267" customFormat="1" ht="63.75" customHeight="1" x14ac:dyDescent="0.2">
      <c r="A479" s="276"/>
      <c r="B479" s="277"/>
      <c r="C479" s="275"/>
      <c r="D479" s="280"/>
      <c r="E479" s="279"/>
      <c r="F479" s="277"/>
      <c r="G479" s="277"/>
      <c r="H479" s="277"/>
      <c r="M479" s="268"/>
      <c r="N479" s="268"/>
      <c r="O479" s="268"/>
      <c r="P479" s="268"/>
      <c r="Q479" s="268"/>
    </row>
    <row r="480" spans="1:17" s="267" customFormat="1" ht="63.75" customHeight="1" x14ac:dyDescent="0.2">
      <c r="A480" s="276"/>
      <c r="B480" s="277"/>
      <c r="C480" s="275"/>
      <c r="D480" s="280"/>
      <c r="E480" s="279"/>
      <c r="F480" s="277"/>
      <c r="G480" s="277"/>
      <c r="H480" s="277"/>
      <c r="M480" s="268"/>
      <c r="N480" s="268"/>
      <c r="O480" s="268"/>
      <c r="P480" s="268"/>
      <c r="Q480" s="268"/>
    </row>
    <row r="481" spans="1:17" s="267" customFormat="1" ht="63.75" customHeight="1" x14ac:dyDescent="0.2">
      <c r="A481" s="276"/>
      <c r="B481" s="277"/>
      <c r="C481" s="275"/>
      <c r="D481" s="280"/>
      <c r="E481" s="279"/>
      <c r="F481" s="277"/>
      <c r="G481" s="277"/>
      <c r="H481" s="277"/>
      <c r="M481" s="268"/>
      <c r="N481" s="268"/>
      <c r="O481" s="268"/>
      <c r="P481" s="268"/>
      <c r="Q481" s="268"/>
    </row>
    <row r="482" spans="1:17" s="267" customFormat="1" ht="63.75" customHeight="1" x14ac:dyDescent="0.2">
      <c r="A482" s="276"/>
      <c r="B482" s="277"/>
      <c r="C482" s="275"/>
      <c r="D482" s="280"/>
      <c r="E482" s="279"/>
      <c r="F482" s="277"/>
      <c r="G482" s="277"/>
      <c r="H482" s="277"/>
      <c r="M482" s="268"/>
      <c r="N482" s="268"/>
      <c r="O482" s="268"/>
      <c r="P482" s="268"/>
      <c r="Q482" s="268"/>
    </row>
    <row r="483" spans="1:17" s="267" customFormat="1" ht="63.75" customHeight="1" x14ac:dyDescent="0.2">
      <c r="A483" s="276"/>
      <c r="B483" s="277"/>
      <c r="C483" s="275"/>
      <c r="D483" s="280"/>
      <c r="E483" s="279"/>
      <c r="F483" s="277"/>
      <c r="G483" s="277"/>
      <c r="H483" s="277"/>
      <c r="M483" s="268"/>
      <c r="N483" s="268"/>
      <c r="O483" s="268"/>
      <c r="P483" s="268"/>
      <c r="Q483" s="268"/>
    </row>
    <row r="484" spans="1:17" s="267" customFormat="1" ht="63.75" customHeight="1" x14ac:dyDescent="0.2">
      <c r="A484" s="276"/>
      <c r="B484" s="277"/>
      <c r="C484" s="275"/>
      <c r="D484" s="280"/>
      <c r="E484" s="279"/>
      <c r="F484" s="277"/>
      <c r="G484" s="277"/>
      <c r="H484" s="277"/>
      <c r="M484" s="268"/>
      <c r="N484" s="268"/>
      <c r="O484" s="268"/>
      <c r="P484" s="268"/>
      <c r="Q484" s="268"/>
    </row>
    <row r="485" spans="1:17" s="267" customFormat="1" ht="63.75" customHeight="1" x14ac:dyDescent="0.2">
      <c r="A485" s="276"/>
      <c r="B485" s="277"/>
      <c r="C485" s="275"/>
      <c r="D485" s="280"/>
      <c r="E485" s="279"/>
      <c r="F485" s="277"/>
      <c r="G485" s="277"/>
      <c r="H485" s="277"/>
      <c r="M485" s="268"/>
      <c r="N485" s="268"/>
      <c r="O485" s="268"/>
      <c r="P485" s="268"/>
      <c r="Q485" s="268"/>
    </row>
    <row r="486" spans="1:17" s="267" customFormat="1" ht="63.75" customHeight="1" x14ac:dyDescent="0.2">
      <c r="A486" s="276"/>
      <c r="B486" s="277"/>
      <c r="C486" s="275"/>
      <c r="D486" s="280"/>
      <c r="E486" s="279"/>
      <c r="F486" s="277"/>
      <c r="G486" s="277"/>
      <c r="H486" s="277"/>
      <c r="M486" s="268"/>
      <c r="N486" s="268"/>
      <c r="O486" s="268"/>
      <c r="P486" s="268"/>
      <c r="Q486" s="268"/>
    </row>
    <row r="487" spans="1:17" s="267" customFormat="1" ht="63.75" customHeight="1" x14ac:dyDescent="0.2">
      <c r="A487" s="276"/>
      <c r="B487" s="277"/>
      <c r="C487" s="275"/>
      <c r="D487" s="280"/>
      <c r="E487" s="279"/>
      <c r="F487" s="277"/>
      <c r="G487" s="277"/>
      <c r="H487" s="277"/>
      <c r="M487" s="268"/>
      <c r="N487" s="268"/>
      <c r="O487" s="268"/>
      <c r="P487" s="268"/>
      <c r="Q487" s="268"/>
    </row>
    <row r="488" spans="1:17" s="267" customFormat="1" ht="63.75" customHeight="1" x14ac:dyDescent="0.2">
      <c r="A488" s="276"/>
      <c r="B488" s="277"/>
      <c r="C488" s="275"/>
      <c r="D488" s="280"/>
      <c r="E488" s="279"/>
      <c r="F488" s="277"/>
      <c r="G488" s="277"/>
      <c r="H488" s="277"/>
      <c r="M488" s="268"/>
      <c r="N488" s="268"/>
      <c r="O488" s="268"/>
      <c r="P488" s="268"/>
      <c r="Q488" s="268"/>
    </row>
    <row r="489" spans="1:17" s="267" customFormat="1" ht="63.75" customHeight="1" x14ac:dyDescent="0.2">
      <c r="A489" s="276"/>
      <c r="B489" s="277"/>
      <c r="C489" s="275"/>
      <c r="D489" s="280"/>
      <c r="E489" s="279"/>
      <c r="F489" s="277"/>
      <c r="G489" s="277"/>
      <c r="H489" s="277"/>
      <c r="M489" s="268"/>
      <c r="N489" s="268"/>
      <c r="O489" s="268"/>
      <c r="P489" s="268"/>
      <c r="Q489" s="268"/>
    </row>
    <row r="490" spans="1:17" s="267" customFormat="1" ht="63.75" customHeight="1" x14ac:dyDescent="0.2">
      <c r="A490" s="276"/>
      <c r="B490" s="277"/>
      <c r="C490" s="275"/>
      <c r="D490" s="280"/>
      <c r="E490" s="279"/>
      <c r="F490" s="277"/>
      <c r="G490" s="277"/>
      <c r="H490" s="277"/>
      <c r="M490" s="268"/>
      <c r="N490" s="268"/>
      <c r="O490" s="268"/>
      <c r="P490" s="268"/>
      <c r="Q490" s="268"/>
    </row>
    <row r="491" spans="1:17" s="267" customFormat="1" ht="63.75" customHeight="1" x14ac:dyDescent="0.2">
      <c r="A491" s="276"/>
      <c r="B491" s="277"/>
      <c r="C491" s="275"/>
      <c r="D491" s="280"/>
      <c r="E491" s="279"/>
      <c r="F491" s="277"/>
      <c r="G491" s="277"/>
      <c r="H491" s="277"/>
      <c r="M491" s="268"/>
      <c r="N491" s="268"/>
      <c r="O491" s="268"/>
      <c r="P491" s="268"/>
      <c r="Q491" s="268"/>
    </row>
    <row r="492" spans="1:17" s="267" customFormat="1" ht="63.75" customHeight="1" x14ac:dyDescent="0.2">
      <c r="A492" s="276"/>
      <c r="B492" s="277"/>
      <c r="C492" s="275"/>
      <c r="D492" s="280"/>
      <c r="E492" s="279"/>
      <c r="F492" s="277"/>
      <c r="G492" s="277"/>
      <c r="H492" s="277"/>
      <c r="M492" s="268"/>
      <c r="N492" s="268"/>
      <c r="O492" s="268"/>
      <c r="P492" s="268"/>
      <c r="Q492" s="268"/>
    </row>
    <row r="493" spans="1:17" s="267" customFormat="1" ht="63.75" customHeight="1" x14ac:dyDescent="0.2">
      <c r="A493" s="276"/>
      <c r="B493" s="277"/>
      <c r="C493" s="275"/>
      <c r="D493" s="280"/>
      <c r="E493" s="279"/>
      <c r="F493" s="277"/>
      <c r="G493" s="277"/>
      <c r="H493" s="277"/>
      <c r="M493" s="268"/>
      <c r="N493" s="268"/>
      <c r="O493" s="268"/>
      <c r="P493" s="268"/>
      <c r="Q493" s="268"/>
    </row>
    <row r="494" spans="1:17" s="267" customFormat="1" ht="63.75" customHeight="1" x14ac:dyDescent="0.2">
      <c r="A494" s="276"/>
      <c r="B494" s="277"/>
      <c r="C494" s="275"/>
      <c r="D494" s="280"/>
      <c r="E494" s="279"/>
      <c r="F494" s="277"/>
      <c r="G494" s="277"/>
      <c r="H494" s="277"/>
      <c r="M494" s="268"/>
      <c r="N494" s="268"/>
      <c r="O494" s="268"/>
      <c r="P494" s="268"/>
      <c r="Q494" s="268"/>
    </row>
    <row r="495" spans="1:17" s="267" customFormat="1" ht="63.75" customHeight="1" x14ac:dyDescent="0.2">
      <c r="A495" s="276"/>
      <c r="B495" s="277"/>
      <c r="C495" s="275"/>
      <c r="D495" s="280"/>
      <c r="E495" s="279"/>
      <c r="F495" s="277"/>
      <c r="G495" s="277"/>
      <c r="H495" s="277"/>
      <c r="M495" s="268"/>
      <c r="N495" s="268"/>
      <c r="O495" s="268"/>
      <c r="P495" s="268"/>
      <c r="Q495" s="268"/>
    </row>
    <row r="496" spans="1:17" s="267" customFormat="1" ht="63.75" customHeight="1" x14ac:dyDescent="0.2">
      <c r="A496" s="276"/>
      <c r="B496" s="277"/>
      <c r="C496" s="275"/>
      <c r="D496" s="280"/>
      <c r="E496" s="279"/>
      <c r="F496" s="277"/>
      <c r="G496" s="277"/>
      <c r="H496" s="277"/>
      <c r="M496" s="268"/>
      <c r="N496" s="268"/>
      <c r="O496" s="268"/>
      <c r="P496" s="268"/>
      <c r="Q496" s="268"/>
    </row>
    <row r="497" spans="1:17" s="267" customFormat="1" ht="63.75" customHeight="1" x14ac:dyDescent="0.2">
      <c r="A497" s="276"/>
      <c r="B497" s="277"/>
      <c r="C497" s="275"/>
      <c r="D497" s="280"/>
      <c r="E497" s="279"/>
      <c r="F497" s="277"/>
      <c r="G497" s="277"/>
      <c r="H497" s="277"/>
      <c r="M497" s="268"/>
      <c r="N497" s="268"/>
      <c r="O497" s="268"/>
      <c r="P497" s="268"/>
      <c r="Q497" s="268"/>
    </row>
    <row r="498" spans="1:17" s="267" customFormat="1" ht="63.75" customHeight="1" x14ac:dyDescent="0.2">
      <c r="A498" s="276"/>
      <c r="B498" s="277"/>
      <c r="C498" s="275"/>
      <c r="D498" s="280"/>
      <c r="E498" s="279"/>
      <c r="F498" s="277"/>
      <c r="G498" s="277"/>
      <c r="H498" s="277"/>
      <c r="M498" s="268"/>
      <c r="N498" s="268"/>
      <c r="O498" s="268"/>
      <c r="P498" s="268"/>
      <c r="Q498" s="268"/>
    </row>
    <row r="499" spans="1:17" s="267" customFormat="1" ht="63.75" customHeight="1" x14ac:dyDescent="0.2">
      <c r="A499" s="276"/>
      <c r="B499" s="277"/>
      <c r="C499" s="275"/>
      <c r="D499" s="280"/>
      <c r="E499" s="279"/>
      <c r="F499" s="277"/>
      <c r="G499" s="277"/>
      <c r="H499" s="277"/>
      <c r="M499" s="268"/>
      <c r="N499" s="268"/>
      <c r="O499" s="268"/>
      <c r="P499" s="268"/>
      <c r="Q499" s="268"/>
    </row>
    <row r="500" spans="1:17" s="267" customFormat="1" ht="63.75" customHeight="1" x14ac:dyDescent="0.2">
      <c r="A500" s="276"/>
      <c r="B500" s="277"/>
      <c r="C500" s="275"/>
      <c r="D500" s="280"/>
      <c r="E500" s="279"/>
      <c r="F500" s="277"/>
      <c r="G500" s="277"/>
      <c r="H500" s="277"/>
      <c r="M500" s="268"/>
      <c r="N500" s="268"/>
      <c r="O500" s="268"/>
      <c r="P500" s="268"/>
      <c r="Q500" s="268"/>
    </row>
    <row r="501" spans="1:17" s="267" customFormat="1" ht="63.75" customHeight="1" x14ac:dyDescent="0.2">
      <c r="A501" s="276"/>
      <c r="B501" s="277"/>
      <c r="C501" s="275"/>
      <c r="D501" s="280"/>
      <c r="E501" s="279"/>
      <c r="F501" s="277"/>
      <c r="G501" s="277"/>
      <c r="H501" s="277"/>
      <c r="M501" s="268"/>
      <c r="N501" s="268"/>
      <c r="O501" s="268"/>
      <c r="P501" s="268"/>
      <c r="Q501" s="268"/>
    </row>
    <row r="502" spans="1:17" s="267" customFormat="1" ht="63.75" customHeight="1" x14ac:dyDescent="0.2">
      <c r="A502" s="276"/>
      <c r="B502" s="277"/>
      <c r="C502" s="275"/>
      <c r="D502" s="280"/>
      <c r="E502" s="279"/>
      <c r="F502" s="277"/>
      <c r="G502" s="277"/>
      <c r="H502" s="277"/>
      <c r="M502" s="268"/>
      <c r="N502" s="268"/>
      <c r="O502" s="268"/>
      <c r="P502" s="268"/>
      <c r="Q502" s="268"/>
    </row>
    <row r="503" spans="1:17" s="267" customFormat="1" ht="63.75" customHeight="1" x14ac:dyDescent="0.2">
      <c r="A503" s="276"/>
      <c r="B503" s="277"/>
      <c r="C503" s="275"/>
      <c r="D503" s="280"/>
      <c r="E503" s="279"/>
      <c r="F503" s="277"/>
      <c r="G503" s="277"/>
      <c r="H503" s="277"/>
      <c r="M503" s="268"/>
      <c r="N503" s="268"/>
      <c r="O503" s="268"/>
      <c r="P503" s="268"/>
      <c r="Q503" s="268"/>
    </row>
    <row r="504" spans="1:17" s="267" customFormat="1" ht="63.75" customHeight="1" x14ac:dyDescent="0.2">
      <c r="A504" s="276"/>
      <c r="B504" s="277"/>
      <c r="C504" s="275"/>
      <c r="D504" s="280"/>
      <c r="E504" s="279"/>
      <c r="F504" s="277"/>
      <c r="G504" s="277"/>
      <c r="H504" s="277"/>
      <c r="M504" s="268"/>
      <c r="N504" s="268"/>
      <c r="O504" s="268"/>
      <c r="P504" s="268"/>
      <c r="Q504" s="268"/>
    </row>
    <row r="505" spans="1:17" s="267" customFormat="1" ht="63.75" customHeight="1" x14ac:dyDescent="0.2">
      <c r="A505" s="276"/>
      <c r="B505" s="277"/>
      <c r="C505" s="275"/>
      <c r="D505" s="280"/>
      <c r="E505" s="279"/>
      <c r="F505" s="277"/>
      <c r="G505" s="277"/>
      <c r="H505" s="277"/>
      <c r="M505" s="268"/>
      <c r="N505" s="268"/>
      <c r="O505" s="268"/>
      <c r="P505" s="268"/>
      <c r="Q505" s="268"/>
    </row>
    <row r="506" spans="1:17" s="267" customFormat="1" ht="63.75" customHeight="1" x14ac:dyDescent="0.2">
      <c r="A506" s="276"/>
      <c r="B506" s="277"/>
      <c r="C506" s="275"/>
      <c r="D506" s="280"/>
      <c r="E506" s="279"/>
      <c r="F506" s="277"/>
      <c r="G506" s="277"/>
      <c r="H506" s="277"/>
      <c r="M506" s="268"/>
      <c r="N506" s="268"/>
      <c r="O506" s="268"/>
      <c r="P506" s="268"/>
      <c r="Q506" s="268"/>
    </row>
  </sheetData>
  <protectedRanges>
    <protectedRange sqref="A1:IV3 R7:IV8 A7:H8 A380:IV65493" name="Rango1"/>
    <protectedRange sqref="B196:B359 R9:IV10 A9:H10 G137:G155 R12:IV359 C215:C219 A19:A155 C23:C33 R379:IV379 C196:C213 D108:F155 D23:H107 C160:C193 C35:C155 C221:C359 A160:A359 G108:G135 H108:H155 D160:H359 B113:B155 B160:B194 B23:B110 A12:H18" name="Rango1_2"/>
    <protectedRange sqref="R11:IV11 A11:H11" name="Rango1_2_4"/>
    <protectedRange sqref="B19:H22" name="Rango1_2_3"/>
    <protectedRange sqref="C34" name="Rango1_2_5"/>
    <protectedRange sqref="A156:H159" name="Rango1_2_6"/>
    <protectedRange sqref="C214 C220" name="Rango1_2_8"/>
    <protectedRange sqref="C194:C195" name="Rango1_2_9"/>
    <protectedRange sqref="B195" name="Rango1_2_10"/>
    <protectedRange sqref="B112" name="Rango1_2_11"/>
    <protectedRange sqref="B111" name="Rango1_2_12"/>
    <protectedRange sqref="B371" name="Rango1_2_6_1_1"/>
    <protectedRange sqref="B369" name="Rango1_2_6_2_1"/>
  </protectedRanges>
  <mergeCells count="220">
    <mergeCell ref="K7:L7"/>
    <mergeCell ref="M7:P7"/>
    <mergeCell ref="Q7:Q8"/>
    <mergeCell ref="A1:H1"/>
    <mergeCell ref="A4:Q4"/>
    <mergeCell ref="A5:Q5"/>
    <mergeCell ref="A6:Q6"/>
    <mergeCell ref="A7:A8"/>
    <mergeCell ref="B7:B8"/>
    <mergeCell ref="C7:C8"/>
    <mergeCell ref="D7:D8"/>
    <mergeCell ref="E7:E8"/>
    <mergeCell ref="F7:F8"/>
    <mergeCell ref="B13:B14"/>
    <mergeCell ref="C13:C14"/>
    <mergeCell ref="A19:A22"/>
    <mergeCell ref="C19:C22"/>
    <mergeCell ref="F19:F22"/>
    <mergeCell ref="G19:G22"/>
    <mergeCell ref="G7:G8"/>
    <mergeCell ref="H7:H8"/>
    <mergeCell ref="I7:J7"/>
    <mergeCell ref="A31:A32"/>
    <mergeCell ref="C31:C32"/>
    <mergeCell ref="F31:F32"/>
    <mergeCell ref="G31:G32"/>
    <mergeCell ref="A35:A37"/>
    <mergeCell ref="C35:C37"/>
    <mergeCell ref="F35:F37"/>
    <mergeCell ref="A24:A25"/>
    <mergeCell ref="C24:C25"/>
    <mergeCell ref="F24:F25"/>
    <mergeCell ref="G24:G25"/>
    <mergeCell ref="A29:A30"/>
    <mergeCell ref="C29:C30"/>
    <mergeCell ref="G44:G45"/>
    <mergeCell ref="A54:A55"/>
    <mergeCell ref="C54:C55"/>
    <mergeCell ref="F54:F55"/>
    <mergeCell ref="G54:G55"/>
    <mergeCell ref="A38:A39"/>
    <mergeCell ref="C38:C39"/>
    <mergeCell ref="F38:F39"/>
    <mergeCell ref="A40:A43"/>
    <mergeCell ref="C40:C43"/>
    <mergeCell ref="F40:F43"/>
    <mergeCell ref="A56:A57"/>
    <mergeCell ref="C56:C57"/>
    <mergeCell ref="A58:A59"/>
    <mergeCell ref="C58:C59"/>
    <mergeCell ref="F58:F59"/>
    <mergeCell ref="A60:A102"/>
    <mergeCell ref="C60:C102"/>
    <mergeCell ref="F60:F102"/>
    <mergeCell ref="A44:A45"/>
    <mergeCell ref="C44:C45"/>
    <mergeCell ref="F44:F45"/>
    <mergeCell ref="A121:A123"/>
    <mergeCell ref="C121:C123"/>
    <mergeCell ref="F121:F123"/>
    <mergeCell ref="G121:G123"/>
    <mergeCell ref="A124:A126"/>
    <mergeCell ref="C124:C126"/>
    <mergeCell ref="F124:F126"/>
    <mergeCell ref="G60:G108"/>
    <mergeCell ref="A109:A113"/>
    <mergeCell ref="C109:C113"/>
    <mergeCell ref="A115:A116"/>
    <mergeCell ref="C115:C116"/>
    <mergeCell ref="A118:A120"/>
    <mergeCell ref="C118:C120"/>
    <mergeCell ref="F118:F120"/>
    <mergeCell ref="G118:G120"/>
    <mergeCell ref="A133:A141"/>
    <mergeCell ref="C133:C141"/>
    <mergeCell ref="F133:F141"/>
    <mergeCell ref="G133:G141"/>
    <mergeCell ref="A144:A145"/>
    <mergeCell ref="C144:C145"/>
    <mergeCell ref="F144:F145"/>
    <mergeCell ref="G144:G145"/>
    <mergeCell ref="A127:A129"/>
    <mergeCell ref="C127:C129"/>
    <mergeCell ref="F127:F129"/>
    <mergeCell ref="G127:G129"/>
    <mergeCell ref="A131:A132"/>
    <mergeCell ref="C131:C132"/>
    <mergeCell ref="G131:G132"/>
    <mergeCell ref="A168:A170"/>
    <mergeCell ref="C168:C170"/>
    <mergeCell ref="A174:A175"/>
    <mergeCell ref="C174:C175"/>
    <mergeCell ref="F174:F175"/>
    <mergeCell ref="G174:G175"/>
    <mergeCell ref="A146:A155"/>
    <mergeCell ref="C146:C155"/>
    <mergeCell ref="F146:F155"/>
    <mergeCell ref="A156:A159"/>
    <mergeCell ref="C156:C159"/>
    <mergeCell ref="A161:A166"/>
    <mergeCell ref="C161:C166"/>
    <mergeCell ref="F161:F166"/>
    <mergeCell ref="A194:A195"/>
    <mergeCell ref="C194:C195"/>
    <mergeCell ref="A198:A202"/>
    <mergeCell ref="C198:C202"/>
    <mergeCell ref="F198:F202"/>
    <mergeCell ref="A204:A208"/>
    <mergeCell ref="C204:C208"/>
    <mergeCell ref="F204:F208"/>
    <mergeCell ref="A179:A181"/>
    <mergeCell ref="C179:C181"/>
    <mergeCell ref="F179:F181"/>
    <mergeCell ref="A183:A185"/>
    <mergeCell ref="C183:C185"/>
    <mergeCell ref="F183:F185"/>
    <mergeCell ref="A215:A218"/>
    <mergeCell ref="C215:C218"/>
    <mergeCell ref="F215:F218"/>
    <mergeCell ref="A225:A228"/>
    <mergeCell ref="C225:C228"/>
    <mergeCell ref="A230:A231"/>
    <mergeCell ref="C230:C231"/>
    <mergeCell ref="G204:G208"/>
    <mergeCell ref="A209:A211"/>
    <mergeCell ref="C209:C211"/>
    <mergeCell ref="F209:F211"/>
    <mergeCell ref="A212:A213"/>
    <mergeCell ref="C212:C213"/>
    <mergeCell ref="F212:F213"/>
    <mergeCell ref="G212:G213"/>
    <mergeCell ref="A241:A242"/>
    <mergeCell ref="C241:C242"/>
    <mergeCell ref="F241:F242"/>
    <mergeCell ref="A243:A245"/>
    <mergeCell ref="C243:C246"/>
    <mergeCell ref="F243:F245"/>
    <mergeCell ref="G230:G231"/>
    <mergeCell ref="A233:A234"/>
    <mergeCell ref="C233:C234"/>
    <mergeCell ref="F233:F234"/>
    <mergeCell ref="G233:G234"/>
    <mergeCell ref="A238:A239"/>
    <mergeCell ref="C238:C239"/>
    <mergeCell ref="F238:F239"/>
    <mergeCell ref="A265:A267"/>
    <mergeCell ref="C265:C267"/>
    <mergeCell ref="A277:A279"/>
    <mergeCell ref="C277:C279"/>
    <mergeCell ref="F277:F279"/>
    <mergeCell ref="A281:A282"/>
    <mergeCell ref="C281:C282"/>
    <mergeCell ref="F281:F282"/>
    <mergeCell ref="G243:G245"/>
    <mergeCell ref="A251:A254"/>
    <mergeCell ref="C251:C254"/>
    <mergeCell ref="F251:F254"/>
    <mergeCell ref="A256:A264"/>
    <mergeCell ref="C256:C264"/>
    <mergeCell ref="A293:A296"/>
    <mergeCell ref="C293:C296"/>
    <mergeCell ref="F293:F296"/>
    <mergeCell ref="A298:A299"/>
    <mergeCell ref="C298:C299"/>
    <mergeCell ref="G298:G299"/>
    <mergeCell ref="G281:G282"/>
    <mergeCell ref="A285:A289"/>
    <mergeCell ref="C285:C289"/>
    <mergeCell ref="F285:F289"/>
    <mergeCell ref="A290:A292"/>
    <mergeCell ref="C290:C292"/>
    <mergeCell ref="F290:F292"/>
    <mergeCell ref="A311:A312"/>
    <mergeCell ref="C311:C312"/>
    <mergeCell ref="F311:F312"/>
    <mergeCell ref="A313:A314"/>
    <mergeCell ref="C313:C314"/>
    <mergeCell ref="F313:F314"/>
    <mergeCell ref="A301:A302"/>
    <mergeCell ref="C301:C302"/>
    <mergeCell ref="F301:F302"/>
    <mergeCell ref="A307:A308"/>
    <mergeCell ref="C307:C308"/>
    <mergeCell ref="A309:A310"/>
    <mergeCell ref="C309:C310"/>
    <mergeCell ref="A343:A346"/>
    <mergeCell ref="C343:C346"/>
    <mergeCell ref="F343:F346"/>
    <mergeCell ref="A348:A349"/>
    <mergeCell ref="C348:C349"/>
    <mergeCell ref="F348:F349"/>
    <mergeCell ref="A317:A322"/>
    <mergeCell ref="C317:C322"/>
    <mergeCell ref="A324:A326"/>
    <mergeCell ref="C324:C326"/>
    <mergeCell ref="F324:F326"/>
    <mergeCell ref="A328:A330"/>
    <mergeCell ref="C328:C330"/>
    <mergeCell ref="F328:F330"/>
    <mergeCell ref="A355:A356"/>
    <mergeCell ref="C355:C356"/>
    <mergeCell ref="F355:F356"/>
    <mergeCell ref="G355:G356"/>
    <mergeCell ref="A360:A363"/>
    <mergeCell ref="C360:C363"/>
    <mergeCell ref="A350:A352"/>
    <mergeCell ref="C350:C352"/>
    <mergeCell ref="F350:F352"/>
    <mergeCell ref="A353:A354"/>
    <mergeCell ref="C353:C354"/>
    <mergeCell ref="F353:F354"/>
    <mergeCell ref="A377:A378"/>
    <mergeCell ref="C377:C378"/>
    <mergeCell ref="A364:A366"/>
    <mergeCell ref="C364:C366"/>
    <mergeCell ref="A368:A371"/>
    <mergeCell ref="C368:C371"/>
    <mergeCell ref="F368:F371"/>
    <mergeCell ref="A373:A375"/>
    <mergeCell ref="C373:C375"/>
  </mergeCells>
  <conditionalFormatting sqref="G39 D45:E45 D55:E55 H55 D44:G44 D41:E43 G41:G43 G36:H37 H145 G59:H59 D125:E126 G125:H126 H25 D127:F127 D128:E129 H127:H129 D110:E113 G110:H113 D122:E123 H122:H123 D121:H121 D119:E120 H119:H120 D136:E141 H134:H141 F131:H131 F133:H133 F132 H132 H175 F174:H174 H213 F212:H212 G162:H166 D147:E155 G147:H155 G180:H181 G210:H211 H61:H76 D231:F231 H231 G199:G202 F198:G198 H234 D214:H215 D216:E218 G216:H218 A127 A121 A31 A124 F183:H183 G184:H185 A235:A238 G239:H239 G252:H254 F281:G281 G242:H242 H204:H208 G286:H289 G278:H279 G291:H292 H299 G302:H302 G325:H326 G314:H314 G312:H312 G294:H296 H244:H245 H78:H103 H108 A303:A305 A33:A35 A40 A44 A56 A23:A24 A38 A58 A117:A118 A46:A54 A60 A109 A114:A115 A133 A146 A130:A131 A171:A174 A176:A179 A212 A160:A161 A167:A168 A142:A144 A214:A215 A232:A233 A196:A198 A182:A183 A156 A219:A225 A229:A230 A283:A285 A268:A277 A247:A251 A203:A204 A209 A243 A265 A255:A256 A290 A280:A281 A293 A357:A359 A300:A301 A309 A315:A317 A313 A297:A298 A26:A29 A186:A194 A240:A241 A9:A13 A15:A19 A311 A323:A324 A307 A327:A328 A331:A343 A350 A347:A348 A353 D32:E32 D39:E39 D25:E25 D56:G57 D36:E37 D145:E145 D59:E59 D131:D135 D174:D175 D167:H173 D162:E166 D180:E181 D210:E211 D198:D202 D234:E234 D183:D185 D239:E239 D252:E254 D205:E208 D242:E242 D278:E279 D291:E292 D299:F299 D302:E302 D325:E326 D314:E314 D312:E312 D294:E296 D9:H13 D54:H54 D34:G34 D353:H353 D347:H348 D350:H350 D336:H343 D331:H334 D327:H328 D18:H18 D240:H241 D186:H192 D26:H30 D297:H298 D313:H313 D315:H324 D300:H301 D357:H359 D293:H293 D280:H280 D290:H290 D243:H243 D209:H209 D247:H251 E283:E289 D281:D289 F283:H285 D219:H230 D17:G17 D232:H233 D203:G204 D197:G197 D193:G195 D182:H182 D196:H196 D15:H16 D142:H144 D160:H161 D212:D213 D176:H179 D146:H146 D130:H130 D109:H109 D60:H60 D46:G53 D114:H118 D58:H58 D38:G38 D23:G23 D40:G40 D35:H35 D33:H33 D24:H24 D303:H311 D235:H238 D124:H124 D31:G31 D19:G19 D20:E22 D329:E330 D349:E349 D351:E352 D344:E346 D354:E354 D255:H277 D61:E108 D244:E246">
    <cfRule type="cellIs" dxfId="184" priority="88" stopIfTrue="1" operator="lessThanOrEqual">
      <formula>0</formula>
    </cfRule>
  </conditionalFormatting>
  <conditionalFormatting sqref="H19:H23">
    <cfRule type="cellIs" dxfId="183" priority="87" stopIfTrue="1" operator="lessThanOrEqual">
      <formula>0</formula>
    </cfRule>
  </conditionalFormatting>
  <conditionalFormatting sqref="H31:H32">
    <cfRule type="cellIs" dxfId="182" priority="86" stopIfTrue="1" operator="lessThanOrEqual">
      <formula>0</formula>
    </cfRule>
  </conditionalFormatting>
  <conditionalFormatting sqref="H34">
    <cfRule type="cellIs" dxfId="181" priority="85" stopIfTrue="1" operator="lessThanOrEqual">
      <formula>0</formula>
    </cfRule>
  </conditionalFormatting>
  <conditionalFormatting sqref="H38:H39">
    <cfRule type="cellIs" dxfId="180" priority="84" stopIfTrue="1" operator="lessThanOrEqual">
      <formula>0</formula>
    </cfRule>
  </conditionalFormatting>
  <conditionalFormatting sqref="H40:H53">
    <cfRule type="cellIs" dxfId="179" priority="83" stopIfTrue="1" operator="lessThanOrEqual">
      <formula>0</formula>
    </cfRule>
  </conditionalFormatting>
  <conditionalFormatting sqref="H56:H57">
    <cfRule type="cellIs" dxfId="178" priority="82" stopIfTrue="1" operator="lessThanOrEqual">
      <formula>0</formula>
    </cfRule>
  </conditionalFormatting>
  <conditionalFormatting sqref="G127">
    <cfRule type="cellIs" dxfId="177" priority="81" stopIfTrue="1" operator="lessThanOrEqual">
      <formula>0</formula>
    </cfRule>
  </conditionalFormatting>
  <conditionalFormatting sqref="E133:E135">
    <cfRule type="cellIs" dxfId="176" priority="80" stopIfTrue="1" operator="lessThanOrEqual">
      <formula>0</formula>
    </cfRule>
  </conditionalFormatting>
  <conditionalFormatting sqref="E174:E175">
    <cfRule type="cellIs" dxfId="175" priority="79" stopIfTrue="1" operator="lessThanOrEqual">
      <formula>0</formula>
    </cfRule>
  </conditionalFormatting>
  <conditionalFormatting sqref="E131:E132">
    <cfRule type="cellIs" dxfId="174" priority="78" stopIfTrue="1" operator="lessThanOrEqual">
      <formula>0</formula>
    </cfRule>
  </conditionalFormatting>
  <conditionalFormatting sqref="D156:H159">
    <cfRule type="cellIs" dxfId="173" priority="77" stopIfTrue="1" operator="lessThanOrEqual">
      <formula>0</formula>
    </cfRule>
  </conditionalFormatting>
  <conditionalFormatting sqref="E212:E213">
    <cfRule type="cellIs" dxfId="172" priority="76" stopIfTrue="1" operator="lessThanOrEqual">
      <formula>0</formula>
    </cfRule>
  </conditionalFormatting>
  <conditionalFormatting sqref="H198:H200">
    <cfRule type="cellIs" dxfId="171" priority="70" stopIfTrue="1" operator="lessThanOrEqual">
      <formula>0</formula>
    </cfRule>
  </conditionalFormatting>
  <conditionalFormatting sqref="H17">
    <cfRule type="cellIs" dxfId="170" priority="75" stopIfTrue="1" operator="lessThanOrEqual">
      <formula>0</formula>
    </cfRule>
  </conditionalFormatting>
  <conditionalFormatting sqref="H193:H195">
    <cfRule type="cellIs" dxfId="169" priority="74" stopIfTrue="1" operator="lessThanOrEqual">
      <formula>0</formula>
    </cfRule>
  </conditionalFormatting>
  <conditionalFormatting sqref="H197">
    <cfRule type="cellIs" dxfId="168" priority="73" stopIfTrue="1" operator="lessThanOrEqual">
      <formula>0</formula>
    </cfRule>
  </conditionalFormatting>
  <conditionalFormatting sqref="H203">
    <cfRule type="cellIs" dxfId="167" priority="72" stopIfTrue="1" operator="lessThanOrEqual">
      <formula>0</formula>
    </cfRule>
  </conditionalFormatting>
  <conditionalFormatting sqref="H77">
    <cfRule type="cellIs" dxfId="166" priority="71" stopIfTrue="1" operator="lessThanOrEqual">
      <formula>0</formula>
    </cfRule>
  </conditionalFormatting>
  <conditionalFormatting sqref="H201">
    <cfRule type="cellIs" dxfId="165" priority="69" stopIfTrue="1" operator="lessThanOrEqual">
      <formula>0</formula>
    </cfRule>
  </conditionalFormatting>
  <conditionalFormatting sqref="H202">
    <cfRule type="cellIs" dxfId="164" priority="68" stopIfTrue="1" operator="lessThanOrEqual">
      <formula>0</formula>
    </cfRule>
  </conditionalFormatting>
  <conditionalFormatting sqref="E198:E202">
    <cfRule type="cellIs" dxfId="163" priority="67" stopIfTrue="1" operator="lessThanOrEqual">
      <formula>0</formula>
    </cfRule>
  </conditionalFormatting>
  <conditionalFormatting sqref="E183:E185">
    <cfRule type="cellIs" dxfId="162" priority="66" stopIfTrue="1" operator="lessThanOrEqual">
      <formula>0</formula>
    </cfRule>
  </conditionalFormatting>
  <conditionalFormatting sqref="E281:E282">
    <cfRule type="cellIs" dxfId="161" priority="65" stopIfTrue="1" operator="lessThanOrEqual">
      <formula>0</formula>
    </cfRule>
  </conditionalFormatting>
  <conditionalFormatting sqref="H281:H282">
    <cfRule type="cellIs" dxfId="160" priority="64" stopIfTrue="1" operator="lessThanOrEqual">
      <formula>0</formula>
    </cfRule>
  </conditionalFormatting>
  <conditionalFormatting sqref="G329:H330 D335:H335 D355:H355 D356:E356 H356 G351:H352 A355 G349:H349 G344:H346">
    <cfRule type="cellIs" dxfId="159" priority="63" stopIfTrue="1" operator="lessThanOrEqual">
      <formula>0</formula>
    </cfRule>
  </conditionalFormatting>
  <conditionalFormatting sqref="D14:H14">
    <cfRule type="cellIs" dxfId="158" priority="61" stopIfTrue="1" operator="lessThanOrEqual">
      <formula>0</formula>
    </cfRule>
  </conditionalFormatting>
  <conditionalFormatting sqref="G354:H354">
    <cfRule type="cellIs" dxfId="157" priority="62" stopIfTrue="1" operator="lessThanOrEqual">
      <formula>0</formula>
    </cfRule>
  </conditionalFormatting>
  <conditionalFormatting sqref="H104">
    <cfRule type="cellIs" dxfId="156" priority="60" stopIfTrue="1" operator="lessThanOrEqual">
      <formula>0</formula>
    </cfRule>
  </conditionalFormatting>
  <conditionalFormatting sqref="H105">
    <cfRule type="cellIs" dxfId="155" priority="59" stopIfTrue="1" operator="lessThanOrEqual">
      <formula>0</formula>
    </cfRule>
  </conditionalFormatting>
  <conditionalFormatting sqref="H106">
    <cfRule type="cellIs" dxfId="154" priority="58" stopIfTrue="1" operator="lessThanOrEqual">
      <formula>0</formula>
    </cfRule>
  </conditionalFormatting>
  <conditionalFormatting sqref="H107">
    <cfRule type="cellIs" dxfId="153" priority="57" stopIfTrue="1" operator="lessThanOrEqual">
      <formula>0</formula>
    </cfRule>
  </conditionalFormatting>
  <conditionalFormatting sqref="H246">
    <cfRule type="cellIs" dxfId="152" priority="56" stopIfTrue="1" operator="lessThanOrEqual">
      <formula>0</formula>
    </cfRule>
  </conditionalFormatting>
  <conditionalFormatting sqref="C353 C347:C348 C350 C336:C343 C331:C334 C327:C328 C323:C324 C311 C9:C13 C240:C241 C26:C29 C297:C298 C313 C315:C317 C309 C300:C301 C357:C359 C293 C280 C290 C265 C243 C209 C247:C251 C268:C277 C283:C285 C255 C229 C221:C225 C219 C232:C233 C203:C204 C186:C193 C182:C183 C196:C198 C15:C18 C142:C144 C167:C168 C160:C161 C212 C176:C179 C146 C171:C174 C133 C130:C131 C114:C115 C109 C60 C46:C53 C117:C118 C58 C38 C56 C40 C35 C33 C23:C24 C303:C307 C235:C238 C124 C31">
    <cfRule type="cellIs" dxfId="151" priority="55" stopIfTrue="1" operator="lessThanOrEqual">
      <formula>0</formula>
    </cfRule>
  </conditionalFormatting>
  <conditionalFormatting sqref="C19">
    <cfRule type="cellIs" dxfId="150" priority="54" stopIfTrue="1" operator="lessThanOrEqual">
      <formula>0</formula>
    </cfRule>
  </conditionalFormatting>
  <conditionalFormatting sqref="C44">
    <cfRule type="cellIs" dxfId="149" priority="53" stopIfTrue="1" operator="lessThanOrEqual">
      <formula>0</formula>
    </cfRule>
  </conditionalFormatting>
  <conditionalFormatting sqref="C34">
    <cfRule type="cellIs" dxfId="148" priority="52" stopIfTrue="1" operator="lessThanOrEqual">
      <formula>0</formula>
    </cfRule>
  </conditionalFormatting>
  <conditionalFormatting sqref="C54">
    <cfRule type="cellIs" dxfId="147" priority="51" stopIfTrue="1" operator="lessThanOrEqual">
      <formula>0</formula>
    </cfRule>
  </conditionalFormatting>
  <conditionalFormatting sqref="C127">
    <cfRule type="cellIs" dxfId="146" priority="50" stopIfTrue="1" operator="lessThanOrEqual">
      <formula>0</formula>
    </cfRule>
  </conditionalFormatting>
  <conditionalFormatting sqref="C121">
    <cfRule type="cellIs" dxfId="145" priority="49" stopIfTrue="1" operator="lessThanOrEqual">
      <formula>0</formula>
    </cfRule>
  </conditionalFormatting>
  <conditionalFormatting sqref="C156">
    <cfRule type="cellIs" dxfId="144" priority="48" stopIfTrue="1" operator="lessThanOrEqual">
      <formula>0</formula>
    </cfRule>
  </conditionalFormatting>
  <conditionalFormatting sqref="C214">
    <cfRule type="cellIs" dxfId="143" priority="47" stopIfTrue="1" operator="lessThanOrEqual">
      <formula>0</formula>
    </cfRule>
  </conditionalFormatting>
  <conditionalFormatting sqref="C194">
    <cfRule type="cellIs" dxfId="142" priority="46" stopIfTrue="1" operator="lessThanOrEqual">
      <formula>0</formula>
    </cfRule>
  </conditionalFormatting>
  <conditionalFormatting sqref="C230">
    <cfRule type="cellIs" dxfId="141" priority="45" stopIfTrue="1" operator="lessThanOrEqual">
      <formula>0</formula>
    </cfRule>
  </conditionalFormatting>
  <conditionalFormatting sqref="C215">
    <cfRule type="cellIs" dxfId="140" priority="44" stopIfTrue="1" operator="lessThanOrEqual">
      <formula>0</formula>
    </cfRule>
  </conditionalFormatting>
  <conditionalFormatting sqref="C220">
    <cfRule type="cellIs" dxfId="139" priority="43" stopIfTrue="1" operator="lessThanOrEqual">
      <formula>0</formula>
    </cfRule>
  </conditionalFormatting>
  <conditionalFormatting sqref="C281">
    <cfRule type="cellIs" dxfId="138" priority="42" stopIfTrue="1" operator="lessThanOrEqual">
      <formula>0</formula>
    </cfRule>
  </conditionalFormatting>
  <conditionalFormatting sqref="C256">
    <cfRule type="cellIs" dxfId="137" priority="41" stopIfTrue="1" operator="lessThanOrEqual">
      <formula>0</formula>
    </cfRule>
  </conditionalFormatting>
  <conditionalFormatting sqref="C335">
    <cfRule type="cellIs" dxfId="136" priority="40" stopIfTrue="1" operator="lessThanOrEqual">
      <formula>0</formula>
    </cfRule>
  </conditionalFormatting>
  <conditionalFormatting sqref="C355">
    <cfRule type="cellIs" dxfId="135" priority="39" stopIfTrue="1" operator="lessThanOrEqual">
      <formula>0</formula>
    </cfRule>
  </conditionalFormatting>
  <conditionalFormatting sqref="B246">
    <cfRule type="cellIs" dxfId="134" priority="23" stopIfTrue="1" operator="lessThanOrEqual">
      <formula>0</formula>
    </cfRule>
  </conditionalFormatting>
  <conditionalFormatting sqref="B9:B13 B261 B259 B353 B347:B348 B350 B331:B343 B357:B359 B247:B257 B160:B194 B108:B110 B56:B103 B263:B328 B196:B245 B113:B156 B23:B54 B15:B19">
    <cfRule type="cellIs" dxfId="133" priority="38" stopIfTrue="1" operator="lessThanOrEqual">
      <formula>0</formula>
    </cfRule>
  </conditionalFormatting>
  <conditionalFormatting sqref="B20:B22">
    <cfRule type="cellIs" dxfId="132" priority="37" stopIfTrue="1" operator="lessThanOrEqual">
      <formula>0</formula>
    </cfRule>
  </conditionalFormatting>
  <conditionalFormatting sqref="B157:B159">
    <cfRule type="cellIs" dxfId="131" priority="36" stopIfTrue="1" operator="lessThanOrEqual">
      <formula>0</formula>
    </cfRule>
  </conditionalFormatting>
  <conditionalFormatting sqref="B195">
    <cfRule type="cellIs" dxfId="130" priority="35" stopIfTrue="1" operator="lessThanOrEqual">
      <formula>0</formula>
    </cfRule>
  </conditionalFormatting>
  <conditionalFormatting sqref="B329:B330 B355:B356 B349 B351:B352 B344:B346">
    <cfRule type="cellIs" dxfId="129" priority="34" stopIfTrue="1" operator="lessThanOrEqual">
      <formula>0</formula>
    </cfRule>
  </conditionalFormatting>
  <conditionalFormatting sqref="B112">
    <cfRule type="cellIs" dxfId="128" priority="33" stopIfTrue="1" operator="lessThanOrEqual">
      <formula>0</formula>
    </cfRule>
  </conditionalFormatting>
  <conditionalFormatting sqref="B111">
    <cfRule type="cellIs" dxfId="127" priority="32" stopIfTrue="1" operator="lessThanOrEqual">
      <formula>0</formula>
    </cfRule>
  </conditionalFormatting>
  <conditionalFormatting sqref="B354">
    <cfRule type="cellIs" dxfId="126" priority="31" stopIfTrue="1" operator="lessThanOrEqual">
      <formula>0</formula>
    </cfRule>
  </conditionalFormatting>
  <conditionalFormatting sqref="B260">
    <cfRule type="cellIs" dxfId="125" priority="30" stopIfTrue="1" operator="lessThanOrEqual">
      <formula>0</formula>
    </cfRule>
  </conditionalFormatting>
  <conditionalFormatting sqref="B258">
    <cfRule type="cellIs" dxfId="124" priority="29" stopIfTrue="1" operator="lessThanOrEqual">
      <formula>0</formula>
    </cfRule>
  </conditionalFormatting>
  <conditionalFormatting sqref="B262">
    <cfRule type="cellIs" dxfId="123" priority="28" stopIfTrue="1" operator="lessThanOrEqual">
      <formula>0</formula>
    </cfRule>
  </conditionalFormatting>
  <conditionalFormatting sqref="B104">
    <cfRule type="cellIs" dxfId="122" priority="27" stopIfTrue="1" operator="lessThanOrEqual">
      <formula>0</formula>
    </cfRule>
  </conditionalFormatting>
  <conditionalFormatting sqref="B105">
    <cfRule type="cellIs" dxfId="121" priority="26" stopIfTrue="1" operator="lessThanOrEqual">
      <formula>0</formula>
    </cfRule>
  </conditionalFormatting>
  <conditionalFormatting sqref="B106">
    <cfRule type="cellIs" dxfId="120" priority="25" stopIfTrue="1" operator="lessThanOrEqual">
      <formula>0</formula>
    </cfRule>
  </conditionalFormatting>
  <conditionalFormatting sqref="B107">
    <cfRule type="cellIs" dxfId="119" priority="24" stopIfTrue="1" operator="lessThanOrEqual">
      <formula>0</formula>
    </cfRule>
  </conditionalFormatting>
  <conditionalFormatting sqref="B361:B363 B365:B366 A367 D365:H366 D361:G363 G370:H370 B370 D370:E371 A373 D372:G372 G371 C373:G373 D374:G374 A360:G360 A364:H364 A368:H368 A372:B372 A376:H377">
    <cfRule type="cellIs" dxfId="118" priority="22" stopIfTrue="1" operator="lessThanOrEqual">
      <formula>0</formula>
    </cfRule>
  </conditionalFormatting>
  <conditionalFormatting sqref="H360:H363">
    <cfRule type="cellIs" dxfId="117" priority="21" stopIfTrue="1" operator="lessThanOrEqual">
      <formula>0</formula>
    </cfRule>
  </conditionalFormatting>
  <conditionalFormatting sqref="B367:E367">
    <cfRule type="cellIs" dxfId="116" priority="20" stopIfTrue="1" operator="lessThanOrEqual">
      <formula>0</formula>
    </cfRule>
  </conditionalFormatting>
  <conditionalFormatting sqref="H367">
    <cfRule type="cellIs" dxfId="115" priority="19" stopIfTrue="1" operator="lessThanOrEqual">
      <formula>0</formula>
    </cfRule>
  </conditionalFormatting>
  <conditionalFormatting sqref="F367">
    <cfRule type="cellIs" dxfId="114" priority="18" stopIfTrue="1" operator="lessThanOrEqual">
      <formula>0</formula>
    </cfRule>
  </conditionalFormatting>
  <conditionalFormatting sqref="G367">
    <cfRule type="cellIs" dxfId="113" priority="17" stopIfTrue="1" operator="lessThanOrEqual">
      <formula>0</formula>
    </cfRule>
  </conditionalFormatting>
  <conditionalFormatting sqref="D375:G375">
    <cfRule type="cellIs" dxfId="112" priority="8" stopIfTrue="1" operator="lessThanOrEqual">
      <formula>0</formula>
    </cfRule>
  </conditionalFormatting>
  <conditionalFormatting sqref="B371">
    <cfRule type="cellIs" dxfId="111" priority="16" stopIfTrue="1" operator="lessThanOrEqual">
      <formula>0</formula>
    </cfRule>
  </conditionalFormatting>
  <conditionalFormatting sqref="C372">
    <cfRule type="cellIs" dxfId="110" priority="15" stopIfTrue="1" operator="lessThanOrEqual">
      <formula>0</formula>
    </cfRule>
  </conditionalFormatting>
  <conditionalFormatting sqref="H371:H372">
    <cfRule type="cellIs" dxfId="109" priority="14" stopIfTrue="1" operator="lessThanOrEqual">
      <formula>0</formula>
    </cfRule>
  </conditionalFormatting>
  <conditionalFormatting sqref="B373:B374">
    <cfRule type="cellIs" dxfId="108" priority="13" stopIfTrue="1" operator="lessThanOrEqual">
      <formula>0</formula>
    </cfRule>
  </conditionalFormatting>
  <conditionalFormatting sqref="H373">
    <cfRule type="cellIs" dxfId="107" priority="12" stopIfTrue="1" operator="lessThanOrEqual">
      <formula>0</formula>
    </cfRule>
  </conditionalFormatting>
  <conditionalFormatting sqref="H374">
    <cfRule type="cellIs" dxfId="106" priority="11" stopIfTrue="1" operator="lessThanOrEqual">
      <formula>0</formula>
    </cfRule>
  </conditionalFormatting>
  <conditionalFormatting sqref="G369:H369 D369:E369">
    <cfRule type="cellIs" dxfId="105" priority="10" stopIfTrue="1" operator="lessThanOrEqual">
      <formula>0</formula>
    </cfRule>
  </conditionalFormatting>
  <conditionalFormatting sqref="B369">
    <cfRule type="cellIs" dxfId="104" priority="9" stopIfTrue="1" operator="lessThanOrEqual">
      <formula>0</formula>
    </cfRule>
  </conditionalFormatting>
  <conditionalFormatting sqref="B375">
    <cfRule type="cellIs" dxfId="103" priority="7" stopIfTrue="1" operator="lessThanOrEqual">
      <formula>0</formula>
    </cfRule>
  </conditionalFormatting>
  <conditionalFormatting sqref="H375">
    <cfRule type="cellIs" dxfId="102" priority="6" stopIfTrue="1" operator="lessThanOrEqual">
      <formula>0</formula>
    </cfRule>
  </conditionalFormatting>
  <conditionalFormatting sqref="B378 D378:H378">
    <cfRule type="cellIs" dxfId="101" priority="5" stopIfTrue="1" operator="lessThanOrEqual">
      <formula>0</formula>
    </cfRule>
  </conditionalFormatting>
  <conditionalFormatting sqref="D379:E379 G379 A379:B379">
    <cfRule type="cellIs" dxfId="100" priority="4" stopIfTrue="1" operator="lessThanOrEqual">
      <formula>0</formula>
    </cfRule>
  </conditionalFormatting>
  <conditionalFormatting sqref="H379">
    <cfRule type="cellIs" dxfId="99" priority="3" stopIfTrue="1" operator="lessThanOrEqual">
      <formula>0</formula>
    </cfRule>
  </conditionalFormatting>
  <conditionalFormatting sqref="C379">
    <cfRule type="cellIs" dxfId="98" priority="2" stopIfTrue="1" operator="lessThanOrEqual">
      <formula>0</formula>
    </cfRule>
  </conditionalFormatting>
  <conditionalFormatting sqref="F379">
    <cfRule type="cellIs" dxfId="97" priority="1" stopIfTrue="1" operator="lessThanOrEqual">
      <formula>0</formula>
    </cfRule>
  </conditionalFormatting>
  <hyperlinks>
    <hyperlink ref="H19" r:id="rId1"/>
    <hyperlink ref="H20" r:id="rId2"/>
    <hyperlink ref="H21" r:id="rId3"/>
    <hyperlink ref="H22" r:id="rId4"/>
    <hyperlink ref="H13" r:id="rId5"/>
    <hyperlink ref="H28" r:id="rId6"/>
    <hyperlink ref="H31" r:id="rId7"/>
    <hyperlink ref="H32" r:id="rId8"/>
    <hyperlink ref="H15" r:id="rId9"/>
    <hyperlink ref="H12" r:id="rId10"/>
    <hyperlink ref="H38" r:id="rId11"/>
    <hyperlink ref="H39" r:id="rId12"/>
    <hyperlink ref="H44" r:id="rId13"/>
    <hyperlink ref="H45" r:id="rId14"/>
    <hyperlink ref="H18" r:id="rId15"/>
    <hyperlink ref="H23" r:id="rId16"/>
    <hyperlink ref="H11" r:id="rId17" display="Prorroga y Modificación del Contrato de Arrendamiento N° 05/2014"/>
    <hyperlink ref="H10" r:id="rId18" display="Prorroga y Modificación del Contrato de Arrendamiento N° 02/2014"/>
    <hyperlink ref="H9" r:id="rId19" display="Prorroga y Modificación del Contrato de Arrendamiento N° 01/2014"/>
    <hyperlink ref="H16" r:id="rId20"/>
    <hyperlink ref="H26" r:id="rId21"/>
    <hyperlink ref="H34" r:id="rId22"/>
    <hyperlink ref="H48" r:id="rId23"/>
    <hyperlink ref="H27" r:id="rId24"/>
    <hyperlink ref="H49" r:id="rId25"/>
    <hyperlink ref="H40" r:id="rId26"/>
    <hyperlink ref="H41" r:id="rId27"/>
    <hyperlink ref="H42" r:id="rId28"/>
    <hyperlink ref="H43" r:id="rId29"/>
    <hyperlink ref="H52" r:id="rId30"/>
    <hyperlink ref="H50" r:id="rId31"/>
    <hyperlink ref="H57" r:id="rId32"/>
    <hyperlink ref="H56" r:id="rId33"/>
    <hyperlink ref="H55" r:id="rId34"/>
    <hyperlink ref="H54" r:id="rId35"/>
    <hyperlink ref="H33" r:id="rId36"/>
    <hyperlink ref="H35" r:id="rId37"/>
    <hyperlink ref="H36" r:id="rId38"/>
    <hyperlink ref="H37" r:id="rId39"/>
    <hyperlink ref="H117" r:id="rId40"/>
    <hyperlink ref="H144" r:id="rId41"/>
    <hyperlink ref="H145" r:id="rId42"/>
    <hyperlink ref="H58" r:id="rId43"/>
    <hyperlink ref="H59" r:id="rId44"/>
    <hyperlink ref="H53" r:id="rId45"/>
    <hyperlink ref="H116" r:id="rId46"/>
    <hyperlink ref="H115" r:id="rId47"/>
    <hyperlink ref="H24" r:id="rId48"/>
    <hyperlink ref="H25" r:id="rId49"/>
    <hyperlink ref="H121" r:id="rId50"/>
    <hyperlink ref="H122" r:id="rId51"/>
    <hyperlink ref="H123" r:id="rId52"/>
    <hyperlink ref="H60" r:id="rId53"/>
    <hyperlink ref="H29" r:id="rId54"/>
    <hyperlink ref="H30" r:id="rId55"/>
    <hyperlink ref="H46" r:id="rId56"/>
    <hyperlink ref="H47" r:id="rId57"/>
    <hyperlink ref="H61" r:id="rId58"/>
    <hyperlink ref="H109" r:id="rId59"/>
    <hyperlink ref="H110" r:id="rId60"/>
    <hyperlink ref="H111" r:id="rId61"/>
    <hyperlink ref="H112" r:id="rId62"/>
    <hyperlink ref="H113" r:id="rId63"/>
    <hyperlink ref="H114" r:id="rId64"/>
    <hyperlink ref="H118" r:id="rId65"/>
    <hyperlink ref="H119" r:id="rId66"/>
    <hyperlink ref="H120" r:id="rId67"/>
    <hyperlink ref="H124" r:id="rId68"/>
    <hyperlink ref="H125" r:id="rId69"/>
    <hyperlink ref="H126" r:id="rId70"/>
    <hyperlink ref="H127" r:id="rId71"/>
    <hyperlink ref="H128" r:id="rId72"/>
    <hyperlink ref="H129" r:id="rId73"/>
    <hyperlink ref="H130" r:id="rId74"/>
    <hyperlink ref="H131" r:id="rId75"/>
    <hyperlink ref="H132" r:id="rId76"/>
    <hyperlink ref="H133" r:id="rId77"/>
    <hyperlink ref="H134" r:id="rId78"/>
    <hyperlink ref="H135" r:id="rId79"/>
    <hyperlink ref="H136" r:id="rId80"/>
    <hyperlink ref="H137" r:id="rId81"/>
    <hyperlink ref="H138" r:id="rId82"/>
    <hyperlink ref="H139" r:id="rId83"/>
    <hyperlink ref="H140" r:id="rId84"/>
    <hyperlink ref="H141" r:id="rId85"/>
    <hyperlink ref="H142" r:id="rId86"/>
    <hyperlink ref="H160" r:id="rId87"/>
    <hyperlink ref="H168" r:id="rId88"/>
    <hyperlink ref="H170" r:id="rId89"/>
    <hyperlink ref="H171" r:id="rId90"/>
    <hyperlink ref="H172" r:id="rId91"/>
    <hyperlink ref="H173" r:id="rId92"/>
    <hyperlink ref="H174" r:id="rId93"/>
    <hyperlink ref="H175" r:id="rId94"/>
    <hyperlink ref="H169" r:id="rId95"/>
    <hyperlink ref="H186" r:id="rId96"/>
    <hyperlink ref="H187" r:id="rId97"/>
    <hyperlink ref="H191" r:id="rId98"/>
    <hyperlink ref="H156" r:id="rId99"/>
    <hyperlink ref="H157" r:id="rId100"/>
    <hyperlink ref="H158" r:id="rId101"/>
    <hyperlink ref="H159" r:id="rId102"/>
    <hyperlink ref="H62" r:id="rId103"/>
    <hyperlink ref="H63" r:id="rId104"/>
    <hyperlink ref="H64" r:id="rId105"/>
    <hyperlink ref="H65" r:id="rId106"/>
    <hyperlink ref="H66" r:id="rId107"/>
    <hyperlink ref="H67" r:id="rId108"/>
    <hyperlink ref="H69" r:id="rId109"/>
    <hyperlink ref="H71" r:id="rId110"/>
    <hyperlink ref="H72" r:id="rId111"/>
    <hyperlink ref="H73" r:id="rId112"/>
    <hyperlink ref="H74" r:id="rId113"/>
    <hyperlink ref="H75" r:id="rId114"/>
    <hyperlink ref="H76" r:id="rId115"/>
    <hyperlink ref="H78" r:id="rId116"/>
    <hyperlink ref="H80" r:id="rId117"/>
    <hyperlink ref="H81" r:id="rId118"/>
    <hyperlink ref="H83" r:id="rId119"/>
    <hyperlink ref="H84" r:id="rId120"/>
    <hyperlink ref="H85" r:id="rId121"/>
    <hyperlink ref="H91" r:id="rId122"/>
    <hyperlink ref="H92" r:id="rId123"/>
    <hyperlink ref="H94" r:id="rId124"/>
    <hyperlink ref="H95" r:id="rId125"/>
    <hyperlink ref="H96" r:id="rId126"/>
    <hyperlink ref="H97" r:id="rId127"/>
    <hyperlink ref="H98" r:id="rId128"/>
    <hyperlink ref="H99" r:id="rId129"/>
    <hyperlink ref="H100" r:id="rId130"/>
    <hyperlink ref="H101" r:id="rId131"/>
    <hyperlink ref="H102"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61" r:id="rId143"/>
    <hyperlink ref="H162" r:id="rId144"/>
    <hyperlink ref="H163" r:id="rId145"/>
    <hyperlink ref="H164" r:id="rId146"/>
    <hyperlink ref="H165" r:id="rId147"/>
    <hyperlink ref="H166" r:id="rId148"/>
    <hyperlink ref="H167" r:id="rId149"/>
    <hyperlink ref="H176" r:id="rId150"/>
    <hyperlink ref="H177" r:id="rId151"/>
    <hyperlink ref="H178" r:id="rId152"/>
    <hyperlink ref="H188" r:id="rId153"/>
    <hyperlink ref="H189" r:id="rId154"/>
    <hyperlink ref="H190" r:id="rId155"/>
    <hyperlink ref="H212" r:id="rId156"/>
    <hyperlink ref="H213" r:id="rId157"/>
    <hyperlink ref="H219" r:id="rId158"/>
    <hyperlink ref="H17" r:id="rId159"/>
    <hyperlink ref="H214" r:id="rId160"/>
    <hyperlink ref="H203" r:id="rId161"/>
    <hyperlink ref="H197" r:id="rId162"/>
    <hyperlink ref="H82" r:id="rId163"/>
    <hyperlink ref="H221" r:id="rId164"/>
    <hyperlink ref="H90" r:id="rId165"/>
    <hyperlink ref="H229" r:id="rId166"/>
    <hyperlink ref="H211" r:id="rId167"/>
    <hyperlink ref="H210" r:id="rId168"/>
    <hyperlink ref="H209" r:id="rId169"/>
    <hyperlink ref="H193" r:id="rId170"/>
    <hyperlink ref="H181" r:id="rId171"/>
    <hyperlink ref="H180" r:id="rId172"/>
    <hyperlink ref="H179" r:id="rId173"/>
    <hyperlink ref="H93" r:id="rId174"/>
    <hyperlink ref="H68" r:id="rId175"/>
    <hyperlink ref="H70" r:id="rId176"/>
    <hyperlink ref="H77" r:id="rId177"/>
    <hyperlink ref="H86" r:id="rId178"/>
    <hyperlink ref="H87" r:id="rId179"/>
    <hyperlink ref="H88" r:id="rId180"/>
    <hyperlink ref="H89" r:id="rId181"/>
    <hyperlink ref="H198" r:id="rId182"/>
    <hyperlink ref="H199" r:id="rId183"/>
    <hyperlink ref="H200" r:id="rId184"/>
    <hyperlink ref="H201" r:id="rId185"/>
    <hyperlink ref="H202" r:id="rId186"/>
    <hyperlink ref="H194" r:id="rId187"/>
    <hyperlink ref="H195" r:id="rId188"/>
    <hyperlink ref="H233" r:id="rId189"/>
    <hyperlink ref="H234" r:id="rId190"/>
    <hyperlink ref="H230" r:id="rId191"/>
    <hyperlink ref="H231" r:id="rId192"/>
    <hyperlink ref="H182" r:id="rId193"/>
    <hyperlink ref="H222" r:id="rId194"/>
    <hyperlink ref="H215" r:id="rId195"/>
    <hyperlink ref="H216" r:id="rId196"/>
    <hyperlink ref="H217" r:id="rId197"/>
    <hyperlink ref="H218" r:id="rId198"/>
    <hyperlink ref="H240" r:id="rId199"/>
    <hyperlink ref="H223" r:id="rId200"/>
    <hyperlink ref="H183" r:id="rId201"/>
    <hyperlink ref="H184" r:id="rId202"/>
    <hyperlink ref="H185" r:id="rId203"/>
    <hyperlink ref="H232" r:id="rId204"/>
    <hyperlink ref="H236" r:id="rId205"/>
    <hyperlink ref="H247" r:id="rId206"/>
    <hyperlink ref="H220" r:id="rId207"/>
    <hyperlink ref="H196" r:id="rId208"/>
    <hyperlink ref="H238" r:id="rId209"/>
    <hyperlink ref="H239" r:id="rId210"/>
    <hyperlink ref="H248" r:id="rId211"/>
    <hyperlink ref="H192" r:id="rId212"/>
    <hyperlink ref="H237" r:id="rId213"/>
    <hyperlink ref="H249" r:id="rId214"/>
    <hyperlink ref="H255" r:id="rId215"/>
    <hyperlink ref="H243" r:id="rId216"/>
    <hyperlink ref="H245" r:id="rId217"/>
    <hyperlink ref="H224" r:id="rId218"/>
    <hyperlink ref="H235" r:id="rId219"/>
    <hyperlink ref="H268" r:id="rId220"/>
    <hyperlink ref="H276" r:id="rId221"/>
    <hyperlink ref="H265" r:id="rId222"/>
    <hyperlink ref="H266" r:id="rId223"/>
    <hyperlink ref="H267" r:id="rId224"/>
    <hyperlink ref="H225" r:id="rId225"/>
    <hyperlink ref="H226" r:id="rId226"/>
    <hyperlink ref="H227" r:id="rId227"/>
    <hyperlink ref="H244" r:id="rId228"/>
    <hyperlink ref="H250" r:id="rId229"/>
    <hyperlink ref="H269" r:id="rId230"/>
    <hyperlink ref="H228" r:id="rId231"/>
    <hyperlink ref="H282" r:id="rId232"/>
    <hyperlink ref="H281" r:id="rId233"/>
    <hyperlink ref="H275" r:id="rId234"/>
    <hyperlink ref="H274" r:id="rId235"/>
    <hyperlink ref="H272" r:id="rId236"/>
    <hyperlink ref="H270" r:id="rId237"/>
    <hyperlink ref="H251" r:id="rId238"/>
    <hyperlink ref="H271" r:id="rId239"/>
    <hyperlink ref="H252" r:id="rId240"/>
    <hyperlink ref="H253" r:id="rId241"/>
    <hyperlink ref="H254" r:id="rId242"/>
    <hyperlink ref="H273" r:id="rId243"/>
    <hyperlink ref="H241" r:id="rId244"/>
    <hyperlink ref="H242" r:id="rId245"/>
    <hyperlink ref="H204" r:id="rId246" display="Contrato de Suminstro N° 28/2015"/>
    <hyperlink ref="H205" r:id="rId247" display="Contrato de Suminstro N° 29/2015"/>
    <hyperlink ref="H206" r:id="rId248" display="Contrato de Suminstro N° 30/2015"/>
    <hyperlink ref="H207" r:id="rId249" display="Contrato de Suminstro N° 31/2015"/>
    <hyperlink ref="H208" r:id="rId250" display="Contrato de Suminstro N° 32/2015"/>
    <hyperlink ref="H280" r:id="rId251"/>
    <hyperlink ref="H256" r:id="rId252"/>
    <hyperlink ref="H257" r:id="rId253"/>
    <hyperlink ref="H259" r:id="rId254"/>
    <hyperlink ref="H261" r:id="rId255"/>
    <hyperlink ref="H263" r:id="rId256"/>
    <hyperlink ref="H264" r:id="rId257"/>
    <hyperlink ref="H283" r:id="rId258"/>
    <hyperlink ref="H284" r:id="rId259"/>
    <hyperlink ref="H285" r:id="rId260"/>
    <hyperlink ref="H286" r:id="rId261"/>
    <hyperlink ref="H287" r:id="rId262"/>
    <hyperlink ref="H288" r:id="rId263"/>
    <hyperlink ref="H289" r:id="rId264"/>
    <hyperlink ref="H304" r:id="rId265"/>
    <hyperlink ref="H103" r:id="rId266" display="334/2015"/>
    <hyperlink ref="H108" r:id="rId267"/>
    <hyperlink ref="H277" r:id="rId268"/>
    <hyperlink ref="H278" r:id="rId269"/>
    <hyperlink ref="H279" r:id="rId270"/>
    <hyperlink ref="H290" r:id="rId271"/>
    <hyperlink ref="H291" r:id="rId272"/>
    <hyperlink ref="H292" r:id="rId273"/>
    <hyperlink ref="H298" r:id="rId274"/>
    <hyperlink ref="H299" r:id="rId275"/>
    <hyperlink ref="H323" r:id="rId276"/>
    <hyperlink ref="H327" r:id="rId277"/>
    <hyperlink ref="H305" r:id="rId278"/>
    <hyperlink ref="H300" r:id="rId279"/>
    <hyperlink ref="H301" r:id="rId280"/>
    <hyperlink ref="H302" r:id="rId281"/>
    <hyperlink ref="H303" r:id="rId282"/>
    <hyperlink ref="H316" r:id="rId283"/>
    <hyperlink ref="H325" r:id="rId284"/>
    <hyperlink ref="H326" r:id="rId285"/>
    <hyperlink ref="H313" r:id="rId286"/>
    <hyperlink ref="H314" r:id="rId287"/>
    <hyperlink ref="H311" r:id="rId288"/>
    <hyperlink ref="H312" r:id="rId289"/>
    <hyperlink ref="H324" r:id="rId290"/>
    <hyperlink ref="H293" r:id="rId291"/>
    <hyperlink ref="H297" r:id="rId292"/>
    <hyperlink ref="H294" r:id="rId293"/>
    <hyperlink ref="H295" r:id="rId294"/>
    <hyperlink ref="H296" r:id="rId295"/>
    <hyperlink ref="H315" r:id="rId296"/>
    <hyperlink ref="H332" r:id="rId297"/>
    <hyperlink ref="H334" r:id="rId298"/>
    <hyperlink ref="H330" r:id="rId299"/>
    <hyperlink ref="H329" r:id="rId300"/>
    <hyperlink ref="H328" r:id="rId301"/>
    <hyperlink ref="H322" r:id="rId302"/>
    <hyperlink ref="H321" r:id="rId303"/>
    <hyperlink ref="H320" r:id="rId304"/>
    <hyperlink ref="H319" r:id="rId305"/>
    <hyperlink ref="H318" r:id="rId306"/>
    <hyperlink ref="H317" r:id="rId307"/>
    <hyperlink ref="H310" r:id="rId308"/>
    <hyperlink ref="H309" r:id="rId309"/>
    <hyperlink ref="H333" r:id="rId310"/>
    <hyperlink ref="H336" r:id="rId311"/>
    <hyperlink ref="H337" r:id="rId312"/>
    <hyperlink ref="H338" r:id="rId313"/>
    <hyperlink ref="H339" r:id="rId314"/>
    <hyperlink ref="H340" r:id="rId315"/>
    <hyperlink ref="H341" r:id="rId316"/>
    <hyperlink ref="H357" r:id="rId317"/>
    <hyperlink ref="H356" r:id="rId318"/>
    <hyperlink ref="H355" r:id="rId319"/>
    <hyperlink ref="H354" r:id="rId320"/>
    <hyperlink ref="H353" r:id="rId321"/>
    <hyperlink ref="H352" r:id="rId322"/>
    <hyperlink ref="H351" r:id="rId323"/>
    <hyperlink ref="H350" r:id="rId324"/>
    <hyperlink ref="H349" r:id="rId325"/>
    <hyperlink ref="H348" r:id="rId326"/>
    <hyperlink ref="H347" r:id="rId327"/>
    <hyperlink ref="H346" r:id="rId328"/>
    <hyperlink ref="H345" r:id="rId329"/>
    <hyperlink ref="H344" r:id="rId330"/>
    <hyperlink ref="H343" r:id="rId331"/>
    <hyperlink ref="H342" r:id="rId332"/>
    <hyperlink ref="H335" r:id="rId333"/>
    <hyperlink ref="H331" r:id="rId334"/>
    <hyperlink ref="H14" r:id="rId335"/>
    <hyperlink ref="H260" r:id="rId336"/>
    <hyperlink ref="H258" r:id="rId337"/>
    <hyperlink ref="H262" r:id="rId338"/>
    <hyperlink ref="H359" r:id="rId339"/>
    <hyperlink ref="H104" r:id="rId340" display="344/2015"/>
    <hyperlink ref="H105" r:id="rId341"/>
    <hyperlink ref="H106" r:id="rId342"/>
    <hyperlink ref="H107" r:id="rId343"/>
    <hyperlink ref="H246" r:id="rId344" display="377/2015"/>
    <hyperlink ref="H364" r:id="rId345"/>
    <hyperlink ref="H365" r:id="rId346"/>
    <hyperlink ref="H366" r:id="rId347"/>
    <hyperlink ref="H360" r:id="rId348" display="Contrto de Suministro N° 07/2015"/>
    <hyperlink ref="H361" r:id="rId349" display="Contrto de Suministro N° 08/2015"/>
    <hyperlink ref="H362" r:id="rId350"/>
    <hyperlink ref="H363" r:id="rId351"/>
    <hyperlink ref="H368" r:id="rId352"/>
    <hyperlink ref="H370" r:id="rId353"/>
    <hyperlink ref="H371" r:id="rId354"/>
    <hyperlink ref="H372" r:id="rId355"/>
    <hyperlink ref="H373" r:id="rId356"/>
    <hyperlink ref="H374" r:id="rId357"/>
    <hyperlink ref="H376" r:id="rId358"/>
    <hyperlink ref="H377" r:id="rId359"/>
    <hyperlink ref="H369" r:id="rId360"/>
    <hyperlink ref="H375" r:id="rId361"/>
    <hyperlink ref="H378" r:id="rId362"/>
    <hyperlink ref="H379" r:id="rId363"/>
  </hyperlinks>
  <printOptions horizontalCentered="1"/>
  <pageMargins left="0" right="0" top="0" bottom="0" header="0" footer="0"/>
  <pageSetup scale="45" orientation="landscape" r:id="rId364"/>
  <headerFooter alignWithMargins="0"/>
  <rowBreaks count="1" manualBreakCount="1">
    <brk id="358" max="16" man="1"/>
  </rowBreaks>
  <colBreaks count="1" manualBreakCount="1">
    <brk id="18" max="1048575" man="1"/>
  </colBreaks>
  <drawing r:id="rId36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R403"/>
  <sheetViews>
    <sheetView view="pageBreakPreview" topLeftCell="A10" zoomScale="75" zoomScaleNormal="87" zoomScaleSheetLayoutView="75" workbookViewId="0">
      <pane ySplit="5" topLeftCell="A263" activePane="bottomLeft" state="frozen"/>
      <selection activeCell="C10" sqref="C10"/>
      <selection pane="bottomLeft" activeCell="A143" sqref="A143"/>
    </sheetView>
  </sheetViews>
  <sheetFormatPr baseColWidth="10" defaultColWidth="11.7109375" defaultRowHeight="12.75" x14ac:dyDescent="0.2"/>
  <cols>
    <col min="1" max="1" width="4" style="361" customWidth="1"/>
    <col min="2" max="2" width="15.85546875" style="221" bestFit="1" customWidth="1"/>
    <col min="3" max="3" width="32.5703125" style="226" customWidth="1"/>
    <col min="4" max="4" width="32.5703125" style="4" customWidth="1"/>
    <col min="5" max="5" width="14.5703125" style="227" customWidth="1"/>
    <col min="6" max="6" width="14.5703125" style="228" customWidth="1"/>
    <col min="7" max="7" width="14.5703125" style="226" customWidth="1"/>
    <col min="8" max="8" width="27" style="226" customWidth="1"/>
    <col min="9" max="9" width="13.85546875" style="341" customWidth="1"/>
    <col min="10" max="12" width="11.7109375" style="222" customWidth="1"/>
    <col min="13" max="13" width="10.85546875" style="222" customWidth="1"/>
    <col min="14" max="14" width="5.7109375" style="223" customWidth="1"/>
    <col min="15" max="15" width="6" style="223" customWidth="1"/>
    <col min="16" max="16" width="5.85546875" style="223" customWidth="1"/>
    <col min="17" max="17" width="6.42578125" style="223" customWidth="1"/>
    <col min="18" max="18" width="45.140625" style="340" customWidth="1"/>
    <col min="19" max="29" width="11.7109375" style="222" customWidth="1"/>
    <col min="30" max="237" width="11.7109375" style="222"/>
    <col min="238" max="238" width="4" style="222" customWidth="1"/>
    <col min="239" max="239" width="15.85546875" style="222" bestFit="1" customWidth="1"/>
    <col min="240" max="240" width="30.7109375" style="222" customWidth="1"/>
    <col min="241" max="242" width="32.5703125" style="222" customWidth="1"/>
    <col min="243" max="245" width="14.5703125" style="222" customWidth="1"/>
    <col min="246" max="246" width="27" style="222" customWidth="1"/>
    <col min="247" max="247" width="13.85546875" style="222" customWidth="1"/>
    <col min="248" max="248" width="18.28515625" style="222" customWidth="1"/>
    <col min="249" max="249" width="16.28515625" style="222" customWidth="1"/>
    <col min="250" max="250" width="14" style="222" customWidth="1"/>
    <col min="251" max="251" width="16.7109375" style="222" customWidth="1"/>
    <col min="252" max="252" width="14.85546875" style="222" customWidth="1"/>
    <col min="253" max="253" width="15.42578125" style="222" customWidth="1"/>
    <col min="254" max="255" width="6.5703125" style="222" customWidth="1"/>
    <col min="256" max="256" width="8.42578125" style="222" customWidth="1"/>
    <col min="257" max="257" width="4.85546875" style="222" customWidth="1"/>
    <col min="258" max="258" width="10.140625" style="222" customWidth="1"/>
    <col min="259" max="259" width="10.5703125" style="222" customWidth="1"/>
    <col min="260" max="260" width="10.28515625" style="222" customWidth="1"/>
    <col min="261" max="261" width="12.85546875" style="222" customWidth="1"/>
    <col min="262" max="262" width="6.140625" style="222" customWidth="1"/>
    <col min="263" max="263" width="10.5703125" style="222" customWidth="1"/>
    <col min="264" max="264" width="11" style="222" customWidth="1"/>
    <col min="265" max="265" width="20.5703125" style="222" customWidth="1"/>
    <col min="266" max="273" width="11.7109375" style="222" customWidth="1"/>
    <col min="274" max="274" width="45.140625" style="222" customWidth="1"/>
    <col min="275" max="285" width="11.7109375" style="222" customWidth="1"/>
    <col min="286" max="493" width="11.7109375" style="222"/>
    <col min="494" max="494" width="4" style="222" customWidth="1"/>
    <col min="495" max="495" width="15.85546875" style="222" bestFit="1" customWidth="1"/>
    <col min="496" max="496" width="30.7109375" style="222" customWidth="1"/>
    <col min="497" max="498" width="32.5703125" style="222" customWidth="1"/>
    <col min="499" max="501" width="14.5703125" style="222" customWidth="1"/>
    <col min="502" max="502" width="27" style="222" customWidth="1"/>
    <col min="503" max="503" width="13.85546875" style="222" customWidth="1"/>
    <col min="504" max="504" width="18.28515625" style="222" customWidth="1"/>
    <col min="505" max="505" width="16.28515625" style="222" customWidth="1"/>
    <col min="506" max="506" width="14" style="222" customWidth="1"/>
    <col min="507" max="507" width="16.7109375" style="222" customWidth="1"/>
    <col min="508" max="508" width="14.85546875" style="222" customWidth="1"/>
    <col min="509" max="509" width="15.42578125" style="222" customWidth="1"/>
    <col min="510" max="511" width="6.5703125" style="222" customWidth="1"/>
    <col min="512" max="512" width="8.42578125" style="222" customWidth="1"/>
    <col min="513" max="513" width="4.85546875" style="222" customWidth="1"/>
    <col min="514" max="514" width="10.140625" style="222" customWidth="1"/>
    <col min="515" max="515" width="10.5703125" style="222" customWidth="1"/>
    <col min="516" max="516" width="10.28515625" style="222" customWidth="1"/>
    <col min="517" max="517" width="12.85546875" style="222" customWidth="1"/>
    <col min="518" max="518" width="6.140625" style="222" customWidth="1"/>
    <col min="519" max="519" width="10.5703125" style="222" customWidth="1"/>
    <col min="520" max="520" width="11" style="222" customWidth="1"/>
    <col min="521" max="521" width="20.5703125" style="222" customWidth="1"/>
    <col min="522" max="529" width="11.7109375" style="222" customWidth="1"/>
    <col min="530" max="530" width="45.140625" style="222" customWidth="1"/>
    <col min="531" max="541" width="11.7109375" style="222" customWidth="1"/>
    <col min="542" max="749" width="11.7109375" style="222"/>
    <col min="750" max="750" width="4" style="222" customWidth="1"/>
    <col min="751" max="751" width="15.85546875" style="222" bestFit="1" customWidth="1"/>
    <col min="752" max="752" width="30.7109375" style="222" customWidth="1"/>
    <col min="753" max="754" width="32.5703125" style="222" customWidth="1"/>
    <col min="755" max="757" width="14.5703125" style="222" customWidth="1"/>
    <col min="758" max="758" width="27" style="222" customWidth="1"/>
    <col min="759" max="759" width="13.85546875" style="222" customWidth="1"/>
    <col min="760" max="760" width="18.28515625" style="222" customWidth="1"/>
    <col min="761" max="761" width="16.28515625" style="222" customWidth="1"/>
    <col min="762" max="762" width="14" style="222" customWidth="1"/>
    <col min="763" max="763" width="16.7109375" style="222" customWidth="1"/>
    <col min="764" max="764" width="14.85546875" style="222" customWidth="1"/>
    <col min="765" max="765" width="15.42578125" style="222" customWidth="1"/>
    <col min="766" max="767" width="6.5703125" style="222" customWidth="1"/>
    <col min="768" max="768" width="8.42578125" style="222" customWidth="1"/>
    <col min="769" max="769" width="4.85546875" style="222" customWidth="1"/>
    <col min="770" max="770" width="10.140625" style="222" customWidth="1"/>
    <col min="771" max="771" width="10.5703125" style="222" customWidth="1"/>
    <col min="772" max="772" width="10.28515625" style="222" customWidth="1"/>
    <col min="773" max="773" width="12.85546875" style="222" customWidth="1"/>
    <col min="774" max="774" width="6.140625" style="222" customWidth="1"/>
    <col min="775" max="775" width="10.5703125" style="222" customWidth="1"/>
    <col min="776" max="776" width="11" style="222" customWidth="1"/>
    <col min="777" max="777" width="20.5703125" style="222" customWidth="1"/>
    <col min="778" max="785" width="11.7109375" style="222" customWidth="1"/>
    <col min="786" max="786" width="45.140625" style="222" customWidth="1"/>
    <col min="787" max="797" width="11.7109375" style="222" customWidth="1"/>
    <col min="798" max="1005" width="11.7109375" style="222"/>
    <col min="1006" max="1006" width="4" style="222" customWidth="1"/>
    <col min="1007" max="1007" width="15.85546875" style="222" bestFit="1" customWidth="1"/>
    <col min="1008" max="1008" width="30.7109375" style="222" customWidth="1"/>
    <col min="1009" max="1010" width="32.5703125" style="222" customWidth="1"/>
    <col min="1011" max="1013" width="14.5703125" style="222" customWidth="1"/>
    <col min="1014" max="1014" width="27" style="222" customWidth="1"/>
    <col min="1015" max="1015" width="13.85546875" style="222" customWidth="1"/>
    <col min="1016" max="1016" width="18.28515625" style="222" customWidth="1"/>
    <col min="1017" max="1017" width="16.28515625" style="222" customWidth="1"/>
    <col min="1018" max="1018" width="14" style="222" customWidth="1"/>
    <col min="1019" max="1019" width="16.7109375" style="222" customWidth="1"/>
    <col min="1020" max="1020" width="14.85546875" style="222" customWidth="1"/>
    <col min="1021" max="1021" width="15.42578125" style="222" customWidth="1"/>
    <col min="1022" max="1023" width="6.5703125" style="222" customWidth="1"/>
    <col min="1024" max="1024" width="8.42578125" style="222" customWidth="1"/>
    <col min="1025" max="1025" width="4.85546875" style="222" customWidth="1"/>
    <col min="1026" max="1026" width="10.140625" style="222" customWidth="1"/>
    <col min="1027" max="1027" width="10.5703125" style="222" customWidth="1"/>
    <col min="1028" max="1028" width="10.28515625" style="222" customWidth="1"/>
    <col min="1029" max="1029" width="12.85546875" style="222" customWidth="1"/>
    <col min="1030" max="1030" width="6.140625" style="222" customWidth="1"/>
    <col min="1031" max="1031" width="10.5703125" style="222" customWidth="1"/>
    <col min="1032" max="1032" width="11" style="222" customWidth="1"/>
    <col min="1033" max="1033" width="20.5703125" style="222" customWidth="1"/>
    <col min="1034" max="1041" width="11.7109375" style="222" customWidth="1"/>
    <col min="1042" max="1042" width="45.140625" style="222" customWidth="1"/>
    <col min="1043" max="1053" width="11.7109375" style="222" customWidth="1"/>
    <col min="1054" max="1261" width="11.7109375" style="222"/>
    <col min="1262" max="1262" width="4" style="222" customWidth="1"/>
    <col min="1263" max="1263" width="15.85546875" style="222" bestFit="1" customWidth="1"/>
    <col min="1264" max="1264" width="30.7109375" style="222" customWidth="1"/>
    <col min="1265" max="1266" width="32.5703125" style="222" customWidth="1"/>
    <col min="1267" max="1269" width="14.5703125" style="222" customWidth="1"/>
    <col min="1270" max="1270" width="27" style="222" customWidth="1"/>
    <col min="1271" max="1271" width="13.85546875" style="222" customWidth="1"/>
    <col min="1272" max="1272" width="18.28515625" style="222" customWidth="1"/>
    <col min="1273" max="1273" width="16.28515625" style="222" customWidth="1"/>
    <col min="1274" max="1274" width="14" style="222" customWidth="1"/>
    <col min="1275" max="1275" width="16.7109375" style="222" customWidth="1"/>
    <col min="1276" max="1276" width="14.85546875" style="222" customWidth="1"/>
    <col min="1277" max="1277" width="15.42578125" style="222" customWidth="1"/>
    <col min="1278" max="1279" width="6.5703125" style="222" customWidth="1"/>
    <col min="1280" max="1280" width="8.42578125" style="222" customWidth="1"/>
    <col min="1281" max="1281" width="4.85546875" style="222" customWidth="1"/>
    <col min="1282" max="1282" width="10.140625" style="222" customWidth="1"/>
    <col min="1283" max="1283" width="10.5703125" style="222" customWidth="1"/>
    <col min="1284" max="1284" width="10.28515625" style="222" customWidth="1"/>
    <col min="1285" max="1285" width="12.85546875" style="222" customWidth="1"/>
    <col min="1286" max="1286" width="6.140625" style="222" customWidth="1"/>
    <col min="1287" max="1287" width="10.5703125" style="222" customWidth="1"/>
    <col min="1288" max="1288" width="11" style="222" customWidth="1"/>
    <col min="1289" max="1289" width="20.5703125" style="222" customWidth="1"/>
    <col min="1290" max="1297" width="11.7109375" style="222" customWidth="1"/>
    <col min="1298" max="1298" width="45.140625" style="222" customWidth="1"/>
    <col min="1299" max="1309" width="11.7109375" style="222" customWidth="1"/>
    <col min="1310" max="1517" width="11.7109375" style="222"/>
    <col min="1518" max="1518" width="4" style="222" customWidth="1"/>
    <col min="1519" max="1519" width="15.85546875" style="222" bestFit="1" customWidth="1"/>
    <col min="1520" max="1520" width="30.7109375" style="222" customWidth="1"/>
    <col min="1521" max="1522" width="32.5703125" style="222" customWidth="1"/>
    <col min="1523" max="1525" width="14.5703125" style="222" customWidth="1"/>
    <col min="1526" max="1526" width="27" style="222" customWidth="1"/>
    <col min="1527" max="1527" width="13.85546875" style="222" customWidth="1"/>
    <col min="1528" max="1528" width="18.28515625" style="222" customWidth="1"/>
    <col min="1529" max="1529" width="16.28515625" style="222" customWidth="1"/>
    <col min="1530" max="1530" width="14" style="222" customWidth="1"/>
    <col min="1531" max="1531" width="16.7109375" style="222" customWidth="1"/>
    <col min="1532" max="1532" width="14.85546875" style="222" customWidth="1"/>
    <col min="1533" max="1533" width="15.42578125" style="222" customWidth="1"/>
    <col min="1534" max="1535" width="6.5703125" style="222" customWidth="1"/>
    <col min="1536" max="1536" width="8.42578125" style="222" customWidth="1"/>
    <col min="1537" max="1537" width="4.85546875" style="222" customWidth="1"/>
    <col min="1538" max="1538" width="10.140625" style="222" customWidth="1"/>
    <col min="1539" max="1539" width="10.5703125" style="222" customWidth="1"/>
    <col min="1540" max="1540" width="10.28515625" style="222" customWidth="1"/>
    <col min="1541" max="1541" width="12.85546875" style="222" customWidth="1"/>
    <col min="1542" max="1542" width="6.140625" style="222" customWidth="1"/>
    <col min="1543" max="1543" width="10.5703125" style="222" customWidth="1"/>
    <col min="1544" max="1544" width="11" style="222" customWidth="1"/>
    <col min="1545" max="1545" width="20.5703125" style="222" customWidth="1"/>
    <col min="1546" max="1553" width="11.7109375" style="222" customWidth="1"/>
    <col min="1554" max="1554" width="45.140625" style="222" customWidth="1"/>
    <col min="1555" max="1565" width="11.7109375" style="222" customWidth="1"/>
    <col min="1566" max="1773" width="11.7109375" style="222"/>
    <col min="1774" max="1774" width="4" style="222" customWidth="1"/>
    <col min="1775" max="1775" width="15.85546875" style="222" bestFit="1" customWidth="1"/>
    <col min="1776" max="1776" width="30.7109375" style="222" customWidth="1"/>
    <col min="1777" max="1778" width="32.5703125" style="222" customWidth="1"/>
    <col min="1779" max="1781" width="14.5703125" style="222" customWidth="1"/>
    <col min="1782" max="1782" width="27" style="222" customWidth="1"/>
    <col min="1783" max="1783" width="13.85546875" style="222" customWidth="1"/>
    <col min="1784" max="1784" width="18.28515625" style="222" customWidth="1"/>
    <col min="1785" max="1785" width="16.28515625" style="222" customWidth="1"/>
    <col min="1786" max="1786" width="14" style="222" customWidth="1"/>
    <col min="1787" max="1787" width="16.7109375" style="222" customWidth="1"/>
    <col min="1788" max="1788" width="14.85546875" style="222" customWidth="1"/>
    <col min="1789" max="1789" width="15.42578125" style="222" customWidth="1"/>
    <col min="1790" max="1791" width="6.5703125" style="222" customWidth="1"/>
    <col min="1792" max="1792" width="8.42578125" style="222" customWidth="1"/>
    <col min="1793" max="1793" width="4.85546875" style="222" customWidth="1"/>
    <col min="1794" max="1794" width="10.140625" style="222" customWidth="1"/>
    <col min="1795" max="1795" width="10.5703125" style="222" customWidth="1"/>
    <col min="1796" max="1796" width="10.28515625" style="222" customWidth="1"/>
    <col min="1797" max="1797" width="12.85546875" style="222" customWidth="1"/>
    <col min="1798" max="1798" width="6.140625" style="222" customWidth="1"/>
    <col min="1799" max="1799" width="10.5703125" style="222" customWidth="1"/>
    <col min="1800" max="1800" width="11" style="222" customWidth="1"/>
    <col min="1801" max="1801" width="20.5703125" style="222" customWidth="1"/>
    <col min="1802" max="1809" width="11.7109375" style="222" customWidth="1"/>
    <col min="1810" max="1810" width="45.140625" style="222" customWidth="1"/>
    <col min="1811" max="1821" width="11.7109375" style="222" customWidth="1"/>
    <col min="1822" max="2029" width="11.7109375" style="222"/>
    <col min="2030" max="2030" width="4" style="222" customWidth="1"/>
    <col min="2031" max="2031" width="15.85546875" style="222" bestFit="1" customWidth="1"/>
    <col min="2032" max="2032" width="30.7109375" style="222" customWidth="1"/>
    <col min="2033" max="2034" width="32.5703125" style="222" customWidth="1"/>
    <col min="2035" max="2037" width="14.5703125" style="222" customWidth="1"/>
    <col min="2038" max="2038" width="27" style="222" customWidth="1"/>
    <col min="2039" max="2039" width="13.85546875" style="222" customWidth="1"/>
    <col min="2040" max="2040" width="18.28515625" style="222" customWidth="1"/>
    <col min="2041" max="2041" width="16.28515625" style="222" customWidth="1"/>
    <col min="2042" max="2042" width="14" style="222" customWidth="1"/>
    <col min="2043" max="2043" width="16.7109375" style="222" customWidth="1"/>
    <col min="2044" max="2044" width="14.85546875" style="222" customWidth="1"/>
    <col min="2045" max="2045" width="15.42578125" style="222" customWidth="1"/>
    <col min="2046" max="2047" width="6.5703125" style="222" customWidth="1"/>
    <col min="2048" max="2048" width="8.42578125" style="222" customWidth="1"/>
    <col min="2049" max="2049" width="4.85546875" style="222" customWidth="1"/>
    <col min="2050" max="2050" width="10.140625" style="222" customWidth="1"/>
    <col min="2051" max="2051" width="10.5703125" style="222" customWidth="1"/>
    <col min="2052" max="2052" width="10.28515625" style="222" customWidth="1"/>
    <col min="2053" max="2053" width="12.85546875" style="222" customWidth="1"/>
    <col min="2054" max="2054" width="6.140625" style="222" customWidth="1"/>
    <col min="2055" max="2055" width="10.5703125" style="222" customWidth="1"/>
    <col min="2056" max="2056" width="11" style="222" customWidth="1"/>
    <col min="2057" max="2057" width="20.5703125" style="222" customWidth="1"/>
    <col min="2058" max="2065" width="11.7109375" style="222" customWidth="1"/>
    <col min="2066" max="2066" width="45.140625" style="222" customWidth="1"/>
    <col min="2067" max="2077" width="11.7109375" style="222" customWidth="1"/>
    <col min="2078" max="2285" width="11.7109375" style="222"/>
    <col min="2286" max="2286" width="4" style="222" customWidth="1"/>
    <col min="2287" max="2287" width="15.85546875" style="222" bestFit="1" customWidth="1"/>
    <col min="2288" max="2288" width="30.7109375" style="222" customWidth="1"/>
    <col min="2289" max="2290" width="32.5703125" style="222" customWidth="1"/>
    <col min="2291" max="2293" width="14.5703125" style="222" customWidth="1"/>
    <col min="2294" max="2294" width="27" style="222" customWidth="1"/>
    <col min="2295" max="2295" width="13.85546875" style="222" customWidth="1"/>
    <col min="2296" max="2296" width="18.28515625" style="222" customWidth="1"/>
    <col min="2297" max="2297" width="16.28515625" style="222" customWidth="1"/>
    <col min="2298" max="2298" width="14" style="222" customWidth="1"/>
    <col min="2299" max="2299" width="16.7109375" style="222" customWidth="1"/>
    <col min="2300" max="2300" width="14.85546875" style="222" customWidth="1"/>
    <col min="2301" max="2301" width="15.42578125" style="222" customWidth="1"/>
    <col min="2302" max="2303" width="6.5703125" style="222" customWidth="1"/>
    <col min="2304" max="2304" width="8.42578125" style="222" customWidth="1"/>
    <col min="2305" max="2305" width="4.85546875" style="222" customWidth="1"/>
    <col min="2306" max="2306" width="10.140625" style="222" customWidth="1"/>
    <col min="2307" max="2307" width="10.5703125" style="222" customWidth="1"/>
    <col min="2308" max="2308" width="10.28515625" style="222" customWidth="1"/>
    <col min="2309" max="2309" width="12.85546875" style="222" customWidth="1"/>
    <col min="2310" max="2310" width="6.140625" style="222" customWidth="1"/>
    <col min="2311" max="2311" width="10.5703125" style="222" customWidth="1"/>
    <col min="2312" max="2312" width="11" style="222" customWidth="1"/>
    <col min="2313" max="2313" width="20.5703125" style="222" customWidth="1"/>
    <col min="2314" max="2321" width="11.7109375" style="222" customWidth="1"/>
    <col min="2322" max="2322" width="45.140625" style="222" customWidth="1"/>
    <col min="2323" max="2333" width="11.7109375" style="222" customWidth="1"/>
    <col min="2334" max="2541" width="11.7109375" style="222"/>
    <col min="2542" max="2542" width="4" style="222" customWidth="1"/>
    <col min="2543" max="2543" width="15.85546875" style="222" bestFit="1" customWidth="1"/>
    <col min="2544" max="2544" width="30.7109375" style="222" customWidth="1"/>
    <col min="2545" max="2546" width="32.5703125" style="222" customWidth="1"/>
    <col min="2547" max="2549" width="14.5703125" style="222" customWidth="1"/>
    <col min="2550" max="2550" width="27" style="222" customWidth="1"/>
    <col min="2551" max="2551" width="13.85546875" style="222" customWidth="1"/>
    <col min="2552" max="2552" width="18.28515625" style="222" customWidth="1"/>
    <col min="2553" max="2553" width="16.28515625" style="222" customWidth="1"/>
    <col min="2554" max="2554" width="14" style="222" customWidth="1"/>
    <col min="2555" max="2555" width="16.7109375" style="222" customWidth="1"/>
    <col min="2556" max="2556" width="14.85546875" style="222" customWidth="1"/>
    <col min="2557" max="2557" width="15.42578125" style="222" customWidth="1"/>
    <col min="2558" max="2559" width="6.5703125" style="222" customWidth="1"/>
    <col min="2560" max="2560" width="8.42578125" style="222" customWidth="1"/>
    <col min="2561" max="2561" width="4.85546875" style="222" customWidth="1"/>
    <col min="2562" max="2562" width="10.140625" style="222" customWidth="1"/>
    <col min="2563" max="2563" width="10.5703125" style="222" customWidth="1"/>
    <col min="2564" max="2564" width="10.28515625" style="222" customWidth="1"/>
    <col min="2565" max="2565" width="12.85546875" style="222" customWidth="1"/>
    <col min="2566" max="2566" width="6.140625" style="222" customWidth="1"/>
    <col min="2567" max="2567" width="10.5703125" style="222" customWidth="1"/>
    <col min="2568" max="2568" width="11" style="222" customWidth="1"/>
    <col min="2569" max="2569" width="20.5703125" style="222" customWidth="1"/>
    <col min="2570" max="2577" width="11.7109375" style="222" customWidth="1"/>
    <col min="2578" max="2578" width="45.140625" style="222" customWidth="1"/>
    <col min="2579" max="2589" width="11.7109375" style="222" customWidth="1"/>
    <col min="2590" max="2797" width="11.7109375" style="222"/>
    <col min="2798" max="2798" width="4" style="222" customWidth="1"/>
    <col min="2799" max="2799" width="15.85546875" style="222" bestFit="1" customWidth="1"/>
    <col min="2800" max="2800" width="30.7109375" style="222" customWidth="1"/>
    <col min="2801" max="2802" width="32.5703125" style="222" customWidth="1"/>
    <col min="2803" max="2805" width="14.5703125" style="222" customWidth="1"/>
    <col min="2806" max="2806" width="27" style="222" customWidth="1"/>
    <col min="2807" max="2807" width="13.85546875" style="222" customWidth="1"/>
    <col min="2808" max="2808" width="18.28515625" style="222" customWidth="1"/>
    <col min="2809" max="2809" width="16.28515625" style="222" customWidth="1"/>
    <col min="2810" max="2810" width="14" style="222" customWidth="1"/>
    <col min="2811" max="2811" width="16.7109375" style="222" customWidth="1"/>
    <col min="2812" max="2812" width="14.85546875" style="222" customWidth="1"/>
    <col min="2813" max="2813" width="15.42578125" style="222" customWidth="1"/>
    <col min="2814" max="2815" width="6.5703125" style="222" customWidth="1"/>
    <col min="2816" max="2816" width="8.42578125" style="222" customWidth="1"/>
    <col min="2817" max="2817" width="4.85546875" style="222" customWidth="1"/>
    <col min="2818" max="2818" width="10.140625" style="222" customWidth="1"/>
    <col min="2819" max="2819" width="10.5703125" style="222" customWidth="1"/>
    <col min="2820" max="2820" width="10.28515625" style="222" customWidth="1"/>
    <col min="2821" max="2821" width="12.85546875" style="222" customWidth="1"/>
    <col min="2822" max="2822" width="6.140625" style="222" customWidth="1"/>
    <col min="2823" max="2823" width="10.5703125" style="222" customWidth="1"/>
    <col min="2824" max="2824" width="11" style="222" customWidth="1"/>
    <col min="2825" max="2825" width="20.5703125" style="222" customWidth="1"/>
    <col min="2826" max="2833" width="11.7109375" style="222" customWidth="1"/>
    <col min="2834" max="2834" width="45.140625" style="222" customWidth="1"/>
    <col min="2835" max="2845" width="11.7109375" style="222" customWidth="1"/>
    <col min="2846" max="3053" width="11.7109375" style="222"/>
    <col min="3054" max="3054" width="4" style="222" customWidth="1"/>
    <col min="3055" max="3055" width="15.85546875" style="222" bestFit="1" customWidth="1"/>
    <col min="3056" max="3056" width="30.7109375" style="222" customWidth="1"/>
    <col min="3057" max="3058" width="32.5703125" style="222" customWidth="1"/>
    <col min="3059" max="3061" width="14.5703125" style="222" customWidth="1"/>
    <col min="3062" max="3062" width="27" style="222" customWidth="1"/>
    <col min="3063" max="3063" width="13.85546875" style="222" customWidth="1"/>
    <col min="3064" max="3064" width="18.28515625" style="222" customWidth="1"/>
    <col min="3065" max="3065" width="16.28515625" style="222" customWidth="1"/>
    <col min="3066" max="3066" width="14" style="222" customWidth="1"/>
    <col min="3067" max="3067" width="16.7109375" style="222" customWidth="1"/>
    <col min="3068" max="3068" width="14.85546875" style="222" customWidth="1"/>
    <col min="3069" max="3069" width="15.42578125" style="222" customWidth="1"/>
    <col min="3070" max="3071" width="6.5703125" style="222" customWidth="1"/>
    <col min="3072" max="3072" width="8.42578125" style="222" customWidth="1"/>
    <col min="3073" max="3073" width="4.85546875" style="222" customWidth="1"/>
    <col min="3074" max="3074" width="10.140625" style="222" customWidth="1"/>
    <col min="3075" max="3075" width="10.5703125" style="222" customWidth="1"/>
    <col min="3076" max="3076" width="10.28515625" style="222" customWidth="1"/>
    <col min="3077" max="3077" width="12.85546875" style="222" customWidth="1"/>
    <col min="3078" max="3078" width="6.140625" style="222" customWidth="1"/>
    <col min="3079" max="3079" width="10.5703125" style="222" customWidth="1"/>
    <col min="3080" max="3080" width="11" style="222" customWidth="1"/>
    <col min="3081" max="3081" width="20.5703125" style="222" customWidth="1"/>
    <col min="3082" max="3089" width="11.7109375" style="222" customWidth="1"/>
    <col min="3090" max="3090" width="45.140625" style="222" customWidth="1"/>
    <col min="3091" max="3101" width="11.7109375" style="222" customWidth="1"/>
    <col min="3102" max="3309" width="11.7109375" style="222"/>
    <col min="3310" max="3310" width="4" style="222" customWidth="1"/>
    <col min="3311" max="3311" width="15.85546875" style="222" bestFit="1" customWidth="1"/>
    <col min="3312" max="3312" width="30.7109375" style="222" customWidth="1"/>
    <col min="3313" max="3314" width="32.5703125" style="222" customWidth="1"/>
    <col min="3315" max="3317" width="14.5703125" style="222" customWidth="1"/>
    <col min="3318" max="3318" width="27" style="222" customWidth="1"/>
    <col min="3319" max="3319" width="13.85546875" style="222" customWidth="1"/>
    <col min="3320" max="3320" width="18.28515625" style="222" customWidth="1"/>
    <col min="3321" max="3321" width="16.28515625" style="222" customWidth="1"/>
    <col min="3322" max="3322" width="14" style="222" customWidth="1"/>
    <col min="3323" max="3323" width="16.7109375" style="222" customWidth="1"/>
    <col min="3324" max="3324" width="14.85546875" style="222" customWidth="1"/>
    <col min="3325" max="3325" width="15.42578125" style="222" customWidth="1"/>
    <col min="3326" max="3327" width="6.5703125" style="222" customWidth="1"/>
    <col min="3328" max="3328" width="8.42578125" style="222" customWidth="1"/>
    <col min="3329" max="3329" width="4.85546875" style="222" customWidth="1"/>
    <col min="3330" max="3330" width="10.140625" style="222" customWidth="1"/>
    <col min="3331" max="3331" width="10.5703125" style="222" customWidth="1"/>
    <col min="3332" max="3332" width="10.28515625" style="222" customWidth="1"/>
    <col min="3333" max="3333" width="12.85546875" style="222" customWidth="1"/>
    <col min="3334" max="3334" width="6.140625" style="222" customWidth="1"/>
    <col min="3335" max="3335" width="10.5703125" style="222" customWidth="1"/>
    <col min="3336" max="3336" width="11" style="222" customWidth="1"/>
    <col min="3337" max="3337" width="20.5703125" style="222" customWidth="1"/>
    <col min="3338" max="3345" width="11.7109375" style="222" customWidth="1"/>
    <col min="3346" max="3346" width="45.140625" style="222" customWidth="1"/>
    <col min="3347" max="3357" width="11.7109375" style="222" customWidth="1"/>
    <col min="3358" max="3565" width="11.7109375" style="222"/>
    <col min="3566" max="3566" width="4" style="222" customWidth="1"/>
    <col min="3567" max="3567" width="15.85546875" style="222" bestFit="1" customWidth="1"/>
    <col min="3568" max="3568" width="30.7109375" style="222" customWidth="1"/>
    <col min="3569" max="3570" width="32.5703125" style="222" customWidth="1"/>
    <col min="3571" max="3573" width="14.5703125" style="222" customWidth="1"/>
    <col min="3574" max="3574" width="27" style="222" customWidth="1"/>
    <col min="3575" max="3575" width="13.85546875" style="222" customWidth="1"/>
    <col min="3576" max="3576" width="18.28515625" style="222" customWidth="1"/>
    <col min="3577" max="3577" width="16.28515625" style="222" customWidth="1"/>
    <col min="3578" max="3578" width="14" style="222" customWidth="1"/>
    <col min="3579" max="3579" width="16.7109375" style="222" customWidth="1"/>
    <col min="3580" max="3580" width="14.85546875" style="222" customWidth="1"/>
    <col min="3581" max="3581" width="15.42578125" style="222" customWidth="1"/>
    <col min="3582" max="3583" width="6.5703125" style="222" customWidth="1"/>
    <col min="3584" max="3584" width="8.42578125" style="222" customWidth="1"/>
    <col min="3585" max="3585" width="4.85546875" style="222" customWidth="1"/>
    <col min="3586" max="3586" width="10.140625" style="222" customWidth="1"/>
    <col min="3587" max="3587" width="10.5703125" style="222" customWidth="1"/>
    <col min="3588" max="3588" width="10.28515625" style="222" customWidth="1"/>
    <col min="3589" max="3589" width="12.85546875" style="222" customWidth="1"/>
    <col min="3590" max="3590" width="6.140625" style="222" customWidth="1"/>
    <col min="3591" max="3591" width="10.5703125" style="222" customWidth="1"/>
    <col min="3592" max="3592" width="11" style="222" customWidth="1"/>
    <col min="3593" max="3593" width="20.5703125" style="222" customWidth="1"/>
    <col min="3594" max="3601" width="11.7109375" style="222" customWidth="1"/>
    <col min="3602" max="3602" width="45.140625" style="222" customWidth="1"/>
    <col min="3603" max="3613" width="11.7109375" style="222" customWidth="1"/>
    <col min="3614" max="3821" width="11.7109375" style="222"/>
    <col min="3822" max="3822" width="4" style="222" customWidth="1"/>
    <col min="3823" max="3823" width="15.85546875" style="222" bestFit="1" customWidth="1"/>
    <col min="3824" max="3824" width="30.7109375" style="222" customWidth="1"/>
    <col min="3825" max="3826" width="32.5703125" style="222" customWidth="1"/>
    <col min="3827" max="3829" width="14.5703125" style="222" customWidth="1"/>
    <col min="3830" max="3830" width="27" style="222" customWidth="1"/>
    <col min="3831" max="3831" width="13.85546875" style="222" customWidth="1"/>
    <col min="3832" max="3832" width="18.28515625" style="222" customWidth="1"/>
    <col min="3833" max="3833" width="16.28515625" style="222" customWidth="1"/>
    <col min="3834" max="3834" width="14" style="222" customWidth="1"/>
    <col min="3835" max="3835" width="16.7109375" style="222" customWidth="1"/>
    <col min="3836" max="3836" width="14.85546875" style="222" customWidth="1"/>
    <col min="3837" max="3837" width="15.42578125" style="222" customWidth="1"/>
    <col min="3838" max="3839" width="6.5703125" style="222" customWidth="1"/>
    <col min="3840" max="3840" width="8.42578125" style="222" customWidth="1"/>
    <col min="3841" max="3841" width="4.85546875" style="222" customWidth="1"/>
    <col min="3842" max="3842" width="10.140625" style="222" customWidth="1"/>
    <col min="3843" max="3843" width="10.5703125" style="222" customWidth="1"/>
    <col min="3844" max="3844" width="10.28515625" style="222" customWidth="1"/>
    <col min="3845" max="3845" width="12.85546875" style="222" customWidth="1"/>
    <col min="3846" max="3846" width="6.140625" style="222" customWidth="1"/>
    <col min="3847" max="3847" width="10.5703125" style="222" customWidth="1"/>
    <col min="3848" max="3848" width="11" style="222" customWidth="1"/>
    <col min="3849" max="3849" width="20.5703125" style="222" customWidth="1"/>
    <col min="3850" max="3857" width="11.7109375" style="222" customWidth="1"/>
    <col min="3858" max="3858" width="45.140625" style="222" customWidth="1"/>
    <col min="3859" max="3869" width="11.7109375" style="222" customWidth="1"/>
    <col min="3870" max="4077" width="11.7109375" style="222"/>
    <col min="4078" max="4078" width="4" style="222" customWidth="1"/>
    <col min="4079" max="4079" width="15.85546875" style="222" bestFit="1" customWidth="1"/>
    <col min="4080" max="4080" width="30.7109375" style="222" customWidth="1"/>
    <col min="4081" max="4082" width="32.5703125" style="222" customWidth="1"/>
    <col min="4083" max="4085" width="14.5703125" style="222" customWidth="1"/>
    <col min="4086" max="4086" width="27" style="222" customWidth="1"/>
    <col min="4087" max="4087" width="13.85546875" style="222" customWidth="1"/>
    <col min="4088" max="4088" width="18.28515625" style="222" customWidth="1"/>
    <col min="4089" max="4089" width="16.28515625" style="222" customWidth="1"/>
    <col min="4090" max="4090" width="14" style="222" customWidth="1"/>
    <col min="4091" max="4091" width="16.7109375" style="222" customWidth="1"/>
    <col min="4092" max="4092" width="14.85546875" style="222" customWidth="1"/>
    <col min="4093" max="4093" width="15.42578125" style="222" customWidth="1"/>
    <col min="4094" max="4095" width="6.5703125" style="222" customWidth="1"/>
    <col min="4096" max="4096" width="8.42578125" style="222" customWidth="1"/>
    <col min="4097" max="4097" width="4.85546875" style="222" customWidth="1"/>
    <col min="4098" max="4098" width="10.140625" style="222" customWidth="1"/>
    <col min="4099" max="4099" width="10.5703125" style="222" customWidth="1"/>
    <col min="4100" max="4100" width="10.28515625" style="222" customWidth="1"/>
    <col min="4101" max="4101" width="12.85546875" style="222" customWidth="1"/>
    <col min="4102" max="4102" width="6.140625" style="222" customWidth="1"/>
    <col min="4103" max="4103" width="10.5703125" style="222" customWidth="1"/>
    <col min="4104" max="4104" width="11" style="222" customWidth="1"/>
    <col min="4105" max="4105" width="20.5703125" style="222" customWidth="1"/>
    <col min="4106" max="4113" width="11.7109375" style="222" customWidth="1"/>
    <col min="4114" max="4114" width="45.140625" style="222" customWidth="1"/>
    <col min="4115" max="4125" width="11.7109375" style="222" customWidth="1"/>
    <col min="4126" max="4333" width="11.7109375" style="222"/>
    <col min="4334" max="4334" width="4" style="222" customWidth="1"/>
    <col min="4335" max="4335" width="15.85546875" style="222" bestFit="1" customWidth="1"/>
    <col min="4336" max="4336" width="30.7109375" style="222" customWidth="1"/>
    <col min="4337" max="4338" width="32.5703125" style="222" customWidth="1"/>
    <col min="4339" max="4341" width="14.5703125" style="222" customWidth="1"/>
    <col min="4342" max="4342" width="27" style="222" customWidth="1"/>
    <col min="4343" max="4343" width="13.85546875" style="222" customWidth="1"/>
    <col min="4344" max="4344" width="18.28515625" style="222" customWidth="1"/>
    <col min="4345" max="4345" width="16.28515625" style="222" customWidth="1"/>
    <col min="4346" max="4346" width="14" style="222" customWidth="1"/>
    <col min="4347" max="4347" width="16.7109375" style="222" customWidth="1"/>
    <col min="4348" max="4348" width="14.85546875" style="222" customWidth="1"/>
    <col min="4349" max="4349" width="15.42578125" style="222" customWidth="1"/>
    <col min="4350" max="4351" width="6.5703125" style="222" customWidth="1"/>
    <col min="4352" max="4352" width="8.42578125" style="222" customWidth="1"/>
    <col min="4353" max="4353" width="4.85546875" style="222" customWidth="1"/>
    <col min="4354" max="4354" width="10.140625" style="222" customWidth="1"/>
    <col min="4355" max="4355" width="10.5703125" style="222" customWidth="1"/>
    <col min="4356" max="4356" width="10.28515625" style="222" customWidth="1"/>
    <col min="4357" max="4357" width="12.85546875" style="222" customWidth="1"/>
    <col min="4358" max="4358" width="6.140625" style="222" customWidth="1"/>
    <col min="4359" max="4359" width="10.5703125" style="222" customWidth="1"/>
    <col min="4360" max="4360" width="11" style="222" customWidth="1"/>
    <col min="4361" max="4361" width="20.5703125" style="222" customWidth="1"/>
    <col min="4362" max="4369" width="11.7109375" style="222" customWidth="1"/>
    <col min="4370" max="4370" width="45.140625" style="222" customWidth="1"/>
    <col min="4371" max="4381" width="11.7109375" style="222" customWidth="1"/>
    <col min="4382" max="4589" width="11.7109375" style="222"/>
    <col min="4590" max="4590" width="4" style="222" customWidth="1"/>
    <col min="4591" max="4591" width="15.85546875" style="222" bestFit="1" customWidth="1"/>
    <col min="4592" max="4592" width="30.7109375" style="222" customWidth="1"/>
    <col min="4593" max="4594" width="32.5703125" style="222" customWidth="1"/>
    <col min="4595" max="4597" width="14.5703125" style="222" customWidth="1"/>
    <col min="4598" max="4598" width="27" style="222" customWidth="1"/>
    <col min="4599" max="4599" width="13.85546875" style="222" customWidth="1"/>
    <col min="4600" max="4600" width="18.28515625" style="222" customWidth="1"/>
    <col min="4601" max="4601" width="16.28515625" style="222" customWidth="1"/>
    <col min="4602" max="4602" width="14" style="222" customWidth="1"/>
    <col min="4603" max="4603" width="16.7109375" style="222" customWidth="1"/>
    <col min="4604" max="4604" width="14.85546875" style="222" customWidth="1"/>
    <col min="4605" max="4605" width="15.42578125" style="222" customWidth="1"/>
    <col min="4606" max="4607" width="6.5703125" style="222" customWidth="1"/>
    <col min="4608" max="4608" width="8.42578125" style="222" customWidth="1"/>
    <col min="4609" max="4609" width="4.85546875" style="222" customWidth="1"/>
    <col min="4610" max="4610" width="10.140625" style="222" customWidth="1"/>
    <col min="4611" max="4611" width="10.5703125" style="222" customWidth="1"/>
    <col min="4612" max="4612" width="10.28515625" style="222" customWidth="1"/>
    <col min="4613" max="4613" width="12.85546875" style="222" customWidth="1"/>
    <col min="4614" max="4614" width="6.140625" style="222" customWidth="1"/>
    <col min="4615" max="4615" width="10.5703125" style="222" customWidth="1"/>
    <col min="4616" max="4616" width="11" style="222" customWidth="1"/>
    <col min="4617" max="4617" width="20.5703125" style="222" customWidth="1"/>
    <col min="4618" max="4625" width="11.7109375" style="222" customWidth="1"/>
    <col min="4626" max="4626" width="45.140625" style="222" customWidth="1"/>
    <col min="4627" max="4637" width="11.7109375" style="222" customWidth="1"/>
    <col min="4638" max="4845" width="11.7109375" style="222"/>
    <col min="4846" max="4846" width="4" style="222" customWidth="1"/>
    <col min="4847" max="4847" width="15.85546875" style="222" bestFit="1" customWidth="1"/>
    <col min="4848" max="4848" width="30.7109375" style="222" customWidth="1"/>
    <col min="4849" max="4850" width="32.5703125" style="222" customWidth="1"/>
    <col min="4851" max="4853" width="14.5703125" style="222" customWidth="1"/>
    <col min="4854" max="4854" width="27" style="222" customWidth="1"/>
    <col min="4855" max="4855" width="13.85546875" style="222" customWidth="1"/>
    <col min="4856" max="4856" width="18.28515625" style="222" customWidth="1"/>
    <col min="4857" max="4857" width="16.28515625" style="222" customWidth="1"/>
    <col min="4858" max="4858" width="14" style="222" customWidth="1"/>
    <col min="4859" max="4859" width="16.7109375" style="222" customWidth="1"/>
    <col min="4860" max="4860" width="14.85546875" style="222" customWidth="1"/>
    <col min="4861" max="4861" width="15.42578125" style="222" customWidth="1"/>
    <col min="4862" max="4863" width="6.5703125" style="222" customWidth="1"/>
    <col min="4864" max="4864" width="8.42578125" style="222" customWidth="1"/>
    <col min="4865" max="4865" width="4.85546875" style="222" customWidth="1"/>
    <col min="4866" max="4866" width="10.140625" style="222" customWidth="1"/>
    <col min="4867" max="4867" width="10.5703125" style="222" customWidth="1"/>
    <col min="4868" max="4868" width="10.28515625" style="222" customWidth="1"/>
    <col min="4869" max="4869" width="12.85546875" style="222" customWidth="1"/>
    <col min="4870" max="4870" width="6.140625" style="222" customWidth="1"/>
    <col min="4871" max="4871" width="10.5703125" style="222" customWidth="1"/>
    <col min="4872" max="4872" width="11" style="222" customWidth="1"/>
    <col min="4873" max="4873" width="20.5703125" style="222" customWidth="1"/>
    <col min="4874" max="4881" width="11.7109375" style="222" customWidth="1"/>
    <col min="4882" max="4882" width="45.140625" style="222" customWidth="1"/>
    <col min="4883" max="4893" width="11.7109375" style="222" customWidth="1"/>
    <col min="4894" max="5101" width="11.7109375" style="222"/>
    <col min="5102" max="5102" width="4" style="222" customWidth="1"/>
    <col min="5103" max="5103" width="15.85546875" style="222" bestFit="1" customWidth="1"/>
    <col min="5104" max="5104" width="30.7109375" style="222" customWidth="1"/>
    <col min="5105" max="5106" width="32.5703125" style="222" customWidth="1"/>
    <col min="5107" max="5109" width="14.5703125" style="222" customWidth="1"/>
    <col min="5110" max="5110" width="27" style="222" customWidth="1"/>
    <col min="5111" max="5111" width="13.85546875" style="222" customWidth="1"/>
    <col min="5112" max="5112" width="18.28515625" style="222" customWidth="1"/>
    <col min="5113" max="5113" width="16.28515625" style="222" customWidth="1"/>
    <col min="5114" max="5114" width="14" style="222" customWidth="1"/>
    <col min="5115" max="5115" width="16.7109375" style="222" customWidth="1"/>
    <col min="5116" max="5116" width="14.85546875" style="222" customWidth="1"/>
    <col min="5117" max="5117" width="15.42578125" style="222" customWidth="1"/>
    <col min="5118" max="5119" width="6.5703125" style="222" customWidth="1"/>
    <col min="5120" max="5120" width="8.42578125" style="222" customWidth="1"/>
    <col min="5121" max="5121" width="4.85546875" style="222" customWidth="1"/>
    <col min="5122" max="5122" width="10.140625" style="222" customWidth="1"/>
    <col min="5123" max="5123" width="10.5703125" style="222" customWidth="1"/>
    <col min="5124" max="5124" width="10.28515625" style="222" customWidth="1"/>
    <col min="5125" max="5125" width="12.85546875" style="222" customWidth="1"/>
    <col min="5126" max="5126" width="6.140625" style="222" customWidth="1"/>
    <col min="5127" max="5127" width="10.5703125" style="222" customWidth="1"/>
    <col min="5128" max="5128" width="11" style="222" customWidth="1"/>
    <col min="5129" max="5129" width="20.5703125" style="222" customWidth="1"/>
    <col min="5130" max="5137" width="11.7109375" style="222" customWidth="1"/>
    <col min="5138" max="5138" width="45.140625" style="222" customWidth="1"/>
    <col min="5139" max="5149" width="11.7109375" style="222" customWidth="1"/>
    <col min="5150" max="5357" width="11.7109375" style="222"/>
    <col min="5358" max="5358" width="4" style="222" customWidth="1"/>
    <col min="5359" max="5359" width="15.85546875" style="222" bestFit="1" customWidth="1"/>
    <col min="5360" max="5360" width="30.7109375" style="222" customWidth="1"/>
    <col min="5361" max="5362" width="32.5703125" style="222" customWidth="1"/>
    <col min="5363" max="5365" width="14.5703125" style="222" customWidth="1"/>
    <col min="5366" max="5366" width="27" style="222" customWidth="1"/>
    <col min="5367" max="5367" width="13.85546875" style="222" customWidth="1"/>
    <col min="5368" max="5368" width="18.28515625" style="222" customWidth="1"/>
    <col min="5369" max="5369" width="16.28515625" style="222" customWidth="1"/>
    <col min="5370" max="5370" width="14" style="222" customWidth="1"/>
    <col min="5371" max="5371" width="16.7109375" style="222" customWidth="1"/>
    <col min="5372" max="5372" width="14.85546875" style="222" customWidth="1"/>
    <col min="5373" max="5373" width="15.42578125" style="222" customWidth="1"/>
    <col min="5374" max="5375" width="6.5703125" style="222" customWidth="1"/>
    <col min="5376" max="5376" width="8.42578125" style="222" customWidth="1"/>
    <col min="5377" max="5377" width="4.85546875" style="222" customWidth="1"/>
    <col min="5378" max="5378" width="10.140625" style="222" customWidth="1"/>
    <col min="5379" max="5379" width="10.5703125" style="222" customWidth="1"/>
    <col min="5380" max="5380" width="10.28515625" style="222" customWidth="1"/>
    <col min="5381" max="5381" width="12.85546875" style="222" customWidth="1"/>
    <col min="5382" max="5382" width="6.140625" style="222" customWidth="1"/>
    <col min="5383" max="5383" width="10.5703125" style="222" customWidth="1"/>
    <col min="5384" max="5384" width="11" style="222" customWidth="1"/>
    <col min="5385" max="5385" width="20.5703125" style="222" customWidth="1"/>
    <col min="5386" max="5393" width="11.7109375" style="222" customWidth="1"/>
    <col min="5394" max="5394" width="45.140625" style="222" customWidth="1"/>
    <col min="5395" max="5405" width="11.7109375" style="222" customWidth="1"/>
    <col min="5406" max="5613" width="11.7109375" style="222"/>
    <col min="5614" max="5614" width="4" style="222" customWidth="1"/>
    <col min="5615" max="5615" width="15.85546875" style="222" bestFit="1" customWidth="1"/>
    <col min="5616" max="5616" width="30.7109375" style="222" customWidth="1"/>
    <col min="5617" max="5618" width="32.5703125" style="222" customWidth="1"/>
    <col min="5619" max="5621" width="14.5703125" style="222" customWidth="1"/>
    <col min="5622" max="5622" width="27" style="222" customWidth="1"/>
    <col min="5623" max="5623" width="13.85546875" style="222" customWidth="1"/>
    <col min="5624" max="5624" width="18.28515625" style="222" customWidth="1"/>
    <col min="5625" max="5625" width="16.28515625" style="222" customWidth="1"/>
    <col min="5626" max="5626" width="14" style="222" customWidth="1"/>
    <col min="5627" max="5627" width="16.7109375" style="222" customWidth="1"/>
    <col min="5628" max="5628" width="14.85546875" style="222" customWidth="1"/>
    <col min="5629" max="5629" width="15.42578125" style="222" customWidth="1"/>
    <col min="5630" max="5631" width="6.5703125" style="222" customWidth="1"/>
    <col min="5632" max="5632" width="8.42578125" style="222" customWidth="1"/>
    <col min="5633" max="5633" width="4.85546875" style="222" customWidth="1"/>
    <col min="5634" max="5634" width="10.140625" style="222" customWidth="1"/>
    <col min="5635" max="5635" width="10.5703125" style="222" customWidth="1"/>
    <col min="5636" max="5636" width="10.28515625" style="222" customWidth="1"/>
    <col min="5637" max="5637" width="12.85546875" style="222" customWidth="1"/>
    <col min="5638" max="5638" width="6.140625" style="222" customWidth="1"/>
    <col min="5639" max="5639" width="10.5703125" style="222" customWidth="1"/>
    <col min="5640" max="5640" width="11" style="222" customWidth="1"/>
    <col min="5641" max="5641" width="20.5703125" style="222" customWidth="1"/>
    <col min="5642" max="5649" width="11.7109375" style="222" customWidth="1"/>
    <col min="5650" max="5650" width="45.140625" style="222" customWidth="1"/>
    <col min="5651" max="5661" width="11.7109375" style="222" customWidth="1"/>
    <col min="5662" max="5869" width="11.7109375" style="222"/>
    <col min="5870" max="5870" width="4" style="222" customWidth="1"/>
    <col min="5871" max="5871" width="15.85546875" style="222" bestFit="1" customWidth="1"/>
    <col min="5872" max="5872" width="30.7109375" style="222" customWidth="1"/>
    <col min="5873" max="5874" width="32.5703125" style="222" customWidth="1"/>
    <col min="5875" max="5877" width="14.5703125" style="222" customWidth="1"/>
    <col min="5878" max="5878" width="27" style="222" customWidth="1"/>
    <col min="5879" max="5879" width="13.85546875" style="222" customWidth="1"/>
    <col min="5880" max="5880" width="18.28515625" style="222" customWidth="1"/>
    <col min="5881" max="5881" width="16.28515625" style="222" customWidth="1"/>
    <col min="5882" max="5882" width="14" style="222" customWidth="1"/>
    <col min="5883" max="5883" width="16.7109375" style="222" customWidth="1"/>
    <col min="5884" max="5884" width="14.85546875" style="222" customWidth="1"/>
    <col min="5885" max="5885" width="15.42578125" style="222" customWidth="1"/>
    <col min="5886" max="5887" width="6.5703125" style="222" customWidth="1"/>
    <col min="5888" max="5888" width="8.42578125" style="222" customWidth="1"/>
    <col min="5889" max="5889" width="4.85546875" style="222" customWidth="1"/>
    <col min="5890" max="5890" width="10.140625" style="222" customWidth="1"/>
    <col min="5891" max="5891" width="10.5703125" style="222" customWidth="1"/>
    <col min="5892" max="5892" width="10.28515625" style="222" customWidth="1"/>
    <col min="5893" max="5893" width="12.85546875" style="222" customWidth="1"/>
    <col min="5894" max="5894" width="6.140625" style="222" customWidth="1"/>
    <col min="5895" max="5895" width="10.5703125" style="222" customWidth="1"/>
    <col min="5896" max="5896" width="11" style="222" customWidth="1"/>
    <col min="5897" max="5897" width="20.5703125" style="222" customWidth="1"/>
    <col min="5898" max="5905" width="11.7109375" style="222" customWidth="1"/>
    <col min="5906" max="5906" width="45.140625" style="222" customWidth="1"/>
    <col min="5907" max="5917" width="11.7109375" style="222" customWidth="1"/>
    <col min="5918" max="6125" width="11.7109375" style="222"/>
    <col min="6126" max="6126" width="4" style="222" customWidth="1"/>
    <col min="6127" max="6127" width="15.85546875" style="222" bestFit="1" customWidth="1"/>
    <col min="6128" max="6128" width="30.7109375" style="222" customWidth="1"/>
    <col min="6129" max="6130" width="32.5703125" style="222" customWidth="1"/>
    <col min="6131" max="6133" width="14.5703125" style="222" customWidth="1"/>
    <col min="6134" max="6134" width="27" style="222" customWidth="1"/>
    <col min="6135" max="6135" width="13.85546875" style="222" customWidth="1"/>
    <col min="6136" max="6136" width="18.28515625" style="222" customWidth="1"/>
    <col min="6137" max="6137" width="16.28515625" style="222" customWidth="1"/>
    <col min="6138" max="6138" width="14" style="222" customWidth="1"/>
    <col min="6139" max="6139" width="16.7109375" style="222" customWidth="1"/>
    <col min="6140" max="6140" width="14.85546875" style="222" customWidth="1"/>
    <col min="6141" max="6141" width="15.42578125" style="222" customWidth="1"/>
    <col min="6142" max="6143" width="6.5703125" style="222" customWidth="1"/>
    <col min="6144" max="6144" width="8.42578125" style="222" customWidth="1"/>
    <col min="6145" max="6145" width="4.85546875" style="222" customWidth="1"/>
    <col min="6146" max="6146" width="10.140625" style="222" customWidth="1"/>
    <col min="6147" max="6147" width="10.5703125" style="222" customWidth="1"/>
    <col min="6148" max="6148" width="10.28515625" style="222" customWidth="1"/>
    <col min="6149" max="6149" width="12.85546875" style="222" customWidth="1"/>
    <col min="6150" max="6150" width="6.140625" style="222" customWidth="1"/>
    <col min="6151" max="6151" width="10.5703125" style="222" customWidth="1"/>
    <col min="6152" max="6152" width="11" style="222" customWidth="1"/>
    <col min="6153" max="6153" width="20.5703125" style="222" customWidth="1"/>
    <col min="6154" max="6161" width="11.7109375" style="222" customWidth="1"/>
    <col min="6162" max="6162" width="45.140625" style="222" customWidth="1"/>
    <col min="6163" max="6173" width="11.7109375" style="222" customWidth="1"/>
    <col min="6174" max="6381" width="11.7109375" style="222"/>
    <col min="6382" max="6382" width="4" style="222" customWidth="1"/>
    <col min="6383" max="6383" width="15.85546875" style="222" bestFit="1" customWidth="1"/>
    <col min="6384" max="6384" width="30.7109375" style="222" customWidth="1"/>
    <col min="6385" max="6386" width="32.5703125" style="222" customWidth="1"/>
    <col min="6387" max="6389" width="14.5703125" style="222" customWidth="1"/>
    <col min="6390" max="6390" width="27" style="222" customWidth="1"/>
    <col min="6391" max="6391" width="13.85546875" style="222" customWidth="1"/>
    <col min="6392" max="6392" width="18.28515625" style="222" customWidth="1"/>
    <col min="6393" max="6393" width="16.28515625" style="222" customWidth="1"/>
    <col min="6394" max="6394" width="14" style="222" customWidth="1"/>
    <col min="6395" max="6395" width="16.7109375" style="222" customWidth="1"/>
    <col min="6396" max="6396" width="14.85546875" style="222" customWidth="1"/>
    <col min="6397" max="6397" width="15.42578125" style="222" customWidth="1"/>
    <col min="6398" max="6399" width="6.5703125" style="222" customWidth="1"/>
    <col min="6400" max="6400" width="8.42578125" style="222" customWidth="1"/>
    <col min="6401" max="6401" width="4.85546875" style="222" customWidth="1"/>
    <col min="6402" max="6402" width="10.140625" style="222" customWidth="1"/>
    <col min="6403" max="6403" width="10.5703125" style="222" customWidth="1"/>
    <col min="6404" max="6404" width="10.28515625" style="222" customWidth="1"/>
    <col min="6405" max="6405" width="12.85546875" style="222" customWidth="1"/>
    <col min="6406" max="6406" width="6.140625" style="222" customWidth="1"/>
    <col min="6407" max="6407" width="10.5703125" style="222" customWidth="1"/>
    <col min="6408" max="6408" width="11" style="222" customWidth="1"/>
    <col min="6409" max="6409" width="20.5703125" style="222" customWidth="1"/>
    <col min="6410" max="6417" width="11.7109375" style="222" customWidth="1"/>
    <col min="6418" max="6418" width="45.140625" style="222" customWidth="1"/>
    <col min="6419" max="6429" width="11.7109375" style="222" customWidth="1"/>
    <col min="6430" max="6637" width="11.7109375" style="222"/>
    <col min="6638" max="6638" width="4" style="222" customWidth="1"/>
    <col min="6639" max="6639" width="15.85546875" style="222" bestFit="1" customWidth="1"/>
    <col min="6640" max="6640" width="30.7109375" style="222" customWidth="1"/>
    <col min="6641" max="6642" width="32.5703125" style="222" customWidth="1"/>
    <col min="6643" max="6645" width="14.5703125" style="222" customWidth="1"/>
    <col min="6646" max="6646" width="27" style="222" customWidth="1"/>
    <col min="6647" max="6647" width="13.85546875" style="222" customWidth="1"/>
    <col min="6648" max="6648" width="18.28515625" style="222" customWidth="1"/>
    <col min="6649" max="6649" width="16.28515625" style="222" customWidth="1"/>
    <col min="6650" max="6650" width="14" style="222" customWidth="1"/>
    <col min="6651" max="6651" width="16.7109375" style="222" customWidth="1"/>
    <col min="6652" max="6652" width="14.85546875" style="222" customWidth="1"/>
    <col min="6653" max="6653" width="15.42578125" style="222" customWidth="1"/>
    <col min="6654" max="6655" width="6.5703125" style="222" customWidth="1"/>
    <col min="6656" max="6656" width="8.42578125" style="222" customWidth="1"/>
    <col min="6657" max="6657" width="4.85546875" style="222" customWidth="1"/>
    <col min="6658" max="6658" width="10.140625" style="222" customWidth="1"/>
    <col min="6659" max="6659" width="10.5703125" style="222" customWidth="1"/>
    <col min="6660" max="6660" width="10.28515625" style="222" customWidth="1"/>
    <col min="6661" max="6661" width="12.85546875" style="222" customWidth="1"/>
    <col min="6662" max="6662" width="6.140625" style="222" customWidth="1"/>
    <col min="6663" max="6663" width="10.5703125" style="222" customWidth="1"/>
    <col min="6664" max="6664" width="11" style="222" customWidth="1"/>
    <col min="6665" max="6665" width="20.5703125" style="222" customWidth="1"/>
    <col min="6666" max="6673" width="11.7109375" style="222" customWidth="1"/>
    <col min="6674" max="6674" width="45.140625" style="222" customWidth="1"/>
    <col min="6675" max="6685" width="11.7109375" style="222" customWidth="1"/>
    <col min="6686" max="6893" width="11.7109375" style="222"/>
    <col min="6894" max="6894" width="4" style="222" customWidth="1"/>
    <col min="6895" max="6895" width="15.85546875" style="222" bestFit="1" customWidth="1"/>
    <col min="6896" max="6896" width="30.7109375" style="222" customWidth="1"/>
    <col min="6897" max="6898" width="32.5703125" style="222" customWidth="1"/>
    <col min="6899" max="6901" width="14.5703125" style="222" customWidth="1"/>
    <col min="6902" max="6902" width="27" style="222" customWidth="1"/>
    <col min="6903" max="6903" width="13.85546875" style="222" customWidth="1"/>
    <col min="6904" max="6904" width="18.28515625" style="222" customWidth="1"/>
    <col min="6905" max="6905" width="16.28515625" style="222" customWidth="1"/>
    <col min="6906" max="6906" width="14" style="222" customWidth="1"/>
    <col min="6907" max="6907" width="16.7109375" style="222" customWidth="1"/>
    <col min="6908" max="6908" width="14.85546875" style="222" customWidth="1"/>
    <col min="6909" max="6909" width="15.42578125" style="222" customWidth="1"/>
    <col min="6910" max="6911" width="6.5703125" style="222" customWidth="1"/>
    <col min="6912" max="6912" width="8.42578125" style="222" customWidth="1"/>
    <col min="6913" max="6913" width="4.85546875" style="222" customWidth="1"/>
    <col min="6914" max="6914" width="10.140625" style="222" customWidth="1"/>
    <col min="6915" max="6915" width="10.5703125" style="222" customWidth="1"/>
    <col min="6916" max="6916" width="10.28515625" style="222" customWidth="1"/>
    <col min="6917" max="6917" width="12.85546875" style="222" customWidth="1"/>
    <col min="6918" max="6918" width="6.140625" style="222" customWidth="1"/>
    <col min="6919" max="6919" width="10.5703125" style="222" customWidth="1"/>
    <col min="6920" max="6920" width="11" style="222" customWidth="1"/>
    <col min="6921" max="6921" width="20.5703125" style="222" customWidth="1"/>
    <col min="6922" max="6929" width="11.7109375" style="222" customWidth="1"/>
    <col min="6930" max="6930" width="45.140625" style="222" customWidth="1"/>
    <col min="6931" max="6941" width="11.7109375" style="222" customWidth="1"/>
    <col min="6942" max="7149" width="11.7109375" style="222"/>
    <col min="7150" max="7150" width="4" style="222" customWidth="1"/>
    <col min="7151" max="7151" width="15.85546875" style="222" bestFit="1" customWidth="1"/>
    <col min="7152" max="7152" width="30.7109375" style="222" customWidth="1"/>
    <col min="7153" max="7154" width="32.5703125" style="222" customWidth="1"/>
    <col min="7155" max="7157" width="14.5703125" style="222" customWidth="1"/>
    <col min="7158" max="7158" width="27" style="222" customWidth="1"/>
    <col min="7159" max="7159" width="13.85546875" style="222" customWidth="1"/>
    <col min="7160" max="7160" width="18.28515625" style="222" customWidth="1"/>
    <col min="7161" max="7161" width="16.28515625" style="222" customWidth="1"/>
    <col min="7162" max="7162" width="14" style="222" customWidth="1"/>
    <col min="7163" max="7163" width="16.7109375" style="222" customWidth="1"/>
    <col min="7164" max="7164" width="14.85546875" style="222" customWidth="1"/>
    <col min="7165" max="7165" width="15.42578125" style="222" customWidth="1"/>
    <col min="7166" max="7167" width="6.5703125" style="222" customWidth="1"/>
    <col min="7168" max="7168" width="8.42578125" style="222" customWidth="1"/>
    <col min="7169" max="7169" width="4.85546875" style="222" customWidth="1"/>
    <col min="7170" max="7170" width="10.140625" style="222" customWidth="1"/>
    <col min="7171" max="7171" width="10.5703125" style="222" customWidth="1"/>
    <col min="7172" max="7172" width="10.28515625" style="222" customWidth="1"/>
    <col min="7173" max="7173" width="12.85546875" style="222" customWidth="1"/>
    <col min="7174" max="7174" width="6.140625" style="222" customWidth="1"/>
    <col min="7175" max="7175" width="10.5703125" style="222" customWidth="1"/>
    <col min="7176" max="7176" width="11" style="222" customWidth="1"/>
    <col min="7177" max="7177" width="20.5703125" style="222" customWidth="1"/>
    <col min="7178" max="7185" width="11.7109375" style="222" customWidth="1"/>
    <col min="7186" max="7186" width="45.140625" style="222" customWidth="1"/>
    <col min="7187" max="7197" width="11.7109375" style="222" customWidth="1"/>
    <col min="7198" max="7405" width="11.7109375" style="222"/>
    <col min="7406" max="7406" width="4" style="222" customWidth="1"/>
    <col min="7407" max="7407" width="15.85546875" style="222" bestFit="1" customWidth="1"/>
    <col min="7408" max="7408" width="30.7109375" style="222" customWidth="1"/>
    <col min="7409" max="7410" width="32.5703125" style="222" customWidth="1"/>
    <col min="7411" max="7413" width="14.5703125" style="222" customWidth="1"/>
    <col min="7414" max="7414" width="27" style="222" customWidth="1"/>
    <col min="7415" max="7415" width="13.85546875" style="222" customWidth="1"/>
    <col min="7416" max="7416" width="18.28515625" style="222" customWidth="1"/>
    <col min="7417" max="7417" width="16.28515625" style="222" customWidth="1"/>
    <col min="7418" max="7418" width="14" style="222" customWidth="1"/>
    <col min="7419" max="7419" width="16.7109375" style="222" customWidth="1"/>
    <col min="7420" max="7420" width="14.85546875" style="222" customWidth="1"/>
    <col min="7421" max="7421" width="15.42578125" style="222" customWidth="1"/>
    <col min="7422" max="7423" width="6.5703125" style="222" customWidth="1"/>
    <col min="7424" max="7424" width="8.42578125" style="222" customWidth="1"/>
    <col min="7425" max="7425" width="4.85546875" style="222" customWidth="1"/>
    <col min="7426" max="7426" width="10.140625" style="222" customWidth="1"/>
    <col min="7427" max="7427" width="10.5703125" style="222" customWidth="1"/>
    <col min="7428" max="7428" width="10.28515625" style="222" customWidth="1"/>
    <col min="7429" max="7429" width="12.85546875" style="222" customWidth="1"/>
    <col min="7430" max="7430" width="6.140625" style="222" customWidth="1"/>
    <col min="7431" max="7431" width="10.5703125" style="222" customWidth="1"/>
    <col min="7432" max="7432" width="11" style="222" customWidth="1"/>
    <col min="7433" max="7433" width="20.5703125" style="222" customWidth="1"/>
    <col min="7434" max="7441" width="11.7109375" style="222" customWidth="1"/>
    <col min="7442" max="7442" width="45.140625" style="222" customWidth="1"/>
    <col min="7443" max="7453" width="11.7109375" style="222" customWidth="1"/>
    <col min="7454" max="7661" width="11.7109375" style="222"/>
    <col min="7662" max="7662" width="4" style="222" customWidth="1"/>
    <col min="7663" max="7663" width="15.85546875" style="222" bestFit="1" customWidth="1"/>
    <col min="7664" max="7664" width="30.7109375" style="222" customWidth="1"/>
    <col min="7665" max="7666" width="32.5703125" style="222" customWidth="1"/>
    <col min="7667" max="7669" width="14.5703125" style="222" customWidth="1"/>
    <col min="7670" max="7670" width="27" style="222" customWidth="1"/>
    <col min="7671" max="7671" width="13.85546875" style="222" customWidth="1"/>
    <col min="7672" max="7672" width="18.28515625" style="222" customWidth="1"/>
    <col min="7673" max="7673" width="16.28515625" style="222" customWidth="1"/>
    <col min="7674" max="7674" width="14" style="222" customWidth="1"/>
    <col min="7675" max="7675" width="16.7109375" style="222" customWidth="1"/>
    <col min="7676" max="7676" width="14.85546875" style="222" customWidth="1"/>
    <col min="7677" max="7677" width="15.42578125" style="222" customWidth="1"/>
    <col min="7678" max="7679" width="6.5703125" style="222" customWidth="1"/>
    <col min="7680" max="7680" width="8.42578125" style="222" customWidth="1"/>
    <col min="7681" max="7681" width="4.85546875" style="222" customWidth="1"/>
    <col min="7682" max="7682" width="10.140625" style="222" customWidth="1"/>
    <col min="7683" max="7683" width="10.5703125" style="222" customWidth="1"/>
    <col min="7684" max="7684" width="10.28515625" style="222" customWidth="1"/>
    <col min="7685" max="7685" width="12.85546875" style="222" customWidth="1"/>
    <col min="7686" max="7686" width="6.140625" style="222" customWidth="1"/>
    <col min="7687" max="7687" width="10.5703125" style="222" customWidth="1"/>
    <col min="7688" max="7688" width="11" style="222" customWidth="1"/>
    <col min="7689" max="7689" width="20.5703125" style="222" customWidth="1"/>
    <col min="7690" max="7697" width="11.7109375" style="222" customWidth="1"/>
    <col min="7698" max="7698" width="45.140625" style="222" customWidth="1"/>
    <col min="7699" max="7709" width="11.7109375" style="222" customWidth="1"/>
    <col min="7710" max="7917" width="11.7109375" style="222"/>
    <col min="7918" max="7918" width="4" style="222" customWidth="1"/>
    <col min="7919" max="7919" width="15.85546875" style="222" bestFit="1" customWidth="1"/>
    <col min="7920" max="7920" width="30.7109375" style="222" customWidth="1"/>
    <col min="7921" max="7922" width="32.5703125" style="222" customWidth="1"/>
    <col min="7923" max="7925" width="14.5703125" style="222" customWidth="1"/>
    <col min="7926" max="7926" width="27" style="222" customWidth="1"/>
    <col min="7927" max="7927" width="13.85546875" style="222" customWidth="1"/>
    <col min="7928" max="7928" width="18.28515625" style="222" customWidth="1"/>
    <col min="7929" max="7929" width="16.28515625" style="222" customWidth="1"/>
    <col min="7930" max="7930" width="14" style="222" customWidth="1"/>
    <col min="7931" max="7931" width="16.7109375" style="222" customWidth="1"/>
    <col min="7932" max="7932" width="14.85546875" style="222" customWidth="1"/>
    <col min="7933" max="7933" width="15.42578125" style="222" customWidth="1"/>
    <col min="7934" max="7935" width="6.5703125" style="222" customWidth="1"/>
    <col min="7936" max="7936" width="8.42578125" style="222" customWidth="1"/>
    <col min="7937" max="7937" width="4.85546875" style="222" customWidth="1"/>
    <col min="7938" max="7938" width="10.140625" style="222" customWidth="1"/>
    <col min="7939" max="7939" width="10.5703125" style="222" customWidth="1"/>
    <col min="7940" max="7940" width="10.28515625" style="222" customWidth="1"/>
    <col min="7941" max="7941" width="12.85546875" style="222" customWidth="1"/>
    <col min="7942" max="7942" width="6.140625" style="222" customWidth="1"/>
    <col min="7943" max="7943" width="10.5703125" style="222" customWidth="1"/>
    <col min="7944" max="7944" width="11" style="222" customWidth="1"/>
    <col min="7945" max="7945" width="20.5703125" style="222" customWidth="1"/>
    <col min="7946" max="7953" width="11.7109375" style="222" customWidth="1"/>
    <col min="7954" max="7954" width="45.140625" style="222" customWidth="1"/>
    <col min="7955" max="7965" width="11.7109375" style="222" customWidth="1"/>
    <col min="7966" max="8173" width="11.7109375" style="222"/>
    <col min="8174" max="8174" width="4" style="222" customWidth="1"/>
    <col min="8175" max="8175" width="15.85546875" style="222" bestFit="1" customWidth="1"/>
    <col min="8176" max="8176" width="30.7109375" style="222" customWidth="1"/>
    <col min="8177" max="8178" width="32.5703125" style="222" customWidth="1"/>
    <col min="8179" max="8181" width="14.5703125" style="222" customWidth="1"/>
    <col min="8182" max="8182" width="27" style="222" customWidth="1"/>
    <col min="8183" max="8183" width="13.85546875" style="222" customWidth="1"/>
    <col min="8184" max="8184" width="18.28515625" style="222" customWidth="1"/>
    <col min="8185" max="8185" width="16.28515625" style="222" customWidth="1"/>
    <col min="8186" max="8186" width="14" style="222" customWidth="1"/>
    <col min="8187" max="8187" width="16.7109375" style="222" customWidth="1"/>
    <col min="8188" max="8188" width="14.85546875" style="222" customWidth="1"/>
    <col min="8189" max="8189" width="15.42578125" style="222" customWidth="1"/>
    <col min="8190" max="8191" width="6.5703125" style="222" customWidth="1"/>
    <col min="8192" max="8192" width="8.42578125" style="222" customWidth="1"/>
    <col min="8193" max="8193" width="4.85546875" style="222" customWidth="1"/>
    <col min="8194" max="8194" width="10.140625" style="222" customWidth="1"/>
    <col min="8195" max="8195" width="10.5703125" style="222" customWidth="1"/>
    <col min="8196" max="8196" width="10.28515625" style="222" customWidth="1"/>
    <col min="8197" max="8197" width="12.85546875" style="222" customWidth="1"/>
    <col min="8198" max="8198" width="6.140625" style="222" customWidth="1"/>
    <col min="8199" max="8199" width="10.5703125" style="222" customWidth="1"/>
    <col min="8200" max="8200" width="11" style="222" customWidth="1"/>
    <col min="8201" max="8201" width="20.5703125" style="222" customWidth="1"/>
    <col min="8202" max="8209" width="11.7109375" style="222" customWidth="1"/>
    <col min="8210" max="8210" width="45.140625" style="222" customWidth="1"/>
    <col min="8211" max="8221" width="11.7109375" style="222" customWidth="1"/>
    <col min="8222" max="8429" width="11.7109375" style="222"/>
    <col min="8430" max="8430" width="4" style="222" customWidth="1"/>
    <col min="8431" max="8431" width="15.85546875" style="222" bestFit="1" customWidth="1"/>
    <col min="8432" max="8432" width="30.7109375" style="222" customWidth="1"/>
    <col min="8433" max="8434" width="32.5703125" style="222" customWidth="1"/>
    <col min="8435" max="8437" width="14.5703125" style="222" customWidth="1"/>
    <col min="8438" max="8438" width="27" style="222" customWidth="1"/>
    <col min="8439" max="8439" width="13.85546875" style="222" customWidth="1"/>
    <col min="8440" max="8440" width="18.28515625" style="222" customWidth="1"/>
    <col min="8441" max="8441" width="16.28515625" style="222" customWidth="1"/>
    <col min="8442" max="8442" width="14" style="222" customWidth="1"/>
    <col min="8443" max="8443" width="16.7109375" style="222" customWidth="1"/>
    <col min="8444" max="8444" width="14.85546875" style="222" customWidth="1"/>
    <col min="8445" max="8445" width="15.42578125" style="222" customWidth="1"/>
    <col min="8446" max="8447" width="6.5703125" style="222" customWidth="1"/>
    <col min="8448" max="8448" width="8.42578125" style="222" customWidth="1"/>
    <col min="8449" max="8449" width="4.85546875" style="222" customWidth="1"/>
    <col min="8450" max="8450" width="10.140625" style="222" customWidth="1"/>
    <col min="8451" max="8451" width="10.5703125" style="222" customWidth="1"/>
    <col min="8452" max="8452" width="10.28515625" style="222" customWidth="1"/>
    <col min="8453" max="8453" width="12.85546875" style="222" customWidth="1"/>
    <col min="8454" max="8454" width="6.140625" style="222" customWidth="1"/>
    <col min="8455" max="8455" width="10.5703125" style="222" customWidth="1"/>
    <col min="8456" max="8456" width="11" style="222" customWidth="1"/>
    <col min="8457" max="8457" width="20.5703125" style="222" customWidth="1"/>
    <col min="8458" max="8465" width="11.7109375" style="222" customWidth="1"/>
    <col min="8466" max="8466" width="45.140625" style="222" customWidth="1"/>
    <col min="8467" max="8477" width="11.7109375" style="222" customWidth="1"/>
    <col min="8478" max="8685" width="11.7109375" style="222"/>
    <col min="8686" max="8686" width="4" style="222" customWidth="1"/>
    <col min="8687" max="8687" width="15.85546875" style="222" bestFit="1" customWidth="1"/>
    <col min="8688" max="8688" width="30.7109375" style="222" customWidth="1"/>
    <col min="8689" max="8690" width="32.5703125" style="222" customWidth="1"/>
    <col min="8691" max="8693" width="14.5703125" style="222" customWidth="1"/>
    <col min="8694" max="8694" width="27" style="222" customWidth="1"/>
    <col min="8695" max="8695" width="13.85546875" style="222" customWidth="1"/>
    <col min="8696" max="8696" width="18.28515625" style="222" customWidth="1"/>
    <col min="8697" max="8697" width="16.28515625" style="222" customWidth="1"/>
    <col min="8698" max="8698" width="14" style="222" customWidth="1"/>
    <col min="8699" max="8699" width="16.7109375" style="222" customWidth="1"/>
    <col min="8700" max="8700" width="14.85546875" style="222" customWidth="1"/>
    <col min="8701" max="8701" width="15.42578125" style="222" customWidth="1"/>
    <col min="8702" max="8703" width="6.5703125" style="222" customWidth="1"/>
    <col min="8704" max="8704" width="8.42578125" style="222" customWidth="1"/>
    <col min="8705" max="8705" width="4.85546875" style="222" customWidth="1"/>
    <col min="8706" max="8706" width="10.140625" style="222" customWidth="1"/>
    <col min="8707" max="8707" width="10.5703125" style="222" customWidth="1"/>
    <col min="8708" max="8708" width="10.28515625" style="222" customWidth="1"/>
    <col min="8709" max="8709" width="12.85546875" style="222" customWidth="1"/>
    <col min="8710" max="8710" width="6.140625" style="222" customWidth="1"/>
    <col min="8711" max="8711" width="10.5703125" style="222" customWidth="1"/>
    <col min="8712" max="8712" width="11" style="222" customWidth="1"/>
    <col min="8713" max="8713" width="20.5703125" style="222" customWidth="1"/>
    <col min="8714" max="8721" width="11.7109375" style="222" customWidth="1"/>
    <col min="8722" max="8722" width="45.140625" style="222" customWidth="1"/>
    <col min="8723" max="8733" width="11.7109375" style="222" customWidth="1"/>
    <col min="8734" max="8941" width="11.7109375" style="222"/>
    <col min="8942" max="8942" width="4" style="222" customWidth="1"/>
    <col min="8943" max="8943" width="15.85546875" style="222" bestFit="1" customWidth="1"/>
    <col min="8944" max="8944" width="30.7109375" style="222" customWidth="1"/>
    <col min="8945" max="8946" width="32.5703125" style="222" customWidth="1"/>
    <col min="8947" max="8949" width="14.5703125" style="222" customWidth="1"/>
    <col min="8950" max="8950" width="27" style="222" customWidth="1"/>
    <col min="8951" max="8951" width="13.85546875" style="222" customWidth="1"/>
    <col min="8952" max="8952" width="18.28515625" style="222" customWidth="1"/>
    <col min="8953" max="8953" width="16.28515625" style="222" customWidth="1"/>
    <col min="8954" max="8954" width="14" style="222" customWidth="1"/>
    <col min="8955" max="8955" width="16.7109375" style="222" customWidth="1"/>
    <col min="8956" max="8956" width="14.85546875" style="222" customWidth="1"/>
    <col min="8957" max="8957" width="15.42578125" style="222" customWidth="1"/>
    <col min="8958" max="8959" width="6.5703125" style="222" customWidth="1"/>
    <col min="8960" max="8960" width="8.42578125" style="222" customWidth="1"/>
    <col min="8961" max="8961" width="4.85546875" style="222" customWidth="1"/>
    <col min="8962" max="8962" width="10.140625" style="222" customWidth="1"/>
    <col min="8963" max="8963" width="10.5703125" style="222" customWidth="1"/>
    <col min="8964" max="8964" width="10.28515625" style="222" customWidth="1"/>
    <col min="8965" max="8965" width="12.85546875" style="222" customWidth="1"/>
    <col min="8966" max="8966" width="6.140625" style="222" customWidth="1"/>
    <col min="8967" max="8967" width="10.5703125" style="222" customWidth="1"/>
    <col min="8968" max="8968" width="11" style="222" customWidth="1"/>
    <col min="8969" max="8969" width="20.5703125" style="222" customWidth="1"/>
    <col min="8970" max="8977" width="11.7109375" style="222" customWidth="1"/>
    <col min="8978" max="8978" width="45.140625" style="222" customWidth="1"/>
    <col min="8979" max="8989" width="11.7109375" style="222" customWidth="1"/>
    <col min="8990" max="9197" width="11.7109375" style="222"/>
    <col min="9198" max="9198" width="4" style="222" customWidth="1"/>
    <col min="9199" max="9199" width="15.85546875" style="222" bestFit="1" customWidth="1"/>
    <col min="9200" max="9200" width="30.7109375" style="222" customWidth="1"/>
    <col min="9201" max="9202" width="32.5703125" style="222" customWidth="1"/>
    <col min="9203" max="9205" width="14.5703125" style="222" customWidth="1"/>
    <col min="9206" max="9206" width="27" style="222" customWidth="1"/>
    <col min="9207" max="9207" width="13.85546875" style="222" customWidth="1"/>
    <col min="9208" max="9208" width="18.28515625" style="222" customWidth="1"/>
    <col min="9209" max="9209" width="16.28515625" style="222" customWidth="1"/>
    <col min="9210" max="9210" width="14" style="222" customWidth="1"/>
    <col min="9211" max="9211" width="16.7109375" style="222" customWidth="1"/>
    <col min="9212" max="9212" width="14.85546875" style="222" customWidth="1"/>
    <col min="9213" max="9213" width="15.42578125" style="222" customWidth="1"/>
    <col min="9214" max="9215" width="6.5703125" style="222" customWidth="1"/>
    <col min="9216" max="9216" width="8.42578125" style="222" customWidth="1"/>
    <col min="9217" max="9217" width="4.85546875" style="222" customWidth="1"/>
    <col min="9218" max="9218" width="10.140625" style="222" customWidth="1"/>
    <col min="9219" max="9219" width="10.5703125" style="222" customWidth="1"/>
    <col min="9220" max="9220" width="10.28515625" style="222" customWidth="1"/>
    <col min="9221" max="9221" width="12.85546875" style="222" customWidth="1"/>
    <col min="9222" max="9222" width="6.140625" style="222" customWidth="1"/>
    <col min="9223" max="9223" width="10.5703125" style="222" customWidth="1"/>
    <col min="9224" max="9224" width="11" style="222" customWidth="1"/>
    <col min="9225" max="9225" width="20.5703125" style="222" customWidth="1"/>
    <col min="9226" max="9233" width="11.7109375" style="222" customWidth="1"/>
    <col min="9234" max="9234" width="45.140625" style="222" customWidth="1"/>
    <col min="9235" max="9245" width="11.7109375" style="222" customWidth="1"/>
    <col min="9246" max="9453" width="11.7109375" style="222"/>
    <col min="9454" max="9454" width="4" style="222" customWidth="1"/>
    <col min="9455" max="9455" width="15.85546875" style="222" bestFit="1" customWidth="1"/>
    <col min="9456" max="9456" width="30.7109375" style="222" customWidth="1"/>
    <col min="9457" max="9458" width="32.5703125" style="222" customWidth="1"/>
    <col min="9459" max="9461" width="14.5703125" style="222" customWidth="1"/>
    <col min="9462" max="9462" width="27" style="222" customWidth="1"/>
    <col min="9463" max="9463" width="13.85546875" style="222" customWidth="1"/>
    <col min="9464" max="9464" width="18.28515625" style="222" customWidth="1"/>
    <col min="9465" max="9465" width="16.28515625" style="222" customWidth="1"/>
    <col min="9466" max="9466" width="14" style="222" customWidth="1"/>
    <col min="9467" max="9467" width="16.7109375" style="222" customWidth="1"/>
    <col min="9468" max="9468" width="14.85546875" style="222" customWidth="1"/>
    <col min="9469" max="9469" width="15.42578125" style="222" customWidth="1"/>
    <col min="9470" max="9471" width="6.5703125" style="222" customWidth="1"/>
    <col min="9472" max="9472" width="8.42578125" style="222" customWidth="1"/>
    <col min="9473" max="9473" width="4.85546875" style="222" customWidth="1"/>
    <col min="9474" max="9474" width="10.140625" style="222" customWidth="1"/>
    <col min="9475" max="9475" width="10.5703125" style="222" customWidth="1"/>
    <col min="9476" max="9476" width="10.28515625" style="222" customWidth="1"/>
    <col min="9477" max="9477" width="12.85546875" style="222" customWidth="1"/>
    <col min="9478" max="9478" width="6.140625" style="222" customWidth="1"/>
    <col min="9479" max="9479" width="10.5703125" style="222" customWidth="1"/>
    <col min="9480" max="9480" width="11" style="222" customWidth="1"/>
    <col min="9481" max="9481" width="20.5703125" style="222" customWidth="1"/>
    <col min="9482" max="9489" width="11.7109375" style="222" customWidth="1"/>
    <col min="9490" max="9490" width="45.140625" style="222" customWidth="1"/>
    <col min="9491" max="9501" width="11.7109375" style="222" customWidth="1"/>
    <col min="9502" max="9709" width="11.7109375" style="222"/>
    <col min="9710" max="9710" width="4" style="222" customWidth="1"/>
    <col min="9711" max="9711" width="15.85546875" style="222" bestFit="1" customWidth="1"/>
    <col min="9712" max="9712" width="30.7109375" style="222" customWidth="1"/>
    <col min="9713" max="9714" width="32.5703125" style="222" customWidth="1"/>
    <col min="9715" max="9717" width="14.5703125" style="222" customWidth="1"/>
    <col min="9718" max="9718" width="27" style="222" customWidth="1"/>
    <col min="9719" max="9719" width="13.85546875" style="222" customWidth="1"/>
    <col min="9720" max="9720" width="18.28515625" style="222" customWidth="1"/>
    <col min="9721" max="9721" width="16.28515625" style="222" customWidth="1"/>
    <col min="9722" max="9722" width="14" style="222" customWidth="1"/>
    <col min="9723" max="9723" width="16.7109375" style="222" customWidth="1"/>
    <col min="9724" max="9724" width="14.85546875" style="222" customWidth="1"/>
    <col min="9725" max="9725" width="15.42578125" style="222" customWidth="1"/>
    <col min="9726" max="9727" width="6.5703125" style="222" customWidth="1"/>
    <col min="9728" max="9728" width="8.42578125" style="222" customWidth="1"/>
    <col min="9729" max="9729" width="4.85546875" style="222" customWidth="1"/>
    <col min="9730" max="9730" width="10.140625" style="222" customWidth="1"/>
    <col min="9731" max="9731" width="10.5703125" style="222" customWidth="1"/>
    <col min="9732" max="9732" width="10.28515625" style="222" customWidth="1"/>
    <col min="9733" max="9733" width="12.85546875" style="222" customWidth="1"/>
    <col min="9734" max="9734" width="6.140625" style="222" customWidth="1"/>
    <col min="9735" max="9735" width="10.5703125" style="222" customWidth="1"/>
    <col min="9736" max="9736" width="11" style="222" customWidth="1"/>
    <col min="9737" max="9737" width="20.5703125" style="222" customWidth="1"/>
    <col min="9738" max="9745" width="11.7109375" style="222" customWidth="1"/>
    <col min="9746" max="9746" width="45.140625" style="222" customWidth="1"/>
    <col min="9747" max="9757" width="11.7109375" style="222" customWidth="1"/>
    <col min="9758" max="9965" width="11.7109375" style="222"/>
    <col min="9966" max="9966" width="4" style="222" customWidth="1"/>
    <col min="9967" max="9967" width="15.85546875" style="222" bestFit="1" customWidth="1"/>
    <col min="9968" max="9968" width="30.7109375" style="222" customWidth="1"/>
    <col min="9969" max="9970" width="32.5703125" style="222" customWidth="1"/>
    <col min="9971" max="9973" width="14.5703125" style="222" customWidth="1"/>
    <col min="9974" max="9974" width="27" style="222" customWidth="1"/>
    <col min="9975" max="9975" width="13.85546875" style="222" customWidth="1"/>
    <col min="9976" max="9976" width="18.28515625" style="222" customWidth="1"/>
    <col min="9977" max="9977" width="16.28515625" style="222" customWidth="1"/>
    <col min="9978" max="9978" width="14" style="222" customWidth="1"/>
    <col min="9979" max="9979" width="16.7109375" style="222" customWidth="1"/>
    <col min="9980" max="9980" width="14.85546875" style="222" customWidth="1"/>
    <col min="9981" max="9981" width="15.42578125" style="222" customWidth="1"/>
    <col min="9982" max="9983" width="6.5703125" style="222" customWidth="1"/>
    <col min="9984" max="9984" width="8.42578125" style="222" customWidth="1"/>
    <col min="9985" max="9985" width="4.85546875" style="222" customWidth="1"/>
    <col min="9986" max="9986" width="10.140625" style="222" customWidth="1"/>
    <col min="9987" max="9987" width="10.5703125" style="222" customWidth="1"/>
    <col min="9988" max="9988" width="10.28515625" style="222" customWidth="1"/>
    <col min="9989" max="9989" width="12.85546875" style="222" customWidth="1"/>
    <col min="9990" max="9990" width="6.140625" style="222" customWidth="1"/>
    <col min="9991" max="9991" width="10.5703125" style="222" customWidth="1"/>
    <col min="9992" max="9992" width="11" style="222" customWidth="1"/>
    <col min="9993" max="9993" width="20.5703125" style="222" customWidth="1"/>
    <col min="9994" max="10001" width="11.7109375" style="222" customWidth="1"/>
    <col min="10002" max="10002" width="45.140625" style="222" customWidth="1"/>
    <col min="10003" max="10013" width="11.7109375" style="222" customWidth="1"/>
    <col min="10014" max="10221" width="11.7109375" style="222"/>
    <col min="10222" max="10222" width="4" style="222" customWidth="1"/>
    <col min="10223" max="10223" width="15.85546875" style="222" bestFit="1" customWidth="1"/>
    <col min="10224" max="10224" width="30.7109375" style="222" customWidth="1"/>
    <col min="10225" max="10226" width="32.5703125" style="222" customWidth="1"/>
    <col min="10227" max="10229" width="14.5703125" style="222" customWidth="1"/>
    <col min="10230" max="10230" width="27" style="222" customWidth="1"/>
    <col min="10231" max="10231" width="13.85546875" style="222" customWidth="1"/>
    <col min="10232" max="10232" width="18.28515625" style="222" customWidth="1"/>
    <col min="10233" max="10233" width="16.28515625" style="222" customWidth="1"/>
    <col min="10234" max="10234" width="14" style="222" customWidth="1"/>
    <col min="10235" max="10235" width="16.7109375" style="222" customWidth="1"/>
    <col min="10236" max="10236" width="14.85546875" style="222" customWidth="1"/>
    <col min="10237" max="10237" width="15.42578125" style="222" customWidth="1"/>
    <col min="10238" max="10239" width="6.5703125" style="222" customWidth="1"/>
    <col min="10240" max="10240" width="8.42578125" style="222" customWidth="1"/>
    <col min="10241" max="10241" width="4.85546875" style="222" customWidth="1"/>
    <col min="10242" max="10242" width="10.140625" style="222" customWidth="1"/>
    <col min="10243" max="10243" width="10.5703125" style="222" customWidth="1"/>
    <col min="10244" max="10244" width="10.28515625" style="222" customWidth="1"/>
    <col min="10245" max="10245" width="12.85546875" style="222" customWidth="1"/>
    <col min="10246" max="10246" width="6.140625" style="222" customWidth="1"/>
    <col min="10247" max="10247" width="10.5703125" style="222" customWidth="1"/>
    <col min="10248" max="10248" width="11" style="222" customWidth="1"/>
    <col min="10249" max="10249" width="20.5703125" style="222" customWidth="1"/>
    <col min="10250" max="10257" width="11.7109375" style="222" customWidth="1"/>
    <col min="10258" max="10258" width="45.140625" style="222" customWidth="1"/>
    <col min="10259" max="10269" width="11.7109375" style="222" customWidth="1"/>
    <col min="10270" max="10477" width="11.7109375" style="222"/>
    <col min="10478" max="10478" width="4" style="222" customWidth="1"/>
    <col min="10479" max="10479" width="15.85546875" style="222" bestFit="1" customWidth="1"/>
    <col min="10480" max="10480" width="30.7109375" style="222" customWidth="1"/>
    <col min="10481" max="10482" width="32.5703125" style="222" customWidth="1"/>
    <col min="10483" max="10485" width="14.5703125" style="222" customWidth="1"/>
    <col min="10486" max="10486" width="27" style="222" customWidth="1"/>
    <col min="10487" max="10487" width="13.85546875" style="222" customWidth="1"/>
    <col min="10488" max="10488" width="18.28515625" style="222" customWidth="1"/>
    <col min="10489" max="10489" width="16.28515625" style="222" customWidth="1"/>
    <col min="10490" max="10490" width="14" style="222" customWidth="1"/>
    <col min="10491" max="10491" width="16.7109375" style="222" customWidth="1"/>
    <col min="10492" max="10492" width="14.85546875" style="222" customWidth="1"/>
    <col min="10493" max="10493" width="15.42578125" style="222" customWidth="1"/>
    <col min="10494" max="10495" width="6.5703125" style="222" customWidth="1"/>
    <col min="10496" max="10496" width="8.42578125" style="222" customWidth="1"/>
    <col min="10497" max="10497" width="4.85546875" style="222" customWidth="1"/>
    <col min="10498" max="10498" width="10.140625" style="222" customWidth="1"/>
    <col min="10499" max="10499" width="10.5703125" style="222" customWidth="1"/>
    <col min="10500" max="10500" width="10.28515625" style="222" customWidth="1"/>
    <col min="10501" max="10501" width="12.85546875" style="222" customWidth="1"/>
    <col min="10502" max="10502" width="6.140625" style="222" customWidth="1"/>
    <col min="10503" max="10503" width="10.5703125" style="222" customWidth="1"/>
    <col min="10504" max="10504" width="11" style="222" customWidth="1"/>
    <col min="10505" max="10505" width="20.5703125" style="222" customWidth="1"/>
    <col min="10506" max="10513" width="11.7109375" style="222" customWidth="1"/>
    <col min="10514" max="10514" width="45.140625" style="222" customWidth="1"/>
    <col min="10515" max="10525" width="11.7109375" style="222" customWidth="1"/>
    <col min="10526" max="10733" width="11.7109375" style="222"/>
    <col min="10734" max="10734" width="4" style="222" customWidth="1"/>
    <col min="10735" max="10735" width="15.85546875" style="222" bestFit="1" customWidth="1"/>
    <col min="10736" max="10736" width="30.7109375" style="222" customWidth="1"/>
    <col min="10737" max="10738" width="32.5703125" style="222" customWidth="1"/>
    <col min="10739" max="10741" width="14.5703125" style="222" customWidth="1"/>
    <col min="10742" max="10742" width="27" style="222" customWidth="1"/>
    <col min="10743" max="10743" width="13.85546875" style="222" customWidth="1"/>
    <col min="10744" max="10744" width="18.28515625" style="222" customWidth="1"/>
    <col min="10745" max="10745" width="16.28515625" style="222" customWidth="1"/>
    <col min="10746" max="10746" width="14" style="222" customWidth="1"/>
    <col min="10747" max="10747" width="16.7109375" style="222" customWidth="1"/>
    <col min="10748" max="10748" width="14.85546875" style="222" customWidth="1"/>
    <col min="10749" max="10749" width="15.42578125" style="222" customWidth="1"/>
    <col min="10750" max="10751" width="6.5703125" style="222" customWidth="1"/>
    <col min="10752" max="10752" width="8.42578125" style="222" customWidth="1"/>
    <col min="10753" max="10753" width="4.85546875" style="222" customWidth="1"/>
    <col min="10754" max="10754" width="10.140625" style="222" customWidth="1"/>
    <col min="10755" max="10755" width="10.5703125" style="222" customWidth="1"/>
    <col min="10756" max="10756" width="10.28515625" style="222" customWidth="1"/>
    <col min="10757" max="10757" width="12.85546875" style="222" customWidth="1"/>
    <col min="10758" max="10758" width="6.140625" style="222" customWidth="1"/>
    <col min="10759" max="10759" width="10.5703125" style="222" customWidth="1"/>
    <col min="10760" max="10760" width="11" style="222" customWidth="1"/>
    <col min="10761" max="10761" width="20.5703125" style="222" customWidth="1"/>
    <col min="10762" max="10769" width="11.7109375" style="222" customWidth="1"/>
    <col min="10770" max="10770" width="45.140625" style="222" customWidth="1"/>
    <col min="10771" max="10781" width="11.7109375" style="222" customWidth="1"/>
    <col min="10782" max="10989" width="11.7109375" style="222"/>
    <col min="10990" max="10990" width="4" style="222" customWidth="1"/>
    <col min="10991" max="10991" width="15.85546875" style="222" bestFit="1" customWidth="1"/>
    <col min="10992" max="10992" width="30.7109375" style="222" customWidth="1"/>
    <col min="10993" max="10994" width="32.5703125" style="222" customWidth="1"/>
    <col min="10995" max="10997" width="14.5703125" style="222" customWidth="1"/>
    <col min="10998" max="10998" width="27" style="222" customWidth="1"/>
    <col min="10999" max="10999" width="13.85546875" style="222" customWidth="1"/>
    <col min="11000" max="11000" width="18.28515625" style="222" customWidth="1"/>
    <col min="11001" max="11001" width="16.28515625" style="222" customWidth="1"/>
    <col min="11002" max="11002" width="14" style="222" customWidth="1"/>
    <col min="11003" max="11003" width="16.7109375" style="222" customWidth="1"/>
    <col min="11004" max="11004" width="14.85546875" style="222" customWidth="1"/>
    <col min="11005" max="11005" width="15.42578125" style="222" customWidth="1"/>
    <col min="11006" max="11007" width="6.5703125" style="222" customWidth="1"/>
    <col min="11008" max="11008" width="8.42578125" style="222" customWidth="1"/>
    <col min="11009" max="11009" width="4.85546875" style="222" customWidth="1"/>
    <col min="11010" max="11010" width="10.140625" style="222" customWidth="1"/>
    <col min="11011" max="11011" width="10.5703125" style="222" customWidth="1"/>
    <col min="11012" max="11012" width="10.28515625" style="222" customWidth="1"/>
    <col min="11013" max="11013" width="12.85546875" style="222" customWidth="1"/>
    <col min="11014" max="11014" width="6.140625" style="222" customWidth="1"/>
    <col min="11015" max="11015" width="10.5703125" style="222" customWidth="1"/>
    <col min="11016" max="11016" width="11" style="222" customWidth="1"/>
    <col min="11017" max="11017" width="20.5703125" style="222" customWidth="1"/>
    <col min="11018" max="11025" width="11.7109375" style="222" customWidth="1"/>
    <col min="11026" max="11026" width="45.140625" style="222" customWidth="1"/>
    <col min="11027" max="11037" width="11.7109375" style="222" customWidth="1"/>
    <col min="11038" max="11245" width="11.7109375" style="222"/>
    <col min="11246" max="11246" width="4" style="222" customWidth="1"/>
    <col min="11247" max="11247" width="15.85546875" style="222" bestFit="1" customWidth="1"/>
    <col min="11248" max="11248" width="30.7109375" style="222" customWidth="1"/>
    <col min="11249" max="11250" width="32.5703125" style="222" customWidth="1"/>
    <col min="11251" max="11253" width="14.5703125" style="222" customWidth="1"/>
    <col min="11254" max="11254" width="27" style="222" customWidth="1"/>
    <col min="11255" max="11255" width="13.85546875" style="222" customWidth="1"/>
    <col min="11256" max="11256" width="18.28515625" style="222" customWidth="1"/>
    <col min="11257" max="11257" width="16.28515625" style="222" customWidth="1"/>
    <col min="11258" max="11258" width="14" style="222" customWidth="1"/>
    <col min="11259" max="11259" width="16.7109375" style="222" customWidth="1"/>
    <col min="11260" max="11260" width="14.85546875" style="222" customWidth="1"/>
    <col min="11261" max="11261" width="15.42578125" style="222" customWidth="1"/>
    <col min="11262" max="11263" width="6.5703125" style="222" customWidth="1"/>
    <col min="11264" max="11264" width="8.42578125" style="222" customWidth="1"/>
    <col min="11265" max="11265" width="4.85546875" style="222" customWidth="1"/>
    <col min="11266" max="11266" width="10.140625" style="222" customWidth="1"/>
    <col min="11267" max="11267" width="10.5703125" style="222" customWidth="1"/>
    <col min="11268" max="11268" width="10.28515625" style="222" customWidth="1"/>
    <col min="11269" max="11269" width="12.85546875" style="222" customWidth="1"/>
    <col min="11270" max="11270" width="6.140625" style="222" customWidth="1"/>
    <col min="11271" max="11271" width="10.5703125" style="222" customWidth="1"/>
    <col min="11272" max="11272" width="11" style="222" customWidth="1"/>
    <col min="11273" max="11273" width="20.5703125" style="222" customWidth="1"/>
    <col min="11274" max="11281" width="11.7109375" style="222" customWidth="1"/>
    <col min="11282" max="11282" width="45.140625" style="222" customWidth="1"/>
    <col min="11283" max="11293" width="11.7109375" style="222" customWidth="1"/>
    <col min="11294" max="11501" width="11.7109375" style="222"/>
    <col min="11502" max="11502" width="4" style="222" customWidth="1"/>
    <col min="11503" max="11503" width="15.85546875" style="222" bestFit="1" customWidth="1"/>
    <col min="11504" max="11504" width="30.7109375" style="222" customWidth="1"/>
    <col min="11505" max="11506" width="32.5703125" style="222" customWidth="1"/>
    <col min="11507" max="11509" width="14.5703125" style="222" customWidth="1"/>
    <col min="11510" max="11510" width="27" style="222" customWidth="1"/>
    <col min="11511" max="11511" width="13.85546875" style="222" customWidth="1"/>
    <col min="11512" max="11512" width="18.28515625" style="222" customWidth="1"/>
    <col min="11513" max="11513" width="16.28515625" style="222" customWidth="1"/>
    <col min="11514" max="11514" width="14" style="222" customWidth="1"/>
    <col min="11515" max="11515" width="16.7109375" style="222" customWidth="1"/>
    <col min="11516" max="11516" width="14.85546875" style="222" customWidth="1"/>
    <col min="11517" max="11517" width="15.42578125" style="222" customWidth="1"/>
    <col min="11518" max="11519" width="6.5703125" style="222" customWidth="1"/>
    <col min="11520" max="11520" width="8.42578125" style="222" customWidth="1"/>
    <col min="11521" max="11521" width="4.85546875" style="222" customWidth="1"/>
    <col min="11522" max="11522" width="10.140625" style="222" customWidth="1"/>
    <col min="11523" max="11523" width="10.5703125" style="222" customWidth="1"/>
    <col min="11524" max="11524" width="10.28515625" style="222" customWidth="1"/>
    <col min="11525" max="11525" width="12.85546875" style="222" customWidth="1"/>
    <col min="11526" max="11526" width="6.140625" style="222" customWidth="1"/>
    <col min="11527" max="11527" width="10.5703125" style="222" customWidth="1"/>
    <col min="11528" max="11528" width="11" style="222" customWidth="1"/>
    <col min="11529" max="11529" width="20.5703125" style="222" customWidth="1"/>
    <col min="11530" max="11537" width="11.7109375" style="222" customWidth="1"/>
    <col min="11538" max="11538" width="45.140625" style="222" customWidth="1"/>
    <col min="11539" max="11549" width="11.7109375" style="222" customWidth="1"/>
    <col min="11550" max="11757" width="11.7109375" style="222"/>
    <col min="11758" max="11758" width="4" style="222" customWidth="1"/>
    <col min="11759" max="11759" width="15.85546875" style="222" bestFit="1" customWidth="1"/>
    <col min="11760" max="11760" width="30.7109375" style="222" customWidth="1"/>
    <col min="11761" max="11762" width="32.5703125" style="222" customWidth="1"/>
    <col min="11763" max="11765" width="14.5703125" style="222" customWidth="1"/>
    <col min="11766" max="11766" width="27" style="222" customWidth="1"/>
    <col min="11767" max="11767" width="13.85546875" style="222" customWidth="1"/>
    <col min="11768" max="11768" width="18.28515625" style="222" customWidth="1"/>
    <col min="11769" max="11769" width="16.28515625" style="222" customWidth="1"/>
    <col min="11770" max="11770" width="14" style="222" customWidth="1"/>
    <col min="11771" max="11771" width="16.7109375" style="222" customWidth="1"/>
    <col min="11772" max="11772" width="14.85546875" style="222" customWidth="1"/>
    <col min="11773" max="11773" width="15.42578125" style="222" customWidth="1"/>
    <col min="11774" max="11775" width="6.5703125" style="222" customWidth="1"/>
    <col min="11776" max="11776" width="8.42578125" style="222" customWidth="1"/>
    <col min="11777" max="11777" width="4.85546875" style="222" customWidth="1"/>
    <col min="11778" max="11778" width="10.140625" style="222" customWidth="1"/>
    <col min="11779" max="11779" width="10.5703125" style="222" customWidth="1"/>
    <col min="11780" max="11780" width="10.28515625" style="222" customWidth="1"/>
    <col min="11781" max="11781" width="12.85546875" style="222" customWidth="1"/>
    <col min="11782" max="11782" width="6.140625" style="222" customWidth="1"/>
    <col min="11783" max="11783" width="10.5703125" style="222" customWidth="1"/>
    <col min="11784" max="11784" width="11" style="222" customWidth="1"/>
    <col min="11785" max="11785" width="20.5703125" style="222" customWidth="1"/>
    <col min="11786" max="11793" width="11.7109375" style="222" customWidth="1"/>
    <col min="11794" max="11794" width="45.140625" style="222" customWidth="1"/>
    <col min="11795" max="11805" width="11.7109375" style="222" customWidth="1"/>
    <col min="11806" max="12013" width="11.7109375" style="222"/>
    <col min="12014" max="12014" width="4" style="222" customWidth="1"/>
    <col min="12015" max="12015" width="15.85546875" style="222" bestFit="1" customWidth="1"/>
    <col min="12016" max="12016" width="30.7109375" style="222" customWidth="1"/>
    <col min="12017" max="12018" width="32.5703125" style="222" customWidth="1"/>
    <col min="12019" max="12021" width="14.5703125" style="222" customWidth="1"/>
    <col min="12022" max="12022" width="27" style="222" customWidth="1"/>
    <col min="12023" max="12023" width="13.85546875" style="222" customWidth="1"/>
    <col min="12024" max="12024" width="18.28515625" style="222" customWidth="1"/>
    <col min="12025" max="12025" width="16.28515625" style="222" customWidth="1"/>
    <col min="12026" max="12026" width="14" style="222" customWidth="1"/>
    <col min="12027" max="12027" width="16.7109375" style="222" customWidth="1"/>
    <col min="12028" max="12028" width="14.85546875" style="222" customWidth="1"/>
    <col min="12029" max="12029" width="15.42578125" style="222" customWidth="1"/>
    <col min="12030" max="12031" width="6.5703125" style="222" customWidth="1"/>
    <col min="12032" max="12032" width="8.42578125" style="222" customWidth="1"/>
    <col min="12033" max="12033" width="4.85546875" style="222" customWidth="1"/>
    <col min="12034" max="12034" width="10.140625" style="222" customWidth="1"/>
    <col min="12035" max="12035" width="10.5703125" style="222" customWidth="1"/>
    <col min="12036" max="12036" width="10.28515625" style="222" customWidth="1"/>
    <col min="12037" max="12037" width="12.85546875" style="222" customWidth="1"/>
    <col min="12038" max="12038" width="6.140625" style="222" customWidth="1"/>
    <col min="12039" max="12039" width="10.5703125" style="222" customWidth="1"/>
    <col min="12040" max="12040" width="11" style="222" customWidth="1"/>
    <col min="12041" max="12041" width="20.5703125" style="222" customWidth="1"/>
    <col min="12042" max="12049" width="11.7109375" style="222" customWidth="1"/>
    <col min="12050" max="12050" width="45.140625" style="222" customWidth="1"/>
    <col min="12051" max="12061" width="11.7109375" style="222" customWidth="1"/>
    <col min="12062" max="12269" width="11.7109375" style="222"/>
    <col min="12270" max="12270" width="4" style="222" customWidth="1"/>
    <col min="12271" max="12271" width="15.85546875" style="222" bestFit="1" customWidth="1"/>
    <col min="12272" max="12272" width="30.7109375" style="222" customWidth="1"/>
    <col min="12273" max="12274" width="32.5703125" style="222" customWidth="1"/>
    <col min="12275" max="12277" width="14.5703125" style="222" customWidth="1"/>
    <col min="12278" max="12278" width="27" style="222" customWidth="1"/>
    <col min="12279" max="12279" width="13.85546875" style="222" customWidth="1"/>
    <col min="12280" max="12280" width="18.28515625" style="222" customWidth="1"/>
    <col min="12281" max="12281" width="16.28515625" style="222" customWidth="1"/>
    <col min="12282" max="12282" width="14" style="222" customWidth="1"/>
    <col min="12283" max="12283" width="16.7109375" style="222" customWidth="1"/>
    <col min="12284" max="12284" width="14.85546875" style="222" customWidth="1"/>
    <col min="12285" max="12285" width="15.42578125" style="222" customWidth="1"/>
    <col min="12286" max="12287" width="6.5703125" style="222" customWidth="1"/>
    <col min="12288" max="12288" width="8.42578125" style="222" customWidth="1"/>
    <col min="12289" max="12289" width="4.85546875" style="222" customWidth="1"/>
    <col min="12290" max="12290" width="10.140625" style="222" customWidth="1"/>
    <col min="12291" max="12291" width="10.5703125" style="222" customWidth="1"/>
    <col min="12292" max="12292" width="10.28515625" style="222" customWidth="1"/>
    <col min="12293" max="12293" width="12.85546875" style="222" customWidth="1"/>
    <col min="12294" max="12294" width="6.140625" style="222" customWidth="1"/>
    <col min="12295" max="12295" width="10.5703125" style="222" customWidth="1"/>
    <col min="12296" max="12296" width="11" style="222" customWidth="1"/>
    <col min="12297" max="12297" width="20.5703125" style="222" customWidth="1"/>
    <col min="12298" max="12305" width="11.7109375" style="222" customWidth="1"/>
    <col min="12306" max="12306" width="45.140625" style="222" customWidth="1"/>
    <col min="12307" max="12317" width="11.7109375" style="222" customWidth="1"/>
    <col min="12318" max="12525" width="11.7109375" style="222"/>
    <col min="12526" max="12526" width="4" style="222" customWidth="1"/>
    <col min="12527" max="12527" width="15.85546875" style="222" bestFit="1" customWidth="1"/>
    <col min="12528" max="12528" width="30.7109375" style="222" customWidth="1"/>
    <col min="12529" max="12530" width="32.5703125" style="222" customWidth="1"/>
    <col min="12531" max="12533" width="14.5703125" style="222" customWidth="1"/>
    <col min="12534" max="12534" width="27" style="222" customWidth="1"/>
    <col min="12535" max="12535" width="13.85546875" style="222" customWidth="1"/>
    <col min="12536" max="12536" width="18.28515625" style="222" customWidth="1"/>
    <col min="12537" max="12537" width="16.28515625" style="222" customWidth="1"/>
    <col min="12538" max="12538" width="14" style="222" customWidth="1"/>
    <col min="12539" max="12539" width="16.7109375" style="222" customWidth="1"/>
    <col min="12540" max="12540" width="14.85546875" style="222" customWidth="1"/>
    <col min="12541" max="12541" width="15.42578125" style="222" customWidth="1"/>
    <col min="12542" max="12543" width="6.5703125" style="222" customWidth="1"/>
    <col min="12544" max="12544" width="8.42578125" style="222" customWidth="1"/>
    <col min="12545" max="12545" width="4.85546875" style="222" customWidth="1"/>
    <col min="12546" max="12546" width="10.140625" style="222" customWidth="1"/>
    <col min="12547" max="12547" width="10.5703125" style="222" customWidth="1"/>
    <col min="12548" max="12548" width="10.28515625" style="222" customWidth="1"/>
    <col min="12549" max="12549" width="12.85546875" style="222" customWidth="1"/>
    <col min="12550" max="12550" width="6.140625" style="222" customWidth="1"/>
    <col min="12551" max="12551" width="10.5703125" style="222" customWidth="1"/>
    <col min="12552" max="12552" width="11" style="222" customWidth="1"/>
    <col min="12553" max="12553" width="20.5703125" style="222" customWidth="1"/>
    <col min="12554" max="12561" width="11.7109375" style="222" customWidth="1"/>
    <col min="12562" max="12562" width="45.140625" style="222" customWidth="1"/>
    <col min="12563" max="12573" width="11.7109375" style="222" customWidth="1"/>
    <col min="12574" max="12781" width="11.7109375" style="222"/>
    <col min="12782" max="12782" width="4" style="222" customWidth="1"/>
    <col min="12783" max="12783" width="15.85546875" style="222" bestFit="1" customWidth="1"/>
    <col min="12784" max="12784" width="30.7109375" style="222" customWidth="1"/>
    <col min="12785" max="12786" width="32.5703125" style="222" customWidth="1"/>
    <col min="12787" max="12789" width="14.5703125" style="222" customWidth="1"/>
    <col min="12790" max="12790" width="27" style="222" customWidth="1"/>
    <col min="12791" max="12791" width="13.85546875" style="222" customWidth="1"/>
    <col min="12792" max="12792" width="18.28515625" style="222" customWidth="1"/>
    <col min="12793" max="12793" width="16.28515625" style="222" customWidth="1"/>
    <col min="12794" max="12794" width="14" style="222" customWidth="1"/>
    <col min="12795" max="12795" width="16.7109375" style="222" customWidth="1"/>
    <col min="12796" max="12796" width="14.85546875" style="222" customWidth="1"/>
    <col min="12797" max="12797" width="15.42578125" style="222" customWidth="1"/>
    <col min="12798" max="12799" width="6.5703125" style="222" customWidth="1"/>
    <col min="12800" max="12800" width="8.42578125" style="222" customWidth="1"/>
    <col min="12801" max="12801" width="4.85546875" style="222" customWidth="1"/>
    <col min="12802" max="12802" width="10.140625" style="222" customWidth="1"/>
    <col min="12803" max="12803" width="10.5703125" style="222" customWidth="1"/>
    <col min="12804" max="12804" width="10.28515625" style="222" customWidth="1"/>
    <col min="12805" max="12805" width="12.85546875" style="222" customWidth="1"/>
    <col min="12806" max="12806" width="6.140625" style="222" customWidth="1"/>
    <col min="12807" max="12807" width="10.5703125" style="222" customWidth="1"/>
    <col min="12808" max="12808" width="11" style="222" customWidth="1"/>
    <col min="12809" max="12809" width="20.5703125" style="222" customWidth="1"/>
    <col min="12810" max="12817" width="11.7109375" style="222" customWidth="1"/>
    <col min="12818" max="12818" width="45.140625" style="222" customWidth="1"/>
    <col min="12819" max="12829" width="11.7109375" style="222" customWidth="1"/>
    <col min="12830" max="13037" width="11.7109375" style="222"/>
    <col min="13038" max="13038" width="4" style="222" customWidth="1"/>
    <col min="13039" max="13039" width="15.85546875" style="222" bestFit="1" customWidth="1"/>
    <col min="13040" max="13040" width="30.7109375" style="222" customWidth="1"/>
    <col min="13041" max="13042" width="32.5703125" style="222" customWidth="1"/>
    <col min="13043" max="13045" width="14.5703125" style="222" customWidth="1"/>
    <col min="13046" max="13046" width="27" style="222" customWidth="1"/>
    <col min="13047" max="13047" width="13.85546875" style="222" customWidth="1"/>
    <col min="13048" max="13048" width="18.28515625" style="222" customWidth="1"/>
    <col min="13049" max="13049" width="16.28515625" style="222" customWidth="1"/>
    <col min="13050" max="13050" width="14" style="222" customWidth="1"/>
    <col min="13051" max="13051" width="16.7109375" style="222" customWidth="1"/>
    <col min="13052" max="13052" width="14.85546875" style="222" customWidth="1"/>
    <col min="13053" max="13053" width="15.42578125" style="222" customWidth="1"/>
    <col min="13054" max="13055" width="6.5703125" style="222" customWidth="1"/>
    <col min="13056" max="13056" width="8.42578125" style="222" customWidth="1"/>
    <col min="13057" max="13057" width="4.85546875" style="222" customWidth="1"/>
    <col min="13058" max="13058" width="10.140625" style="222" customWidth="1"/>
    <col min="13059" max="13059" width="10.5703125" style="222" customWidth="1"/>
    <col min="13060" max="13060" width="10.28515625" style="222" customWidth="1"/>
    <col min="13061" max="13061" width="12.85546875" style="222" customWidth="1"/>
    <col min="13062" max="13062" width="6.140625" style="222" customWidth="1"/>
    <col min="13063" max="13063" width="10.5703125" style="222" customWidth="1"/>
    <col min="13064" max="13064" width="11" style="222" customWidth="1"/>
    <col min="13065" max="13065" width="20.5703125" style="222" customWidth="1"/>
    <col min="13066" max="13073" width="11.7109375" style="222" customWidth="1"/>
    <col min="13074" max="13074" width="45.140625" style="222" customWidth="1"/>
    <col min="13075" max="13085" width="11.7109375" style="222" customWidth="1"/>
    <col min="13086" max="13293" width="11.7109375" style="222"/>
    <col min="13294" max="13294" width="4" style="222" customWidth="1"/>
    <col min="13295" max="13295" width="15.85546875" style="222" bestFit="1" customWidth="1"/>
    <col min="13296" max="13296" width="30.7109375" style="222" customWidth="1"/>
    <col min="13297" max="13298" width="32.5703125" style="222" customWidth="1"/>
    <col min="13299" max="13301" width="14.5703125" style="222" customWidth="1"/>
    <col min="13302" max="13302" width="27" style="222" customWidth="1"/>
    <col min="13303" max="13303" width="13.85546875" style="222" customWidth="1"/>
    <col min="13304" max="13304" width="18.28515625" style="222" customWidth="1"/>
    <col min="13305" max="13305" width="16.28515625" style="222" customWidth="1"/>
    <col min="13306" max="13306" width="14" style="222" customWidth="1"/>
    <col min="13307" max="13307" width="16.7109375" style="222" customWidth="1"/>
    <col min="13308" max="13308" width="14.85546875" style="222" customWidth="1"/>
    <col min="13309" max="13309" width="15.42578125" style="222" customWidth="1"/>
    <col min="13310" max="13311" width="6.5703125" style="222" customWidth="1"/>
    <col min="13312" max="13312" width="8.42578125" style="222" customWidth="1"/>
    <col min="13313" max="13313" width="4.85546875" style="222" customWidth="1"/>
    <col min="13314" max="13314" width="10.140625" style="222" customWidth="1"/>
    <col min="13315" max="13315" width="10.5703125" style="222" customWidth="1"/>
    <col min="13316" max="13316" width="10.28515625" style="222" customWidth="1"/>
    <col min="13317" max="13317" width="12.85546875" style="222" customWidth="1"/>
    <col min="13318" max="13318" width="6.140625" style="222" customWidth="1"/>
    <col min="13319" max="13319" width="10.5703125" style="222" customWidth="1"/>
    <col min="13320" max="13320" width="11" style="222" customWidth="1"/>
    <col min="13321" max="13321" width="20.5703125" style="222" customWidth="1"/>
    <col min="13322" max="13329" width="11.7109375" style="222" customWidth="1"/>
    <col min="13330" max="13330" width="45.140625" style="222" customWidth="1"/>
    <col min="13331" max="13341" width="11.7109375" style="222" customWidth="1"/>
    <col min="13342" max="13549" width="11.7109375" style="222"/>
    <col min="13550" max="13550" width="4" style="222" customWidth="1"/>
    <col min="13551" max="13551" width="15.85546875" style="222" bestFit="1" customWidth="1"/>
    <col min="13552" max="13552" width="30.7109375" style="222" customWidth="1"/>
    <col min="13553" max="13554" width="32.5703125" style="222" customWidth="1"/>
    <col min="13555" max="13557" width="14.5703125" style="222" customWidth="1"/>
    <col min="13558" max="13558" width="27" style="222" customWidth="1"/>
    <col min="13559" max="13559" width="13.85546875" style="222" customWidth="1"/>
    <col min="13560" max="13560" width="18.28515625" style="222" customWidth="1"/>
    <col min="13561" max="13561" width="16.28515625" style="222" customWidth="1"/>
    <col min="13562" max="13562" width="14" style="222" customWidth="1"/>
    <col min="13563" max="13563" width="16.7109375" style="222" customWidth="1"/>
    <col min="13564" max="13564" width="14.85546875" style="222" customWidth="1"/>
    <col min="13565" max="13565" width="15.42578125" style="222" customWidth="1"/>
    <col min="13566" max="13567" width="6.5703125" style="222" customWidth="1"/>
    <col min="13568" max="13568" width="8.42578125" style="222" customWidth="1"/>
    <col min="13569" max="13569" width="4.85546875" style="222" customWidth="1"/>
    <col min="13570" max="13570" width="10.140625" style="222" customWidth="1"/>
    <col min="13571" max="13571" width="10.5703125" style="222" customWidth="1"/>
    <col min="13572" max="13572" width="10.28515625" style="222" customWidth="1"/>
    <col min="13573" max="13573" width="12.85546875" style="222" customWidth="1"/>
    <col min="13574" max="13574" width="6.140625" style="222" customWidth="1"/>
    <col min="13575" max="13575" width="10.5703125" style="222" customWidth="1"/>
    <col min="13576" max="13576" width="11" style="222" customWidth="1"/>
    <col min="13577" max="13577" width="20.5703125" style="222" customWidth="1"/>
    <col min="13578" max="13585" width="11.7109375" style="222" customWidth="1"/>
    <col min="13586" max="13586" width="45.140625" style="222" customWidth="1"/>
    <col min="13587" max="13597" width="11.7109375" style="222" customWidth="1"/>
    <col min="13598" max="13805" width="11.7109375" style="222"/>
    <col min="13806" max="13806" width="4" style="222" customWidth="1"/>
    <col min="13807" max="13807" width="15.85546875" style="222" bestFit="1" customWidth="1"/>
    <col min="13808" max="13808" width="30.7109375" style="222" customWidth="1"/>
    <col min="13809" max="13810" width="32.5703125" style="222" customWidth="1"/>
    <col min="13811" max="13813" width="14.5703125" style="222" customWidth="1"/>
    <col min="13814" max="13814" width="27" style="222" customWidth="1"/>
    <col min="13815" max="13815" width="13.85546875" style="222" customWidth="1"/>
    <col min="13816" max="13816" width="18.28515625" style="222" customWidth="1"/>
    <col min="13817" max="13817" width="16.28515625" style="222" customWidth="1"/>
    <col min="13818" max="13818" width="14" style="222" customWidth="1"/>
    <col min="13819" max="13819" width="16.7109375" style="222" customWidth="1"/>
    <col min="13820" max="13820" width="14.85546875" style="222" customWidth="1"/>
    <col min="13821" max="13821" width="15.42578125" style="222" customWidth="1"/>
    <col min="13822" max="13823" width="6.5703125" style="222" customWidth="1"/>
    <col min="13824" max="13824" width="8.42578125" style="222" customWidth="1"/>
    <col min="13825" max="13825" width="4.85546875" style="222" customWidth="1"/>
    <col min="13826" max="13826" width="10.140625" style="222" customWidth="1"/>
    <col min="13827" max="13827" width="10.5703125" style="222" customWidth="1"/>
    <col min="13828" max="13828" width="10.28515625" style="222" customWidth="1"/>
    <col min="13829" max="13829" width="12.85546875" style="222" customWidth="1"/>
    <col min="13830" max="13830" width="6.140625" style="222" customWidth="1"/>
    <col min="13831" max="13831" width="10.5703125" style="222" customWidth="1"/>
    <col min="13832" max="13832" width="11" style="222" customWidth="1"/>
    <col min="13833" max="13833" width="20.5703125" style="222" customWidth="1"/>
    <col min="13834" max="13841" width="11.7109375" style="222" customWidth="1"/>
    <col min="13842" max="13842" width="45.140625" style="222" customWidth="1"/>
    <col min="13843" max="13853" width="11.7109375" style="222" customWidth="1"/>
    <col min="13854" max="14061" width="11.7109375" style="222"/>
    <col min="14062" max="14062" width="4" style="222" customWidth="1"/>
    <col min="14063" max="14063" width="15.85546875" style="222" bestFit="1" customWidth="1"/>
    <col min="14064" max="14064" width="30.7109375" style="222" customWidth="1"/>
    <col min="14065" max="14066" width="32.5703125" style="222" customWidth="1"/>
    <col min="14067" max="14069" width="14.5703125" style="222" customWidth="1"/>
    <col min="14070" max="14070" width="27" style="222" customWidth="1"/>
    <col min="14071" max="14071" width="13.85546875" style="222" customWidth="1"/>
    <col min="14072" max="14072" width="18.28515625" style="222" customWidth="1"/>
    <col min="14073" max="14073" width="16.28515625" style="222" customWidth="1"/>
    <col min="14074" max="14074" width="14" style="222" customWidth="1"/>
    <col min="14075" max="14075" width="16.7109375" style="222" customWidth="1"/>
    <col min="14076" max="14076" width="14.85546875" style="222" customWidth="1"/>
    <col min="14077" max="14077" width="15.42578125" style="222" customWidth="1"/>
    <col min="14078" max="14079" width="6.5703125" style="222" customWidth="1"/>
    <col min="14080" max="14080" width="8.42578125" style="222" customWidth="1"/>
    <col min="14081" max="14081" width="4.85546875" style="222" customWidth="1"/>
    <col min="14082" max="14082" width="10.140625" style="222" customWidth="1"/>
    <col min="14083" max="14083" width="10.5703125" style="222" customWidth="1"/>
    <col min="14084" max="14084" width="10.28515625" style="222" customWidth="1"/>
    <col min="14085" max="14085" width="12.85546875" style="222" customWidth="1"/>
    <col min="14086" max="14086" width="6.140625" style="222" customWidth="1"/>
    <col min="14087" max="14087" width="10.5703125" style="222" customWidth="1"/>
    <col min="14088" max="14088" width="11" style="222" customWidth="1"/>
    <col min="14089" max="14089" width="20.5703125" style="222" customWidth="1"/>
    <col min="14090" max="14097" width="11.7109375" style="222" customWidth="1"/>
    <col min="14098" max="14098" width="45.140625" style="222" customWidth="1"/>
    <col min="14099" max="14109" width="11.7109375" style="222" customWidth="1"/>
    <col min="14110" max="14317" width="11.7109375" style="222"/>
    <col min="14318" max="14318" width="4" style="222" customWidth="1"/>
    <col min="14319" max="14319" width="15.85546875" style="222" bestFit="1" customWidth="1"/>
    <col min="14320" max="14320" width="30.7109375" style="222" customWidth="1"/>
    <col min="14321" max="14322" width="32.5703125" style="222" customWidth="1"/>
    <col min="14323" max="14325" width="14.5703125" style="222" customWidth="1"/>
    <col min="14326" max="14326" width="27" style="222" customWidth="1"/>
    <col min="14327" max="14327" width="13.85546875" style="222" customWidth="1"/>
    <col min="14328" max="14328" width="18.28515625" style="222" customWidth="1"/>
    <col min="14329" max="14329" width="16.28515625" style="222" customWidth="1"/>
    <col min="14330" max="14330" width="14" style="222" customWidth="1"/>
    <col min="14331" max="14331" width="16.7109375" style="222" customWidth="1"/>
    <col min="14332" max="14332" width="14.85546875" style="222" customWidth="1"/>
    <col min="14333" max="14333" width="15.42578125" style="222" customWidth="1"/>
    <col min="14334" max="14335" width="6.5703125" style="222" customWidth="1"/>
    <col min="14336" max="14336" width="8.42578125" style="222" customWidth="1"/>
    <col min="14337" max="14337" width="4.85546875" style="222" customWidth="1"/>
    <col min="14338" max="14338" width="10.140625" style="222" customWidth="1"/>
    <col min="14339" max="14339" width="10.5703125" style="222" customWidth="1"/>
    <col min="14340" max="14340" width="10.28515625" style="222" customWidth="1"/>
    <col min="14341" max="14341" width="12.85546875" style="222" customWidth="1"/>
    <col min="14342" max="14342" width="6.140625" style="222" customWidth="1"/>
    <col min="14343" max="14343" width="10.5703125" style="222" customWidth="1"/>
    <col min="14344" max="14344" width="11" style="222" customWidth="1"/>
    <col min="14345" max="14345" width="20.5703125" style="222" customWidth="1"/>
    <col min="14346" max="14353" width="11.7109375" style="222" customWidth="1"/>
    <col min="14354" max="14354" width="45.140625" style="222" customWidth="1"/>
    <col min="14355" max="14365" width="11.7109375" style="222" customWidth="1"/>
    <col min="14366" max="14573" width="11.7109375" style="222"/>
    <col min="14574" max="14574" width="4" style="222" customWidth="1"/>
    <col min="14575" max="14575" width="15.85546875" style="222" bestFit="1" customWidth="1"/>
    <col min="14576" max="14576" width="30.7109375" style="222" customWidth="1"/>
    <col min="14577" max="14578" width="32.5703125" style="222" customWidth="1"/>
    <col min="14579" max="14581" width="14.5703125" style="222" customWidth="1"/>
    <col min="14582" max="14582" width="27" style="222" customWidth="1"/>
    <col min="14583" max="14583" width="13.85546875" style="222" customWidth="1"/>
    <col min="14584" max="14584" width="18.28515625" style="222" customWidth="1"/>
    <col min="14585" max="14585" width="16.28515625" style="222" customWidth="1"/>
    <col min="14586" max="14586" width="14" style="222" customWidth="1"/>
    <col min="14587" max="14587" width="16.7109375" style="222" customWidth="1"/>
    <col min="14588" max="14588" width="14.85546875" style="222" customWidth="1"/>
    <col min="14589" max="14589" width="15.42578125" style="222" customWidth="1"/>
    <col min="14590" max="14591" width="6.5703125" style="222" customWidth="1"/>
    <col min="14592" max="14592" width="8.42578125" style="222" customWidth="1"/>
    <col min="14593" max="14593" width="4.85546875" style="222" customWidth="1"/>
    <col min="14594" max="14594" width="10.140625" style="222" customWidth="1"/>
    <col min="14595" max="14595" width="10.5703125" style="222" customWidth="1"/>
    <col min="14596" max="14596" width="10.28515625" style="222" customWidth="1"/>
    <col min="14597" max="14597" width="12.85546875" style="222" customWidth="1"/>
    <col min="14598" max="14598" width="6.140625" style="222" customWidth="1"/>
    <col min="14599" max="14599" width="10.5703125" style="222" customWidth="1"/>
    <col min="14600" max="14600" width="11" style="222" customWidth="1"/>
    <col min="14601" max="14601" width="20.5703125" style="222" customWidth="1"/>
    <col min="14602" max="14609" width="11.7109375" style="222" customWidth="1"/>
    <col min="14610" max="14610" width="45.140625" style="222" customWidth="1"/>
    <col min="14611" max="14621" width="11.7109375" style="222" customWidth="1"/>
    <col min="14622" max="14829" width="11.7109375" style="222"/>
    <col min="14830" max="14830" width="4" style="222" customWidth="1"/>
    <col min="14831" max="14831" width="15.85546875" style="222" bestFit="1" customWidth="1"/>
    <col min="14832" max="14832" width="30.7109375" style="222" customWidth="1"/>
    <col min="14833" max="14834" width="32.5703125" style="222" customWidth="1"/>
    <col min="14835" max="14837" width="14.5703125" style="222" customWidth="1"/>
    <col min="14838" max="14838" width="27" style="222" customWidth="1"/>
    <col min="14839" max="14839" width="13.85546875" style="222" customWidth="1"/>
    <col min="14840" max="14840" width="18.28515625" style="222" customWidth="1"/>
    <col min="14841" max="14841" width="16.28515625" style="222" customWidth="1"/>
    <col min="14842" max="14842" width="14" style="222" customWidth="1"/>
    <col min="14843" max="14843" width="16.7109375" style="222" customWidth="1"/>
    <col min="14844" max="14844" width="14.85546875" style="222" customWidth="1"/>
    <col min="14845" max="14845" width="15.42578125" style="222" customWidth="1"/>
    <col min="14846" max="14847" width="6.5703125" style="222" customWidth="1"/>
    <col min="14848" max="14848" width="8.42578125" style="222" customWidth="1"/>
    <col min="14849" max="14849" width="4.85546875" style="222" customWidth="1"/>
    <col min="14850" max="14850" width="10.140625" style="222" customWidth="1"/>
    <col min="14851" max="14851" width="10.5703125" style="222" customWidth="1"/>
    <col min="14852" max="14852" width="10.28515625" style="222" customWidth="1"/>
    <col min="14853" max="14853" width="12.85546875" style="222" customWidth="1"/>
    <col min="14854" max="14854" width="6.140625" style="222" customWidth="1"/>
    <col min="14855" max="14855" width="10.5703125" style="222" customWidth="1"/>
    <col min="14856" max="14856" width="11" style="222" customWidth="1"/>
    <col min="14857" max="14857" width="20.5703125" style="222" customWidth="1"/>
    <col min="14858" max="14865" width="11.7109375" style="222" customWidth="1"/>
    <col min="14866" max="14866" width="45.140625" style="222" customWidth="1"/>
    <col min="14867" max="14877" width="11.7109375" style="222" customWidth="1"/>
    <col min="14878" max="15085" width="11.7109375" style="222"/>
    <col min="15086" max="15086" width="4" style="222" customWidth="1"/>
    <col min="15087" max="15087" width="15.85546875" style="222" bestFit="1" customWidth="1"/>
    <col min="15088" max="15088" width="30.7109375" style="222" customWidth="1"/>
    <col min="15089" max="15090" width="32.5703125" style="222" customWidth="1"/>
    <col min="15091" max="15093" width="14.5703125" style="222" customWidth="1"/>
    <col min="15094" max="15094" width="27" style="222" customWidth="1"/>
    <col min="15095" max="15095" width="13.85546875" style="222" customWidth="1"/>
    <col min="15096" max="15096" width="18.28515625" style="222" customWidth="1"/>
    <col min="15097" max="15097" width="16.28515625" style="222" customWidth="1"/>
    <col min="15098" max="15098" width="14" style="222" customWidth="1"/>
    <col min="15099" max="15099" width="16.7109375" style="222" customWidth="1"/>
    <col min="15100" max="15100" width="14.85546875" style="222" customWidth="1"/>
    <col min="15101" max="15101" width="15.42578125" style="222" customWidth="1"/>
    <col min="15102" max="15103" width="6.5703125" style="222" customWidth="1"/>
    <col min="15104" max="15104" width="8.42578125" style="222" customWidth="1"/>
    <col min="15105" max="15105" width="4.85546875" style="222" customWidth="1"/>
    <col min="15106" max="15106" width="10.140625" style="222" customWidth="1"/>
    <col min="15107" max="15107" width="10.5703125" style="222" customWidth="1"/>
    <col min="15108" max="15108" width="10.28515625" style="222" customWidth="1"/>
    <col min="15109" max="15109" width="12.85546875" style="222" customWidth="1"/>
    <col min="15110" max="15110" width="6.140625" style="222" customWidth="1"/>
    <col min="15111" max="15111" width="10.5703125" style="222" customWidth="1"/>
    <col min="15112" max="15112" width="11" style="222" customWidth="1"/>
    <col min="15113" max="15113" width="20.5703125" style="222" customWidth="1"/>
    <col min="15114" max="15121" width="11.7109375" style="222" customWidth="1"/>
    <col min="15122" max="15122" width="45.140625" style="222" customWidth="1"/>
    <col min="15123" max="15133" width="11.7109375" style="222" customWidth="1"/>
    <col min="15134" max="15341" width="11.7109375" style="222"/>
    <col min="15342" max="15342" width="4" style="222" customWidth="1"/>
    <col min="15343" max="15343" width="15.85546875" style="222" bestFit="1" customWidth="1"/>
    <col min="15344" max="15344" width="30.7109375" style="222" customWidth="1"/>
    <col min="15345" max="15346" width="32.5703125" style="222" customWidth="1"/>
    <col min="15347" max="15349" width="14.5703125" style="222" customWidth="1"/>
    <col min="15350" max="15350" width="27" style="222" customWidth="1"/>
    <col min="15351" max="15351" width="13.85546875" style="222" customWidth="1"/>
    <col min="15352" max="15352" width="18.28515625" style="222" customWidth="1"/>
    <col min="15353" max="15353" width="16.28515625" style="222" customWidth="1"/>
    <col min="15354" max="15354" width="14" style="222" customWidth="1"/>
    <col min="15355" max="15355" width="16.7109375" style="222" customWidth="1"/>
    <col min="15356" max="15356" width="14.85546875" style="222" customWidth="1"/>
    <col min="15357" max="15357" width="15.42578125" style="222" customWidth="1"/>
    <col min="15358" max="15359" width="6.5703125" style="222" customWidth="1"/>
    <col min="15360" max="15360" width="8.42578125" style="222" customWidth="1"/>
    <col min="15361" max="15361" width="4.85546875" style="222" customWidth="1"/>
    <col min="15362" max="15362" width="10.140625" style="222" customWidth="1"/>
    <col min="15363" max="15363" width="10.5703125" style="222" customWidth="1"/>
    <col min="15364" max="15364" width="10.28515625" style="222" customWidth="1"/>
    <col min="15365" max="15365" width="12.85546875" style="222" customWidth="1"/>
    <col min="15366" max="15366" width="6.140625" style="222" customWidth="1"/>
    <col min="15367" max="15367" width="10.5703125" style="222" customWidth="1"/>
    <col min="15368" max="15368" width="11" style="222" customWidth="1"/>
    <col min="15369" max="15369" width="20.5703125" style="222" customWidth="1"/>
    <col min="15370" max="15377" width="11.7109375" style="222" customWidth="1"/>
    <col min="15378" max="15378" width="45.140625" style="222" customWidth="1"/>
    <col min="15379" max="15389" width="11.7109375" style="222" customWidth="1"/>
    <col min="15390" max="15597" width="11.7109375" style="222"/>
    <col min="15598" max="15598" width="4" style="222" customWidth="1"/>
    <col min="15599" max="15599" width="15.85546875" style="222" bestFit="1" customWidth="1"/>
    <col min="15600" max="15600" width="30.7109375" style="222" customWidth="1"/>
    <col min="15601" max="15602" width="32.5703125" style="222" customWidth="1"/>
    <col min="15603" max="15605" width="14.5703125" style="222" customWidth="1"/>
    <col min="15606" max="15606" width="27" style="222" customWidth="1"/>
    <col min="15607" max="15607" width="13.85546875" style="222" customWidth="1"/>
    <col min="15608" max="15608" width="18.28515625" style="222" customWidth="1"/>
    <col min="15609" max="15609" width="16.28515625" style="222" customWidth="1"/>
    <col min="15610" max="15610" width="14" style="222" customWidth="1"/>
    <col min="15611" max="15611" width="16.7109375" style="222" customWidth="1"/>
    <col min="15612" max="15612" width="14.85546875" style="222" customWidth="1"/>
    <col min="15613" max="15613" width="15.42578125" style="222" customWidth="1"/>
    <col min="15614" max="15615" width="6.5703125" style="222" customWidth="1"/>
    <col min="15616" max="15616" width="8.42578125" style="222" customWidth="1"/>
    <col min="15617" max="15617" width="4.85546875" style="222" customWidth="1"/>
    <col min="15618" max="15618" width="10.140625" style="222" customWidth="1"/>
    <col min="15619" max="15619" width="10.5703125" style="222" customWidth="1"/>
    <col min="15620" max="15620" width="10.28515625" style="222" customWidth="1"/>
    <col min="15621" max="15621" width="12.85546875" style="222" customWidth="1"/>
    <col min="15622" max="15622" width="6.140625" style="222" customWidth="1"/>
    <col min="15623" max="15623" width="10.5703125" style="222" customWidth="1"/>
    <col min="15624" max="15624" width="11" style="222" customWidth="1"/>
    <col min="15625" max="15625" width="20.5703125" style="222" customWidth="1"/>
    <col min="15626" max="15633" width="11.7109375" style="222" customWidth="1"/>
    <col min="15634" max="15634" width="45.140625" style="222" customWidth="1"/>
    <col min="15635" max="15645" width="11.7109375" style="222" customWidth="1"/>
    <col min="15646" max="15853" width="11.7109375" style="222"/>
    <col min="15854" max="15854" width="4" style="222" customWidth="1"/>
    <col min="15855" max="15855" width="15.85546875" style="222" bestFit="1" customWidth="1"/>
    <col min="15856" max="15856" width="30.7109375" style="222" customWidth="1"/>
    <col min="15857" max="15858" width="32.5703125" style="222" customWidth="1"/>
    <col min="15859" max="15861" width="14.5703125" style="222" customWidth="1"/>
    <col min="15862" max="15862" width="27" style="222" customWidth="1"/>
    <col min="15863" max="15863" width="13.85546875" style="222" customWidth="1"/>
    <col min="15864" max="15864" width="18.28515625" style="222" customWidth="1"/>
    <col min="15865" max="15865" width="16.28515625" style="222" customWidth="1"/>
    <col min="15866" max="15866" width="14" style="222" customWidth="1"/>
    <col min="15867" max="15867" width="16.7109375" style="222" customWidth="1"/>
    <col min="15868" max="15868" width="14.85546875" style="222" customWidth="1"/>
    <col min="15869" max="15869" width="15.42578125" style="222" customWidth="1"/>
    <col min="15870" max="15871" width="6.5703125" style="222" customWidth="1"/>
    <col min="15872" max="15872" width="8.42578125" style="222" customWidth="1"/>
    <col min="15873" max="15873" width="4.85546875" style="222" customWidth="1"/>
    <col min="15874" max="15874" width="10.140625" style="222" customWidth="1"/>
    <col min="15875" max="15875" width="10.5703125" style="222" customWidth="1"/>
    <col min="15876" max="15876" width="10.28515625" style="222" customWidth="1"/>
    <col min="15877" max="15877" width="12.85546875" style="222" customWidth="1"/>
    <col min="15878" max="15878" width="6.140625" style="222" customWidth="1"/>
    <col min="15879" max="15879" width="10.5703125" style="222" customWidth="1"/>
    <col min="15880" max="15880" width="11" style="222" customWidth="1"/>
    <col min="15881" max="15881" width="20.5703125" style="222" customWidth="1"/>
    <col min="15882" max="15889" width="11.7109375" style="222" customWidth="1"/>
    <col min="15890" max="15890" width="45.140625" style="222" customWidth="1"/>
    <col min="15891" max="15901" width="11.7109375" style="222" customWidth="1"/>
    <col min="15902" max="16109" width="11.7109375" style="222"/>
    <col min="16110" max="16110" width="4" style="222" customWidth="1"/>
    <col min="16111" max="16111" width="15.85546875" style="222" bestFit="1" customWidth="1"/>
    <col min="16112" max="16112" width="30.7109375" style="222" customWidth="1"/>
    <col min="16113" max="16114" width="32.5703125" style="222" customWidth="1"/>
    <col min="16115" max="16117" width="14.5703125" style="222" customWidth="1"/>
    <col min="16118" max="16118" width="27" style="222" customWidth="1"/>
    <col min="16119" max="16119" width="13.85546875" style="222" customWidth="1"/>
    <col min="16120" max="16120" width="18.28515625" style="222" customWidth="1"/>
    <col min="16121" max="16121" width="16.28515625" style="222" customWidth="1"/>
    <col min="16122" max="16122" width="14" style="222" customWidth="1"/>
    <col min="16123" max="16123" width="16.7109375" style="222" customWidth="1"/>
    <col min="16124" max="16124" width="14.85546875" style="222" customWidth="1"/>
    <col min="16125" max="16125" width="15.42578125" style="222" customWidth="1"/>
    <col min="16126" max="16127" width="6.5703125" style="222" customWidth="1"/>
    <col min="16128" max="16128" width="8.42578125" style="222" customWidth="1"/>
    <col min="16129" max="16129" width="4.85546875" style="222" customWidth="1"/>
    <col min="16130" max="16130" width="10.140625" style="222" customWidth="1"/>
    <col min="16131" max="16131" width="10.5703125" style="222" customWidth="1"/>
    <col min="16132" max="16132" width="10.28515625" style="222" customWidth="1"/>
    <col min="16133" max="16133" width="12.85546875" style="222" customWidth="1"/>
    <col min="16134" max="16134" width="6.140625" style="222" customWidth="1"/>
    <col min="16135" max="16135" width="10.5703125" style="222" customWidth="1"/>
    <col min="16136" max="16136" width="11" style="222" customWidth="1"/>
    <col min="16137" max="16137" width="20.5703125" style="222" customWidth="1"/>
    <col min="16138" max="16145" width="11.7109375" style="222" customWidth="1"/>
    <col min="16146" max="16146" width="45.140625" style="222" customWidth="1"/>
    <col min="16147" max="16157" width="11.7109375" style="222" customWidth="1"/>
    <col min="16158" max="16384" width="11.7109375" style="222"/>
  </cols>
  <sheetData>
    <row r="1" spans="1:18" s="203" customFormat="1" ht="21" x14ac:dyDescent="0.2">
      <c r="A1" s="565"/>
      <c r="B1" s="565"/>
      <c r="C1" s="565"/>
      <c r="D1" s="565"/>
      <c r="E1" s="565"/>
      <c r="F1" s="565"/>
      <c r="G1" s="565"/>
      <c r="H1" s="565"/>
      <c r="I1" s="566"/>
      <c r="N1" s="204"/>
      <c r="O1" s="204"/>
      <c r="P1" s="204"/>
      <c r="Q1" s="204"/>
      <c r="R1" s="335"/>
    </row>
    <row r="2" spans="1:18" s="203" customFormat="1" ht="21" x14ac:dyDescent="0.2">
      <c r="A2" s="342"/>
      <c r="B2" s="403"/>
      <c r="C2" s="403"/>
      <c r="D2" s="207"/>
      <c r="E2" s="403"/>
      <c r="F2" s="403"/>
      <c r="G2" s="403"/>
      <c r="H2" s="403"/>
      <c r="I2" s="336"/>
      <c r="N2" s="204"/>
      <c r="O2" s="204"/>
      <c r="P2" s="204"/>
      <c r="Q2" s="204"/>
      <c r="R2" s="335"/>
    </row>
    <row r="3" spans="1:18" s="203" customFormat="1" ht="21" x14ac:dyDescent="0.2">
      <c r="A3" s="342"/>
      <c r="B3" s="403"/>
      <c r="C3" s="403"/>
      <c r="D3" s="207"/>
      <c r="E3" s="403"/>
      <c r="F3" s="403"/>
      <c r="G3" s="403"/>
      <c r="H3" s="403"/>
      <c r="I3" s="336"/>
      <c r="N3" s="204"/>
      <c r="O3" s="204"/>
      <c r="P3" s="204"/>
      <c r="Q3" s="204"/>
      <c r="R3" s="335"/>
    </row>
    <row r="4" spans="1:18" s="203" customFormat="1" ht="21" x14ac:dyDescent="0.2">
      <c r="A4" s="342"/>
      <c r="B4" s="403"/>
      <c r="C4" s="403"/>
      <c r="D4" s="207"/>
      <c r="E4" s="403"/>
      <c r="F4" s="403"/>
      <c r="G4" s="403"/>
      <c r="H4" s="403"/>
      <c r="I4" s="336"/>
      <c r="N4" s="204"/>
      <c r="O4" s="204"/>
      <c r="P4" s="204"/>
      <c r="Q4" s="204"/>
      <c r="R4" s="335"/>
    </row>
    <row r="5" spans="1:18" s="203" customFormat="1" ht="21" x14ac:dyDescent="0.2">
      <c r="A5" s="342"/>
      <c r="B5" s="403"/>
      <c r="C5" s="403"/>
      <c r="D5" s="207"/>
      <c r="E5" s="403"/>
      <c r="F5" s="403"/>
      <c r="G5" s="403"/>
      <c r="H5" s="403"/>
      <c r="I5" s="336"/>
      <c r="N5" s="204"/>
      <c r="O5" s="204"/>
      <c r="P5" s="204"/>
      <c r="Q5" s="204"/>
      <c r="R5" s="335"/>
    </row>
    <row r="6" spans="1:18" s="203" customFormat="1" ht="21" x14ac:dyDescent="0.2">
      <c r="A6" s="342"/>
      <c r="B6" s="403"/>
      <c r="C6" s="403"/>
      <c r="D6" s="207"/>
      <c r="E6" s="403"/>
      <c r="F6" s="403"/>
      <c r="G6" s="403"/>
      <c r="H6" s="403"/>
      <c r="I6" s="336"/>
      <c r="N6" s="204"/>
      <c r="O6" s="204"/>
      <c r="P6" s="204"/>
      <c r="Q6" s="204"/>
      <c r="R6" s="335"/>
    </row>
    <row r="7" spans="1:18" s="203" customFormat="1" ht="21" x14ac:dyDescent="0.2">
      <c r="A7" s="342"/>
      <c r="B7" s="403"/>
      <c r="C7" s="403"/>
      <c r="D7" s="207"/>
      <c r="E7" s="403"/>
      <c r="F7" s="403"/>
      <c r="G7" s="403"/>
      <c r="H7" s="403"/>
      <c r="I7" s="336"/>
      <c r="N7" s="204"/>
      <c r="O7" s="204"/>
      <c r="P7" s="204"/>
      <c r="Q7" s="204"/>
      <c r="R7" s="335"/>
    </row>
    <row r="8" spans="1:18" s="203" customFormat="1" ht="21" x14ac:dyDescent="0.2">
      <c r="A8" s="342"/>
      <c r="B8" s="403"/>
      <c r="C8" s="403"/>
      <c r="D8" s="207"/>
      <c r="E8" s="403"/>
      <c r="F8" s="403"/>
      <c r="G8" s="403"/>
      <c r="H8" s="403"/>
      <c r="I8" s="336"/>
      <c r="N8" s="204"/>
      <c r="O8" s="204"/>
      <c r="P8" s="204"/>
      <c r="Q8" s="204"/>
      <c r="R8" s="335"/>
    </row>
    <row r="9" spans="1:18" s="337" customFormat="1" ht="33.75" customHeight="1" x14ac:dyDescent="0.2">
      <c r="A9" s="614" t="s">
        <v>4731</v>
      </c>
      <c r="B9" s="614"/>
      <c r="C9" s="614"/>
      <c r="D9" s="614"/>
      <c r="E9" s="614"/>
      <c r="F9" s="614"/>
      <c r="G9" s="614"/>
      <c r="H9" s="614"/>
      <c r="I9" s="614"/>
      <c r="J9" s="614"/>
      <c r="K9" s="614"/>
      <c r="L9" s="614"/>
      <c r="M9" s="614"/>
      <c r="N9" s="614"/>
      <c r="O9" s="614"/>
      <c r="P9" s="614"/>
      <c r="Q9" s="614"/>
      <c r="R9" s="614"/>
    </row>
    <row r="10" spans="1:18" s="337" customFormat="1" ht="31.5" customHeight="1" x14ac:dyDescent="0.2">
      <c r="A10" s="615" t="s">
        <v>6249</v>
      </c>
      <c r="B10" s="615"/>
      <c r="C10" s="615"/>
      <c r="D10" s="615"/>
      <c r="E10" s="615"/>
      <c r="F10" s="615"/>
      <c r="G10" s="615"/>
      <c r="H10" s="615"/>
      <c r="I10" s="615"/>
      <c r="J10" s="615"/>
      <c r="K10" s="615"/>
      <c r="L10" s="615"/>
      <c r="M10" s="615"/>
      <c r="N10" s="615"/>
      <c r="O10" s="615"/>
      <c r="P10" s="615"/>
      <c r="Q10" s="615"/>
      <c r="R10" s="615"/>
    </row>
    <row r="11" spans="1:18" s="337" customFormat="1" ht="31.5" customHeight="1" x14ac:dyDescent="0.5">
      <c r="A11" s="616" t="s">
        <v>6615</v>
      </c>
      <c r="B11" s="616"/>
      <c r="C11" s="616"/>
      <c r="D11" s="616"/>
      <c r="E11" s="616"/>
      <c r="F11" s="616"/>
      <c r="G11" s="616"/>
      <c r="H11" s="616"/>
      <c r="I11" s="616"/>
      <c r="J11" s="616"/>
      <c r="K11" s="616"/>
      <c r="L11" s="616"/>
      <c r="M11" s="616"/>
      <c r="N11" s="616"/>
      <c r="O11" s="616"/>
      <c r="P11" s="616"/>
      <c r="Q11" s="616"/>
      <c r="R11" s="616"/>
    </row>
    <row r="12" spans="1:18" s="203" customFormat="1" ht="8.25" customHeight="1" thickBot="1" x14ac:dyDescent="0.25">
      <c r="A12" s="567"/>
      <c r="B12" s="567"/>
      <c r="C12" s="567"/>
      <c r="D12" s="567"/>
      <c r="E12" s="208"/>
      <c r="F12" s="209"/>
      <c r="G12" s="208"/>
      <c r="H12" s="211"/>
      <c r="I12" s="338"/>
      <c r="N12" s="204"/>
      <c r="O12" s="204"/>
      <c r="P12" s="204"/>
      <c r="Q12" s="204"/>
      <c r="R12" s="335"/>
    </row>
    <row r="13" spans="1:18" s="339" customFormat="1" ht="45" customHeight="1" thickTop="1" x14ac:dyDescent="0.15">
      <c r="A13" s="617" t="s">
        <v>4733</v>
      </c>
      <c r="B13" s="619" t="s">
        <v>6250</v>
      </c>
      <c r="C13" s="621" t="s">
        <v>3913</v>
      </c>
      <c r="D13" s="621" t="s">
        <v>3914</v>
      </c>
      <c r="E13" s="623" t="s">
        <v>3915</v>
      </c>
      <c r="F13" s="623" t="s">
        <v>3916</v>
      </c>
      <c r="G13" s="621" t="s">
        <v>3917</v>
      </c>
      <c r="H13" s="621" t="s">
        <v>3918</v>
      </c>
      <c r="I13" s="630" t="s">
        <v>3919</v>
      </c>
      <c r="J13" s="630" t="s">
        <v>2106</v>
      </c>
      <c r="K13" s="630"/>
      <c r="L13" s="630" t="s">
        <v>2107</v>
      </c>
      <c r="M13" s="630"/>
      <c r="N13" s="625" t="s">
        <v>2108</v>
      </c>
      <c r="O13" s="626"/>
      <c r="P13" s="626"/>
      <c r="Q13" s="627"/>
      <c r="R13" s="628" t="s">
        <v>2109</v>
      </c>
    </row>
    <row r="14" spans="1:18" s="339" customFormat="1" ht="46.5" customHeight="1" thickBot="1" x14ac:dyDescent="0.2">
      <c r="A14" s="618"/>
      <c r="B14" s="620"/>
      <c r="C14" s="622"/>
      <c r="D14" s="622"/>
      <c r="E14" s="624"/>
      <c r="F14" s="624"/>
      <c r="G14" s="622"/>
      <c r="H14" s="622"/>
      <c r="I14" s="646"/>
      <c r="J14" s="343" t="s">
        <v>2112</v>
      </c>
      <c r="K14" s="343" t="s">
        <v>3920</v>
      </c>
      <c r="L14" s="343" t="s">
        <v>2112</v>
      </c>
      <c r="M14" s="343" t="s">
        <v>2111</v>
      </c>
      <c r="N14" s="343" t="s">
        <v>1109</v>
      </c>
      <c r="O14" s="343" t="s">
        <v>1110</v>
      </c>
      <c r="P14" s="343" t="s">
        <v>1111</v>
      </c>
      <c r="Q14" s="344" t="s">
        <v>1112</v>
      </c>
      <c r="R14" s="629"/>
    </row>
    <row r="15" spans="1:18" s="203" customFormat="1" ht="34.5" thickTop="1" x14ac:dyDescent="0.2">
      <c r="A15" s="362">
        <v>1</v>
      </c>
      <c r="B15" s="410" t="s">
        <v>6251</v>
      </c>
      <c r="C15" s="406" t="s">
        <v>3922</v>
      </c>
      <c r="D15" s="406" t="s">
        <v>3923</v>
      </c>
      <c r="E15" s="363">
        <v>16800</v>
      </c>
      <c r="F15" s="363" t="s">
        <v>3924</v>
      </c>
      <c r="G15" s="414">
        <v>42382</v>
      </c>
      <c r="H15" s="416" t="s">
        <v>5780</v>
      </c>
      <c r="I15" s="417" t="s">
        <v>5781</v>
      </c>
      <c r="J15" s="419" t="s">
        <v>1113</v>
      </c>
      <c r="K15" s="364"/>
      <c r="L15" s="419" t="s">
        <v>1113</v>
      </c>
      <c r="M15" s="364"/>
      <c r="N15" s="421" t="s">
        <v>1113</v>
      </c>
      <c r="O15" s="421"/>
      <c r="P15" s="421"/>
      <c r="Q15" s="365"/>
      <c r="R15" s="366"/>
    </row>
    <row r="16" spans="1:18" s="203" customFormat="1" ht="33.75" x14ac:dyDescent="0.2">
      <c r="A16" s="367">
        <v>2</v>
      </c>
      <c r="B16" s="410" t="s">
        <v>6252</v>
      </c>
      <c r="C16" s="399" t="s">
        <v>3929</v>
      </c>
      <c r="D16" s="399" t="s">
        <v>3923</v>
      </c>
      <c r="E16" s="368">
        <v>12000</v>
      </c>
      <c r="F16" s="368" t="s">
        <v>3924</v>
      </c>
      <c r="G16" s="401">
        <v>42382</v>
      </c>
      <c r="H16" s="416" t="s">
        <v>5780</v>
      </c>
      <c r="I16" s="417" t="s">
        <v>5782</v>
      </c>
      <c r="J16" s="369" t="s">
        <v>1113</v>
      </c>
      <c r="K16" s="370"/>
      <c r="L16" s="369" t="s">
        <v>1113</v>
      </c>
      <c r="M16" s="370"/>
      <c r="N16" s="371" t="s">
        <v>1113</v>
      </c>
      <c r="O16" s="371"/>
      <c r="P16" s="371"/>
      <c r="Q16" s="372"/>
      <c r="R16" s="333"/>
    </row>
    <row r="17" spans="1:18" s="203" customFormat="1" ht="33.75" x14ac:dyDescent="0.2">
      <c r="A17" s="367">
        <v>3</v>
      </c>
      <c r="B17" s="410" t="s">
        <v>4739</v>
      </c>
      <c r="C17" s="399" t="s">
        <v>3932</v>
      </c>
      <c r="D17" s="399" t="s">
        <v>3933</v>
      </c>
      <c r="E17" s="368">
        <v>49800</v>
      </c>
      <c r="F17" s="368" t="s">
        <v>3924</v>
      </c>
      <c r="G17" s="401">
        <v>42382</v>
      </c>
      <c r="H17" s="416" t="s">
        <v>5780</v>
      </c>
      <c r="I17" s="417" t="s">
        <v>5783</v>
      </c>
      <c r="J17" s="369" t="s">
        <v>1113</v>
      </c>
      <c r="K17" s="370"/>
      <c r="L17" s="369" t="s">
        <v>1113</v>
      </c>
      <c r="M17" s="370"/>
      <c r="N17" s="371" t="s">
        <v>1113</v>
      </c>
      <c r="O17" s="371"/>
      <c r="P17" s="371"/>
      <c r="Q17" s="372"/>
      <c r="R17" s="333"/>
    </row>
    <row r="18" spans="1:18" s="203" customFormat="1" ht="22.5" x14ac:dyDescent="0.2">
      <c r="A18" s="408">
        <v>4</v>
      </c>
      <c r="B18" s="409" t="s">
        <v>6253</v>
      </c>
      <c r="C18" s="405" t="s">
        <v>5784</v>
      </c>
      <c r="D18" s="405" t="s">
        <v>5785</v>
      </c>
      <c r="E18" s="373">
        <v>60000</v>
      </c>
      <c r="F18" s="373" t="s">
        <v>3924</v>
      </c>
      <c r="G18" s="412">
        <v>42389</v>
      </c>
      <c r="H18" s="415" t="s">
        <v>5786</v>
      </c>
      <c r="I18" s="417" t="s">
        <v>5787</v>
      </c>
      <c r="J18" s="369" t="s">
        <v>1113</v>
      </c>
      <c r="K18" s="370"/>
      <c r="L18" s="369" t="s">
        <v>1113</v>
      </c>
      <c r="M18" s="370"/>
      <c r="N18" s="371" t="s">
        <v>1113</v>
      </c>
      <c r="O18" s="371"/>
      <c r="P18" s="371"/>
      <c r="Q18" s="372"/>
      <c r="R18" s="333"/>
    </row>
    <row r="19" spans="1:18" s="203" customFormat="1" ht="18.75" customHeight="1" x14ac:dyDescent="0.2">
      <c r="A19" s="631">
        <v>5</v>
      </c>
      <c r="B19" s="634" t="s">
        <v>6254</v>
      </c>
      <c r="C19" s="405" t="s">
        <v>3944</v>
      </c>
      <c r="D19" s="637" t="s">
        <v>5788</v>
      </c>
      <c r="E19" s="373">
        <v>90</v>
      </c>
      <c r="F19" s="373" t="s">
        <v>3924</v>
      </c>
      <c r="G19" s="640">
        <v>42374</v>
      </c>
      <c r="H19" s="643" t="s">
        <v>5786</v>
      </c>
      <c r="I19" s="417" t="s">
        <v>5789</v>
      </c>
      <c r="J19" s="369" t="s">
        <v>1113</v>
      </c>
      <c r="K19" s="370"/>
      <c r="L19" s="369" t="s">
        <v>1113</v>
      </c>
      <c r="M19" s="370"/>
      <c r="N19" s="371" t="s">
        <v>1113</v>
      </c>
      <c r="O19" s="371"/>
      <c r="P19" s="371"/>
      <c r="Q19" s="372"/>
      <c r="R19" s="333"/>
    </row>
    <row r="20" spans="1:18" s="203" customFormat="1" ht="26.25" customHeight="1" x14ac:dyDescent="0.2">
      <c r="A20" s="632"/>
      <c r="B20" s="635"/>
      <c r="C20" s="405" t="s">
        <v>3947</v>
      </c>
      <c r="D20" s="638"/>
      <c r="E20" s="373">
        <v>90</v>
      </c>
      <c r="F20" s="373" t="s">
        <v>3924</v>
      </c>
      <c r="G20" s="641"/>
      <c r="H20" s="644"/>
      <c r="I20" s="417" t="s">
        <v>5790</v>
      </c>
      <c r="J20" s="369" t="s">
        <v>1113</v>
      </c>
      <c r="K20" s="370"/>
      <c r="L20" s="369" t="s">
        <v>1113</v>
      </c>
      <c r="M20" s="370"/>
      <c r="N20" s="371" t="s">
        <v>1113</v>
      </c>
      <c r="O20" s="371"/>
      <c r="P20" s="371"/>
      <c r="Q20" s="372"/>
      <c r="R20" s="333"/>
    </row>
    <row r="21" spans="1:18" s="203" customFormat="1" ht="18.75" customHeight="1" x14ac:dyDescent="0.2">
      <c r="A21" s="632"/>
      <c r="B21" s="635"/>
      <c r="C21" s="405" t="s">
        <v>3948</v>
      </c>
      <c r="D21" s="638"/>
      <c r="E21" s="373">
        <v>70</v>
      </c>
      <c r="F21" s="373" t="s">
        <v>3924</v>
      </c>
      <c r="G21" s="641"/>
      <c r="H21" s="644"/>
      <c r="I21" s="417" t="s">
        <v>5791</v>
      </c>
      <c r="J21" s="369" t="s">
        <v>1113</v>
      </c>
      <c r="K21" s="370"/>
      <c r="L21" s="369" t="s">
        <v>1113</v>
      </c>
      <c r="M21" s="370"/>
      <c r="N21" s="371"/>
      <c r="O21" s="371"/>
      <c r="P21" s="371" t="s">
        <v>1113</v>
      </c>
      <c r="Q21" s="372"/>
      <c r="R21" s="333" t="s">
        <v>5792</v>
      </c>
    </row>
    <row r="22" spans="1:18" s="203" customFormat="1" ht="18.75" customHeight="1" x14ac:dyDescent="0.2">
      <c r="A22" s="633"/>
      <c r="B22" s="636"/>
      <c r="C22" s="405" t="s">
        <v>5793</v>
      </c>
      <c r="D22" s="639"/>
      <c r="E22" s="373">
        <v>45</v>
      </c>
      <c r="F22" s="373" t="s">
        <v>3924</v>
      </c>
      <c r="G22" s="642"/>
      <c r="H22" s="645"/>
      <c r="I22" s="417" t="s">
        <v>5794</v>
      </c>
      <c r="J22" s="369" t="s">
        <v>1113</v>
      </c>
      <c r="K22" s="370"/>
      <c r="L22" s="369" t="s">
        <v>1113</v>
      </c>
      <c r="M22" s="370"/>
      <c r="N22" s="371"/>
      <c r="O22" s="371"/>
      <c r="P22" s="371" t="s">
        <v>1113</v>
      </c>
      <c r="Q22" s="372"/>
      <c r="R22" s="333" t="s">
        <v>5792</v>
      </c>
    </row>
    <row r="23" spans="1:18" s="203" customFormat="1" ht="137.25" customHeight="1" x14ac:dyDescent="0.2">
      <c r="A23" s="367">
        <v>6</v>
      </c>
      <c r="B23" s="409" t="s">
        <v>6255</v>
      </c>
      <c r="C23" s="405" t="s">
        <v>5795</v>
      </c>
      <c r="D23" s="405" t="s">
        <v>5796</v>
      </c>
      <c r="E23" s="373">
        <v>5310</v>
      </c>
      <c r="F23" s="373" t="s">
        <v>3924</v>
      </c>
      <c r="G23" s="412">
        <v>42376</v>
      </c>
      <c r="H23" s="415" t="s">
        <v>6256</v>
      </c>
      <c r="I23" s="417" t="s">
        <v>5797</v>
      </c>
      <c r="J23" s="369"/>
      <c r="K23" s="369" t="s">
        <v>1113</v>
      </c>
      <c r="L23" s="369"/>
      <c r="M23" s="369" t="s">
        <v>1113</v>
      </c>
      <c r="N23" s="371"/>
      <c r="O23" s="371"/>
      <c r="P23" s="371"/>
      <c r="Q23" s="372" t="s">
        <v>1113</v>
      </c>
      <c r="R23" s="333" t="s">
        <v>6616</v>
      </c>
    </row>
    <row r="24" spans="1:18" s="203" customFormat="1" ht="45" x14ac:dyDescent="0.2">
      <c r="A24" s="367">
        <v>7</v>
      </c>
      <c r="B24" s="409" t="s">
        <v>6257</v>
      </c>
      <c r="C24" s="405" t="s">
        <v>5798</v>
      </c>
      <c r="D24" s="405" t="s">
        <v>5799</v>
      </c>
      <c r="E24" s="373">
        <v>4833</v>
      </c>
      <c r="F24" s="373" t="s">
        <v>3924</v>
      </c>
      <c r="G24" s="412">
        <v>42398</v>
      </c>
      <c r="H24" s="415" t="s">
        <v>5800</v>
      </c>
      <c r="I24" s="417" t="s">
        <v>5801</v>
      </c>
      <c r="J24" s="369" t="s">
        <v>1113</v>
      </c>
      <c r="K24" s="370"/>
      <c r="L24" s="369" t="s">
        <v>1113</v>
      </c>
      <c r="M24" s="370"/>
      <c r="N24" s="371" t="s">
        <v>1113</v>
      </c>
      <c r="O24" s="371"/>
      <c r="P24" s="371"/>
      <c r="Q24" s="372"/>
      <c r="R24" s="333"/>
    </row>
    <row r="25" spans="1:18" s="203" customFormat="1" ht="22.5" x14ac:dyDescent="0.2">
      <c r="A25" s="367">
        <v>8</v>
      </c>
      <c r="B25" s="409" t="s">
        <v>6258</v>
      </c>
      <c r="C25" s="405" t="s">
        <v>5802</v>
      </c>
      <c r="D25" s="405" t="s">
        <v>4748</v>
      </c>
      <c r="E25" s="373">
        <v>1500</v>
      </c>
      <c r="F25" s="373" t="s">
        <v>3924</v>
      </c>
      <c r="G25" s="412">
        <v>42377</v>
      </c>
      <c r="H25" s="415" t="s">
        <v>5803</v>
      </c>
      <c r="I25" s="417" t="s">
        <v>5804</v>
      </c>
      <c r="J25" s="369" t="s">
        <v>1113</v>
      </c>
      <c r="K25" s="370"/>
      <c r="L25" s="369" t="s">
        <v>1113</v>
      </c>
      <c r="M25" s="370"/>
      <c r="N25" s="371"/>
      <c r="O25" s="371"/>
      <c r="P25" s="371" t="s">
        <v>1113</v>
      </c>
      <c r="Q25" s="372"/>
      <c r="R25" s="333"/>
    </row>
    <row r="26" spans="1:18" s="203" customFormat="1" ht="29.25" x14ac:dyDescent="0.2">
      <c r="A26" s="367">
        <v>9</v>
      </c>
      <c r="B26" s="409" t="s">
        <v>6259</v>
      </c>
      <c r="C26" s="637" t="s">
        <v>4052</v>
      </c>
      <c r="D26" s="637" t="s">
        <v>5805</v>
      </c>
      <c r="E26" s="373">
        <v>11400</v>
      </c>
      <c r="F26" s="373" t="s">
        <v>3962</v>
      </c>
      <c r="G26" s="412">
        <v>42403</v>
      </c>
      <c r="H26" s="415" t="s">
        <v>6260</v>
      </c>
      <c r="I26" s="417" t="s">
        <v>5806</v>
      </c>
      <c r="J26" s="651" t="s">
        <v>1113</v>
      </c>
      <c r="K26" s="651"/>
      <c r="L26" s="651" t="s">
        <v>1113</v>
      </c>
      <c r="M26" s="651"/>
      <c r="N26" s="647"/>
      <c r="O26" s="647"/>
      <c r="P26" s="647" t="s">
        <v>1113</v>
      </c>
      <c r="Q26" s="647"/>
      <c r="R26" s="649"/>
    </row>
    <row r="27" spans="1:18" s="203" customFormat="1" ht="48.75" x14ac:dyDescent="0.2">
      <c r="A27" s="408">
        <v>10</v>
      </c>
      <c r="B27" s="409" t="s">
        <v>6261</v>
      </c>
      <c r="C27" s="639"/>
      <c r="D27" s="639"/>
      <c r="E27" s="373">
        <v>2280</v>
      </c>
      <c r="F27" s="373" t="s">
        <v>4337</v>
      </c>
      <c r="G27" s="412">
        <v>42600</v>
      </c>
      <c r="H27" s="415" t="s">
        <v>6262</v>
      </c>
      <c r="I27" s="417" t="s">
        <v>6263</v>
      </c>
      <c r="J27" s="652"/>
      <c r="K27" s="652"/>
      <c r="L27" s="652"/>
      <c r="M27" s="652"/>
      <c r="N27" s="648"/>
      <c r="O27" s="648"/>
      <c r="P27" s="648"/>
      <c r="Q27" s="648"/>
      <c r="R27" s="650"/>
    </row>
    <row r="28" spans="1:18" s="203" customFormat="1" ht="45" x14ac:dyDescent="0.2">
      <c r="A28" s="408">
        <v>11</v>
      </c>
      <c r="B28" s="409" t="s">
        <v>6264</v>
      </c>
      <c r="C28" s="405" t="s">
        <v>4113</v>
      </c>
      <c r="D28" s="405" t="s">
        <v>5807</v>
      </c>
      <c r="E28" s="373">
        <v>4205.5200000000004</v>
      </c>
      <c r="F28" s="373" t="s">
        <v>3924</v>
      </c>
      <c r="G28" s="412">
        <v>42383</v>
      </c>
      <c r="H28" s="415" t="s">
        <v>5808</v>
      </c>
      <c r="I28" s="417" t="s">
        <v>5809</v>
      </c>
      <c r="J28" s="420" t="s">
        <v>1113</v>
      </c>
      <c r="K28" s="397"/>
      <c r="L28" s="420" t="s">
        <v>1113</v>
      </c>
      <c r="M28" s="397"/>
      <c r="N28" s="420"/>
      <c r="O28" s="420"/>
      <c r="P28" s="420" t="s">
        <v>1113</v>
      </c>
      <c r="Q28" s="375"/>
      <c r="R28" s="376"/>
    </row>
    <row r="29" spans="1:18" s="203" customFormat="1" ht="19.5" customHeight="1" x14ac:dyDescent="0.2">
      <c r="A29" s="631">
        <v>12</v>
      </c>
      <c r="B29" s="634" t="s">
        <v>6265</v>
      </c>
      <c r="C29" s="405" t="s">
        <v>4691</v>
      </c>
      <c r="D29" s="637" t="s">
        <v>5810</v>
      </c>
      <c r="E29" s="373">
        <v>2415</v>
      </c>
      <c r="F29" s="373" t="s">
        <v>3924</v>
      </c>
      <c r="G29" s="640">
        <v>42387</v>
      </c>
      <c r="H29" s="415" t="s">
        <v>5811</v>
      </c>
      <c r="I29" s="417" t="s">
        <v>5812</v>
      </c>
      <c r="J29" s="418" t="s">
        <v>1113</v>
      </c>
      <c r="K29" s="374"/>
      <c r="L29" s="418" t="s">
        <v>1113</v>
      </c>
      <c r="M29" s="374"/>
      <c r="N29" s="420" t="s">
        <v>1113</v>
      </c>
      <c r="O29" s="420"/>
      <c r="P29" s="420"/>
      <c r="Q29" s="375"/>
      <c r="R29" s="376"/>
    </row>
    <row r="30" spans="1:18" s="203" customFormat="1" ht="19.5" customHeight="1" x14ac:dyDescent="0.2">
      <c r="A30" s="633"/>
      <c r="B30" s="636"/>
      <c r="C30" s="405" t="s">
        <v>4974</v>
      </c>
      <c r="D30" s="639"/>
      <c r="E30" s="373">
        <v>2415</v>
      </c>
      <c r="F30" s="373" t="s">
        <v>3924</v>
      </c>
      <c r="G30" s="642"/>
      <c r="H30" s="415" t="s">
        <v>5811</v>
      </c>
      <c r="I30" s="417" t="s">
        <v>5813</v>
      </c>
      <c r="J30" s="418" t="s">
        <v>1113</v>
      </c>
      <c r="K30" s="374"/>
      <c r="L30" s="418" t="s">
        <v>1113</v>
      </c>
      <c r="M30" s="374"/>
      <c r="N30" s="420" t="s">
        <v>1113</v>
      </c>
      <c r="O30" s="420"/>
      <c r="P30" s="420"/>
      <c r="Q30" s="375"/>
      <c r="R30" s="376"/>
    </row>
    <row r="31" spans="1:18" s="203" customFormat="1" ht="18.75" customHeight="1" x14ac:dyDescent="0.2">
      <c r="A31" s="631">
        <v>13</v>
      </c>
      <c r="B31" s="634" t="s">
        <v>5814</v>
      </c>
      <c r="C31" s="405" t="s">
        <v>4691</v>
      </c>
      <c r="D31" s="637" t="s">
        <v>5815</v>
      </c>
      <c r="E31" s="373">
        <v>2415</v>
      </c>
      <c r="F31" s="373" t="s">
        <v>4096</v>
      </c>
      <c r="G31" s="640">
        <v>42438</v>
      </c>
      <c r="H31" s="653" t="s">
        <v>5816</v>
      </c>
      <c r="I31" s="417" t="s">
        <v>5817</v>
      </c>
      <c r="J31" s="418" t="s">
        <v>1113</v>
      </c>
      <c r="K31" s="374"/>
      <c r="L31" s="418" t="s">
        <v>1113</v>
      </c>
      <c r="M31" s="374"/>
      <c r="N31" s="420" t="s">
        <v>1113</v>
      </c>
      <c r="O31" s="420"/>
      <c r="P31" s="420"/>
      <c r="Q31" s="375"/>
      <c r="R31" s="376"/>
    </row>
    <row r="32" spans="1:18" s="203" customFormat="1" ht="18.75" customHeight="1" x14ac:dyDescent="0.2">
      <c r="A32" s="633"/>
      <c r="B32" s="636"/>
      <c r="C32" s="405" t="s">
        <v>4974</v>
      </c>
      <c r="D32" s="639"/>
      <c r="E32" s="373">
        <v>2415</v>
      </c>
      <c r="F32" s="373" t="s">
        <v>4096</v>
      </c>
      <c r="G32" s="642"/>
      <c r="H32" s="654"/>
      <c r="I32" s="417" t="s">
        <v>5818</v>
      </c>
      <c r="J32" s="418" t="s">
        <v>1113</v>
      </c>
      <c r="K32" s="374"/>
      <c r="L32" s="418" t="s">
        <v>1113</v>
      </c>
      <c r="M32" s="374"/>
      <c r="N32" s="420" t="s">
        <v>1113</v>
      </c>
      <c r="O32" s="420"/>
      <c r="P32" s="420"/>
      <c r="Q32" s="375"/>
      <c r="R32" s="376"/>
    </row>
    <row r="33" spans="1:18" s="203" customFormat="1" ht="33.75" x14ac:dyDescent="0.2">
      <c r="A33" s="408">
        <v>14</v>
      </c>
      <c r="B33" s="409" t="s">
        <v>6266</v>
      </c>
      <c r="C33" s="405" t="s">
        <v>5819</v>
      </c>
      <c r="D33" s="405" t="s">
        <v>5820</v>
      </c>
      <c r="E33" s="373">
        <v>20400</v>
      </c>
      <c r="F33" s="373" t="s">
        <v>3962</v>
      </c>
      <c r="G33" s="412">
        <v>42405</v>
      </c>
      <c r="H33" s="415" t="s">
        <v>5821</v>
      </c>
      <c r="I33" s="417" t="s">
        <v>5822</v>
      </c>
      <c r="J33" s="418" t="s">
        <v>1113</v>
      </c>
      <c r="K33" s="374"/>
      <c r="L33" s="418" t="s">
        <v>1113</v>
      </c>
      <c r="M33" s="374"/>
      <c r="N33" s="420"/>
      <c r="O33" s="420"/>
      <c r="P33" s="420"/>
      <c r="Q33" s="375" t="s">
        <v>1113</v>
      </c>
      <c r="R33" s="376"/>
    </row>
    <row r="34" spans="1:18" s="203" customFormat="1" ht="33.75" x14ac:dyDescent="0.2">
      <c r="A34" s="408">
        <v>15</v>
      </c>
      <c r="B34" s="409" t="s">
        <v>6267</v>
      </c>
      <c r="C34" s="405" t="s">
        <v>5823</v>
      </c>
      <c r="D34" s="405" t="s">
        <v>5824</v>
      </c>
      <c r="E34" s="373">
        <v>6796.8</v>
      </c>
      <c r="F34" s="373" t="s">
        <v>3924</v>
      </c>
      <c r="G34" s="412">
        <v>42390</v>
      </c>
      <c r="H34" s="415" t="s">
        <v>5825</v>
      </c>
      <c r="I34" s="417" t="s">
        <v>5826</v>
      </c>
      <c r="J34" s="418" t="s">
        <v>1113</v>
      </c>
      <c r="K34" s="374"/>
      <c r="L34" s="418" t="s">
        <v>1113</v>
      </c>
      <c r="M34" s="374"/>
      <c r="N34" s="420"/>
      <c r="O34" s="420"/>
      <c r="P34" s="420" t="s">
        <v>1113</v>
      </c>
      <c r="Q34" s="375"/>
      <c r="R34" s="376"/>
    </row>
    <row r="35" spans="1:18" s="203" customFormat="1" ht="19.5" customHeight="1" x14ac:dyDescent="0.2">
      <c r="A35" s="631">
        <v>16</v>
      </c>
      <c r="B35" s="634" t="s">
        <v>6268</v>
      </c>
      <c r="C35" s="405" t="s">
        <v>5709</v>
      </c>
      <c r="D35" s="637" t="s">
        <v>5827</v>
      </c>
      <c r="E35" s="373">
        <v>1140</v>
      </c>
      <c r="F35" s="373" t="s">
        <v>3962</v>
      </c>
      <c r="G35" s="640">
        <v>42422</v>
      </c>
      <c r="H35" s="415" t="s">
        <v>5828</v>
      </c>
      <c r="I35" s="417" t="s">
        <v>5829</v>
      </c>
      <c r="J35" s="418" t="s">
        <v>1113</v>
      </c>
      <c r="K35" s="374"/>
      <c r="L35" s="418" t="s">
        <v>1113</v>
      </c>
      <c r="M35" s="374"/>
      <c r="N35" s="420" t="s">
        <v>1113</v>
      </c>
      <c r="O35" s="420"/>
      <c r="P35" s="420"/>
      <c r="Q35" s="375"/>
      <c r="R35" s="376"/>
    </row>
    <row r="36" spans="1:18" s="203" customFormat="1" ht="56.25" x14ac:dyDescent="0.2">
      <c r="A36" s="632"/>
      <c r="B36" s="635"/>
      <c r="C36" s="405" t="s">
        <v>4238</v>
      </c>
      <c r="D36" s="638"/>
      <c r="E36" s="373">
        <v>7847</v>
      </c>
      <c r="F36" s="373" t="s">
        <v>3962</v>
      </c>
      <c r="G36" s="641"/>
      <c r="H36" s="415" t="s">
        <v>5830</v>
      </c>
      <c r="I36" s="417" t="s">
        <v>5831</v>
      </c>
      <c r="J36" s="418"/>
      <c r="K36" s="418" t="s">
        <v>1113</v>
      </c>
      <c r="L36" s="418" t="s">
        <v>1113</v>
      </c>
      <c r="M36" s="418"/>
      <c r="N36" s="420"/>
      <c r="O36" s="420"/>
      <c r="P36" s="420"/>
      <c r="Q36" s="375" t="s">
        <v>1113</v>
      </c>
      <c r="R36" s="376" t="s">
        <v>6617</v>
      </c>
    </row>
    <row r="37" spans="1:18" s="203" customFormat="1" ht="78.75" x14ac:dyDescent="0.2">
      <c r="A37" s="632"/>
      <c r="B37" s="635"/>
      <c r="C37" s="405" t="s">
        <v>4157</v>
      </c>
      <c r="D37" s="638"/>
      <c r="E37" s="373">
        <v>1925.52</v>
      </c>
      <c r="F37" s="373" t="s">
        <v>3962</v>
      </c>
      <c r="G37" s="641"/>
      <c r="H37" s="415" t="s">
        <v>5832</v>
      </c>
      <c r="I37" s="417" t="s">
        <v>5833</v>
      </c>
      <c r="J37" s="418"/>
      <c r="K37" s="418" t="s">
        <v>1113</v>
      </c>
      <c r="L37" s="418" t="s">
        <v>1113</v>
      </c>
      <c r="M37" s="374"/>
      <c r="N37" s="420"/>
      <c r="O37" s="420"/>
      <c r="P37" s="420"/>
      <c r="Q37" s="375" t="s">
        <v>1113</v>
      </c>
      <c r="R37" s="376" t="s">
        <v>6894</v>
      </c>
    </row>
    <row r="38" spans="1:18" s="203" customFormat="1" ht="19.5" customHeight="1" x14ac:dyDescent="0.2">
      <c r="A38" s="633"/>
      <c r="B38" s="636"/>
      <c r="C38" s="405" t="s">
        <v>4480</v>
      </c>
      <c r="D38" s="639"/>
      <c r="E38" s="373">
        <v>1129.5</v>
      </c>
      <c r="F38" s="373" t="s">
        <v>3962</v>
      </c>
      <c r="G38" s="642"/>
      <c r="H38" s="415" t="s">
        <v>5834</v>
      </c>
      <c r="I38" s="417" t="s">
        <v>5835</v>
      </c>
      <c r="J38" s="418" t="s">
        <v>1113</v>
      </c>
      <c r="K38" s="374"/>
      <c r="L38" s="418" t="s">
        <v>1113</v>
      </c>
      <c r="M38" s="374"/>
      <c r="N38" s="420" t="s">
        <v>1113</v>
      </c>
      <c r="O38" s="420"/>
      <c r="P38" s="420"/>
      <c r="Q38" s="375"/>
      <c r="R38" s="376"/>
    </row>
    <row r="39" spans="1:18" s="203" customFormat="1" ht="22.5" x14ac:dyDescent="0.2">
      <c r="A39" s="408">
        <v>17</v>
      </c>
      <c r="B39" s="409" t="s">
        <v>6269</v>
      </c>
      <c r="C39" s="405" t="s">
        <v>5836</v>
      </c>
      <c r="D39" s="405" t="s">
        <v>5837</v>
      </c>
      <c r="E39" s="373">
        <v>561.70000000000005</v>
      </c>
      <c r="F39" s="373" t="s">
        <v>3924</v>
      </c>
      <c r="G39" s="412">
        <v>42384</v>
      </c>
      <c r="H39" s="415" t="s">
        <v>5838</v>
      </c>
      <c r="I39" s="417" t="s">
        <v>5839</v>
      </c>
      <c r="J39" s="418" t="s">
        <v>1113</v>
      </c>
      <c r="K39" s="374"/>
      <c r="L39" s="418" t="s">
        <v>1113</v>
      </c>
      <c r="M39" s="374"/>
      <c r="N39" s="420" t="s">
        <v>1113</v>
      </c>
      <c r="O39" s="420"/>
      <c r="P39" s="420"/>
      <c r="Q39" s="375"/>
      <c r="R39" s="376"/>
    </row>
    <row r="40" spans="1:18" s="203" customFormat="1" ht="22.5" x14ac:dyDescent="0.2">
      <c r="A40" s="408">
        <v>18</v>
      </c>
      <c r="B40" s="409" t="s">
        <v>6270</v>
      </c>
      <c r="C40" s="405" t="s">
        <v>2556</v>
      </c>
      <c r="D40" s="405" t="s">
        <v>5840</v>
      </c>
      <c r="E40" s="373">
        <v>11272.2</v>
      </c>
      <c r="F40" s="373" t="s">
        <v>3962</v>
      </c>
      <c r="G40" s="412">
        <v>42409</v>
      </c>
      <c r="H40" s="415" t="s">
        <v>5841</v>
      </c>
      <c r="I40" s="417" t="s">
        <v>5842</v>
      </c>
      <c r="J40" s="418" t="s">
        <v>1113</v>
      </c>
      <c r="K40" s="374"/>
      <c r="L40" s="418" t="s">
        <v>1113</v>
      </c>
      <c r="M40" s="374"/>
      <c r="N40" s="420" t="s">
        <v>1113</v>
      </c>
      <c r="O40" s="420"/>
      <c r="P40" s="420"/>
      <c r="Q40" s="375"/>
      <c r="R40" s="376"/>
    </row>
    <row r="41" spans="1:18" s="203" customFormat="1" ht="33.75" x14ac:dyDescent="0.2">
      <c r="A41" s="408">
        <v>19</v>
      </c>
      <c r="B41" s="409" t="s">
        <v>6271</v>
      </c>
      <c r="C41" s="405" t="s">
        <v>5843</v>
      </c>
      <c r="D41" s="405" t="s">
        <v>6272</v>
      </c>
      <c r="E41" s="373">
        <v>1250</v>
      </c>
      <c r="F41" s="373" t="s">
        <v>3962</v>
      </c>
      <c r="G41" s="412">
        <v>42409</v>
      </c>
      <c r="H41" s="415" t="s">
        <v>5844</v>
      </c>
      <c r="I41" s="417" t="s">
        <v>5845</v>
      </c>
      <c r="J41" s="420" t="s">
        <v>1113</v>
      </c>
      <c r="K41" s="397"/>
      <c r="L41" s="420" t="s">
        <v>1113</v>
      </c>
      <c r="M41" s="397"/>
      <c r="N41" s="420" t="s">
        <v>1113</v>
      </c>
      <c r="O41" s="420"/>
      <c r="P41" s="420"/>
      <c r="Q41" s="375"/>
      <c r="R41" s="430"/>
    </row>
    <row r="42" spans="1:18" s="203" customFormat="1" ht="33.75" x14ac:dyDescent="0.2">
      <c r="A42" s="408">
        <v>20</v>
      </c>
      <c r="B42" s="409" t="s">
        <v>6273</v>
      </c>
      <c r="C42" s="405" t="s">
        <v>5846</v>
      </c>
      <c r="D42" s="405" t="s">
        <v>5847</v>
      </c>
      <c r="E42" s="373">
        <v>36000</v>
      </c>
      <c r="F42" s="373" t="s">
        <v>3962</v>
      </c>
      <c r="G42" s="412">
        <v>42416</v>
      </c>
      <c r="H42" s="415" t="s">
        <v>5848</v>
      </c>
      <c r="I42" s="417" t="s">
        <v>5849</v>
      </c>
      <c r="J42" s="651" t="s">
        <v>1113</v>
      </c>
      <c r="K42" s="651"/>
      <c r="L42" s="651" t="s">
        <v>1113</v>
      </c>
      <c r="M42" s="651"/>
      <c r="N42" s="647" t="s">
        <v>1113</v>
      </c>
      <c r="O42" s="647"/>
      <c r="P42" s="647"/>
      <c r="Q42" s="647"/>
      <c r="R42" s="649"/>
    </row>
    <row r="43" spans="1:18" s="203" customFormat="1" ht="33.75" x14ac:dyDescent="0.2">
      <c r="A43" s="408">
        <f>+A42+1</f>
        <v>21</v>
      </c>
      <c r="B43" s="409" t="s">
        <v>6274</v>
      </c>
      <c r="C43" s="405" t="s">
        <v>5846</v>
      </c>
      <c r="D43" s="405" t="s">
        <v>5847</v>
      </c>
      <c r="E43" s="373">
        <v>7200</v>
      </c>
      <c r="F43" s="373" t="s">
        <v>4402</v>
      </c>
      <c r="G43" s="412">
        <v>42684</v>
      </c>
      <c r="H43" s="415" t="s">
        <v>6275</v>
      </c>
      <c r="I43" s="417" t="s">
        <v>6276</v>
      </c>
      <c r="J43" s="652"/>
      <c r="K43" s="652"/>
      <c r="L43" s="652"/>
      <c r="M43" s="652"/>
      <c r="N43" s="648"/>
      <c r="O43" s="648"/>
      <c r="P43" s="648"/>
      <c r="Q43" s="648"/>
      <c r="R43" s="650"/>
    </row>
    <row r="44" spans="1:18" s="203" customFormat="1" ht="33.75" x14ac:dyDescent="0.2">
      <c r="A44" s="408">
        <f>+A43+1</f>
        <v>22</v>
      </c>
      <c r="B44" s="409" t="s">
        <v>6277</v>
      </c>
      <c r="C44" s="405" t="s">
        <v>5850</v>
      </c>
      <c r="D44" s="405" t="s">
        <v>5851</v>
      </c>
      <c r="E44" s="373">
        <v>2800</v>
      </c>
      <c r="F44" s="373" t="s">
        <v>3962</v>
      </c>
      <c r="G44" s="412">
        <v>42416</v>
      </c>
      <c r="H44" s="415" t="s">
        <v>5852</v>
      </c>
      <c r="I44" s="417" t="s">
        <v>5853</v>
      </c>
      <c r="J44" s="418" t="s">
        <v>1113</v>
      </c>
      <c r="K44" s="374"/>
      <c r="L44" s="418" t="s">
        <v>1113</v>
      </c>
      <c r="M44" s="374"/>
      <c r="N44" s="420" t="s">
        <v>1113</v>
      </c>
      <c r="O44" s="420"/>
      <c r="P44" s="420"/>
      <c r="Q44" s="375"/>
      <c r="R44" s="376"/>
    </row>
    <row r="45" spans="1:18" s="203" customFormat="1" ht="18.75" customHeight="1" x14ac:dyDescent="0.2">
      <c r="A45" s="631">
        <f>+A44+1</f>
        <v>23</v>
      </c>
      <c r="B45" s="634" t="s">
        <v>6278</v>
      </c>
      <c r="C45" s="405" t="s">
        <v>5854</v>
      </c>
      <c r="D45" s="637" t="s">
        <v>5855</v>
      </c>
      <c r="E45" s="373">
        <v>2735</v>
      </c>
      <c r="F45" s="373" t="s">
        <v>3924</v>
      </c>
      <c r="G45" s="412">
        <v>42397</v>
      </c>
      <c r="H45" s="643" t="s">
        <v>6279</v>
      </c>
      <c r="I45" s="417" t="s">
        <v>5856</v>
      </c>
      <c r="J45" s="418" t="s">
        <v>1113</v>
      </c>
      <c r="K45" s="374"/>
      <c r="L45" s="418" t="s">
        <v>1113</v>
      </c>
      <c r="M45" s="374"/>
      <c r="N45" s="420" t="s">
        <v>1113</v>
      </c>
      <c r="O45" s="420"/>
      <c r="P45" s="420"/>
      <c r="Q45" s="375"/>
      <c r="R45" s="376"/>
    </row>
    <row r="46" spans="1:18" s="203" customFormat="1" ht="22.5" customHeight="1" x14ac:dyDescent="0.2">
      <c r="A46" s="632"/>
      <c r="B46" s="635"/>
      <c r="C46" s="405" t="s">
        <v>5857</v>
      </c>
      <c r="D46" s="638"/>
      <c r="E46" s="373">
        <v>5560.67</v>
      </c>
      <c r="F46" s="373" t="s">
        <v>3924</v>
      </c>
      <c r="G46" s="412">
        <v>42397</v>
      </c>
      <c r="H46" s="644"/>
      <c r="I46" s="417" t="s">
        <v>5858</v>
      </c>
      <c r="J46" s="418" t="s">
        <v>1113</v>
      </c>
      <c r="K46" s="374"/>
      <c r="L46" s="418" t="s">
        <v>1113</v>
      </c>
      <c r="M46" s="374"/>
      <c r="N46" s="420" t="s">
        <v>1113</v>
      </c>
      <c r="O46" s="420"/>
      <c r="P46" s="420"/>
      <c r="Q46" s="375"/>
      <c r="R46" s="376"/>
    </row>
    <row r="47" spans="1:18" s="203" customFormat="1" ht="18.75" customHeight="1" x14ac:dyDescent="0.2">
      <c r="A47" s="633"/>
      <c r="B47" s="636"/>
      <c r="C47" s="405" t="s">
        <v>5342</v>
      </c>
      <c r="D47" s="639"/>
      <c r="E47" s="373">
        <v>1711.95</v>
      </c>
      <c r="F47" s="373" t="s">
        <v>3924</v>
      </c>
      <c r="G47" s="412">
        <v>42397</v>
      </c>
      <c r="H47" s="645"/>
      <c r="I47" s="417" t="s">
        <v>5859</v>
      </c>
      <c r="J47" s="418" t="s">
        <v>1113</v>
      </c>
      <c r="K47" s="374"/>
      <c r="L47" s="418" t="s">
        <v>1113</v>
      </c>
      <c r="M47" s="374"/>
      <c r="N47" s="420" t="s">
        <v>1113</v>
      </c>
      <c r="O47" s="420"/>
      <c r="P47" s="420"/>
      <c r="Q47" s="375"/>
      <c r="R47" s="376"/>
    </row>
    <row r="48" spans="1:18" s="203" customFormat="1" ht="27" customHeight="1" x14ac:dyDescent="0.2">
      <c r="A48" s="631">
        <f>+A45+1</f>
        <v>24</v>
      </c>
      <c r="B48" s="634" t="s">
        <v>6280</v>
      </c>
      <c r="C48" s="405" t="s">
        <v>5860</v>
      </c>
      <c r="D48" s="637" t="s">
        <v>5861</v>
      </c>
      <c r="E48" s="373">
        <v>2450.3000000000002</v>
      </c>
      <c r="F48" s="373" t="s">
        <v>3962</v>
      </c>
      <c r="G48" s="412">
        <v>42409</v>
      </c>
      <c r="H48" s="415" t="s">
        <v>5862</v>
      </c>
      <c r="I48" s="417" t="s">
        <v>5863</v>
      </c>
      <c r="J48" s="418" t="s">
        <v>1113</v>
      </c>
      <c r="K48" s="374"/>
      <c r="L48" s="418" t="s">
        <v>1113</v>
      </c>
      <c r="M48" s="374"/>
      <c r="N48" s="420" t="s">
        <v>1113</v>
      </c>
      <c r="O48" s="420"/>
      <c r="P48" s="420"/>
      <c r="Q48" s="375"/>
      <c r="R48" s="376"/>
    </row>
    <row r="49" spans="1:18" s="203" customFormat="1" ht="27" customHeight="1" x14ac:dyDescent="0.2">
      <c r="A49" s="632"/>
      <c r="B49" s="635"/>
      <c r="C49" s="405" t="s">
        <v>4247</v>
      </c>
      <c r="D49" s="638"/>
      <c r="E49" s="373">
        <v>114.6</v>
      </c>
      <c r="F49" s="373" t="s">
        <v>3962</v>
      </c>
      <c r="G49" s="412">
        <v>42409</v>
      </c>
      <c r="H49" s="415" t="s">
        <v>5864</v>
      </c>
      <c r="I49" s="417" t="s">
        <v>5865</v>
      </c>
      <c r="J49" s="418" t="s">
        <v>1113</v>
      </c>
      <c r="K49" s="374"/>
      <c r="L49" s="418" t="s">
        <v>1113</v>
      </c>
      <c r="M49" s="374"/>
      <c r="N49" s="420"/>
      <c r="O49" s="420"/>
      <c r="P49" s="420" t="s">
        <v>1113</v>
      </c>
      <c r="Q49" s="375"/>
      <c r="R49" s="376" t="s">
        <v>5866</v>
      </c>
    </row>
    <row r="50" spans="1:18" s="203" customFormat="1" ht="29.25" customHeight="1" x14ac:dyDescent="0.2">
      <c r="A50" s="631">
        <f>+A48+1</f>
        <v>25</v>
      </c>
      <c r="B50" s="634" t="s">
        <v>6281</v>
      </c>
      <c r="C50" s="405" t="s">
        <v>5867</v>
      </c>
      <c r="D50" s="637" t="s">
        <v>5868</v>
      </c>
      <c r="E50" s="373">
        <v>750</v>
      </c>
      <c r="F50" s="373" t="s">
        <v>3962</v>
      </c>
      <c r="G50" s="412">
        <v>42405</v>
      </c>
      <c r="H50" s="415" t="s">
        <v>5869</v>
      </c>
      <c r="I50" s="417" t="s">
        <v>5870</v>
      </c>
      <c r="J50" s="418" t="s">
        <v>1113</v>
      </c>
      <c r="K50" s="374"/>
      <c r="L50" s="418" t="s">
        <v>1113</v>
      </c>
      <c r="M50" s="374"/>
      <c r="N50" s="420"/>
      <c r="O50" s="420"/>
      <c r="P50" s="420" t="s">
        <v>1113</v>
      </c>
      <c r="Q50" s="375"/>
      <c r="R50" s="376"/>
    </row>
    <row r="51" spans="1:18" s="203" customFormat="1" ht="19.5" customHeight="1" x14ac:dyDescent="0.2">
      <c r="A51" s="632"/>
      <c r="B51" s="635"/>
      <c r="C51" s="405" t="s">
        <v>5871</v>
      </c>
      <c r="D51" s="638"/>
      <c r="E51" s="373">
        <v>4536</v>
      </c>
      <c r="F51" s="373" t="s">
        <v>3962</v>
      </c>
      <c r="G51" s="412">
        <v>42405</v>
      </c>
      <c r="H51" s="415" t="s">
        <v>5872</v>
      </c>
      <c r="I51" s="417" t="s">
        <v>5873</v>
      </c>
      <c r="J51" s="418" t="s">
        <v>1113</v>
      </c>
      <c r="K51" s="374"/>
      <c r="L51" s="418" t="s">
        <v>1113</v>
      </c>
      <c r="M51" s="374"/>
      <c r="N51" s="420"/>
      <c r="O51" s="420"/>
      <c r="P51" s="420" t="s">
        <v>1113</v>
      </c>
      <c r="Q51" s="375"/>
      <c r="R51" s="376"/>
    </row>
    <row r="52" spans="1:18" s="203" customFormat="1" ht="29.25" customHeight="1" x14ac:dyDescent="0.2">
      <c r="A52" s="633"/>
      <c r="B52" s="636"/>
      <c r="C52" s="405" t="s">
        <v>4082</v>
      </c>
      <c r="D52" s="639"/>
      <c r="E52" s="373">
        <v>1050</v>
      </c>
      <c r="F52" s="373" t="s">
        <v>3962</v>
      </c>
      <c r="G52" s="412">
        <v>42405</v>
      </c>
      <c r="H52" s="415" t="s">
        <v>5874</v>
      </c>
      <c r="I52" s="417" t="s">
        <v>5875</v>
      </c>
      <c r="J52" s="418" t="s">
        <v>1113</v>
      </c>
      <c r="K52" s="374"/>
      <c r="L52" s="418" t="s">
        <v>1113</v>
      </c>
      <c r="M52" s="374"/>
      <c r="N52" s="420"/>
      <c r="O52" s="420"/>
      <c r="P52" s="420" t="s">
        <v>1113</v>
      </c>
      <c r="Q52" s="375"/>
      <c r="R52" s="376"/>
    </row>
    <row r="53" spans="1:18" s="203" customFormat="1" ht="19.5" customHeight="1" x14ac:dyDescent="0.2">
      <c r="A53" s="631">
        <f>+A50+1</f>
        <v>26</v>
      </c>
      <c r="B53" s="634" t="s">
        <v>6282</v>
      </c>
      <c r="C53" s="405" t="s">
        <v>5876</v>
      </c>
      <c r="D53" s="637" t="s">
        <v>5877</v>
      </c>
      <c r="E53" s="373">
        <v>9960.5</v>
      </c>
      <c r="F53" s="373" t="s">
        <v>3924</v>
      </c>
      <c r="G53" s="412">
        <v>42394</v>
      </c>
      <c r="H53" s="415" t="s">
        <v>5878</v>
      </c>
      <c r="I53" s="417" t="s">
        <v>5879</v>
      </c>
      <c r="J53" s="418" t="s">
        <v>1113</v>
      </c>
      <c r="K53" s="374"/>
      <c r="L53" s="418" t="s">
        <v>1113</v>
      </c>
      <c r="M53" s="374"/>
      <c r="N53" s="420" t="s">
        <v>1113</v>
      </c>
      <c r="O53" s="420"/>
      <c r="P53" s="420"/>
      <c r="Q53" s="375"/>
      <c r="R53" s="376"/>
    </row>
    <row r="54" spans="1:18" s="203" customFormat="1" ht="29.25" customHeight="1" x14ac:dyDescent="0.2">
      <c r="A54" s="633"/>
      <c r="B54" s="636"/>
      <c r="C54" s="405" t="s">
        <v>4102</v>
      </c>
      <c r="D54" s="639"/>
      <c r="E54" s="373">
        <v>2448</v>
      </c>
      <c r="F54" s="373" t="s">
        <v>3924</v>
      </c>
      <c r="G54" s="412">
        <v>42394</v>
      </c>
      <c r="H54" s="415" t="s">
        <v>5880</v>
      </c>
      <c r="I54" s="417" t="s">
        <v>5881</v>
      </c>
      <c r="J54" s="418" t="s">
        <v>1113</v>
      </c>
      <c r="K54" s="374"/>
      <c r="L54" s="418" t="s">
        <v>1113</v>
      </c>
      <c r="M54" s="374"/>
      <c r="N54" s="420"/>
      <c r="O54" s="420"/>
      <c r="P54" s="420" t="s">
        <v>1113</v>
      </c>
      <c r="Q54" s="375"/>
      <c r="R54" s="376"/>
    </row>
    <row r="55" spans="1:18" s="203" customFormat="1" ht="29.25" customHeight="1" x14ac:dyDescent="0.2">
      <c r="A55" s="631">
        <f>+A53+1</f>
        <v>27</v>
      </c>
      <c r="B55" s="634" t="s">
        <v>6283</v>
      </c>
      <c r="C55" s="405" t="s">
        <v>5216</v>
      </c>
      <c r="D55" s="637" t="s">
        <v>5882</v>
      </c>
      <c r="E55" s="373">
        <v>621.5</v>
      </c>
      <c r="F55" s="373" t="s">
        <v>3962</v>
      </c>
      <c r="G55" s="412">
        <v>42402</v>
      </c>
      <c r="H55" s="415" t="s">
        <v>5883</v>
      </c>
      <c r="I55" s="417" t="s">
        <v>5884</v>
      </c>
      <c r="J55" s="418" t="s">
        <v>1113</v>
      </c>
      <c r="K55" s="374"/>
      <c r="L55" s="418" t="s">
        <v>1113</v>
      </c>
      <c r="M55" s="374"/>
      <c r="N55" s="420" t="s">
        <v>1113</v>
      </c>
      <c r="O55" s="420"/>
      <c r="P55" s="420"/>
      <c r="Q55" s="375"/>
      <c r="R55" s="376"/>
    </row>
    <row r="56" spans="1:18" s="203" customFormat="1" ht="29.25" customHeight="1" x14ac:dyDescent="0.2">
      <c r="A56" s="633"/>
      <c r="B56" s="636"/>
      <c r="C56" s="405" t="s">
        <v>5885</v>
      </c>
      <c r="D56" s="639"/>
      <c r="E56" s="373">
        <v>52.5</v>
      </c>
      <c r="F56" s="373" t="s">
        <v>3962</v>
      </c>
      <c r="G56" s="412">
        <v>42402</v>
      </c>
      <c r="H56" s="415" t="s">
        <v>5886</v>
      </c>
      <c r="I56" s="417" t="s">
        <v>5887</v>
      </c>
      <c r="J56" s="418" t="s">
        <v>1113</v>
      </c>
      <c r="K56" s="374"/>
      <c r="L56" s="418" t="s">
        <v>1113</v>
      </c>
      <c r="M56" s="374"/>
      <c r="N56" s="420" t="s">
        <v>1113</v>
      </c>
      <c r="O56" s="420"/>
      <c r="P56" s="420"/>
      <c r="Q56" s="375"/>
      <c r="R56" s="376"/>
    </row>
    <row r="57" spans="1:18" s="203" customFormat="1" ht="36" customHeight="1" x14ac:dyDescent="0.2">
      <c r="A57" s="631">
        <f>+A55+1</f>
        <v>28</v>
      </c>
      <c r="B57" s="634" t="s">
        <v>6284</v>
      </c>
      <c r="C57" s="405" t="s">
        <v>4198</v>
      </c>
      <c r="D57" s="637" t="s">
        <v>5888</v>
      </c>
      <c r="E57" s="373">
        <v>920.1</v>
      </c>
      <c r="F57" s="373" t="s">
        <v>3962</v>
      </c>
      <c r="G57" s="412">
        <v>42404</v>
      </c>
      <c r="H57" s="415" t="s">
        <v>5862</v>
      </c>
      <c r="I57" s="417" t="s">
        <v>5889</v>
      </c>
      <c r="J57" s="418" t="s">
        <v>1113</v>
      </c>
      <c r="K57" s="374"/>
      <c r="L57" s="418" t="s">
        <v>1113</v>
      </c>
      <c r="M57" s="374"/>
      <c r="N57" s="420"/>
      <c r="O57" s="420"/>
      <c r="P57" s="420" t="s">
        <v>1113</v>
      </c>
      <c r="Q57" s="375"/>
      <c r="R57" s="376"/>
    </row>
    <row r="58" spans="1:18" s="203" customFormat="1" ht="18.75" x14ac:dyDescent="0.2">
      <c r="A58" s="632"/>
      <c r="B58" s="635"/>
      <c r="C58" s="405" t="s">
        <v>5890</v>
      </c>
      <c r="D58" s="638"/>
      <c r="E58" s="373">
        <v>353.25</v>
      </c>
      <c r="F58" s="373" t="s">
        <v>3962</v>
      </c>
      <c r="G58" s="412">
        <v>42404</v>
      </c>
      <c r="H58" s="415" t="s">
        <v>5864</v>
      </c>
      <c r="I58" s="417" t="s">
        <v>5891</v>
      </c>
      <c r="J58" s="418" t="s">
        <v>1113</v>
      </c>
      <c r="K58" s="374"/>
      <c r="L58" s="418" t="s">
        <v>1113</v>
      </c>
      <c r="M58" s="374"/>
      <c r="N58" s="420"/>
      <c r="O58" s="420"/>
      <c r="P58" s="420" t="s">
        <v>1113</v>
      </c>
      <c r="Q58" s="375"/>
      <c r="R58" s="376"/>
    </row>
    <row r="59" spans="1:18" s="203" customFormat="1" ht="18.75" x14ac:dyDescent="0.2">
      <c r="A59" s="633"/>
      <c r="B59" s="636"/>
      <c r="C59" s="405" t="s">
        <v>4957</v>
      </c>
      <c r="D59" s="639"/>
      <c r="E59" s="373">
        <v>120</v>
      </c>
      <c r="F59" s="373" t="s">
        <v>3962</v>
      </c>
      <c r="G59" s="412">
        <v>42404</v>
      </c>
      <c r="H59" s="415" t="s">
        <v>5864</v>
      </c>
      <c r="I59" s="417" t="s">
        <v>5892</v>
      </c>
      <c r="J59" s="418" t="s">
        <v>1113</v>
      </c>
      <c r="K59" s="374"/>
      <c r="L59" s="418" t="s">
        <v>1113</v>
      </c>
      <c r="M59" s="374"/>
      <c r="N59" s="420" t="s">
        <v>1113</v>
      </c>
      <c r="O59" s="420"/>
      <c r="P59" s="420"/>
      <c r="Q59" s="375"/>
      <c r="R59" s="376"/>
    </row>
    <row r="60" spans="1:18" s="203" customFormat="1" ht="22.5" x14ac:dyDescent="0.2">
      <c r="A60" s="408">
        <f>+A57+1</f>
        <v>29</v>
      </c>
      <c r="B60" s="409" t="s">
        <v>6285</v>
      </c>
      <c r="C60" s="405" t="s">
        <v>5893</v>
      </c>
      <c r="D60" s="405" t="s">
        <v>5894</v>
      </c>
      <c r="E60" s="373">
        <v>1241.5</v>
      </c>
      <c r="F60" s="373" t="s">
        <v>3924</v>
      </c>
      <c r="G60" s="412">
        <v>42398</v>
      </c>
      <c r="H60" s="415" t="s">
        <v>5895</v>
      </c>
      <c r="I60" s="417" t="s">
        <v>5896</v>
      </c>
      <c r="J60" s="418" t="s">
        <v>1113</v>
      </c>
      <c r="K60" s="374"/>
      <c r="L60" s="418" t="s">
        <v>1113</v>
      </c>
      <c r="M60" s="374"/>
      <c r="N60" s="420" t="s">
        <v>1113</v>
      </c>
      <c r="O60" s="420"/>
      <c r="P60" s="420"/>
      <c r="Q60" s="375"/>
      <c r="R60" s="376"/>
    </row>
    <row r="61" spans="1:18" s="203" customFormat="1" ht="18.75" customHeight="1" x14ac:dyDescent="0.2">
      <c r="A61" s="631">
        <f>+A60+1</f>
        <v>30</v>
      </c>
      <c r="B61" s="634" t="s">
        <v>6286</v>
      </c>
      <c r="C61" s="405" t="s">
        <v>5086</v>
      </c>
      <c r="D61" s="637" t="s">
        <v>5897</v>
      </c>
      <c r="E61" s="373">
        <v>240.12</v>
      </c>
      <c r="F61" s="373" t="s">
        <v>4096</v>
      </c>
      <c r="G61" s="640">
        <v>42437</v>
      </c>
      <c r="H61" s="415" t="s">
        <v>5898</v>
      </c>
      <c r="I61" s="417" t="s">
        <v>5899</v>
      </c>
      <c r="J61" s="418" t="s">
        <v>1113</v>
      </c>
      <c r="K61" s="374"/>
      <c r="L61" s="418" t="s">
        <v>1113</v>
      </c>
      <c r="M61" s="374"/>
      <c r="N61" s="420"/>
      <c r="O61" s="420"/>
      <c r="P61" s="420" t="s">
        <v>1113</v>
      </c>
      <c r="Q61" s="375"/>
      <c r="R61" s="376"/>
    </row>
    <row r="62" spans="1:18" s="203" customFormat="1" ht="18.75" customHeight="1" x14ac:dyDescent="0.2">
      <c r="A62" s="632"/>
      <c r="B62" s="635"/>
      <c r="C62" s="405" t="s">
        <v>4503</v>
      </c>
      <c r="D62" s="638"/>
      <c r="E62" s="373">
        <v>150</v>
      </c>
      <c r="F62" s="373" t="s">
        <v>4096</v>
      </c>
      <c r="G62" s="641"/>
      <c r="H62" s="415" t="s">
        <v>5900</v>
      </c>
      <c r="I62" s="417" t="s">
        <v>5901</v>
      </c>
      <c r="J62" s="418" t="s">
        <v>1113</v>
      </c>
      <c r="K62" s="374"/>
      <c r="L62" s="418" t="s">
        <v>1113</v>
      </c>
      <c r="M62" s="374"/>
      <c r="N62" s="420"/>
      <c r="O62" s="420"/>
      <c r="P62" s="420" t="s">
        <v>1113</v>
      </c>
      <c r="Q62" s="375"/>
      <c r="R62" s="376"/>
    </row>
    <row r="63" spans="1:18" s="203" customFormat="1" ht="22.5" customHeight="1" x14ac:dyDescent="0.2">
      <c r="A63" s="633"/>
      <c r="B63" s="636"/>
      <c r="C63" s="405" t="s">
        <v>5902</v>
      </c>
      <c r="D63" s="639"/>
      <c r="E63" s="373">
        <v>924.95</v>
      </c>
      <c r="F63" s="373" t="s">
        <v>4096</v>
      </c>
      <c r="G63" s="642"/>
      <c r="H63" s="415" t="s">
        <v>5903</v>
      </c>
      <c r="I63" s="417" t="s">
        <v>5904</v>
      </c>
      <c r="J63" s="418" t="s">
        <v>1113</v>
      </c>
      <c r="K63" s="374"/>
      <c r="L63" s="418" t="s">
        <v>1113</v>
      </c>
      <c r="M63" s="374"/>
      <c r="N63" s="420"/>
      <c r="O63" s="420"/>
      <c r="P63" s="420"/>
      <c r="Q63" s="375" t="s">
        <v>1113</v>
      </c>
      <c r="R63" s="376"/>
    </row>
    <row r="64" spans="1:18" s="203" customFormat="1" ht="33.75" x14ac:dyDescent="0.2">
      <c r="A64" s="408">
        <f>+A61+1</f>
        <v>31</v>
      </c>
      <c r="B64" s="409" t="s">
        <v>6287</v>
      </c>
      <c r="C64" s="405" t="s">
        <v>5905</v>
      </c>
      <c r="D64" s="405" t="s">
        <v>5906</v>
      </c>
      <c r="E64" s="373">
        <v>850</v>
      </c>
      <c r="F64" s="373" t="s">
        <v>3962</v>
      </c>
      <c r="G64" s="412">
        <v>42404</v>
      </c>
      <c r="H64" s="415" t="s">
        <v>5907</v>
      </c>
      <c r="I64" s="417" t="s">
        <v>5908</v>
      </c>
      <c r="J64" s="418" t="s">
        <v>1113</v>
      </c>
      <c r="K64" s="374"/>
      <c r="L64" s="418" t="s">
        <v>1113</v>
      </c>
      <c r="M64" s="374"/>
      <c r="N64" s="420" t="s">
        <v>1113</v>
      </c>
      <c r="O64" s="420"/>
      <c r="P64" s="420"/>
      <c r="Q64" s="375"/>
      <c r="R64" s="376"/>
    </row>
    <row r="65" spans="1:18" s="203" customFormat="1" ht="37.5" customHeight="1" x14ac:dyDescent="0.2">
      <c r="A65" s="408">
        <f>+A64+1</f>
        <v>32</v>
      </c>
      <c r="B65" s="409" t="s">
        <v>6288</v>
      </c>
      <c r="C65" s="405" t="s">
        <v>5909</v>
      </c>
      <c r="D65" s="405" t="s">
        <v>5910</v>
      </c>
      <c r="E65" s="373">
        <v>510</v>
      </c>
      <c r="F65" s="373" t="s">
        <v>3962</v>
      </c>
      <c r="G65" s="412">
        <v>42409</v>
      </c>
      <c r="H65" s="415" t="s">
        <v>5911</v>
      </c>
      <c r="I65" s="417" t="s">
        <v>5912</v>
      </c>
      <c r="J65" s="431" t="s">
        <v>3927</v>
      </c>
      <c r="K65" s="431" t="s">
        <v>3927</v>
      </c>
      <c r="L65" s="431" t="s">
        <v>3927</v>
      </c>
      <c r="M65" s="431" t="s">
        <v>3927</v>
      </c>
      <c r="N65" s="431" t="s">
        <v>3927</v>
      </c>
      <c r="O65" s="431" t="s">
        <v>3927</v>
      </c>
      <c r="P65" s="431" t="s">
        <v>3927</v>
      </c>
      <c r="Q65" s="431" t="s">
        <v>3927</v>
      </c>
      <c r="R65" s="376" t="s">
        <v>6895</v>
      </c>
    </row>
    <row r="66" spans="1:18" s="203" customFormat="1" ht="24.75" customHeight="1" x14ac:dyDescent="0.2">
      <c r="A66" s="408">
        <f>+A65+1</f>
        <v>33</v>
      </c>
      <c r="B66" s="409" t="s">
        <v>6289</v>
      </c>
      <c r="C66" s="405" t="s">
        <v>5913</v>
      </c>
      <c r="D66" s="405" t="s">
        <v>5914</v>
      </c>
      <c r="E66" s="373">
        <v>584.26</v>
      </c>
      <c r="F66" s="373" t="s">
        <v>3962</v>
      </c>
      <c r="G66" s="412">
        <v>42411</v>
      </c>
      <c r="H66" s="415" t="s">
        <v>5915</v>
      </c>
      <c r="I66" s="417" t="s">
        <v>5916</v>
      </c>
      <c r="J66" s="418" t="s">
        <v>1113</v>
      </c>
      <c r="K66" s="374"/>
      <c r="L66" s="418" t="s">
        <v>1113</v>
      </c>
      <c r="M66" s="374"/>
      <c r="N66" s="420" t="s">
        <v>1113</v>
      </c>
      <c r="O66" s="420"/>
      <c r="P66" s="420"/>
      <c r="Q66" s="375"/>
      <c r="R66" s="376"/>
    </row>
    <row r="67" spans="1:18" s="203" customFormat="1" ht="45" x14ac:dyDescent="0.2">
      <c r="A67" s="408">
        <f>+A66+1</f>
        <v>34</v>
      </c>
      <c r="B67" s="409" t="s">
        <v>6290</v>
      </c>
      <c r="C67" s="405" t="s">
        <v>4293</v>
      </c>
      <c r="D67" s="405" t="s">
        <v>5917</v>
      </c>
      <c r="E67" s="373">
        <v>24785.360000000001</v>
      </c>
      <c r="F67" s="373" t="s">
        <v>4096</v>
      </c>
      <c r="G67" s="412">
        <v>42438</v>
      </c>
      <c r="H67" s="415" t="s">
        <v>5918</v>
      </c>
      <c r="I67" s="417" t="s">
        <v>5919</v>
      </c>
      <c r="J67" s="418" t="s">
        <v>1113</v>
      </c>
      <c r="K67" s="374"/>
      <c r="L67" s="418" t="s">
        <v>1113</v>
      </c>
      <c r="M67" s="374"/>
      <c r="N67" s="420"/>
      <c r="O67" s="420"/>
      <c r="P67" s="420"/>
      <c r="Q67" s="375" t="s">
        <v>1113</v>
      </c>
      <c r="R67" s="376"/>
    </row>
    <row r="68" spans="1:18" s="203" customFormat="1" ht="22.5" x14ac:dyDescent="0.2">
      <c r="A68" s="408">
        <f>+A67+1</f>
        <v>35</v>
      </c>
      <c r="B68" s="409" t="s">
        <v>6291</v>
      </c>
      <c r="C68" s="405" t="s">
        <v>4293</v>
      </c>
      <c r="D68" s="405" t="s">
        <v>5920</v>
      </c>
      <c r="E68" s="373">
        <v>1556.06</v>
      </c>
      <c r="F68" s="373" t="s">
        <v>3962</v>
      </c>
      <c r="G68" s="412">
        <v>42416</v>
      </c>
      <c r="H68" s="415" t="s">
        <v>5921</v>
      </c>
      <c r="I68" s="417" t="s">
        <v>5922</v>
      </c>
      <c r="J68" s="418" t="s">
        <v>1113</v>
      </c>
      <c r="K68" s="374"/>
      <c r="L68" s="418" t="s">
        <v>1113</v>
      </c>
      <c r="M68" s="374"/>
      <c r="N68" s="420" t="s">
        <v>1113</v>
      </c>
      <c r="O68" s="420"/>
      <c r="P68" s="420"/>
      <c r="Q68" s="375"/>
      <c r="R68" s="376"/>
    </row>
    <row r="69" spans="1:18" s="203" customFormat="1" ht="33.75" x14ac:dyDescent="0.2">
      <c r="A69" s="408">
        <f>+A68+1</f>
        <v>36</v>
      </c>
      <c r="B69" s="409" t="s">
        <v>6292</v>
      </c>
      <c r="C69" s="405" t="s">
        <v>5876</v>
      </c>
      <c r="D69" s="405" t="s">
        <v>5923</v>
      </c>
      <c r="E69" s="373">
        <v>3112.25</v>
      </c>
      <c r="F69" s="373" t="s">
        <v>3962</v>
      </c>
      <c r="G69" s="412">
        <v>42416</v>
      </c>
      <c r="H69" s="415" t="s">
        <v>5924</v>
      </c>
      <c r="I69" s="417" t="s">
        <v>5925</v>
      </c>
      <c r="J69" s="418" t="s">
        <v>1113</v>
      </c>
      <c r="K69" s="374"/>
      <c r="L69" s="418" t="s">
        <v>1113</v>
      </c>
      <c r="M69" s="374"/>
      <c r="N69" s="420" t="s">
        <v>1113</v>
      </c>
      <c r="O69" s="420"/>
      <c r="P69" s="420"/>
      <c r="Q69" s="375"/>
      <c r="R69" s="376"/>
    </row>
    <row r="70" spans="1:18" s="203" customFormat="1" ht="48.75" x14ac:dyDescent="0.2">
      <c r="A70" s="408">
        <v>37</v>
      </c>
      <c r="B70" s="409" t="s">
        <v>6293</v>
      </c>
      <c r="C70" s="405" t="s">
        <v>4059</v>
      </c>
      <c r="D70" s="405" t="s">
        <v>4060</v>
      </c>
      <c r="E70" s="373">
        <v>11945</v>
      </c>
      <c r="F70" s="373" t="s">
        <v>4096</v>
      </c>
      <c r="G70" s="412">
        <v>42459</v>
      </c>
      <c r="H70" s="415" t="s">
        <v>5926</v>
      </c>
      <c r="I70" s="417" t="s">
        <v>5927</v>
      </c>
      <c r="J70" s="418" t="s">
        <v>1113</v>
      </c>
      <c r="K70" s="374"/>
      <c r="L70" s="418" t="s">
        <v>1113</v>
      </c>
      <c r="M70" s="374"/>
      <c r="N70" s="420" t="s">
        <v>1113</v>
      </c>
      <c r="O70" s="420"/>
      <c r="P70" s="420"/>
      <c r="Q70" s="375"/>
      <c r="R70" s="376"/>
    </row>
    <row r="71" spans="1:18" s="203" customFormat="1" ht="33.75" customHeight="1" x14ac:dyDescent="0.2">
      <c r="A71" s="631">
        <v>38</v>
      </c>
      <c r="B71" s="634" t="s">
        <v>6294</v>
      </c>
      <c r="C71" s="405" t="s">
        <v>5928</v>
      </c>
      <c r="D71" s="637" t="s">
        <v>5929</v>
      </c>
      <c r="E71" s="373">
        <v>3020</v>
      </c>
      <c r="F71" s="373" t="s">
        <v>4096</v>
      </c>
      <c r="G71" s="640">
        <v>42432</v>
      </c>
      <c r="H71" s="415" t="s">
        <v>5930</v>
      </c>
      <c r="I71" s="417" t="s">
        <v>5931</v>
      </c>
      <c r="J71" s="418" t="s">
        <v>1113</v>
      </c>
      <c r="K71" s="374"/>
      <c r="L71" s="418" t="s">
        <v>1113</v>
      </c>
      <c r="M71" s="374"/>
      <c r="N71" s="420" t="s">
        <v>1113</v>
      </c>
      <c r="O71" s="420"/>
      <c r="P71" s="420"/>
      <c r="Q71" s="375"/>
      <c r="R71" s="376"/>
    </row>
    <row r="72" spans="1:18" s="203" customFormat="1" ht="33" customHeight="1" x14ac:dyDescent="0.2">
      <c r="A72" s="632"/>
      <c r="B72" s="635"/>
      <c r="C72" s="405" t="s">
        <v>5932</v>
      </c>
      <c r="D72" s="638"/>
      <c r="E72" s="373">
        <v>695</v>
      </c>
      <c r="F72" s="373" t="s">
        <v>4096</v>
      </c>
      <c r="G72" s="641"/>
      <c r="H72" s="415" t="s">
        <v>5933</v>
      </c>
      <c r="I72" s="417" t="s">
        <v>5934</v>
      </c>
      <c r="J72" s="418" t="s">
        <v>1113</v>
      </c>
      <c r="K72" s="374"/>
      <c r="L72" s="418" t="s">
        <v>1113</v>
      </c>
      <c r="M72" s="374"/>
      <c r="N72" s="420" t="s">
        <v>1113</v>
      </c>
      <c r="O72" s="420"/>
      <c r="P72" s="420"/>
      <c r="Q72" s="375"/>
      <c r="R72" s="376"/>
    </row>
    <row r="73" spans="1:18" s="203" customFormat="1" ht="33.75" x14ac:dyDescent="0.2">
      <c r="A73" s="633"/>
      <c r="B73" s="636"/>
      <c r="C73" s="405" t="s">
        <v>5391</v>
      </c>
      <c r="D73" s="639"/>
      <c r="E73" s="373">
        <v>949</v>
      </c>
      <c r="F73" s="373" t="s">
        <v>4096</v>
      </c>
      <c r="G73" s="642"/>
      <c r="H73" s="415" t="s">
        <v>5933</v>
      </c>
      <c r="I73" s="417" t="s">
        <v>5935</v>
      </c>
      <c r="J73" s="418" t="s">
        <v>1113</v>
      </c>
      <c r="K73" s="374"/>
      <c r="L73" s="418" t="s">
        <v>1113</v>
      </c>
      <c r="M73" s="374"/>
      <c r="N73" s="420" t="s">
        <v>1113</v>
      </c>
      <c r="O73" s="420"/>
      <c r="P73" s="420"/>
      <c r="Q73" s="375"/>
      <c r="R73" s="376"/>
    </row>
    <row r="74" spans="1:18" s="203" customFormat="1" ht="28.5" customHeight="1" x14ac:dyDescent="0.2">
      <c r="A74" s="408">
        <v>39</v>
      </c>
      <c r="B74" s="409" t="s">
        <v>6295</v>
      </c>
      <c r="C74" s="405" t="s">
        <v>5936</v>
      </c>
      <c r="D74" s="405" t="s">
        <v>5937</v>
      </c>
      <c r="E74" s="373">
        <v>75.849999999999994</v>
      </c>
      <c r="F74" s="373" t="s">
        <v>3962</v>
      </c>
      <c r="G74" s="412">
        <v>42416</v>
      </c>
      <c r="H74" s="415" t="s">
        <v>5938</v>
      </c>
      <c r="I74" s="417" t="s">
        <v>5939</v>
      </c>
      <c r="J74" s="418" t="s">
        <v>1113</v>
      </c>
      <c r="K74" s="374"/>
      <c r="L74" s="418" t="s">
        <v>1113</v>
      </c>
      <c r="M74" s="374"/>
      <c r="N74" s="420"/>
      <c r="O74" s="420"/>
      <c r="P74" s="420" t="s">
        <v>1113</v>
      </c>
      <c r="Q74" s="375"/>
      <c r="R74" s="376"/>
    </row>
    <row r="75" spans="1:18" s="203" customFormat="1" ht="31.5" customHeight="1" x14ac:dyDescent="0.2">
      <c r="A75" s="408">
        <v>40</v>
      </c>
      <c r="B75" s="409" t="s">
        <v>6296</v>
      </c>
      <c r="C75" s="405" t="s">
        <v>2556</v>
      </c>
      <c r="D75" s="405" t="s">
        <v>5940</v>
      </c>
      <c r="E75" s="373">
        <v>7590</v>
      </c>
      <c r="F75" s="373" t="s">
        <v>3962</v>
      </c>
      <c r="G75" s="412">
        <v>42429</v>
      </c>
      <c r="H75" s="415" t="s">
        <v>5941</v>
      </c>
      <c r="I75" s="417" t="s">
        <v>5942</v>
      </c>
      <c r="J75" s="418" t="s">
        <v>1113</v>
      </c>
      <c r="K75" s="374"/>
      <c r="L75" s="418" t="s">
        <v>1113</v>
      </c>
      <c r="M75" s="374"/>
      <c r="N75" s="420" t="s">
        <v>1113</v>
      </c>
      <c r="O75" s="420"/>
      <c r="P75" s="420"/>
      <c r="Q75" s="375"/>
      <c r="R75" s="376"/>
    </row>
    <row r="76" spans="1:18" s="203" customFormat="1" ht="49.5" customHeight="1" x14ac:dyDescent="0.2">
      <c r="A76" s="631">
        <v>41</v>
      </c>
      <c r="B76" s="634" t="s">
        <v>6297</v>
      </c>
      <c r="C76" s="405" t="s">
        <v>5943</v>
      </c>
      <c r="D76" s="637" t="s">
        <v>5944</v>
      </c>
      <c r="E76" s="373">
        <v>1627</v>
      </c>
      <c r="F76" s="373" t="s">
        <v>4096</v>
      </c>
      <c r="G76" s="640">
        <v>42430</v>
      </c>
      <c r="H76" s="415" t="s">
        <v>5945</v>
      </c>
      <c r="I76" s="417" t="s">
        <v>5946</v>
      </c>
      <c r="J76" s="418" t="s">
        <v>1113</v>
      </c>
      <c r="K76" s="374"/>
      <c r="L76" s="418" t="s">
        <v>1113</v>
      </c>
      <c r="M76" s="374"/>
      <c r="N76" s="420"/>
      <c r="O76" s="420"/>
      <c r="P76" s="420" t="s">
        <v>1113</v>
      </c>
      <c r="Q76" s="375"/>
      <c r="R76" s="376" t="s">
        <v>6298</v>
      </c>
    </row>
    <row r="77" spans="1:18" s="203" customFormat="1" ht="78" customHeight="1" x14ac:dyDescent="0.2">
      <c r="A77" s="632"/>
      <c r="B77" s="635"/>
      <c r="C77" s="405" t="s">
        <v>5947</v>
      </c>
      <c r="D77" s="638"/>
      <c r="E77" s="373">
        <v>450</v>
      </c>
      <c r="F77" s="373" t="s">
        <v>4096</v>
      </c>
      <c r="G77" s="641"/>
      <c r="H77" s="415" t="s">
        <v>5948</v>
      </c>
      <c r="I77" s="417" t="s">
        <v>5949</v>
      </c>
      <c r="J77" s="418" t="s">
        <v>1113</v>
      </c>
      <c r="K77" s="374"/>
      <c r="L77" s="418" t="s">
        <v>1113</v>
      </c>
      <c r="M77" s="374"/>
      <c r="N77" s="420"/>
      <c r="O77" s="420"/>
      <c r="P77" s="420" t="s">
        <v>1113</v>
      </c>
      <c r="Q77" s="375"/>
      <c r="R77" s="376" t="s">
        <v>6299</v>
      </c>
    </row>
    <row r="78" spans="1:18" s="203" customFormat="1" ht="27" customHeight="1" x14ac:dyDescent="0.2">
      <c r="A78" s="632"/>
      <c r="B78" s="635"/>
      <c r="C78" s="405" t="s">
        <v>5950</v>
      </c>
      <c r="D78" s="638"/>
      <c r="E78" s="373">
        <v>216</v>
      </c>
      <c r="F78" s="373" t="s">
        <v>4096</v>
      </c>
      <c r="G78" s="641"/>
      <c r="H78" s="415" t="s">
        <v>5951</v>
      </c>
      <c r="I78" s="417" t="s">
        <v>5952</v>
      </c>
      <c r="J78" s="418" t="s">
        <v>1113</v>
      </c>
      <c r="K78" s="374"/>
      <c r="L78" s="418" t="s">
        <v>1113</v>
      </c>
      <c r="M78" s="374"/>
      <c r="N78" s="420"/>
      <c r="O78" s="420"/>
      <c r="P78" s="420" t="s">
        <v>1113</v>
      </c>
      <c r="Q78" s="375"/>
      <c r="R78" s="376"/>
    </row>
    <row r="79" spans="1:18" s="203" customFormat="1" ht="27" customHeight="1" x14ac:dyDescent="0.2">
      <c r="A79" s="632"/>
      <c r="B79" s="635"/>
      <c r="C79" s="405" t="s">
        <v>5953</v>
      </c>
      <c r="D79" s="638"/>
      <c r="E79" s="373">
        <v>1131</v>
      </c>
      <c r="F79" s="373" t="s">
        <v>4096</v>
      </c>
      <c r="G79" s="641"/>
      <c r="H79" s="415" t="s">
        <v>5945</v>
      </c>
      <c r="I79" s="417" t="s">
        <v>5954</v>
      </c>
      <c r="J79" s="418" t="s">
        <v>1113</v>
      </c>
      <c r="K79" s="374"/>
      <c r="L79" s="418" t="s">
        <v>1113</v>
      </c>
      <c r="M79" s="374"/>
      <c r="N79" s="420"/>
      <c r="O79" s="420"/>
      <c r="P79" s="420" t="s">
        <v>1113</v>
      </c>
      <c r="Q79" s="375"/>
      <c r="R79" s="376"/>
    </row>
    <row r="80" spans="1:18" s="203" customFormat="1" ht="27" customHeight="1" x14ac:dyDescent="0.2">
      <c r="A80" s="632"/>
      <c r="B80" s="635"/>
      <c r="C80" s="405" t="s">
        <v>4102</v>
      </c>
      <c r="D80" s="638"/>
      <c r="E80" s="373">
        <v>1959.4</v>
      </c>
      <c r="F80" s="373" t="s">
        <v>4096</v>
      </c>
      <c r="G80" s="641"/>
      <c r="H80" s="415" t="s">
        <v>5945</v>
      </c>
      <c r="I80" s="380" t="s">
        <v>5955</v>
      </c>
      <c r="J80" s="418" t="s">
        <v>1113</v>
      </c>
      <c r="K80" s="374"/>
      <c r="L80" s="418" t="s">
        <v>1113</v>
      </c>
      <c r="M80" s="374"/>
      <c r="N80" s="420"/>
      <c r="O80" s="420"/>
      <c r="P80" s="420" t="s">
        <v>1113</v>
      </c>
      <c r="Q80" s="375"/>
      <c r="R80" s="376"/>
    </row>
    <row r="81" spans="1:18" s="203" customFormat="1" ht="27" customHeight="1" x14ac:dyDescent="0.2">
      <c r="A81" s="633"/>
      <c r="B81" s="636"/>
      <c r="C81" s="405" t="s">
        <v>4103</v>
      </c>
      <c r="D81" s="639"/>
      <c r="E81" s="373">
        <v>171.5</v>
      </c>
      <c r="F81" s="373" t="s">
        <v>4096</v>
      </c>
      <c r="G81" s="642"/>
      <c r="H81" s="415" t="s">
        <v>5956</v>
      </c>
      <c r="I81" s="381" t="s">
        <v>5957</v>
      </c>
      <c r="J81" s="418" t="s">
        <v>1113</v>
      </c>
      <c r="K81" s="374"/>
      <c r="L81" s="418" t="s">
        <v>1113</v>
      </c>
      <c r="M81" s="374"/>
      <c r="N81" s="420"/>
      <c r="O81" s="420"/>
      <c r="P81" s="420" t="s">
        <v>1113</v>
      </c>
      <c r="Q81" s="375"/>
      <c r="R81" s="376"/>
    </row>
    <row r="82" spans="1:18" s="203" customFormat="1" ht="27" customHeight="1" x14ac:dyDescent="0.2">
      <c r="A82" s="631">
        <v>42</v>
      </c>
      <c r="B82" s="634" t="s">
        <v>6300</v>
      </c>
      <c r="C82" s="405" t="s">
        <v>5947</v>
      </c>
      <c r="D82" s="655" t="s">
        <v>5958</v>
      </c>
      <c r="E82" s="373">
        <v>607.35</v>
      </c>
      <c r="F82" s="373" t="s">
        <v>4096</v>
      </c>
      <c r="G82" s="640">
        <v>42437</v>
      </c>
      <c r="H82" s="415" t="s">
        <v>5959</v>
      </c>
      <c r="I82" s="417" t="s">
        <v>5960</v>
      </c>
      <c r="J82" s="418" t="s">
        <v>1113</v>
      </c>
      <c r="K82" s="374"/>
      <c r="L82" s="418" t="s">
        <v>1113</v>
      </c>
      <c r="M82" s="374"/>
      <c r="N82" s="420"/>
      <c r="O82" s="420"/>
      <c r="P82" s="420"/>
      <c r="Q82" s="375" t="s">
        <v>1113</v>
      </c>
      <c r="R82" s="376"/>
    </row>
    <row r="83" spans="1:18" s="203" customFormat="1" ht="27" customHeight="1" x14ac:dyDescent="0.2">
      <c r="A83" s="632"/>
      <c r="B83" s="635"/>
      <c r="C83" s="405" t="s">
        <v>5074</v>
      </c>
      <c r="D83" s="656"/>
      <c r="E83" s="373">
        <v>210.88</v>
      </c>
      <c r="F83" s="373" t="s">
        <v>4096</v>
      </c>
      <c r="G83" s="641"/>
      <c r="H83" s="415" t="s">
        <v>5961</v>
      </c>
      <c r="I83" s="417" t="s">
        <v>5962</v>
      </c>
      <c r="J83" s="418" t="s">
        <v>1113</v>
      </c>
      <c r="K83" s="374"/>
      <c r="L83" s="418" t="s">
        <v>1113</v>
      </c>
      <c r="M83" s="374"/>
      <c r="N83" s="420"/>
      <c r="O83" s="420"/>
      <c r="P83" s="420" t="s">
        <v>1113</v>
      </c>
      <c r="Q83" s="375"/>
      <c r="R83" s="376"/>
    </row>
    <row r="84" spans="1:18" s="203" customFormat="1" ht="33.75" x14ac:dyDescent="0.2">
      <c r="A84" s="632"/>
      <c r="B84" s="635"/>
      <c r="C84" s="405" t="s">
        <v>5391</v>
      </c>
      <c r="D84" s="656"/>
      <c r="E84" s="373">
        <v>920</v>
      </c>
      <c r="F84" s="373" t="s">
        <v>4096</v>
      </c>
      <c r="G84" s="641"/>
      <c r="H84" s="415" t="s">
        <v>5963</v>
      </c>
      <c r="I84" s="417" t="s">
        <v>5964</v>
      </c>
      <c r="J84" s="418" t="s">
        <v>1113</v>
      </c>
      <c r="K84" s="374"/>
      <c r="L84" s="418" t="s">
        <v>1113</v>
      </c>
      <c r="M84" s="374"/>
      <c r="N84" s="420"/>
      <c r="O84" s="420"/>
      <c r="P84" s="420" t="s">
        <v>1113</v>
      </c>
      <c r="Q84" s="375"/>
      <c r="R84" s="376"/>
    </row>
    <row r="85" spans="1:18" s="203" customFormat="1" ht="27" customHeight="1" x14ac:dyDescent="0.2">
      <c r="A85" s="633"/>
      <c r="B85" s="636"/>
      <c r="C85" s="405" t="s">
        <v>4153</v>
      </c>
      <c r="D85" s="657"/>
      <c r="E85" s="373">
        <v>264.89999999999998</v>
      </c>
      <c r="F85" s="373" t="s">
        <v>4096</v>
      </c>
      <c r="G85" s="642"/>
      <c r="H85" s="415" t="s">
        <v>5965</v>
      </c>
      <c r="I85" s="417" t="s">
        <v>5966</v>
      </c>
      <c r="J85" s="418" t="s">
        <v>1113</v>
      </c>
      <c r="K85" s="374"/>
      <c r="L85" s="418" t="s">
        <v>1113</v>
      </c>
      <c r="M85" s="374"/>
      <c r="N85" s="420"/>
      <c r="O85" s="420"/>
      <c r="P85" s="420" t="s">
        <v>1113</v>
      </c>
      <c r="Q85" s="375"/>
      <c r="R85" s="376"/>
    </row>
    <row r="86" spans="1:18" s="203" customFormat="1" ht="33.75" x14ac:dyDescent="0.2">
      <c r="A86" s="408">
        <v>43</v>
      </c>
      <c r="B86" s="409" t="s">
        <v>6301</v>
      </c>
      <c r="C86" s="405" t="s">
        <v>4510</v>
      </c>
      <c r="D86" s="405" t="s">
        <v>5967</v>
      </c>
      <c r="E86" s="373">
        <v>380</v>
      </c>
      <c r="F86" s="373" t="s">
        <v>3962</v>
      </c>
      <c r="G86" s="412">
        <v>42426</v>
      </c>
      <c r="H86" s="415" t="s">
        <v>5968</v>
      </c>
      <c r="I86" s="417" t="s">
        <v>5969</v>
      </c>
      <c r="J86" s="418" t="s">
        <v>1113</v>
      </c>
      <c r="K86" s="374"/>
      <c r="L86" s="418" t="s">
        <v>1113</v>
      </c>
      <c r="M86" s="374"/>
      <c r="N86" s="420" t="s">
        <v>1113</v>
      </c>
      <c r="O86" s="420"/>
      <c r="P86" s="420"/>
      <c r="Q86" s="375"/>
      <c r="R86" s="376"/>
    </row>
    <row r="87" spans="1:18" s="203" customFormat="1" ht="22.5" x14ac:dyDescent="0.2">
      <c r="A87" s="408">
        <v>44</v>
      </c>
      <c r="B87" s="409" t="s">
        <v>6302</v>
      </c>
      <c r="C87" s="405" t="s">
        <v>4113</v>
      </c>
      <c r="D87" s="405" t="s">
        <v>5970</v>
      </c>
      <c r="E87" s="373">
        <v>5664</v>
      </c>
      <c r="F87" s="373" t="s">
        <v>4096</v>
      </c>
      <c r="G87" s="412">
        <v>42432</v>
      </c>
      <c r="H87" s="415" t="s">
        <v>5971</v>
      </c>
      <c r="I87" s="417" t="s">
        <v>5972</v>
      </c>
      <c r="J87" s="418" t="s">
        <v>1113</v>
      </c>
      <c r="K87" s="374"/>
      <c r="L87" s="418" t="s">
        <v>1113</v>
      </c>
      <c r="M87" s="374"/>
      <c r="N87" s="420" t="s">
        <v>1113</v>
      </c>
      <c r="O87" s="420"/>
      <c r="P87" s="420"/>
      <c r="Q87" s="375"/>
      <c r="R87" s="376"/>
    </row>
    <row r="88" spans="1:18" s="203" customFormat="1" ht="30" customHeight="1" x14ac:dyDescent="0.2">
      <c r="A88" s="631">
        <v>45</v>
      </c>
      <c r="B88" s="634" t="s">
        <v>6303</v>
      </c>
      <c r="C88" s="405" t="s">
        <v>5947</v>
      </c>
      <c r="D88" s="637" t="s">
        <v>5973</v>
      </c>
      <c r="E88" s="373">
        <v>1125</v>
      </c>
      <c r="F88" s="373" t="s">
        <v>4096</v>
      </c>
      <c r="G88" s="640">
        <v>42438</v>
      </c>
      <c r="H88" s="415" t="s">
        <v>5974</v>
      </c>
      <c r="I88" s="417" t="s">
        <v>5975</v>
      </c>
      <c r="J88" s="418" t="s">
        <v>1113</v>
      </c>
      <c r="K88" s="374"/>
      <c r="L88" s="418" t="s">
        <v>1113</v>
      </c>
      <c r="M88" s="374"/>
      <c r="N88" s="420" t="s">
        <v>1113</v>
      </c>
      <c r="O88" s="420"/>
      <c r="P88" s="420"/>
      <c r="Q88" s="375"/>
      <c r="R88" s="376"/>
    </row>
    <row r="89" spans="1:18" s="203" customFormat="1" ht="30" customHeight="1" x14ac:dyDescent="0.2">
      <c r="A89" s="633"/>
      <c r="B89" s="636"/>
      <c r="C89" s="405" t="s">
        <v>5976</v>
      </c>
      <c r="D89" s="639"/>
      <c r="E89" s="373">
        <v>798.05</v>
      </c>
      <c r="F89" s="373" t="s">
        <v>4096</v>
      </c>
      <c r="G89" s="642"/>
      <c r="H89" s="415" t="s">
        <v>5974</v>
      </c>
      <c r="I89" s="417" t="s">
        <v>5977</v>
      </c>
      <c r="J89" s="418" t="s">
        <v>1113</v>
      </c>
      <c r="K89" s="374"/>
      <c r="L89" s="418" t="s">
        <v>1113</v>
      </c>
      <c r="M89" s="374"/>
      <c r="N89" s="420" t="s">
        <v>1113</v>
      </c>
      <c r="O89" s="420"/>
      <c r="P89" s="420"/>
      <c r="Q89" s="375"/>
      <c r="R89" s="376"/>
    </row>
    <row r="90" spans="1:18" s="203" customFormat="1" ht="46.5" customHeight="1" x14ac:dyDescent="0.2">
      <c r="A90" s="408">
        <v>46</v>
      </c>
      <c r="B90" s="409" t="s">
        <v>6304</v>
      </c>
      <c r="C90" s="405" t="s">
        <v>5978</v>
      </c>
      <c r="D90" s="405" t="s">
        <v>5979</v>
      </c>
      <c r="E90" s="373">
        <v>1000</v>
      </c>
      <c r="F90" s="373" t="s">
        <v>4096</v>
      </c>
      <c r="G90" s="412">
        <v>42439</v>
      </c>
      <c r="H90" s="415" t="s">
        <v>5980</v>
      </c>
      <c r="I90" s="417" t="s">
        <v>5981</v>
      </c>
      <c r="J90" s="418" t="s">
        <v>1113</v>
      </c>
      <c r="K90" s="374"/>
      <c r="L90" s="418" t="s">
        <v>1113</v>
      </c>
      <c r="M90" s="374"/>
      <c r="N90" s="420"/>
      <c r="O90" s="420"/>
      <c r="P90" s="420" t="s">
        <v>1113</v>
      </c>
      <c r="Q90" s="375"/>
      <c r="R90" s="376"/>
    </row>
    <row r="91" spans="1:18" s="203" customFormat="1" ht="33.75" x14ac:dyDescent="0.2">
      <c r="A91" s="408">
        <v>47</v>
      </c>
      <c r="B91" s="409" t="s">
        <v>6305</v>
      </c>
      <c r="C91" s="405" t="s">
        <v>4858</v>
      </c>
      <c r="D91" s="405" t="s">
        <v>5982</v>
      </c>
      <c r="E91" s="373">
        <v>3000</v>
      </c>
      <c r="F91" s="373" t="s">
        <v>4096</v>
      </c>
      <c r="G91" s="412">
        <v>42430</v>
      </c>
      <c r="H91" s="415" t="s">
        <v>5983</v>
      </c>
      <c r="I91" s="417" t="s">
        <v>5984</v>
      </c>
      <c r="J91" s="418" t="s">
        <v>1113</v>
      </c>
      <c r="K91" s="374"/>
      <c r="L91" s="418" t="s">
        <v>1113</v>
      </c>
      <c r="M91" s="374"/>
      <c r="N91" s="420" t="s">
        <v>1113</v>
      </c>
      <c r="O91" s="420"/>
      <c r="P91" s="420"/>
      <c r="Q91" s="375"/>
      <c r="R91" s="376"/>
    </row>
    <row r="92" spans="1:18" s="203" customFormat="1" ht="33.75" x14ac:dyDescent="0.2">
      <c r="A92" s="408">
        <v>48</v>
      </c>
      <c r="B92" s="409" t="s">
        <v>6306</v>
      </c>
      <c r="C92" s="405" t="s">
        <v>5836</v>
      </c>
      <c r="D92" s="405" t="s">
        <v>5985</v>
      </c>
      <c r="E92" s="373">
        <v>102.5</v>
      </c>
      <c r="F92" s="373" t="s">
        <v>3962</v>
      </c>
      <c r="G92" s="412">
        <v>42425</v>
      </c>
      <c r="H92" s="415" t="s">
        <v>5986</v>
      </c>
      <c r="I92" s="417" t="s">
        <v>5987</v>
      </c>
      <c r="J92" s="420" t="s">
        <v>1113</v>
      </c>
      <c r="K92" s="397"/>
      <c r="L92" s="420" t="s">
        <v>1113</v>
      </c>
      <c r="M92" s="397"/>
      <c r="N92" s="420" t="s">
        <v>1113</v>
      </c>
      <c r="O92" s="420"/>
      <c r="P92" s="420"/>
      <c r="Q92" s="375"/>
      <c r="R92" s="376"/>
    </row>
    <row r="93" spans="1:18" s="203" customFormat="1" ht="18.75" customHeight="1" x14ac:dyDescent="0.2">
      <c r="A93" s="631">
        <v>49</v>
      </c>
      <c r="B93" s="634" t="s">
        <v>6307</v>
      </c>
      <c r="C93" s="405" t="s">
        <v>5988</v>
      </c>
      <c r="D93" s="637" t="s">
        <v>5989</v>
      </c>
      <c r="E93" s="373">
        <v>5137.5</v>
      </c>
      <c r="F93" s="373" t="s">
        <v>4220</v>
      </c>
      <c r="G93" s="640">
        <v>42466</v>
      </c>
      <c r="H93" s="415" t="s">
        <v>5990</v>
      </c>
      <c r="I93" s="417" t="s">
        <v>5991</v>
      </c>
      <c r="J93" s="418" t="s">
        <v>1113</v>
      </c>
      <c r="K93" s="374"/>
      <c r="L93" s="418" t="s">
        <v>1113</v>
      </c>
      <c r="M93" s="374"/>
      <c r="N93" s="420" t="s">
        <v>1113</v>
      </c>
      <c r="O93" s="420"/>
      <c r="P93" s="420"/>
      <c r="Q93" s="375"/>
      <c r="R93" s="376"/>
    </row>
    <row r="94" spans="1:18" s="203" customFormat="1" ht="18.75" customHeight="1" x14ac:dyDescent="0.2">
      <c r="A94" s="632"/>
      <c r="B94" s="635"/>
      <c r="C94" s="405" t="s">
        <v>75</v>
      </c>
      <c r="D94" s="638"/>
      <c r="E94" s="373">
        <v>377.5</v>
      </c>
      <c r="F94" s="373" t="s">
        <v>4220</v>
      </c>
      <c r="G94" s="641"/>
      <c r="H94" s="415" t="s">
        <v>5992</v>
      </c>
      <c r="I94" s="417" t="s">
        <v>5993</v>
      </c>
      <c r="J94" s="418" t="s">
        <v>1113</v>
      </c>
      <c r="K94" s="374"/>
      <c r="L94" s="418" t="s">
        <v>1113</v>
      </c>
      <c r="M94" s="374"/>
      <c r="N94" s="420" t="s">
        <v>1113</v>
      </c>
      <c r="O94" s="420"/>
      <c r="P94" s="420"/>
      <c r="Q94" s="375"/>
      <c r="R94" s="376"/>
    </row>
    <row r="95" spans="1:18" s="203" customFormat="1" ht="18.75" customHeight="1" x14ac:dyDescent="0.2">
      <c r="A95" s="632"/>
      <c r="B95" s="635"/>
      <c r="C95" s="405" t="s">
        <v>2248</v>
      </c>
      <c r="D95" s="638"/>
      <c r="E95" s="373">
        <v>353.3</v>
      </c>
      <c r="F95" s="373" t="s">
        <v>4220</v>
      </c>
      <c r="G95" s="641"/>
      <c r="H95" s="415" t="s">
        <v>5994</v>
      </c>
      <c r="I95" s="417" t="s">
        <v>5995</v>
      </c>
      <c r="J95" s="418" t="s">
        <v>1113</v>
      </c>
      <c r="K95" s="374"/>
      <c r="L95" s="418" t="s">
        <v>1113</v>
      </c>
      <c r="M95" s="374"/>
      <c r="N95" s="420" t="s">
        <v>1113</v>
      </c>
      <c r="O95" s="420"/>
      <c r="P95" s="420"/>
      <c r="Q95" s="375"/>
      <c r="R95" s="376"/>
    </row>
    <row r="96" spans="1:18" s="203" customFormat="1" ht="18.75" customHeight="1" x14ac:dyDescent="0.2">
      <c r="A96" s="632"/>
      <c r="B96" s="635"/>
      <c r="C96" s="405" t="s">
        <v>147</v>
      </c>
      <c r="D96" s="638"/>
      <c r="E96" s="373">
        <v>1425.26</v>
      </c>
      <c r="F96" s="373" t="s">
        <v>4220</v>
      </c>
      <c r="G96" s="641"/>
      <c r="H96" s="415" t="s">
        <v>5996</v>
      </c>
      <c r="I96" s="417" t="s">
        <v>5997</v>
      </c>
      <c r="J96" s="418" t="s">
        <v>1113</v>
      </c>
      <c r="K96" s="374"/>
      <c r="L96" s="418" t="s">
        <v>1113</v>
      </c>
      <c r="M96" s="374"/>
      <c r="N96" s="420" t="s">
        <v>1113</v>
      </c>
      <c r="O96" s="420"/>
      <c r="P96" s="420"/>
      <c r="Q96" s="375"/>
      <c r="R96" s="376"/>
    </row>
    <row r="97" spans="1:18" s="203" customFormat="1" ht="30" customHeight="1" x14ac:dyDescent="0.2">
      <c r="A97" s="632"/>
      <c r="B97" s="635"/>
      <c r="C97" s="405" t="s">
        <v>5998</v>
      </c>
      <c r="D97" s="638"/>
      <c r="E97" s="373">
        <v>340.25</v>
      </c>
      <c r="F97" s="373" t="s">
        <v>4220</v>
      </c>
      <c r="G97" s="641"/>
      <c r="H97" s="415" t="s">
        <v>5999</v>
      </c>
      <c r="I97" s="417" t="s">
        <v>6000</v>
      </c>
      <c r="J97" s="418" t="s">
        <v>1113</v>
      </c>
      <c r="K97" s="374"/>
      <c r="L97" s="418" t="s">
        <v>1113</v>
      </c>
      <c r="M97" s="374"/>
      <c r="N97" s="420" t="s">
        <v>1113</v>
      </c>
      <c r="O97" s="420"/>
      <c r="P97" s="420"/>
      <c r="Q97" s="375"/>
      <c r="R97" s="376"/>
    </row>
    <row r="98" spans="1:18" s="203" customFormat="1" ht="18.75" customHeight="1" x14ac:dyDescent="0.2">
      <c r="A98" s="632"/>
      <c r="B98" s="635"/>
      <c r="C98" s="405" t="s">
        <v>2561</v>
      </c>
      <c r="D98" s="638"/>
      <c r="E98" s="373">
        <v>26.5</v>
      </c>
      <c r="F98" s="373" t="s">
        <v>4220</v>
      </c>
      <c r="G98" s="641"/>
      <c r="H98" s="415" t="s">
        <v>6001</v>
      </c>
      <c r="I98" s="417" t="s">
        <v>6002</v>
      </c>
      <c r="J98" s="418" t="s">
        <v>1113</v>
      </c>
      <c r="K98" s="374"/>
      <c r="L98" s="418" t="s">
        <v>1113</v>
      </c>
      <c r="M98" s="374"/>
      <c r="N98" s="420" t="s">
        <v>1113</v>
      </c>
      <c r="O98" s="420"/>
      <c r="P98" s="420"/>
      <c r="Q98" s="375"/>
      <c r="R98" s="376"/>
    </row>
    <row r="99" spans="1:18" s="203" customFormat="1" ht="25.5" customHeight="1" x14ac:dyDescent="0.2">
      <c r="A99" s="632"/>
      <c r="B99" s="635"/>
      <c r="C99" s="405" t="s">
        <v>6003</v>
      </c>
      <c r="D99" s="638"/>
      <c r="E99" s="373">
        <v>434.8</v>
      </c>
      <c r="F99" s="373" t="s">
        <v>4220</v>
      </c>
      <c r="G99" s="641"/>
      <c r="H99" s="415" t="s">
        <v>5992</v>
      </c>
      <c r="I99" s="417" t="s">
        <v>6004</v>
      </c>
      <c r="J99" s="418" t="s">
        <v>1113</v>
      </c>
      <c r="K99" s="374"/>
      <c r="L99" s="418" t="s">
        <v>1113</v>
      </c>
      <c r="M99" s="374"/>
      <c r="N99" s="420" t="s">
        <v>1113</v>
      </c>
      <c r="O99" s="420"/>
      <c r="P99" s="420"/>
      <c r="Q99" s="375"/>
      <c r="R99" s="376"/>
    </row>
    <row r="100" spans="1:18" s="203" customFormat="1" ht="26.25" customHeight="1" x14ac:dyDescent="0.2">
      <c r="A100" s="633"/>
      <c r="B100" s="636"/>
      <c r="C100" s="405" t="s">
        <v>149</v>
      </c>
      <c r="D100" s="639"/>
      <c r="E100" s="373">
        <v>732.35</v>
      </c>
      <c r="F100" s="373" t="s">
        <v>4220</v>
      </c>
      <c r="G100" s="642"/>
      <c r="H100" s="415" t="s">
        <v>6005</v>
      </c>
      <c r="I100" s="417" t="s">
        <v>6006</v>
      </c>
      <c r="J100" s="418" t="s">
        <v>1113</v>
      </c>
      <c r="K100" s="374"/>
      <c r="L100" s="418" t="s">
        <v>1113</v>
      </c>
      <c r="M100" s="374"/>
      <c r="N100" s="420" t="s">
        <v>1113</v>
      </c>
      <c r="O100" s="420"/>
      <c r="P100" s="420"/>
      <c r="Q100" s="375"/>
      <c r="R100" s="376"/>
    </row>
    <row r="101" spans="1:18" s="203" customFormat="1" ht="27" customHeight="1" x14ac:dyDescent="0.2">
      <c r="A101" s="631">
        <v>50</v>
      </c>
      <c r="B101" s="634" t="s">
        <v>6308</v>
      </c>
      <c r="C101" s="405" t="s">
        <v>4157</v>
      </c>
      <c r="D101" s="637" t="s">
        <v>6007</v>
      </c>
      <c r="E101" s="373">
        <v>5565.25</v>
      </c>
      <c r="F101" s="373" t="s">
        <v>4096</v>
      </c>
      <c r="G101" s="661">
        <v>42458</v>
      </c>
      <c r="H101" s="415" t="s">
        <v>6008</v>
      </c>
      <c r="I101" s="417" t="s">
        <v>6009</v>
      </c>
      <c r="J101" s="418" t="s">
        <v>1113</v>
      </c>
      <c r="K101" s="374"/>
      <c r="L101" s="418" t="s">
        <v>1113</v>
      </c>
      <c r="M101" s="374"/>
      <c r="N101" s="420" t="s">
        <v>1113</v>
      </c>
      <c r="O101" s="420"/>
      <c r="P101" s="420"/>
      <c r="Q101" s="375"/>
      <c r="R101" s="376"/>
    </row>
    <row r="102" spans="1:18" s="203" customFormat="1" ht="50.25" customHeight="1" x14ac:dyDescent="0.2">
      <c r="A102" s="632"/>
      <c r="B102" s="635"/>
      <c r="C102" s="405" t="s">
        <v>5074</v>
      </c>
      <c r="D102" s="638"/>
      <c r="E102" s="373">
        <v>1709</v>
      </c>
      <c r="F102" s="373" t="s">
        <v>4096</v>
      </c>
      <c r="G102" s="662"/>
      <c r="H102" s="415" t="s">
        <v>6010</v>
      </c>
      <c r="I102" s="417" t="s">
        <v>6011</v>
      </c>
      <c r="J102" s="418" t="s">
        <v>1113</v>
      </c>
      <c r="K102" s="374"/>
      <c r="L102" s="418" t="s">
        <v>1113</v>
      </c>
      <c r="M102" s="374"/>
      <c r="N102" s="420"/>
      <c r="O102" s="420"/>
      <c r="P102" s="420" t="s">
        <v>1113</v>
      </c>
      <c r="Q102" s="375"/>
      <c r="R102" s="376" t="s">
        <v>6309</v>
      </c>
    </row>
    <row r="103" spans="1:18" s="203" customFormat="1" ht="39.75" customHeight="1" x14ac:dyDescent="0.2">
      <c r="A103" s="633"/>
      <c r="B103" s="636"/>
      <c r="C103" s="405" t="s">
        <v>5391</v>
      </c>
      <c r="D103" s="639"/>
      <c r="E103" s="373">
        <v>624</v>
      </c>
      <c r="F103" s="373" t="s">
        <v>4096</v>
      </c>
      <c r="G103" s="663"/>
      <c r="H103" s="415" t="s">
        <v>6012</v>
      </c>
      <c r="I103" s="417" t="s">
        <v>6013</v>
      </c>
      <c r="J103" s="418" t="s">
        <v>1113</v>
      </c>
      <c r="K103" s="374"/>
      <c r="L103" s="418" t="s">
        <v>1113</v>
      </c>
      <c r="M103" s="374"/>
      <c r="N103" s="420" t="s">
        <v>1113</v>
      </c>
      <c r="O103" s="420"/>
      <c r="P103" s="420"/>
      <c r="Q103" s="375"/>
      <c r="R103" s="376"/>
    </row>
    <row r="104" spans="1:18" s="203" customFormat="1" ht="72.75" customHeight="1" x14ac:dyDescent="0.2">
      <c r="A104" s="408">
        <v>51</v>
      </c>
      <c r="B104" s="409" t="s">
        <v>6310</v>
      </c>
      <c r="C104" s="405" t="s">
        <v>6014</v>
      </c>
      <c r="D104" s="405" t="s">
        <v>6015</v>
      </c>
      <c r="E104" s="373">
        <v>3390</v>
      </c>
      <c r="F104" s="373" t="s">
        <v>4240</v>
      </c>
      <c r="G104" s="412">
        <v>42493</v>
      </c>
      <c r="H104" s="415" t="s">
        <v>6016</v>
      </c>
      <c r="I104" s="417" t="s">
        <v>6017</v>
      </c>
      <c r="J104" s="418" t="s">
        <v>1113</v>
      </c>
      <c r="K104" s="374"/>
      <c r="L104" s="418" t="s">
        <v>1113</v>
      </c>
      <c r="M104" s="374"/>
      <c r="N104" s="420" t="s">
        <v>1113</v>
      </c>
      <c r="O104" s="420"/>
      <c r="P104" s="420"/>
      <c r="Q104" s="375"/>
      <c r="R104" s="376"/>
    </row>
    <row r="105" spans="1:18" s="203" customFormat="1" ht="33.75" x14ac:dyDescent="0.2">
      <c r="A105" s="408">
        <v>52</v>
      </c>
      <c r="B105" s="409" t="s">
        <v>6311</v>
      </c>
      <c r="C105" s="405" t="s">
        <v>6018</v>
      </c>
      <c r="D105" s="405" t="s">
        <v>6019</v>
      </c>
      <c r="E105" s="373">
        <v>740</v>
      </c>
      <c r="F105" s="373" t="s">
        <v>4096</v>
      </c>
      <c r="G105" s="412">
        <v>42443</v>
      </c>
      <c r="H105" s="415" t="s">
        <v>6020</v>
      </c>
      <c r="I105" s="417" t="s">
        <v>6021</v>
      </c>
      <c r="J105" s="418" t="s">
        <v>1113</v>
      </c>
      <c r="K105" s="374"/>
      <c r="L105" s="418" t="s">
        <v>1113</v>
      </c>
      <c r="M105" s="374"/>
      <c r="N105" s="420" t="s">
        <v>1113</v>
      </c>
      <c r="O105" s="420"/>
      <c r="P105" s="420"/>
      <c r="Q105" s="375"/>
      <c r="R105" s="376"/>
    </row>
    <row r="106" spans="1:18" s="203" customFormat="1" ht="33.75" x14ac:dyDescent="0.2">
      <c r="A106" s="408">
        <v>53</v>
      </c>
      <c r="B106" s="409" t="s">
        <v>6312</v>
      </c>
      <c r="C106" s="405" t="s">
        <v>5219</v>
      </c>
      <c r="D106" s="405" t="s">
        <v>6022</v>
      </c>
      <c r="E106" s="373">
        <v>359</v>
      </c>
      <c r="F106" s="373" t="s">
        <v>4096</v>
      </c>
      <c r="G106" s="412">
        <v>42439</v>
      </c>
      <c r="H106" s="415" t="s">
        <v>6023</v>
      </c>
      <c r="I106" s="417" t="s">
        <v>6024</v>
      </c>
      <c r="J106" s="418" t="s">
        <v>1113</v>
      </c>
      <c r="K106" s="374"/>
      <c r="L106" s="418" t="s">
        <v>1113</v>
      </c>
      <c r="M106" s="374"/>
      <c r="N106" s="420"/>
      <c r="O106" s="420"/>
      <c r="P106" s="420" t="s">
        <v>1113</v>
      </c>
      <c r="Q106" s="375"/>
      <c r="R106" s="376"/>
    </row>
    <row r="107" spans="1:18" s="203" customFormat="1" ht="33.75" x14ac:dyDescent="0.2">
      <c r="A107" s="408">
        <v>54</v>
      </c>
      <c r="B107" s="409" t="s">
        <v>6313</v>
      </c>
      <c r="C107" s="405" t="s">
        <v>5793</v>
      </c>
      <c r="D107" s="405" t="s">
        <v>6025</v>
      </c>
      <c r="E107" s="373">
        <v>90</v>
      </c>
      <c r="F107" s="373" t="s">
        <v>4096</v>
      </c>
      <c r="G107" s="412">
        <v>42436</v>
      </c>
      <c r="H107" s="415" t="s">
        <v>6026</v>
      </c>
      <c r="I107" s="417" t="s">
        <v>6027</v>
      </c>
      <c r="J107" s="418" t="s">
        <v>1113</v>
      </c>
      <c r="K107" s="374"/>
      <c r="L107" s="418" t="s">
        <v>1113</v>
      </c>
      <c r="M107" s="374"/>
      <c r="N107" s="420" t="s">
        <v>1113</v>
      </c>
      <c r="O107" s="420"/>
      <c r="P107" s="420"/>
      <c r="Q107" s="375"/>
      <c r="R107" s="376"/>
    </row>
    <row r="108" spans="1:18" s="203" customFormat="1" ht="22.5" customHeight="1" x14ac:dyDescent="0.2">
      <c r="A108" s="631">
        <v>55</v>
      </c>
      <c r="B108" s="634" t="s">
        <v>6314</v>
      </c>
      <c r="C108" s="405" t="s">
        <v>6028</v>
      </c>
      <c r="D108" s="637" t="s">
        <v>6029</v>
      </c>
      <c r="E108" s="373">
        <v>420</v>
      </c>
      <c r="F108" s="373" t="s">
        <v>4096</v>
      </c>
      <c r="G108" s="640">
        <v>42444</v>
      </c>
      <c r="H108" s="658" t="s">
        <v>6030</v>
      </c>
      <c r="I108" s="417" t="s">
        <v>6031</v>
      </c>
      <c r="J108" s="418" t="s">
        <v>1113</v>
      </c>
      <c r="K108" s="374"/>
      <c r="L108" s="418" t="s">
        <v>1113</v>
      </c>
      <c r="M108" s="374"/>
      <c r="N108" s="420"/>
      <c r="O108" s="420"/>
      <c r="P108" s="420" t="s">
        <v>1113</v>
      </c>
      <c r="Q108" s="375"/>
      <c r="R108" s="376"/>
    </row>
    <row r="109" spans="1:18" s="203" customFormat="1" ht="18.75" customHeight="1" x14ac:dyDescent="0.2">
      <c r="A109" s="632"/>
      <c r="B109" s="635"/>
      <c r="C109" s="405" t="s">
        <v>6032</v>
      </c>
      <c r="D109" s="638"/>
      <c r="E109" s="373">
        <v>678</v>
      </c>
      <c r="F109" s="373" t="s">
        <v>4096</v>
      </c>
      <c r="G109" s="641"/>
      <c r="H109" s="659"/>
      <c r="I109" s="417" t="s">
        <v>6033</v>
      </c>
      <c r="J109" s="418" t="s">
        <v>1113</v>
      </c>
      <c r="K109" s="374"/>
      <c r="L109" s="418" t="s">
        <v>1113</v>
      </c>
      <c r="M109" s="374"/>
      <c r="N109" s="420" t="s">
        <v>1113</v>
      </c>
      <c r="O109" s="420"/>
      <c r="P109" s="420"/>
      <c r="Q109" s="375"/>
      <c r="R109" s="376"/>
    </row>
    <row r="110" spans="1:18" s="203" customFormat="1" ht="22.5" customHeight="1" x14ac:dyDescent="0.2">
      <c r="A110" s="632"/>
      <c r="B110" s="635"/>
      <c r="C110" s="405" t="s">
        <v>6034</v>
      </c>
      <c r="D110" s="638"/>
      <c r="E110" s="373">
        <v>336.06</v>
      </c>
      <c r="F110" s="373" t="s">
        <v>4096</v>
      </c>
      <c r="G110" s="641"/>
      <c r="H110" s="659"/>
      <c r="I110" s="417" t="s">
        <v>6035</v>
      </c>
      <c r="J110" s="418" t="s">
        <v>1113</v>
      </c>
      <c r="K110" s="374"/>
      <c r="L110" s="418" t="s">
        <v>1113</v>
      </c>
      <c r="M110" s="374"/>
      <c r="N110" s="420"/>
      <c r="O110" s="420"/>
      <c r="P110" s="420" t="s">
        <v>1113</v>
      </c>
      <c r="Q110" s="375"/>
      <c r="R110" s="376"/>
    </row>
    <row r="111" spans="1:18" s="203" customFormat="1" ht="18.75" customHeight="1" x14ac:dyDescent="0.2">
      <c r="A111" s="632"/>
      <c r="B111" s="635"/>
      <c r="C111" s="405" t="s">
        <v>6036</v>
      </c>
      <c r="D111" s="638"/>
      <c r="E111" s="373">
        <v>542.4</v>
      </c>
      <c r="F111" s="373" t="s">
        <v>4096</v>
      </c>
      <c r="G111" s="641"/>
      <c r="H111" s="659"/>
      <c r="I111" s="417" t="s">
        <v>6037</v>
      </c>
      <c r="J111" s="418" t="s">
        <v>1113</v>
      </c>
      <c r="K111" s="374"/>
      <c r="L111" s="418" t="s">
        <v>1113</v>
      </c>
      <c r="M111" s="374"/>
      <c r="N111" s="420"/>
      <c r="O111" s="420"/>
      <c r="P111" s="420" t="s">
        <v>1113</v>
      </c>
      <c r="Q111" s="375"/>
      <c r="R111" s="376"/>
    </row>
    <row r="112" spans="1:18" s="203" customFormat="1" ht="18.75" customHeight="1" x14ac:dyDescent="0.2">
      <c r="A112" s="633"/>
      <c r="B112" s="636"/>
      <c r="C112" s="405" t="s">
        <v>6038</v>
      </c>
      <c r="D112" s="639"/>
      <c r="E112" s="373">
        <v>759.3</v>
      </c>
      <c r="F112" s="373" t="s">
        <v>4096</v>
      </c>
      <c r="G112" s="642"/>
      <c r="H112" s="660"/>
      <c r="I112" s="417" t="s">
        <v>6039</v>
      </c>
      <c r="J112" s="418" t="s">
        <v>1113</v>
      </c>
      <c r="K112" s="374"/>
      <c r="L112" s="418" t="s">
        <v>1113</v>
      </c>
      <c r="M112" s="374"/>
      <c r="N112" s="420"/>
      <c r="O112" s="420"/>
      <c r="P112" s="420" t="s">
        <v>1113</v>
      </c>
      <c r="Q112" s="375"/>
      <c r="R112" s="376"/>
    </row>
    <row r="113" spans="1:18" s="203" customFormat="1" ht="45" x14ac:dyDescent="0.2">
      <c r="A113" s="408">
        <v>56</v>
      </c>
      <c r="B113" s="409" t="s">
        <v>6315</v>
      </c>
      <c r="C113" s="405" t="s">
        <v>6040</v>
      </c>
      <c r="D113" s="405" t="s">
        <v>6041</v>
      </c>
      <c r="E113" s="373">
        <v>9944</v>
      </c>
      <c r="F113" s="373" t="s">
        <v>4096</v>
      </c>
      <c r="G113" s="412">
        <v>42458</v>
      </c>
      <c r="H113" s="415" t="s">
        <v>6042</v>
      </c>
      <c r="I113" s="417" t="s">
        <v>6043</v>
      </c>
      <c r="J113" s="418" t="s">
        <v>1113</v>
      </c>
      <c r="K113" s="374"/>
      <c r="L113" s="418" t="s">
        <v>1113</v>
      </c>
      <c r="M113" s="374"/>
      <c r="N113" s="420"/>
      <c r="O113" s="420"/>
      <c r="P113" s="420" t="s">
        <v>1113</v>
      </c>
      <c r="Q113" s="375"/>
      <c r="R113" s="376"/>
    </row>
    <row r="114" spans="1:18" s="203" customFormat="1" ht="22.5" x14ac:dyDescent="0.2">
      <c r="A114" s="408">
        <v>57</v>
      </c>
      <c r="B114" s="409" t="s">
        <v>6316</v>
      </c>
      <c r="C114" s="405" t="s">
        <v>4238</v>
      </c>
      <c r="D114" s="405" t="s">
        <v>6044</v>
      </c>
      <c r="E114" s="373">
        <v>1500</v>
      </c>
      <c r="F114" s="373" t="s">
        <v>4096</v>
      </c>
      <c r="G114" s="412">
        <v>42458</v>
      </c>
      <c r="H114" s="415" t="s">
        <v>6045</v>
      </c>
      <c r="I114" s="417" t="s">
        <v>6046</v>
      </c>
      <c r="J114" s="418" t="s">
        <v>1113</v>
      </c>
      <c r="K114" s="374"/>
      <c r="L114" s="418" t="s">
        <v>1113</v>
      </c>
      <c r="M114" s="374"/>
      <c r="N114" s="420" t="s">
        <v>1113</v>
      </c>
      <c r="O114" s="420"/>
      <c r="P114" s="420"/>
      <c r="Q114" s="375"/>
      <c r="R114" s="376"/>
    </row>
    <row r="115" spans="1:18" s="203" customFormat="1" ht="33.75" x14ac:dyDescent="0.2">
      <c r="A115" s="408">
        <v>58</v>
      </c>
      <c r="B115" s="409" t="s">
        <v>6317</v>
      </c>
      <c r="C115" s="405" t="s">
        <v>6047</v>
      </c>
      <c r="D115" s="405" t="s">
        <v>6048</v>
      </c>
      <c r="E115" s="373">
        <v>3092</v>
      </c>
      <c r="F115" s="373" t="s">
        <v>4220</v>
      </c>
      <c r="G115" s="412">
        <v>42481</v>
      </c>
      <c r="H115" s="415" t="s">
        <v>6049</v>
      </c>
      <c r="I115" s="417" t="s">
        <v>6050</v>
      </c>
      <c r="J115" s="418" t="s">
        <v>1113</v>
      </c>
      <c r="K115" s="374"/>
      <c r="L115" s="418" t="s">
        <v>1113</v>
      </c>
      <c r="M115" s="374"/>
      <c r="N115" s="420" t="s">
        <v>1113</v>
      </c>
      <c r="O115" s="420"/>
      <c r="P115" s="420"/>
      <c r="Q115" s="375"/>
      <c r="R115" s="376"/>
    </row>
    <row r="116" spans="1:18" s="203" customFormat="1" ht="27" customHeight="1" x14ac:dyDescent="0.2">
      <c r="A116" s="631">
        <v>59</v>
      </c>
      <c r="B116" s="634" t="s">
        <v>6318</v>
      </c>
      <c r="C116" s="405" t="s">
        <v>4691</v>
      </c>
      <c r="D116" s="637" t="s">
        <v>6618</v>
      </c>
      <c r="E116" s="373">
        <v>2741.6</v>
      </c>
      <c r="F116" s="373" t="s">
        <v>4220</v>
      </c>
      <c r="G116" s="412">
        <v>42475</v>
      </c>
      <c r="H116" s="415" t="s">
        <v>6051</v>
      </c>
      <c r="I116" s="417" t="s">
        <v>6052</v>
      </c>
      <c r="J116" s="418" t="s">
        <v>1113</v>
      </c>
      <c r="K116" s="374"/>
      <c r="L116" s="418" t="s">
        <v>1113</v>
      </c>
      <c r="M116" s="374"/>
      <c r="N116" s="420" t="s">
        <v>1113</v>
      </c>
      <c r="O116" s="420"/>
      <c r="P116" s="420"/>
      <c r="Q116" s="375"/>
      <c r="R116" s="376"/>
    </row>
    <row r="117" spans="1:18" s="203" customFormat="1" ht="27" customHeight="1" x14ac:dyDescent="0.2">
      <c r="A117" s="633"/>
      <c r="B117" s="636"/>
      <c r="C117" s="405" t="s">
        <v>5932</v>
      </c>
      <c r="D117" s="639"/>
      <c r="E117" s="373">
        <v>1412.9</v>
      </c>
      <c r="F117" s="373" t="s">
        <v>4220</v>
      </c>
      <c r="G117" s="412">
        <v>42475</v>
      </c>
      <c r="H117" s="415" t="s">
        <v>6051</v>
      </c>
      <c r="I117" s="417" t="s">
        <v>6053</v>
      </c>
      <c r="J117" s="418" t="s">
        <v>1113</v>
      </c>
      <c r="K117" s="374"/>
      <c r="L117" s="418" t="s">
        <v>1113</v>
      </c>
      <c r="M117" s="374"/>
      <c r="N117" s="420" t="s">
        <v>1113</v>
      </c>
      <c r="O117" s="420"/>
      <c r="P117" s="420"/>
      <c r="Q117" s="375"/>
      <c r="R117" s="376"/>
    </row>
    <row r="118" spans="1:18" s="203" customFormat="1" ht="33.75" x14ac:dyDescent="0.2">
      <c r="A118" s="408">
        <v>60</v>
      </c>
      <c r="B118" s="409" t="s">
        <v>6319</v>
      </c>
      <c r="C118" s="405" t="s">
        <v>5030</v>
      </c>
      <c r="D118" s="405" t="s">
        <v>6054</v>
      </c>
      <c r="E118" s="373">
        <v>1000</v>
      </c>
      <c r="F118" s="373" t="s">
        <v>4096</v>
      </c>
      <c r="G118" s="412">
        <v>42458</v>
      </c>
      <c r="H118" s="415" t="s">
        <v>6055</v>
      </c>
      <c r="I118" s="417" t="s">
        <v>6056</v>
      </c>
      <c r="J118" s="418" t="s">
        <v>1113</v>
      </c>
      <c r="K118" s="374"/>
      <c r="L118" s="418" t="s">
        <v>1113</v>
      </c>
      <c r="M118" s="374"/>
      <c r="N118" s="420"/>
      <c r="O118" s="420"/>
      <c r="P118" s="420"/>
      <c r="Q118" s="375" t="s">
        <v>1113</v>
      </c>
      <c r="R118" s="376"/>
    </row>
    <row r="119" spans="1:18" s="203" customFormat="1" ht="56.25" x14ac:dyDescent="0.2">
      <c r="A119" s="408">
        <v>61</v>
      </c>
      <c r="B119" s="409" t="s">
        <v>6320</v>
      </c>
      <c r="C119" s="405" t="s">
        <v>4849</v>
      </c>
      <c r="D119" s="405" t="s">
        <v>6057</v>
      </c>
      <c r="E119" s="373">
        <v>3200</v>
      </c>
      <c r="F119" s="373" t="s">
        <v>4220</v>
      </c>
      <c r="G119" s="412">
        <v>42464</v>
      </c>
      <c r="H119" s="415" t="s">
        <v>6058</v>
      </c>
      <c r="I119" s="417" t="s">
        <v>6059</v>
      </c>
      <c r="J119" s="418" t="s">
        <v>1113</v>
      </c>
      <c r="K119" s="374"/>
      <c r="L119" s="418" t="s">
        <v>1113</v>
      </c>
      <c r="M119" s="374"/>
      <c r="N119" s="420" t="s">
        <v>1113</v>
      </c>
      <c r="O119" s="420"/>
      <c r="P119" s="420"/>
      <c r="Q119" s="375"/>
      <c r="R119" s="376"/>
    </row>
    <row r="120" spans="1:18" s="203" customFormat="1" ht="45" x14ac:dyDescent="0.2">
      <c r="A120" s="408">
        <v>62</v>
      </c>
      <c r="B120" s="409" t="s">
        <v>6321</v>
      </c>
      <c r="C120" s="405" t="s">
        <v>5030</v>
      </c>
      <c r="D120" s="405" t="s">
        <v>6060</v>
      </c>
      <c r="E120" s="373">
        <v>1805</v>
      </c>
      <c r="F120" s="373" t="s">
        <v>4096</v>
      </c>
      <c r="G120" s="412">
        <v>42460</v>
      </c>
      <c r="H120" s="415" t="s">
        <v>6061</v>
      </c>
      <c r="I120" s="417" t="s">
        <v>6062</v>
      </c>
      <c r="J120" s="418" t="s">
        <v>1113</v>
      </c>
      <c r="K120" s="374"/>
      <c r="L120" s="418" t="s">
        <v>1113</v>
      </c>
      <c r="M120" s="374"/>
      <c r="N120" s="420"/>
      <c r="O120" s="420"/>
      <c r="P120" s="420" t="s">
        <v>1113</v>
      </c>
      <c r="Q120" s="375"/>
      <c r="R120" s="376"/>
    </row>
    <row r="121" spans="1:18" s="203" customFormat="1" ht="36.75" customHeight="1" x14ac:dyDescent="0.2">
      <c r="A121" s="631">
        <v>63</v>
      </c>
      <c r="B121" s="634" t="s">
        <v>6322</v>
      </c>
      <c r="C121" s="405" t="s">
        <v>3947</v>
      </c>
      <c r="D121" s="637" t="s">
        <v>6063</v>
      </c>
      <c r="E121" s="373">
        <v>796</v>
      </c>
      <c r="F121" s="373" t="s">
        <v>4096</v>
      </c>
      <c r="G121" s="640">
        <v>42446</v>
      </c>
      <c r="H121" s="643" t="s">
        <v>6064</v>
      </c>
      <c r="I121" s="417" t="s">
        <v>6065</v>
      </c>
      <c r="J121" s="418" t="s">
        <v>1113</v>
      </c>
      <c r="K121" s="374"/>
      <c r="L121" s="418" t="s">
        <v>1113</v>
      </c>
      <c r="M121" s="374"/>
      <c r="N121" s="420" t="s">
        <v>1113</v>
      </c>
      <c r="O121" s="420"/>
      <c r="P121" s="420"/>
      <c r="Q121" s="375"/>
      <c r="R121" s="376"/>
    </row>
    <row r="122" spans="1:18" s="203" customFormat="1" ht="29.25" customHeight="1" x14ac:dyDescent="0.2">
      <c r="A122" s="633"/>
      <c r="B122" s="636"/>
      <c r="C122" s="405" t="s">
        <v>3944</v>
      </c>
      <c r="D122" s="639"/>
      <c r="E122" s="373">
        <v>873.26</v>
      </c>
      <c r="F122" s="373" t="s">
        <v>4096</v>
      </c>
      <c r="G122" s="642"/>
      <c r="H122" s="645"/>
      <c r="I122" s="417" t="s">
        <v>6066</v>
      </c>
      <c r="J122" s="418" t="s">
        <v>1113</v>
      </c>
      <c r="K122" s="374"/>
      <c r="L122" s="418" t="s">
        <v>1113</v>
      </c>
      <c r="M122" s="374"/>
      <c r="N122" s="420" t="s">
        <v>1113</v>
      </c>
      <c r="O122" s="420"/>
      <c r="P122" s="420"/>
      <c r="Q122" s="375"/>
      <c r="R122" s="376"/>
    </row>
    <row r="123" spans="1:18" s="203" customFormat="1" ht="18.75" customHeight="1" x14ac:dyDescent="0.2">
      <c r="A123" s="631">
        <v>64</v>
      </c>
      <c r="B123" s="634" t="s">
        <v>6323</v>
      </c>
      <c r="C123" s="405" t="s">
        <v>75</v>
      </c>
      <c r="D123" s="637" t="s">
        <v>6067</v>
      </c>
      <c r="E123" s="373">
        <v>2350.8000000000002</v>
      </c>
      <c r="F123" s="373" t="s">
        <v>4220</v>
      </c>
      <c r="G123" s="640">
        <v>42472</v>
      </c>
      <c r="H123" s="415" t="s">
        <v>6068</v>
      </c>
      <c r="I123" s="417" t="s">
        <v>6069</v>
      </c>
      <c r="J123" s="418" t="s">
        <v>1113</v>
      </c>
      <c r="K123" s="374"/>
      <c r="L123" s="418" t="s">
        <v>1113</v>
      </c>
      <c r="M123" s="374"/>
      <c r="N123" s="420" t="s">
        <v>1113</v>
      </c>
      <c r="O123" s="420"/>
      <c r="P123" s="420"/>
      <c r="Q123" s="375"/>
      <c r="R123" s="376"/>
    </row>
    <row r="124" spans="1:18" s="203" customFormat="1" ht="18.75" customHeight="1" x14ac:dyDescent="0.2">
      <c r="A124" s="632"/>
      <c r="B124" s="635"/>
      <c r="C124" s="405" t="s">
        <v>78</v>
      </c>
      <c r="D124" s="638"/>
      <c r="E124" s="373">
        <v>2459.2800000000002</v>
      </c>
      <c r="F124" s="373" t="s">
        <v>4220</v>
      </c>
      <c r="G124" s="641"/>
      <c r="H124" s="415" t="s">
        <v>6070</v>
      </c>
      <c r="I124" s="417" t="s">
        <v>6071</v>
      </c>
      <c r="J124" s="418" t="s">
        <v>1113</v>
      </c>
      <c r="K124" s="374"/>
      <c r="L124" s="418" t="s">
        <v>1113</v>
      </c>
      <c r="M124" s="374"/>
      <c r="N124" s="420" t="s">
        <v>1113</v>
      </c>
      <c r="O124" s="420"/>
      <c r="P124" s="420"/>
      <c r="Q124" s="375"/>
      <c r="R124" s="376"/>
    </row>
    <row r="125" spans="1:18" s="203" customFormat="1" ht="18.75" customHeight="1" x14ac:dyDescent="0.2">
      <c r="A125" s="632"/>
      <c r="B125" s="635"/>
      <c r="C125" s="405" t="s">
        <v>2248</v>
      </c>
      <c r="D125" s="638"/>
      <c r="E125" s="373">
        <v>150</v>
      </c>
      <c r="F125" s="373" t="s">
        <v>4220</v>
      </c>
      <c r="G125" s="641"/>
      <c r="H125" s="415" t="s">
        <v>6072</v>
      </c>
      <c r="I125" s="417" t="s">
        <v>6073</v>
      </c>
      <c r="J125" s="418" t="s">
        <v>1113</v>
      </c>
      <c r="K125" s="374"/>
      <c r="L125" s="418" t="s">
        <v>1113</v>
      </c>
      <c r="M125" s="374"/>
      <c r="N125" s="420" t="s">
        <v>1113</v>
      </c>
      <c r="O125" s="420"/>
      <c r="P125" s="420"/>
      <c r="Q125" s="375"/>
      <c r="R125" s="376"/>
    </row>
    <row r="126" spans="1:18" s="203" customFormat="1" ht="18.75" customHeight="1" x14ac:dyDescent="0.2">
      <c r="A126" s="633"/>
      <c r="B126" s="636"/>
      <c r="C126" s="405" t="s">
        <v>608</v>
      </c>
      <c r="D126" s="639"/>
      <c r="E126" s="373">
        <v>1993</v>
      </c>
      <c r="F126" s="373" t="s">
        <v>4220</v>
      </c>
      <c r="G126" s="642"/>
      <c r="H126" s="415" t="s">
        <v>6074</v>
      </c>
      <c r="I126" s="417" t="s">
        <v>6075</v>
      </c>
      <c r="J126" s="418" t="s">
        <v>1113</v>
      </c>
      <c r="K126" s="374"/>
      <c r="L126" s="418" t="s">
        <v>1113</v>
      </c>
      <c r="M126" s="374"/>
      <c r="N126" s="420" t="s">
        <v>1113</v>
      </c>
      <c r="O126" s="420"/>
      <c r="P126" s="420"/>
      <c r="Q126" s="375"/>
      <c r="R126" s="376"/>
    </row>
    <row r="127" spans="1:18" s="203" customFormat="1" ht="18.75" x14ac:dyDescent="0.2">
      <c r="A127" s="631">
        <v>65</v>
      </c>
      <c r="B127" s="634" t="s">
        <v>6324</v>
      </c>
      <c r="C127" s="405" t="s">
        <v>4153</v>
      </c>
      <c r="D127" s="637" t="s">
        <v>6076</v>
      </c>
      <c r="E127" s="373">
        <v>72</v>
      </c>
      <c r="F127" s="373" t="s">
        <v>4220</v>
      </c>
      <c r="G127" s="640">
        <v>42467</v>
      </c>
      <c r="H127" s="415" t="s">
        <v>6077</v>
      </c>
      <c r="I127" s="417" t="s">
        <v>6078</v>
      </c>
      <c r="J127" s="418" t="s">
        <v>1113</v>
      </c>
      <c r="K127" s="374"/>
      <c r="L127" s="418" t="s">
        <v>1113</v>
      </c>
      <c r="M127" s="374"/>
      <c r="N127" s="420"/>
      <c r="O127" s="420"/>
      <c r="P127" s="420" t="s">
        <v>1113</v>
      </c>
      <c r="Q127" s="375"/>
      <c r="R127" s="376"/>
    </row>
    <row r="128" spans="1:18" s="203" customFormat="1" ht="18.75" x14ac:dyDescent="0.2">
      <c r="A128" s="633"/>
      <c r="B128" s="636"/>
      <c r="C128" s="405" t="s">
        <v>5976</v>
      </c>
      <c r="D128" s="639"/>
      <c r="E128" s="373">
        <v>357.5</v>
      </c>
      <c r="F128" s="373" t="s">
        <v>4220</v>
      </c>
      <c r="G128" s="642"/>
      <c r="H128" s="415" t="s">
        <v>6079</v>
      </c>
      <c r="I128" s="417" t="s">
        <v>6080</v>
      </c>
      <c r="J128" s="418" t="s">
        <v>1113</v>
      </c>
      <c r="K128" s="374"/>
      <c r="L128" s="418" t="s">
        <v>1113</v>
      </c>
      <c r="M128" s="374"/>
      <c r="N128" s="420"/>
      <c r="O128" s="420"/>
      <c r="P128" s="420"/>
      <c r="Q128" s="375" t="s">
        <v>1113</v>
      </c>
      <c r="R128" s="376"/>
    </row>
    <row r="129" spans="1:18" s="203" customFormat="1" ht="22.5" x14ac:dyDescent="0.2">
      <c r="A129" s="631">
        <v>66</v>
      </c>
      <c r="B129" s="634" t="s">
        <v>6325</v>
      </c>
      <c r="C129" s="405" t="s">
        <v>5932</v>
      </c>
      <c r="D129" s="637" t="s">
        <v>6081</v>
      </c>
      <c r="E129" s="373">
        <v>127.43</v>
      </c>
      <c r="F129" s="373" t="s">
        <v>4220</v>
      </c>
      <c r="G129" s="640">
        <v>42481</v>
      </c>
      <c r="H129" s="415" t="s">
        <v>6082</v>
      </c>
      <c r="I129" s="417" t="s">
        <v>6083</v>
      </c>
      <c r="J129" s="418" t="s">
        <v>1113</v>
      </c>
      <c r="K129" s="374"/>
      <c r="L129" s="418" t="s">
        <v>1113</v>
      </c>
      <c r="M129" s="374"/>
      <c r="N129" s="420" t="s">
        <v>1113</v>
      </c>
      <c r="O129" s="420"/>
      <c r="P129" s="420"/>
      <c r="Q129" s="375"/>
      <c r="R129" s="376"/>
    </row>
    <row r="130" spans="1:18" s="203" customFormat="1" ht="18.75" x14ac:dyDescent="0.2">
      <c r="A130" s="632"/>
      <c r="B130" s="635"/>
      <c r="C130" s="405" t="s">
        <v>5928</v>
      </c>
      <c r="D130" s="638"/>
      <c r="E130" s="373">
        <v>1194.75</v>
      </c>
      <c r="F130" s="373" t="s">
        <v>4220</v>
      </c>
      <c r="G130" s="641"/>
      <c r="H130" s="415" t="s">
        <v>6084</v>
      </c>
      <c r="I130" s="417" t="s">
        <v>6085</v>
      </c>
      <c r="J130" s="418" t="s">
        <v>1113</v>
      </c>
      <c r="K130" s="374"/>
      <c r="L130" s="418" t="s">
        <v>1113</v>
      </c>
      <c r="M130" s="374"/>
      <c r="N130" s="420" t="s">
        <v>1113</v>
      </c>
      <c r="O130" s="420"/>
      <c r="P130" s="420"/>
      <c r="Q130" s="375"/>
      <c r="R130" s="376"/>
    </row>
    <row r="131" spans="1:18" s="203" customFormat="1" ht="33.75" x14ac:dyDescent="0.2">
      <c r="A131" s="632"/>
      <c r="B131" s="635"/>
      <c r="C131" s="405" t="s">
        <v>5391</v>
      </c>
      <c r="D131" s="638"/>
      <c r="E131" s="373">
        <v>276</v>
      </c>
      <c r="F131" s="373" t="s">
        <v>4220</v>
      </c>
      <c r="G131" s="641"/>
      <c r="H131" s="415" t="s">
        <v>6086</v>
      </c>
      <c r="I131" s="417" t="s">
        <v>6087</v>
      </c>
      <c r="J131" s="418" t="s">
        <v>1113</v>
      </c>
      <c r="K131" s="374"/>
      <c r="L131" s="418" t="s">
        <v>1113</v>
      </c>
      <c r="M131" s="374"/>
      <c r="N131" s="420" t="s">
        <v>1113</v>
      </c>
      <c r="O131" s="420"/>
      <c r="P131" s="420"/>
      <c r="Q131" s="375"/>
      <c r="R131" s="376"/>
    </row>
    <row r="132" spans="1:18" s="203" customFormat="1" ht="18.75" x14ac:dyDescent="0.2">
      <c r="A132" s="632"/>
      <c r="B132" s="635"/>
      <c r="C132" s="405" t="s">
        <v>5074</v>
      </c>
      <c r="D132" s="638"/>
      <c r="E132" s="373">
        <v>187.58</v>
      </c>
      <c r="F132" s="373" t="s">
        <v>4220</v>
      </c>
      <c r="G132" s="641"/>
      <c r="H132" s="415" t="s">
        <v>6088</v>
      </c>
      <c r="I132" s="417" t="s">
        <v>6089</v>
      </c>
      <c r="J132" s="418" t="s">
        <v>1113</v>
      </c>
      <c r="K132" s="374"/>
      <c r="L132" s="418" t="s">
        <v>1113</v>
      </c>
      <c r="M132" s="374"/>
      <c r="N132" s="420" t="s">
        <v>1113</v>
      </c>
      <c r="O132" s="420"/>
      <c r="P132" s="420"/>
      <c r="Q132" s="375"/>
      <c r="R132" s="376"/>
    </row>
    <row r="133" spans="1:18" s="203" customFormat="1" ht="18.75" x14ac:dyDescent="0.2">
      <c r="A133" s="633"/>
      <c r="B133" s="636"/>
      <c r="C133" s="405" t="s">
        <v>5086</v>
      </c>
      <c r="D133" s="639"/>
      <c r="E133" s="373">
        <v>34.549999999999997</v>
      </c>
      <c r="F133" s="373" t="s">
        <v>4220</v>
      </c>
      <c r="G133" s="642"/>
      <c r="H133" s="415" t="s">
        <v>6090</v>
      </c>
      <c r="I133" s="417" t="s">
        <v>6091</v>
      </c>
      <c r="J133" s="418" t="s">
        <v>1113</v>
      </c>
      <c r="K133" s="374"/>
      <c r="L133" s="418" t="s">
        <v>1113</v>
      </c>
      <c r="M133" s="374"/>
      <c r="N133" s="420" t="s">
        <v>1113</v>
      </c>
      <c r="O133" s="420"/>
      <c r="P133" s="420"/>
      <c r="Q133" s="375"/>
      <c r="R133" s="376"/>
    </row>
    <row r="134" spans="1:18" s="203" customFormat="1" ht="29.25" x14ac:dyDescent="0.2">
      <c r="A134" s="408">
        <v>67</v>
      </c>
      <c r="B134" s="409" t="s">
        <v>6326</v>
      </c>
      <c r="C134" s="405" t="s">
        <v>4071</v>
      </c>
      <c r="D134" s="405" t="s">
        <v>6092</v>
      </c>
      <c r="E134" s="373">
        <v>1600</v>
      </c>
      <c r="F134" s="373" t="s">
        <v>4220</v>
      </c>
      <c r="G134" s="412">
        <v>42481</v>
      </c>
      <c r="H134" s="415" t="s">
        <v>6049</v>
      </c>
      <c r="I134" s="417" t="s">
        <v>6093</v>
      </c>
      <c r="J134" s="420" t="s">
        <v>1113</v>
      </c>
      <c r="K134" s="397"/>
      <c r="L134" s="420" t="s">
        <v>1113</v>
      </c>
      <c r="M134" s="397"/>
      <c r="N134" s="420" t="s">
        <v>1113</v>
      </c>
      <c r="O134" s="420"/>
      <c r="P134" s="420"/>
      <c r="Q134" s="375"/>
      <c r="R134" s="376"/>
    </row>
    <row r="135" spans="1:18" s="203" customFormat="1" ht="72" customHeight="1" x14ac:dyDescent="0.2">
      <c r="A135" s="631">
        <v>68</v>
      </c>
      <c r="B135" s="634" t="s">
        <v>6327</v>
      </c>
      <c r="C135" s="405" t="s">
        <v>6094</v>
      </c>
      <c r="D135" s="637" t="s">
        <v>6095</v>
      </c>
      <c r="E135" s="373">
        <v>383.9</v>
      </c>
      <c r="F135" s="373" t="s">
        <v>4240</v>
      </c>
      <c r="G135" s="640">
        <v>42506</v>
      </c>
      <c r="H135" s="415" t="s">
        <v>6096</v>
      </c>
      <c r="I135" s="417" t="s">
        <v>6097</v>
      </c>
      <c r="J135" s="418"/>
      <c r="K135" s="418" t="s">
        <v>1113</v>
      </c>
      <c r="L135" s="418" t="s">
        <v>1113</v>
      </c>
      <c r="M135" s="374"/>
      <c r="N135" s="420"/>
      <c r="O135" s="420"/>
      <c r="P135" s="420"/>
      <c r="Q135" s="375" t="s">
        <v>1113</v>
      </c>
      <c r="R135" s="376" t="s">
        <v>6604</v>
      </c>
    </row>
    <row r="136" spans="1:18" s="203" customFormat="1" ht="29.25" customHeight="1" x14ac:dyDescent="0.2">
      <c r="A136" s="632"/>
      <c r="B136" s="635"/>
      <c r="C136" s="405" t="s">
        <v>5237</v>
      </c>
      <c r="D136" s="638"/>
      <c r="E136" s="373">
        <v>1457.16</v>
      </c>
      <c r="F136" s="373" t="s">
        <v>4240</v>
      </c>
      <c r="G136" s="641"/>
      <c r="H136" s="415" t="s">
        <v>6096</v>
      </c>
      <c r="I136" s="417" t="s">
        <v>6098</v>
      </c>
      <c r="J136" s="418" t="s">
        <v>1113</v>
      </c>
      <c r="K136" s="374"/>
      <c r="L136" s="418" t="s">
        <v>1113</v>
      </c>
      <c r="M136" s="374"/>
      <c r="N136" s="420" t="s">
        <v>1113</v>
      </c>
      <c r="O136" s="420"/>
      <c r="P136" s="420"/>
      <c r="Q136" s="375"/>
      <c r="R136" s="376"/>
    </row>
    <row r="137" spans="1:18" s="203" customFormat="1" ht="68.25" customHeight="1" x14ac:dyDescent="0.2">
      <c r="A137" s="632"/>
      <c r="B137" s="635"/>
      <c r="C137" s="405" t="s">
        <v>4252</v>
      </c>
      <c r="D137" s="638"/>
      <c r="E137" s="373">
        <v>5233.5</v>
      </c>
      <c r="F137" s="373" t="s">
        <v>4240</v>
      </c>
      <c r="G137" s="641"/>
      <c r="H137" s="415" t="s">
        <v>6096</v>
      </c>
      <c r="I137" s="417" t="s">
        <v>6099</v>
      </c>
      <c r="J137" s="420"/>
      <c r="K137" s="420" t="s">
        <v>1113</v>
      </c>
      <c r="L137" s="420"/>
      <c r="M137" s="428" t="s">
        <v>1113</v>
      </c>
      <c r="N137" s="420"/>
      <c r="O137" s="420"/>
      <c r="P137" s="420"/>
      <c r="Q137" s="375" t="s">
        <v>1113</v>
      </c>
      <c r="R137" s="376" t="s">
        <v>6893</v>
      </c>
    </row>
    <row r="138" spans="1:18" s="203" customFormat="1" ht="29.25" customHeight="1" x14ac:dyDescent="0.2">
      <c r="A138" s="632"/>
      <c r="B138" s="635"/>
      <c r="C138" s="405" t="s">
        <v>6100</v>
      </c>
      <c r="D138" s="638"/>
      <c r="E138" s="373">
        <v>3165.12</v>
      </c>
      <c r="F138" s="373" t="s">
        <v>4240</v>
      </c>
      <c r="G138" s="641"/>
      <c r="H138" s="415" t="s">
        <v>6096</v>
      </c>
      <c r="I138" s="417" t="s">
        <v>6101</v>
      </c>
      <c r="J138" s="418" t="s">
        <v>1113</v>
      </c>
      <c r="K138" s="374"/>
      <c r="L138" s="418" t="s">
        <v>1113</v>
      </c>
      <c r="M138" s="374"/>
      <c r="N138" s="420" t="s">
        <v>1113</v>
      </c>
      <c r="O138" s="420"/>
      <c r="P138" s="420"/>
      <c r="Q138" s="375"/>
      <c r="R138" s="376"/>
    </row>
    <row r="139" spans="1:18" s="203" customFormat="1" ht="29.25" customHeight="1" x14ac:dyDescent="0.2">
      <c r="A139" s="633"/>
      <c r="B139" s="636"/>
      <c r="C139" s="405" t="s">
        <v>6102</v>
      </c>
      <c r="D139" s="638"/>
      <c r="E139" s="373">
        <v>609</v>
      </c>
      <c r="F139" s="373" t="s">
        <v>4240</v>
      </c>
      <c r="G139" s="642"/>
      <c r="H139" s="415" t="s">
        <v>6096</v>
      </c>
      <c r="I139" s="417" t="s">
        <v>6103</v>
      </c>
      <c r="J139" s="418" t="s">
        <v>1113</v>
      </c>
      <c r="K139" s="374"/>
      <c r="L139" s="418" t="s">
        <v>1113</v>
      </c>
      <c r="M139" s="374"/>
      <c r="N139" s="420" t="s">
        <v>1113</v>
      </c>
      <c r="O139" s="420"/>
      <c r="P139" s="420"/>
      <c r="Q139" s="375"/>
      <c r="R139" s="376"/>
    </row>
    <row r="140" spans="1:18" s="203" customFormat="1" ht="18.75" customHeight="1" x14ac:dyDescent="0.2">
      <c r="A140" s="631">
        <v>69</v>
      </c>
      <c r="B140" s="634" t="s">
        <v>6104</v>
      </c>
      <c r="C140" s="405" t="s">
        <v>6102</v>
      </c>
      <c r="D140" s="638"/>
      <c r="E140" s="373">
        <v>29</v>
      </c>
      <c r="F140" s="373" t="s">
        <v>4005</v>
      </c>
      <c r="G140" s="413"/>
      <c r="H140" s="653" t="s">
        <v>6105</v>
      </c>
      <c r="I140" s="664" t="s">
        <v>6106</v>
      </c>
      <c r="J140" s="418" t="s">
        <v>1113</v>
      </c>
      <c r="K140" s="374"/>
      <c r="L140" s="418" t="s">
        <v>1113</v>
      </c>
      <c r="M140" s="374"/>
      <c r="N140" s="420" t="s">
        <v>1113</v>
      </c>
      <c r="O140" s="420"/>
      <c r="P140" s="420"/>
      <c r="Q140" s="375"/>
      <c r="R140" s="376"/>
    </row>
    <row r="141" spans="1:18" s="203" customFormat="1" ht="18.75" customHeight="1" x14ac:dyDescent="0.2">
      <c r="A141" s="633"/>
      <c r="B141" s="636"/>
      <c r="C141" s="405" t="s">
        <v>4252</v>
      </c>
      <c r="D141" s="639"/>
      <c r="E141" s="373">
        <v>21.98</v>
      </c>
      <c r="F141" s="373" t="s">
        <v>4337</v>
      </c>
      <c r="G141" s="413"/>
      <c r="H141" s="654"/>
      <c r="I141" s="665"/>
      <c r="J141" s="418"/>
      <c r="K141" s="418" t="s">
        <v>1113</v>
      </c>
      <c r="L141" s="418"/>
      <c r="M141" s="418" t="s">
        <v>1113</v>
      </c>
      <c r="N141" s="420"/>
      <c r="O141" s="420"/>
      <c r="P141" s="420"/>
      <c r="Q141" s="375" t="s">
        <v>1113</v>
      </c>
      <c r="R141" s="376"/>
    </row>
    <row r="142" spans="1:18" s="203" customFormat="1" ht="22.5" customHeight="1" x14ac:dyDescent="0.2">
      <c r="A142" s="408">
        <v>70</v>
      </c>
      <c r="B142" s="409" t="s">
        <v>6328</v>
      </c>
      <c r="C142" s="405" t="s">
        <v>3947</v>
      </c>
      <c r="D142" s="405" t="s">
        <v>6107</v>
      </c>
      <c r="E142" s="373">
        <v>435.82</v>
      </c>
      <c r="F142" s="373" t="s">
        <v>4220</v>
      </c>
      <c r="G142" s="412">
        <v>42468</v>
      </c>
      <c r="H142" s="415" t="s">
        <v>6108</v>
      </c>
      <c r="I142" s="417" t="s">
        <v>6109</v>
      </c>
      <c r="J142" s="418" t="s">
        <v>1113</v>
      </c>
      <c r="K142" s="374"/>
      <c r="L142" s="418" t="s">
        <v>1113</v>
      </c>
      <c r="M142" s="374"/>
      <c r="N142" s="420" t="s">
        <v>1113</v>
      </c>
      <c r="O142" s="420"/>
      <c r="P142" s="420"/>
      <c r="Q142" s="375"/>
      <c r="R142" s="376"/>
    </row>
    <row r="143" spans="1:18" s="203" customFormat="1" ht="29.25" x14ac:dyDescent="0.2">
      <c r="A143" s="408">
        <v>71</v>
      </c>
      <c r="B143" s="409" t="s">
        <v>6329</v>
      </c>
      <c r="C143" s="405" t="s">
        <v>6240</v>
      </c>
      <c r="D143" s="405" t="s">
        <v>6110</v>
      </c>
      <c r="E143" s="373">
        <v>2272.25</v>
      </c>
      <c r="F143" s="373" t="s">
        <v>4220</v>
      </c>
      <c r="G143" s="412">
        <v>42488</v>
      </c>
      <c r="H143" s="415" t="s">
        <v>6241</v>
      </c>
      <c r="I143" s="417" t="s">
        <v>6111</v>
      </c>
      <c r="J143" s="418" t="s">
        <v>1113</v>
      </c>
      <c r="K143" s="374"/>
      <c r="L143" s="418" t="s">
        <v>1113</v>
      </c>
      <c r="M143" s="374"/>
      <c r="N143" s="420" t="s">
        <v>1113</v>
      </c>
      <c r="O143" s="420"/>
      <c r="P143" s="420"/>
      <c r="Q143" s="375"/>
      <c r="R143" s="376"/>
    </row>
    <row r="144" spans="1:18" s="203" customFormat="1" ht="39" x14ac:dyDescent="0.2">
      <c r="A144" s="408">
        <v>72</v>
      </c>
      <c r="B144" s="409" t="s">
        <v>6330</v>
      </c>
      <c r="C144" s="405" t="s">
        <v>6112</v>
      </c>
      <c r="D144" s="405" t="s">
        <v>6113</v>
      </c>
      <c r="E144" s="373">
        <v>10746.42</v>
      </c>
      <c r="F144" s="373" t="s">
        <v>4240</v>
      </c>
      <c r="G144" s="412">
        <v>42517</v>
      </c>
      <c r="H144" s="415" t="s">
        <v>6242</v>
      </c>
      <c r="I144" s="417" t="s">
        <v>6114</v>
      </c>
      <c r="J144" s="418" t="s">
        <v>1113</v>
      </c>
      <c r="K144" s="374"/>
      <c r="L144" s="418" t="s">
        <v>1113</v>
      </c>
      <c r="M144" s="374"/>
      <c r="N144" s="420" t="s">
        <v>1113</v>
      </c>
      <c r="O144" s="420"/>
      <c r="P144" s="420"/>
      <c r="Q144" s="375"/>
      <c r="R144" s="376"/>
    </row>
    <row r="145" spans="1:18" s="203" customFormat="1" ht="29.25" x14ac:dyDescent="0.2">
      <c r="A145" s="408">
        <v>73</v>
      </c>
      <c r="B145" s="409" t="s">
        <v>6331</v>
      </c>
      <c r="C145" s="405" t="s">
        <v>6115</v>
      </c>
      <c r="D145" s="405" t="s">
        <v>6116</v>
      </c>
      <c r="E145" s="373">
        <v>8000</v>
      </c>
      <c r="F145" s="373" t="s">
        <v>4050</v>
      </c>
      <c r="G145" s="412">
        <v>42523</v>
      </c>
      <c r="H145" s="415" t="s">
        <v>6117</v>
      </c>
      <c r="I145" s="417" t="s">
        <v>6118</v>
      </c>
      <c r="J145" s="420" t="s">
        <v>1113</v>
      </c>
      <c r="K145" s="397"/>
      <c r="L145" s="420" t="s">
        <v>1113</v>
      </c>
      <c r="M145" s="397"/>
      <c r="N145" s="420" t="s">
        <v>1113</v>
      </c>
      <c r="O145" s="420"/>
      <c r="P145" s="420"/>
      <c r="Q145" s="375"/>
      <c r="R145" s="376"/>
    </row>
    <row r="146" spans="1:18" s="203" customFormat="1" ht="56.25" x14ac:dyDescent="0.2">
      <c r="A146" s="408">
        <v>74</v>
      </c>
      <c r="B146" s="409" t="s">
        <v>6332</v>
      </c>
      <c r="C146" s="405" t="s">
        <v>4052</v>
      </c>
      <c r="D146" s="405" t="s">
        <v>6119</v>
      </c>
      <c r="E146" s="373">
        <v>1400</v>
      </c>
      <c r="F146" s="373" t="s">
        <v>4220</v>
      </c>
      <c r="G146" s="412">
        <v>42485</v>
      </c>
      <c r="H146" s="415" t="s">
        <v>6120</v>
      </c>
      <c r="I146" s="417" t="s">
        <v>6121</v>
      </c>
      <c r="J146" s="418" t="s">
        <v>1113</v>
      </c>
      <c r="K146" s="374"/>
      <c r="L146" s="418" t="s">
        <v>1113</v>
      </c>
      <c r="M146" s="374"/>
      <c r="N146" s="420"/>
      <c r="O146" s="420"/>
      <c r="P146" s="420" t="s">
        <v>1113</v>
      </c>
      <c r="Q146" s="375"/>
      <c r="R146" s="376"/>
    </row>
    <row r="147" spans="1:18" s="203" customFormat="1" ht="33.75" x14ac:dyDescent="0.2">
      <c r="A147" s="408">
        <v>75</v>
      </c>
      <c r="B147" s="409" t="s">
        <v>6333</v>
      </c>
      <c r="C147" s="405" t="s">
        <v>5219</v>
      </c>
      <c r="D147" s="405" t="s">
        <v>6122</v>
      </c>
      <c r="E147" s="373">
        <v>2500</v>
      </c>
      <c r="F147" s="373" t="s">
        <v>4220</v>
      </c>
      <c r="G147" s="412">
        <v>42487</v>
      </c>
      <c r="H147" s="415" t="s">
        <v>6123</v>
      </c>
      <c r="I147" s="417" t="s">
        <v>6124</v>
      </c>
      <c r="J147" s="418" t="s">
        <v>1113</v>
      </c>
      <c r="K147" s="374"/>
      <c r="L147" s="418" t="s">
        <v>1113</v>
      </c>
      <c r="M147" s="374"/>
      <c r="N147" s="420" t="s">
        <v>1113</v>
      </c>
      <c r="O147" s="420"/>
      <c r="P147" s="420"/>
      <c r="Q147" s="375"/>
      <c r="R147" s="376"/>
    </row>
    <row r="148" spans="1:18" s="203" customFormat="1" ht="33.75" x14ac:dyDescent="0.2">
      <c r="A148" s="408">
        <v>76</v>
      </c>
      <c r="B148" s="409" t="s">
        <v>6334</v>
      </c>
      <c r="C148" s="405" t="s">
        <v>5281</v>
      </c>
      <c r="D148" s="405" t="s">
        <v>6619</v>
      </c>
      <c r="E148" s="373">
        <v>4535</v>
      </c>
      <c r="F148" s="373" t="s">
        <v>4220</v>
      </c>
      <c r="G148" s="412">
        <v>42115</v>
      </c>
      <c r="H148" s="415" t="s">
        <v>6049</v>
      </c>
      <c r="I148" s="417" t="s">
        <v>6125</v>
      </c>
      <c r="J148" s="418" t="s">
        <v>1113</v>
      </c>
      <c r="K148" s="374"/>
      <c r="L148" s="418" t="s">
        <v>1113</v>
      </c>
      <c r="M148" s="374"/>
      <c r="N148" s="420" t="s">
        <v>1113</v>
      </c>
      <c r="O148" s="420"/>
      <c r="P148" s="420"/>
      <c r="Q148" s="375"/>
      <c r="R148" s="376"/>
    </row>
    <row r="149" spans="1:18" s="203" customFormat="1" ht="33.75" x14ac:dyDescent="0.2">
      <c r="A149" s="408">
        <v>77</v>
      </c>
      <c r="B149" s="409" t="s">
        <v>6335</v>
      </c>
      <c r="C149" s="405" t="s">
        <v>6126</v>
      </c>
      <c r="D149" s="405" t="s">
        <v>6243</v>
      </c>
      <c r="E149" s="373">
        <v>800</v>
      </c>
      <c r="F149" s="373" t="s">
        <v>4220</v>
      </c>
      <c r="G149" s="412">
        <v>42489</v>
      </c>
      <c r="H149" s="415" t="s">
        <v>6127</v>
      </c>
      <c r="I149" s="417" t="s">
        <v>6128</v>
      </c>
      <c r="J149" s="420" t="s">
        <v>1113</v>
      </c>
      <c r="K149" s="397"/>
      <c r="L149" s="420" t="s">
        <v>1113</v>
      </c>
      <c r="M149" s="397"/>
      <c r="N149" s="420"/>
      <c r="O149" s="420"/>
      <c r="P149" s="420" t="s">
        <v>1113</v>
      </c>
      <c r="Q149" s="375"/>
      <c r="R149" s="376"/>
    </row>
    <row r="150" spans="1:18" s="203" customFormat="1" ht="22.5" x14ac:dyDescent="0.2">
      <c r="A150" s="408">
        <v>78</v>
      </c>
      <c r="B150" s="409" t="s">
        <v>6336</v>
      </c>
      <c r="C150" s="405" t="s">
        <v>5223</v>
      </c>
      <c r="D150" s="405" t="s">
        <v>6129</v>
      </c>
      <c r="E150" s="373">
        <v>600</v>
      </c>
      <c r="F150" s="373" t="s">
        <v>4240</v>
      </c>
      <c r="G150" s="412">
        <v>42501</v>
      </c>
      <c r="H150" s="415" t="s">
        <v>6130</v>
      </c>
      <c r="I150" s="417" t="s">
        <v>6131</v>
      </c>
      <c r="J150" s="418" t="s">
        <v>1113</v>
      </c>
      <c r="K150" s="374"/>
      <c r="L150" s="418" t="s">
        <v>1113</v>
      </c>
      <c r="M150" s="374"/>
      <c r="N150" s="420" t="s">
        <v>1113</v>
      </c>
      <c r="O150" s="420"/>
      <c r="P150" s="420"/>
      <c r="Q150" s="375"/>
      <c r="R150" s="376"/>
    </row>
    <row r="151" spans="1:18" s="203" customFormat="1" ht="33.75" x14ac:dyDescent="0.2">
      <c r="A151" s="408">
        <v>79</v>
      </c>
      <c r="B151" s="409" t="s">
        <v>6337</v>
      </c>
      <c r="C151" s="405" t="s">
        <v>4858</v>
      </c>
      <c r="D151" s="405" t="s">
        <v>6244</v>
      </c>
      <c r="E151" s="373">
        <v>1800</v>
      </c>
      <c r="F151" s="373" t="s">
        <v>4240</v>
      </c>
      <c r="G151" s="412">
        <v>42515</v>
      </c>
      <c r="H151" s="415" t="s">
        <v>6132</v>
      </c>
      <c r="I151" s="417" t="s">
        <v>6133</v>
      </c>
      <c r="J151" s="418" t="s">
        <v>1113</v>
      </c>
      <c r="K151" s="374"/>
      <c r="L151" s="418" t="s">
        <v>1113</v>
      </c>
      <c r="M151" s="374"/>
      <c r="N151" s="420" t="s">
        <v>1113</v>
      </c>
      <c r="O151" s="420"/>
      <c r="P151" s="420"/>
      <c r="Q151" s="375"/>
      <c r="R151" s="376"/>
    </row>
    <row r="152" spans="1:18" s="203" customFormat="1" ht="45" x14ac:dyDescent="0.2">
      <c r="A152" s="408">
        <v>80</v>
      </c>
      <c r="B152" s="409" t="s">
        <v>6338</v>
      </c>
      <c r="C152" s="405" t="s">
        <v>4369</v>
      </c>
      <c r="D152" s="405" t="s">
        <v>6134</v>
      </c>
      <c r="E152" s="373">
        <v>29700</v>
      </c>
      <c r="F152" s="373" t="s">
        <v>4050</v>
      </c>
      <c r="G152" s="412">
        <v>42545</v>
      </c>
      <c r="H152" s="415" t="s">
        <v>6135</v>
      </c>
      <c r="I152" s="417" t="s">
        <v>6136</v>
      </c>
      <c r="J152" s="420" t="s">
        <v>1113</v>
      </c>
      <c r="K152" s="397"/>
      <c r="L152" s="420" t="s">
        <v>1113</v>
      </c>
      <c r="M152" s="397"/>
      <c r="N152" s="420" t="s">
        <v>1113</v>
      </c>
      <c r="O152" s="420"/>
      <c r="P152" s="420"/>
      <c r="Q152" s="375"/>
      <c r="R152" s="430"/>
    </row>
    <row r="153" spans="1:18" s="203" customFormat="1" ht="33.75" customHeight="1" x14ac:dyDescent="0.2">
      <c r="A153" s="631">
        <v>81</v>
      </c>
      <c r="B153" s="634" t="s">
        <v>6339</v>
      </c>
      <c r="C153" s="405" t="s">
        <v>5391</v>
      </c>
      <c r="D153" s="637" t="s">
        <v>6137</v>
      </c>
      <c r="E153" s="373">
        <v>458</v>
      </c>
      <c r="F153" s="373" t="s">
        <v>4050</v>
      </c>
      <c r="G153" s="412">
        <v>42536</v>
      </c>
      <c r="H153" s="415" t="s">
        <v>6138</v>
      </c>
      <c r="I153" s="417" t="s">
        <v>6139</v>
      </c>
      <c r="J153" s="418" t="s">
        <v>1113</v>
      </c>
      <c r="K153" s="374"/>
      <c r="L153" s="418" t="s">
        <v>1113</v>
      </c>
      <c r="M153" s="374"/>
      <c r="N153" s="420" t="s">
        <v>1113</v>
      </c>
      <c r="O153" s="420"/>
      <c r="P153" s="420"/>
      <c r="Q153" s="375"/>
      <c r="R153" s="376"/>
    </row>
    <row r="154" spans="1:18" s="203" customFormat="1" ht="18.75" customHeight="1" x14ac:dyDescent="0.2">
      <c r="A154" s="632"/>
      <c r="B154" s="635"/>
      <c r="C154" s="405" t="s">
        <v>4503</v>
      </c>
      <c r="D154" s="638"/>
      <c r="E154" s="373">
        <v>675</v>
      </c>
      <c r="F154" s="373" t="s">
        <v>4050</v>
      </c>
      <c r="G154" s="412">
        <v>42536</v>
      </c>
      <c r="H154" s="415" t="s">
        <v>6138</v>
      </c>
      <c r="I154" s="417" t="s">
        <v>6140</v>
      </c>
      <c r="J154" s="418" t="s">
        <v>1113</v>
      </c>
      <c r="K154" s="374"/>
      <c r="L154" s="418" t="s">
        <v>1113</v>
      </c>
      <c r="M154" s="374"/>
      <c r="N154" s="420" t="s">
        <v>1113</v>
      </c>
      <c r="O154" s="420"/>
      <c r="P154" s="420"/>
      <c r="Q154" s="375"/>
      <c r="R154" s="376"/>
    </row>
    <row r="155" spans="1:18" s="203" customFormat="1" ht="18.75" customHeight="1" x14ac:dyDescent="0.2">
      <c r="A155" s="632"/>
      <c r="B155" s="635"/>
      <c r="C155" s="405" t="s">
        <v>5369</v>
      </c>
      <c r="D155" s="638"/>
      <c r="E155" s="373">
        <v>560</v>
      </c>
      <c r="F155" s="373" t="s">
        <v>4050</v>
      </c>
      <c r="G155" s="412">
        <v>42536</v>
      </c>
      <c r="H155" s="415" t="s">
        <v>6141</v>
      </c>
      <c r="I155" s="417" t="s">
        <v>6142</v>
      </c>
      <c r="J155" s="418" t="s">
        <v>1113</v>
      </c>
      <c r="K155" s="374"/>
      <c r="L155" s="418" t="s">
        <v>1113</v>
      </c>
      <c r="M155" s="374"/>
      <c r="N155" s="420" t="s">
        <v>1113</v>
      </c>
      <c r="O155" s="420"/>
      <c r="P155" s="420"/>
      <c r="Q155" s="375"/>
      <c r="R155" s="376"/>
    </row>
    <row r="156" spans="1:18" s="203" customFormat="1" ht="18.75" customHeight="1" x14ac:dyDescent="0.2">
      <c r="A156" s="632"/>
      <c r="B156" s="635"/>
      <c r="C156" s="405" t="s">
        <v>5074</v>
      </c>
      <c r="D156" s="638"/>
      <c r="E156" s="373">
        <v>204</v>
      </c>
      <c r="F156" s="373" t="s">
        <v>4050</v>
      </c>
      <c r="G156" s="412">
        <v>42536</v>
      </c>
      <c r="H156" s="415" t="s">
        <v>6143</v>
      </c>
      <c r="I156" s="417" t="s">
        <v>6144</v>
      </c>
      <c r="J156" s="418" t="s">
        <v>1113</v>
      </c>
      <c r="K156" s="374"/>
      <c r="L156" s="418" t="s">
        <v>1113</v>
      </c>
      <c r="M156" s="374"/>
      <c r="N156" s="420" t="s">
        <v>1113</v>
      </c>
      <c r="O156" s="420"/>
      <c r="P156" s="420"/>
      <c r="Q156" s="375"/>
      <c r="R156" s="376"/>
    </row>
    <row r="157" spans="1:18" s="203" customFormat="1" ht="18.75" customHeight="1" x14ac:dyDescent="0.2">
      <c r="A157" s="632"/>
      <c r="B157" s="635"/>
      <c r="C157" s="405" t="s">
        <v>5408</v>
      </c>
      <c r="D157" s="638"/>
      <c r="E157" s="373">
        <v>1531.9</v>
      </c>
      <c r="F157" s="373" t="s">
        <v>4050</v>
      </c>
      <c r="G157" s="412">
        <v>42536</v>
      </c>
      <c r="H157" s="415" t="s">
        <v>6145</v>
      </c>
      <c r="I157" s="417" t="s">
        <v>6146</v>
      </c>
      <c r="J157" s="418" t="s">
        <v>1113</v>
      </c>
      <c r="K157" s="374"/>
      <c r="L157" s="418" t="s">
        <v>1113</v>
      </c>
      <c r="M157" s="374"/>
      <c r="N157" s="420" t="s">
        <v>1113</v>
      </c>
      <c r="O157" s="420"/>
      <c r="P157" s="420"/>
      <c r="Q157" s="375"/>
      <c r="R157" s="376"/>
    </row>
    <row r="158" spans="1:18" s="203" customFormat="1" ht="18.75" customHeight="1" x14ac:dyDescent="0.2">
      <c r="A158" s="632"/>
      <c r="B158" s="635"/>
      <c r="C158" s="405" t="s">
        <v>5633</v>
      </c>
      <c r="D158" s="638"/>
      <c r="E158" s="373">
        <v>1110</v>
      </c>
      <c r="F158" s="373" t="s">
        <v>4050</v>
      </c>
      <c r="G158" s="412">
        <v>42536</v>
      </c>
      <c r="H158" s="415" t="s">
        <v>6143</v>
      </c>
      <c r="I158" s="417" t="s">
        <v>6147</v>
      </c>
      <c r="J158" s="418" t="s">
        <v>1113</v>
      </c>
      <c r="K158" s="374"/>
      <c r="L158" s="418" t="s">
        <v>1113</v>
      </c>
      <c r="M158" s="374"/>
      <c r="N158" s="420" t="s">
        <v>1113</v>
      </c>
      <c r="O158" s="420"/>
      <c r="P158" s="420"/>
      <c r="Q158" s="375"/>
      <c r="R158" s="376"/>
    </row>
    <row r="159" spans="1:18" s="203" customFormat="1" ht="29.25" customHeight="1" x14ac:dyDescent="0.2">
      <c r="A159" s="632"/>
      <c r="B159" s="635"/>
      <c r="C159" s="405" t="s">
        <v>6148</v>
      </c>
      <c r="D159" s="638"/>
      <c r="E159" s="373">
        <v>7022</v>
      </c>
      <c r="F159" s="373" t="s">
        <v>4050</v>
      </c>
      <c r="G159" s="412">
        <v>42544</v>
      </c>
      <c r="H159" s="415" t="s">
        <v>6149</v>
      </c>
      <c r="I159" s="417" t="s">
        <v>6150</v>
      </c>
      <c r="J159" s="418" t="s">
        <v>1113</v>
      </c>
      <c r="K159" s="374"/>
      <c r="L159" s="418" t="s">
        <v>1113</v>
      </c>
      <c r="M159" s="374"/>
      <c r="N159" s="420"/>
      <c r="O159" s="420"/>
      <c r="P159" s="420" t="s">
        <v>1113</v>
      </c>
      <c r="Q159" s="375"/>
      <c r="R159" s="376"/>
    </row>
    <row r="160" spans="1:18" s="203" customFormat="1" ht="29.25" customHeight="1" x14ac:dyDescent="0.2">
      <c r="A160" s="632"/>
      <c r="B160" s="635"/>
      <c r="C160" s="405" t="s">
        <v>6151</v>
      </c>
      <c r="D160" s="638"/>
      <c r="E160" s="373">
        <v>3250</v>
      </c>
      <c r="F160" s="373" t="s">
        <v>4050</v>
      </c>
      <c r="G160" s="412">
        <v>42544</v>
      </c>
      <c r="H160" s="415" t="s">
        <v>6152</v>
      </c>
      <c r="I160" s="417" t="s">
        <v>6153</v>
      </c>
      <c r="J160" s="418" t="s">
        <v>1113</v>
      </c>
      <c r="K160" s="374"/>
      <c r="L160" s="418" t="s">
        <v>1113</v>
      </c>
      <c r="M160" s="374"/>
      <c r="N160" s="420" t="s">
        <v>1113</v>
      </c>
      <c r="O160" s="420"/>
      <c r="P160" s="420"/>
      <c r="Q160" s="375"/>
      <c r="R160" s="376"/>
    </row>
    <row r="161" spans="1:18" s="203" customFormat="1" ht="29.25" customHeight="1" x14ac:dyDescent="0.2">
      <c r="A161" s="632"/>
      <c r="B161" s="635"/>
      <c r="C161" s="405" t="s">
        <v>6154</v>
      </c>
      <c r="D161" s="638"/>
      <c r="E161" s="373">
        <v>4225</v>
      </c>
      <c r="F161" s="373" t="s">
        <v>4050</v>
      </c>
      <c r="G161" s="412">
        <v>42544</v>
      </c>
      <c r="H161" s="415" t="s">
        <v>6155</v>
      </c>
      <c r="I161" s="417" t="s">
        <v>6156</v>
      </c>
      <c r="J161" s="418" t="s">
        <v>1113</v>
      </c>
      <c r="K161" s="374"/>
      <c r="L161" s="418" t="s">
        <v>1113</v>
      </c>
      <c r="M161" s="374"/>
      <c r="N161" s="420" t="s">
        <v>1113</v>
      </c>
      <c r="O161" s="420"/>
      <c r="P161" s="420"/>
      <c r="Q161" s="375"/>
      <c r="R161" s="376"/>
    </row>
    <row r="162" spans="1:18" s="203" customFormat="1" ht="29.25" customHeight="1" x14ac:dyDescent="0.2">
      <c r="A162" s="633"/>
      <c r="B162" s="636"/>
      <c r="C162" s="405" t="s">
        <v>6157</v>
      </c>
      <c r="D162" s="639"/>
      <c r="E162" s="373">
        <v>5544</v>
      </c>
      <c r="F162" s="373" t="s">
        <v>4050</v>
      </c>
      <c r="G162" s="412">
        <v>42544</v>
      </c>
      <c r="H162" s="415" t="s">
        <v>6158</v>
      </c>
      <c r="I162" s="417" t="s">
        <v>6159</v>
      </c>
      <c r="J162" s="418" t="s">
        <v>1113</v>
      </c>
      <c r="K162" s="374"/>
      <c r="L162" s="418" t="s">
        <v>1113</v>
      </c>
      <c r="M162" s="374"/>
      <c r="N162" s="420" t="s">
        <v>1113</v>
      </c>
      <c r="O162" s="420"/>
      <c r="P162" s="420"/>
      <c r="Q162" s="375"/>
      <c r="R162" s="376"/>
    </row>
    <row r="163" spans="1:18" s="203" customFormat="1" ht="27" customHeight="1" x14ac:dyDescent="0.2">
      <c r="A163" s="631">
        <v>82</v>
      </c>
      <c r="B163" s="634" t="s">
        <v>6340</v>
      </c>
      <c r="C163" s="405" t="s">
        <v>2248</v>
      </c>
      <c r="D163" s="637" t="s">
        <v>6620</v>
      </c>
      <c r="E163" s="373">
        <v>253.25</v>
      </c>
      <c r="F163" s="373" t="s">
        <v>4050</v>
      </c>
      <c r="G163" s="640">
        <v>42527</v>
      </c>
      <c r="H163" s="415" t="s">
        <v>6160</v>
      </c>
      <c r="I163" s="417" t="s">
        <v>6161</v>
      </c>
      <c r="J163" s="418" t="s">
        <v>1113</v>
      </c>
      <c r="K163" s="374"/>
      <c r="L163" s="418" t="s">
        <v>1113</v>
      </c>
      <c r="M163" s="374"/>
      <c r="N163" s="420" t="s">
        <v>1113</v>
      </c>
      <c r="O163" s="420"/>
      <c r="P163" s="420"/>
      <c r="Q163" s="375"/>
      <c r="R163" s="376"/>
    </row>
    <row r="164" spans="1:18" s="203" customFormat="1" ht="27" customHeight="1" x14ac:dyDescent="0.2">
      <c r="A164" s="632"/>
      <c r="B164" s="635"/>
      <c r="C164" s="405" t="s">
        <v>2242</v>
      </c>
      <c r="D164" s="638"/>
      <c r="E164" s="373">
        <v>112.3</v>
      </c>
      <c r="F164" s="373" t="s">
        <v>4050</v>
      </c>
      <c r="G164" s="641"/>
      <c r="H164" s="415" t="s">
        <v>6160</v>
      </c>
      <c r="I164" s="417" t="s">
        <v>6162</v>
      </c>
      <c r="J164" s="418" t="s">
        <v>1113</v>
      </c>
      <c r="K164" s="374"/>
      <c r="L164" s="418" t="s">
        <v>1113</v>
      </c>
      <c r="M164" s="374"/>
      <c r="N164" s="420"/>
      <c r="O164" s="420"/>
      <c r="P164" s="420" t="s">
        <v>1113</v>
      </c>
      <c r="Q164" s="375"/>
      <c r="R164" s="376"/>
    </row>
    <row r="165" spans="1:18" s="203" customFormat="1" ht="27" customHeight="1" x14ac:dyDescent="0.2">
      <c r="A165" s="632"/>
      <c r="B165" s="635"/>
      <c r="C165" s="405" t="s">
        <v>4315</v>
      </c>
      <c r="D165" s="638"/>
      <c r="E165" s="373">
        <v>688</v>
      </c>
      <c r="F165" s="373" t="s">
        <v>4050</v>
      </c>
      <c r="G165" s="641"/>
      <c r="H165" s="415" t="s">
        <v>6160</v>
      </c>
      <c r="I165" s="417" t="s">
        <v>6163</v>
      </c>
      <c r="J165" s="418" t="s">
        <v>1113</v>
      </c>
      <c r="K165" s="374"/>
      <c r="L165" s="418" t="s">
        <v>1113</v>
      </c>
      <c r="M165" s="374"/>
      <c r="N165" s="420" t="s">
        <v>1113</v>
      </c>
      <c r="O165" s="420"/>
      <c r="P165" s="420"/>
      <c r="Q165" s="375"/>
      <c r="R165" s="376"/>
    </row>
    <row r="166" spans="1:18" s="203" customFormat="1" ht="33.75" x14ac:dyDescent="0.2">
      <c r="A166" s="633"/>
      <c r="B166" s="636"/>
      <c r="C166" s="405" t="s">
        <v>5391</v>
      </c>
      <c r="D166" s="639"/>
      <c r="E166" s="373">
        <v>1207</v>
      </c>
      <c r="F166" s="373" t="s">
        <v>4050</v>
      </c>
      <c r="G166" s="642"/>
      <c r="H166" s="415" t="s">
        <v>6164</v>
      </c>
      <c r="I166" s="417" t="s">
        <v>6165</v>
      </c>
      <c r="J166" s="418" t="s">
        <v>1113</v>
      </c>
      <c r="K166" s="374"/>
      <c r="L166" s="418" t="s">
        <v>1113</v>
      </c>
      <c r="M166" s="374"/>
      <c r="N166" s="420" t="s">
        <v>1113</v>
      </c>
      <c r="O166" s="420"/>
      <c r="P166" s="420"/>
      <c r="Q166" s="375"/>
      <c r="R166" s="376"/>
    </row>
    <row r="167" spans="1:18" s="203" customFormat="1" ht="22.5" x14ac:dyDescent="0.2">
      <c r="A167" s="408">
        <v>83</v>
      </c>
      <c r="B167" s="409" t="s">
        <v>6341</v>
      </c>
      <c r="C167" s="405" t="s">
        <v>4052</v>
      </c>
      <c r="D167" s="405" t="s">
        <v>6166</v>
      </c>
      <c r="E167" s="373">
        <v>4990</v>
      </c>
      <c r="F167" s="373" t="s">
        <v>4050</v>
      </c>
      <c r="G167" s="412">
        <v>42534</v>
      </c>
      <c r="H167" s="415" t="s">
        <v>6167</v>
      </c>
      <c r="I167" s="417" t="s">
        <v>6168</v>
      </c>
      <c r="J167" s="418" t="s">
        <v>1113</v>
      </c>
      <c r="K167" s="374"/>
      <c r="L167" s="418" t="s">
        <v>1113</v>
      </c>
      <c r="M167" s="374"/>
      <c r="N167" s="420"/>
      <c r="O167" s="420"/>
      <c r="P167" s="420" t="s">
        <v>1113</v>
      </c>
      <c r="Q167" s="375"/>
      <c r="R167" s="376"/>
    </row>
    <row r="168" spans="1:18" s="203" customFormat="1" ht="33.75" x14ac:dyDescent="0.2">
      <c r="A168" s="408">
        <v>84</v>
      </c>
      <c r="B168" s="409" t="s">
        <v>6342</v>
      </c>
      <c r="C168" s="405" t="s">
        <v>5928</v>
      </c>
      <c r="D168" s="405" t="s">
        <v>6169</v>
      </c>
      <c r="E168" s="373">
        <v>4430.5</v>
      </c>
      <c r="F168" s="373" t="s">
        <v>4050</v>
      </c>
      <c r="G168" s="412">
        <v>42524</v>
      </c>
      <c r="H168" s="415" t="s">
        <v>6170</v>
      </c>
      <c r="I168" s="417" t="s">
        <v>6171</v>
      </c>
      <c r="J168" s="418" t="s">
        <v>1113</v>
      </c>
      <c r="K168" s="374"/>
      <c r="L168" s="418" t="s">
        <v>1113</v>
      </c>
      <c r="M168" s="374"/>
      <c r="N168" s="420" t="s">
        <v>1113</v>
      </c>
      <c r="O168" s="420"/>
      <c r="P168" s="420"/>
      <c r="Q168" s="375"/>
      <c r="R168" s="376"/>
    </row>
    <row r="169" spans="1:18" s="203" customFormat="1" ht="33.75" x14ac:dyDescent="0.2">
      <c r="A169" s="408">
        <v>85</v>
      </c>
      <c r="B169" s="409" t="s">
        <v>6343</v>
      </c>
      <c r="C169" s="405" t="s">
        <v>5219</v>
      </c>
      <c r="D169" s="405" t="s">
        <v>6344</v>
      </c>
      <c r="E169" s="373">
        <v>310</v>
      </c>
      <c r="F169" s="373" t="s">
        <v>4050</v>
      </c>
      <c r="G169" s="412">
        <v>42527</v>
      </c>
      <c r="H169" s="415" t="s">
        <v>6172</v>
      </c>
      <c r="I169" s="417" t="s">
        <v>6173</v>
      </c>
      <c r="J169" s="418" t="s">
        <v>1113</v>
      </c>
      <c r="K169" s="374"/>
      <c r="L169" s="418" t="s">
        <v>1113</v>
      </c>
      <c r="M169" s="374"/>
      <c r="N169" s="420" t="s">
        <v>1113</v>
      </c>
      <c r="O169" s="420"/>
      <c r="P169" s="420"/>
      <c r="Q169" s="375"/>
      <c r="R169" s="376"/>
    </row>
    <row r="170" spans="1:18" s="203" customFormat="1" ht="33.75" x14ac:dyDescent="0.2">
      <c r="A170" s="408">
        <v>86</v>
      </c>
      <c r="B170" s="409" t="s">
        <v>6345</v>
      </c>
      <c r="C170" s="405" t="s">
        <v>6245</v>
      </c>
      <c r="D170" s="405" t="s">
        <v>6246</v>
      </c>
      <c r="E170" s="373">
        <v>8358.4</v>
      </c>
      <c r="F170" s="373" t="s">
        <v>4050</v>
      </c>
      <c r="G170" s="412">
        <v>42551</v>
      </c>
      <c r="H170" s="415" t="s">
        <v>6247</v>
      </c>
      <c r="I170" s="417" t="s">
        <v>6174</v>
      </c>
      <c r="J170" s="418" t="s">
        <v>1113</v>
      </c>
      <c r="K170" s="374"/>
      <c r="L170" s="418" t="s">
        <v>1113</v>
      </c>
      <c r="M170" s="374"/>
      <c r="N170" s="420"/>
      <c r="O170" s="420"/>
      <c r="P170" s="420" t="s">
        <v>1113</v>
      </c>
      <c r="Q170" s="375"/>
      <c r="R170" s="376"/>
    </row>
    <row r="171" spans="1:18" s="203" customFormat="1" ht="33.75" x14ac:dyDescent="0.2">
      <c r="A171" s="408">
        <v>87</v>
      </c>
      <c r="B171" s="409" t="s">
        <v>6346</v>
      </c>
      <c r="C171" s="405" t="s">
        <v>6175</v>
      </c>
      <c r="D171" s="405" t="s">
        <v>6176</v>
      </c>
      <c r="E171" s="373">
        <v>700</v>
      </c>
      <c r="F171" s="373" t="s">
        <v>4050</v>
      </c>
      <c r="G171" s="412">
        <v>42534</v>
      </c>
      <c r="H171" s="415" t="s">
        <v>6177</v>
      </c>
      <c r="I171" s="417" t="s">
        <v>6178</v>
      </c>
      <c r="J171" s="418" t="s">
        <v>1113</v>
      </c>
      <c r="K171" s="374"/>
      <c r="L171" s="418" t="s">
        <v>1113</v>
      </c>
      <c r="M171" s="374"/>
      <c r="N171" s="420" t="s">
        <v>1113</v>
      </c>
      <c r="O171" s="420"/>
      <c r="P171" s="420"/>
      <c r="Q171" s="375"/>
      <c r="R171" s="376"/>
    </row>
    <row r="172" spans="1:18" s="203" customFormat="1" ht="18.75" customHeight="1" x14ac:dyDescent="0.2">
      <c r="A172" s="631">
        <v>88</v>
      </c>
      <c r="B172" s="634" t="s">
        <v>6347</v>
      </c>
      <c r="C172" s="405" t="s">
        <v>3944</v>
      </c>
      <c r="D172" s="637" t="s">
        <v>4130</v>
      </c>
      <c r="E172" s="373">
        <v>169.5</v>
      </c>
      <c r="F172" s="373" t="s">
        <v>4050</v>
      </c>
      <c r="G172" s="640">
        <v>42524</v>
      </c>
      <c r="H172" s="643" t="s">
        <v>6179</v>
      </c>
      <c r="I172" s="417" t="s">
        <v>6180</v>
      </c>
      <c r="J172" s="418" t="s">
        <v>1113</v>
      </c>
      <c r="K172" s="374"/>
      <c r="L172" s="418" t="s">
        <v>1113</v>
      </c>
      <c r="M172" s="374"/>
      <c r="N172" s="420" t="s">
        <v>1113</v>
      </c>
      <c r="O172" s="420"/>
      <c r="P172" s="420"/>
      <c r="Q172" s="375"/>
      <c r="R172" s="376"/>
    </row>
    <row r="173" spans="1:18" s="203" customFormat="1" ht="18.75" customHeight="1" x14ac:dyDescent="0.2">
      <c r="A173" s="633"/>
      <c r="B173" s="636"/>
      <c r="C173" s="405" t="s">
        <v>3947</v>
      </c>
      <c r="D173" s="639"/>
      <c r="E173" s="373">
        <v>166.79</v>
      </c>
      <c r="F173" s="373" t="s">
        <v>4050</v>
      </c>
      <c r="G173" s="642"/>
      <c r="H173" s="645"/>
      <c r="I173" s="417" t="s">
        <v>6181</v>
      </c>
      <c r="J173" s="418" t="s">
        <v>1113</v>
      </c>
      <c r="K173" s="374"/>
      <c r="L173" s="418" t="s">
        <v>1113</v>
      </c>
      <c r="M173" s="374"/>
      <c r="N173" s="420" t="s">
        <v>1113</v>
      </c>
      <c r="O173" s="420"/>
      <c r="P173" s="420"/>
      <c r="Q173" s="375"/>
      <c r="R173" s="376"/>
    </row>
    <row r="174" spans="1:18" s="203" customFormat="1" ht="33.75" x14ac:dyDescent="0.2">
      <c r="A174" s="408">
        <v>89</v>
      </c>
      <c r="B174" s="409" t="s">
        <v>6348</v>
      </c>
      <c r="C174" s="405" t="s">
        <v>5909</v>
      </c>
      <c r="D174" s="405" t="s">
        <v>6238</v>
      </c>
      <c r="E174" s="373">
        <v>2365</v>
      </c>
      <c r="F174" s="373" t="s">
        <v>4050</v>
      </c>
      <c r="G174" s="412">
        <v>42534</v>
      </c>
      <c r="H174" s="415" t="s">
        <v>6182</v>
      </c>
      <c r="I174" s="417" t="s">
        <v>6183</v>
      </c>
      <c r="J174" s="431" t="s">
        <v>3927</v>
      </c>
      <c r="K174" s="431" t="s">
        <v>3927</v>
      </c>
      <c r="L174" s="431" t="s">
        <v>3927</v>
      </c>
      <c r="M174" s="431" t="s">
        <v>3927</v>
      </c>
      <c r="N174" s="431" t="s">
        <v>3927</v>
      </c>
      <c r="O174" s="431" t="s">
        <v>3927</v>
      </c>
      <c r="P174" s="431" t="s">
        <v>3927</v>
      </c>
      <c r="Q174" s="445" t="s">
        <v>3927</v>
      </c>
      <c r="R174" s="376" t="s">
        <v>7299</v>
      </c>
    </row>
    <row r="175" spans="1:18" s="203" customFormat="1" ht="33.75" x14ac:dyDescent="0.2">
      <c r="A175" s="408">
        <v>90</v>
      </c>
      <c r="B175" s="409" t="s">
        <v>6349</v>
      </c>
      <c r="C175" s="405" t="s">
        <v>4302</v>
      </c>
      <c r="D175" s="405" t="s">
        <v>6239</v>
      </c>
      <c r="E175" s="373">
        <v>1130</v>
      </c>
      <c r="F175" s="373" t="s">
        <v>4050</v>
      </c>
      <c r="G175" s="412">
        <v>42534</v>
      </c>
      <c r="H175" s="415" t="s">
        <v>6182</v>
      </c>
      <c r="I175" s="417" t="s">
        <v>6184</v>
      </c>
      <c r="J175" s="418" t="s">
        <v>1113</v>
      </c>
      <c r="K175" s="374"/>
      <c r="L175" s="418" t="s">
        <v>1113</v>
      </c>
      <c r="M175" s="374"/>
      <c r="N175" s="420" t="s">
        <v>1113</v>
      </c>
      <c r="O175" s="420"/>
      <c r="P175" s="420"/>
      <c r="Q175" s="375"/>
      <c r="R175" s="376"/>
    </row>
    <row r="176" spans="1:18" s="203" customFormat="1" ht="29.25" x14ac:dyDescent="0.2">
      <c r="A176" s="408">
        <v>91</v>
      </c>
      <c r="B176" s="409" t="s">
        <v>6350</v>
      </c>
      <c r="C176" s="405" t="s">
        <v>6185</v>
      </c>
      <c r="D176" s="405" t="s">
        <v>6186</v>
      </c>
      <c r="E176" s="373">
        <v>3430</v>
      </c>
      <c r="F176" s="373" t="s">
        <v>4050</v>
      </c>
      <c r="G176" s="412">
        <v>42536</v>
      </c>
      <c r="H176" s="415" t="s">
        <v>6187</v>
      </c>
      <c r="I176" s="417" t="s">
        <v>6188</v>
      </c>
      <c r="J176" s="418" t="s">
        <v>1113</v>
      </c>
      <c r="K176" s="374"/>
      <c r="L176" s="418" t="s">
        <v>1113</v>
      </c>
      <c r="M176" s="374"/>
      <c r="N176" s="420" t="s">
        <v>1113</v>
      </c>
      <c r="O176" s="420"/>
      <c r="P176" s="420"/>
      <c r="Q176" s="375"/>
      <c r="R176" s="376"/>
    </row>
    <row r="177" spans="1:18" s="203" customFormat="1" ht="45" x14ac:dyDescent="0.2">
      <c r="A177" s="408">
        <v>92</v>
      </c>
      <c r="B177" s="409" t="s">
        <v>6351</v>
      </c>
      <c r="C177" s="405" t="s">
        <v>6189</v>
      </c>
      <c r="D177" s="405" t="s">
        <v>6190</v>
      </c>
      <c r="E177" s="373">
        <v>3640</v>
      </c>
      <c r="F177" s="373" t="s">
        <v>4050</v>
      </c>
      <c r="G177" s="412">
        <v>42548</v>
      </c>
      <c r="H177" s="415" t="s">
        <v>6191</v>
      </c>
      <c r="I177" s="417" t="s">
        <v>6192</v>
      </c>
      <c r="J177" s="418" t="s">
        <v>1113</v>
      </c>
      <c r="K177" s="374"/>
      <c r="L177" s="418" t="s">
        <v>1113</v>
      </c>
      <c r="M177" s="374"/>
      <c r="N177" s="420"/>
      <c r="O177" s="420"/>
      <c r="P177" s="420" t="s">
        <v>1113</v>
      </c>
      <c r="Q177" s="375"/>
      <c r="R177" s="376"/>
    </row>
    <row r="178" spans="1:18" s="203" customFormat="1" ht="33.75" x14ac:dyDescent="0.2">
      <c r="A178" s="408">
        <v>93</v>
      </c>
      <c r="B178" s="409" t="s">
        <v>6352</v>
      </c>
      <c r="C178" s="405" t="s">
        <v>6018</v>
      </c>
      <c r="D178" s="405" t="s">
        <v>6353</v>
      </c>
      <c r="E178" s="373">
        <v>185</v>
      </c>
      <c r="F178" s="373" t="s">
        <v>4050</v>
      </c>
      <c r="G178" s="412">
        <v>42543</v>
      </c>
      <c r="H178" s="373" t="s">
        <v>6193</v>
      </c>
      <c r="I178" s="417" t="s">
        <v>6194</v>
      </c>
      <c r="J178" s="418" t="s">
        <v>1113</v>
      </c>
      <c r="K178" s="374"/>
      <c r="L178" s="418" t="s">
        <v>1113</v>
      </c>
      <c r="M178" s="374"/>
      <c r="N178" s="420" t="s">
        <v>1113</v>
      </c>
      <c r="O178" s="420"/>
      <c r="P178" s="420"/>
      <c r="Q178" s="375"/>
      <c r="R178" s="376"/>
    </row>
    <row r="179" spans="1:18" s="203" customFormat="1" ht="22.5" x14ac:dyDescent="0.2">
      <c r="A179" s="408">
        <v>94</v>
      </c>
      <c r="B179" s="409" t="s">
        <v>6354</v>
      </c>
      <c r="C179" s="405" t="s">
        <v>4157</v>
      </c>
      <c r="D179" s="405" t="s">
        <v>6195</v>
      </c>
      <c r="E179" s="373">
        <v>380.7</v>
      </c>
      <c r="F179" s="373" t="s">
        <v>4050</v>
      </c>
      <c r="G179" s="412">
        <v>42543</v>
      </c>
      <c r="H179" s="415" t="s">
        <v>6196</v>
      </c>
      <c r="I179" s="417" t="s">
        <v>6197</v>
      </c>
      <c r="J179" s="418" t="s">
        <v>1113</v>
      </c>
      <c r="K179" s="374"/>
      <c r="L179" s="418" t="s">
        <v>1113</v>
      </c>
      <c r="M179" s="374"/>
      <c r="N179" s="420" t="s">
        <v>1113</v>
      </c>
      <c r="O179" s="420"/>
      <c r="P179" s="420"/>
      <c r="Q179" s="375"/>
      <c r="R179" s="376"/>
    </row>
    <row r="180" spans="1:18" s="203" customFormat="1" ht="87.75" x14ac:dyDescent="0.2">
      <c r="A180" s="408">
        <v>95</v>
      </c>
      <c r="B180" s="409" t="s">
        <v>6201</v>
      </c>
      <c r="C180" s="405" t="s">
        <v>6202</v>
      </c>
      <c r="D180" s="405" t="s">
        <v>6203</v>
      </c>
      <c r="E180" s="373">
        <v>1105.2</v>
      </c>
      <c r="F180" s="373" t="s">
        <v>4005</v>
      </c>
      <c r="G180" s="412">
        <v>42549</v>
      </c>
      <c r="H180" s="415" t="s">
        <v>6204</v>
      </c>
      <c r="I180" s="417" t="s">
        <v>6205</v>
      </c>
      <c r="J180" s="418" t="s">
        <v>1113</v>
      </c>
      <c r="K180" s="374"/>
      <c r="L180" s="418" t="s">
        <v>1113</v>
      </c>
      <c r="M180" s="374"/>
      <c r="N180" s="420"/>
      <c r="O180" s="420"/>
      <c r="P180" s="420" t="s">
        <v>1113</v>
      </c>
      <c r="Q180" s="375"/>
      <c r="R180" s="376"/>
    </row>
    <row r="181" spans="1:18" s="203" customFormat="1" ht="33.75" x14ac:dyDescent="0.2">
      <c r="A181" s="408">
        <v>96</v>
      </c>
      <c r="B181" s="409" t="s">
        <v>6355</v>
      </c>
      <c r="C181" s="405" t="s">
        <v>5913</v>
      </c>
      <c r="D181" s="405" t="s">
        <v>6198</v>
      </c>
      <c r="E181" s="373">
        <v>1278.3800000000001</v>
      </c>
      <c r="F181" s="373" t="s">
        <v>4050</v>
      </c>
      <c r="G181" s="412">
        <v>42551</v>
      </c>
      <c r="H181" s="415" t="s">
        <v>6199</v>
      </c>
      <c r="I181" s="417" t="s">
        <v>6200</v>
      </c>
      <c r="J181" s="418" t="s">
        <v>1113</v>
      </c>
      <c r="K181" s="374"/>
      <c r="L181" s="418" t="s">
        <v>1113</v>
      </c>
      <c r="M181" s="374"/>
      <c r="N181" s="420" t="s">
        <v>1113</v>
      </c>
      <c r="O181" s="420"/>
      <c r="P181" s="420"/>
      <c r="Q181" s="375"/>
      <c r="R181" s="376"/>
    </row>
    <row r="182" spans="1:18" s="203" customFormat="1" ht="29.25" customHeight="1" x14ac:dyDescent="0.2">
      <c r="A182" s="631">
        <v>97</v>
      </c>
      <c r="B182" s="634" t="s">
        <v>6356</v>
      </c>
      <c r="C182" s="405" t="s">
        <v>4063</v>
      </c>
      <c r="D182" s="637" t="s">
        <v>6206</v>
      </c>
      <c r="E182" s="373">
        <v>540</v>
      </c>
      <c r="F182" s="373" t="s">
        <v>4005</v>
      </c>
      <c r="G182" s="412">
        <v>42557</v>
      </c>
      <c r="H182" s="415" t="s">
        <v>6207</v>
      </c>
      <c r="I182" s="417" t="s">
        <v>6208</v>
      </c>
      <c r="J182" s="418" t="s">
        <v>1113</v>
      </c>
      <c r="K182" s="374"/>
      <c r="L182" s="418" t="s">
        <v>1113</v>
      </c>
      <c r="M182" s="374"/>
      <c r="N182" s="420" t="s">
        <v>1113</v>
      </c>
      <c r="O182" s="420"/>
      <c r="P182" s="420"/>
      <c r="Q182" s="375"/>
      <c r="R182" s="376"/>
    </row>
    <row r="183" spans="1:18" s="203" customFormat="1" ht="18.75" customHeight="1" x14ac:dyDescent="0.2">
      <c r="A183" s="632"/>
      <c r="B183" s="635"/>
      <c r="C183" s="405" t="s">
        <v>5216</v>
      </c>
      <c r="D183" s="638"/>
      <c r="E183" s="373">
        <v>274</v>
      </c>
      <c r="F183" s="373" t="s">
        <v>4005</v>
      </c>
      <c r="G183" s="412">
        <v>42557</v>
      </c>
      <c r="H183" s="415" t="s">
        <v>6209</v>
      </c>
      <c r="I183" s="417" t="s">
        <v>6210</v>
      </c>
      <c r="J183" s="418" t="s">
        <v>1113</v>
      </c>
      <c r="K183" s="374"/>
      <c r="L183" s="418" t="s">
        <v>1113</v>
      </c>
      <c r="M183" s="374"/>
      <c r="N183" s="420" t="s">
        <v>1113</v>
      </c>
      <c r="O183" s="420"/>
      <c r="P183" s="420"/>
      <c r="Q183" s="375"/>
      <c r="R183" s="376"/>
    </row>
    <row r="184" spans="1:18" s="203" customFormat="1" ht="29.25" customHeight="1" x14ac:dyDescent="0.2">
      <c r="A184" s="633"/>
      <c r="B184" s="636"/>
      <c r="C184" s="405" t="s">
        <v>5219</v>
      </c>
      <c r="D184" s="639"/>
      <c r="E184" s="373">
        <v>2023</v>
      </c>
      <c r="F184" s="373" t="s">
        <v>4005</v>
      </c>
      <c r="G184" s="412">
        <v>42557</v>
      </c>
      <c r="H184" s="415" t="s">
        <v>6207</v>
      </c>
      <c r="I184" s="417" t="s">
        <v>6211</v>
      </c>
      <c r="J184" s="418" t="s">
        <v>1113</v>
      </c>
      <c r="K184" s="374"/>
      <c r="L184" s="418" t="s">
        <v>1113</v>
      </c>
      <c r="M184" s="374"/>
      <c r="N184" s="420" t="s">
        <v>1113</v>
      </c>
      <c r="O184" s="420"/>
      <c r="P184" s="420"/>
      <c r="Q184" s="375"/>
      <c r="R184" s="376"/>
    </row>
    <row r="185" spans="1:18" s="203" customFormat="1" ht="56.25" x14ac:dyDescent="0.2">
      <c r="A185" s="631">
        <v>98</v>
      </c>
      <c r="B185" s="634" t="s">
        <v>6357</v>
      </c>
      <c r="C185" s="405" t="s">
        <v>5041</v>
      </c>
      <c r="D185" s="637" t="s">
        <v>6212</v>
      </c>
      <c r="E185" s="373">
        <v>75</v>
      </c>
      <c r="F185" s="373" t="s">
        <v>4005</v>
      </c>
      <c r="G185" s="412">
        <v>42558</v>
      </c>
      <c r="H185" s="415" t="s">
        <v>6213</v>
      </c>
      <c r="I185" s="417" t="s">
        <v>6214</v>
      </c>
      <c r="J185" s="418"/>
      <c r="K185" s="418" t="s">
        <v>1113</v>
      </c>
      <c r="L185" s="418" t="s">
        <v>1113</v>
      </c>
      <c r="M185" s="374"/>
      <c r="N185" s="420"/>
      <c r="O185" s="420"/>
      <c r="P185" s="420"/>
      <c r="Q185" s="375" t="s">
        <v>1113</v>
      </c>
      <c r="R185" s="376" t="s">
        <v>7310</v>
      </c>
    </row>
    <row r="186" spans="1:18" s="203" customFormat="1" ht="29.25" customHeight="1" x14ac:dyDescent="0.2">
      <c r="A186" s="633"/>
      <c r="B186" s="636"/>
      <c r="C186" s="405" t="s">
        <v>2248</v>
      </c>
      <c r="D186" s="639"/>
      <c r="E186" s="373">
        <v>24.9</v>
      </c>
      <c r="F186" s="373" t="s">
        <v>4005</v>
      </c>
      <c r="G186" s="412">
        <v>42558</v>
      </c>
      <c r="H186" s="415" t="s">
        <v>6215</v>
      </c>
      <c r="I186" s="417" t="s">
        <v>6216</v>
      </c>
      <c r="J186" s="418" t="s">
        <v>1113</v>
      </c>
      <c r="K186" s="374"/>
      <c r="L186" s="418" t="s">
        <v>1113</v>
      </c>
      <c r="M186" s="374"/>
      <c r="N186" s="420" t="s">
        <v>1113</v>
      </c>
      <c r="O186" s="420"/>
      <c r="P186" s="420"/>
      <c r="Q186" s="375"/>
      <c r="R186" s="376"/>
    </row>
    <row r="187" spans="1:18" s="203" customFormat="1" ht="18.75" x14ac:dyDescent="0.2">
      <c r="A187" s="408">
        <v>99</v>
      </c>
      <c r="B187" s="409" t="s">
        <v>6358</v>
      </c>
      <c r="C187" s="407" t="s">
        <v>6359</v>
      </c>
      <c r="D187" s="407" t="s">
        <v>6360</v>
      </c>
      <c r="E187" s="373" t="s">
        <v>3927</v>
      </c>
      <c r="F187" s="373" t="s">
        <v>4337</v>
      </c>
      <c r="G187" s="412">
        <v>42604</v>
      </c>
      <c r="H187" s="415" t="s">
        <v>6361</v>
      </c>
      <c r="I187" s="377" t="s">
        <v>3927</v>
      </c>
      <c r="J187" s="418" t="s">
        <v>3927</v>
      </c>
      <c r="K187" s="418" t="s">
        <v>3927</v>
      </c>
      <c r="L187" s="418" t="s">
        <v>3927</v>
      </c>
      <c r="M187" s="418" t="s">
        <v>3927</v>
      </c>
      <c r="N187" s="418" t="s">
        <v>3927</v>
      </c>
      <c r="O187" s="418" t="s">
        <v>3927</v>
      </c>
      <c r="P187" s="418" t="s">
        <v>3927</v>
      </c>
      <c r="Q187" s="418" t="s">
        <v>3927</v>
      </c>
      <c r="R187" s="376" t="s">
        <v>6360</v>
      </c>
    </row>
    <row r="188" spans="1:18" s="203" customFormat="1" ht="29.25" customHeight="1" x14ac:dyDescent="0.2">
      <c r="A188" s="631">
        <v>100</v>
      </c>
      <c r="B188" s="634" t="s">
        <v>6362</v>
      </c>
      <c r="C188" s="405" t="s">
        <v>4046</v>
      </c>
      <c r="D188" s="637" t="s">
        <v>6363</v>
      </c>
      <c r="E188" s="373">
        <v>4327.1000000000004</v>
      </c>
      <c r="F188" s="373" t="s">
        <v>4337</v>
      </c>
      <c r="G188" s="640">
        <v>42604</v>
      </c>
      <c r="H188" s="415" t="s">
        <v>6364</v>
      </c>
      <c r="I188" s="417" t="s">
        <v>6365</v>
      </c>
      <c r="J188" s="418" t="s">
        <v>1113</v>
      </c>
      <c r="K188" s="374"/>
      <c r="L188" s="418" t="s">
        <v>1113</v>
      </c>
      <c r="M188" s="374"/>
      <c r="N188" s="420"/>
      <c r="O188" s="420"/>
      <c r="P188" s="420" t="s">
        <v>1113</v>
      </c>
      <c r="Q188" s="375"/>
      <c r="R188" s="376"/>
    </row>
    <row r="189" spans="1:18" s="203" customFormat="1" ht="19.5" customHeight="1" x14ac:dyDescent="0.2">
      <c r="A189" s="632"/>
      <c r="B189" s="635"/>
      <c r="C189" s="405" t="s">
        <v>6366</v>
      </c>
      <c r="D189" s="638"/>
      <c r="E189" s="373">
        <v>1914</v>
      </c>
      <c r="F189" s="373" t="s">
        <v>4337</v>
      </c>
      <c r="G189" s="641"/>
      <c r="H189" s="415" t="s">
        <v>6367</v>
      </c>
      <c r="I189" s="417" t="s">
        <v>6368</v>
      </c>
      <c r="J189" s="418" t="s">
        <v>1113</v>
      </c>
      <c r="K189" s="374"/>
      <c r="L189" s="418" t="s">
        <v>1113</v>
      </c>
      <c r="M189" s="374"/>
      <c r="N189" s="420"/>
      <c r="O189" s="420"/>
      <c r="P189" s="420" t="s">
        <v>1113</v>
      </c>
      <c r="Q189" s="375"/>
      <c r="R189" s="376"/>
    </row>
    <row r="190" spans="1:18" s="203" customFormat="1" ht="18.75" customHeight="1" x14ac:dyDescent="0.2">
      <c r="A190" s="632"/>
      <c r="B190" s="635"/>
      <c r="C190" s="405" t="s">
        <v>4844</v>
      </c>
      <c r="D190" s="638"/>
      <c r="E190" s="373">
        <v>1751.5</v>
      </c>
      <c r="F190" s="373" t="s">
        <v>4337</v>
      </c>
      <c r="G190" s="641"/>
      <c r="H190" s="415" t="s">
        <v>6369</v>
      </c>
      <c r="I190" s="417" t="s">
        <v>6370</v>
      </c>
      <c r="J190" s="418" t="s">
        <v>1113</v>
      </c>
      <c r="K190" s="374"/>
      <c r="L190" s="418" t="s">
        <v>1113</v>
      </c>
      <c r="M190" s="374"/>
      <c r="N190" s="420"/>
      <c r="O190" s="420"/>
      <c r="P190" s="420"/>
      <c r="Q190" s="375" t="s">
        <v>1113</v>
      </c>
      <c r="R190" s="376"/>
    </row>
    <row r="191" spans="1:18" s="203" customFormat="1" ht="18.75" customHeight="1" x14ac:dyDescent="0.2">
      <c r="A191" s="632"/>
      <c r="B191" s="635"/>
      <c r="C191" s="405" t="s">
        <v>4189</v>
      </c>
      <c r="D191" s="638"/>
      <c r="E191" s="373">
        <v>1900</v>
      </c>
      <c r="F191" s="373" t="s">
        <v>4337</v>
      </c>
      <c r="G191" s="641"/>
      <c r="H191" s="415" t="s">
        <v>6369</v>
      </c>
      <c r="I191" s="417" t="s">
        <v>6371</v>
      </c>
      <c r="J191" s="418" t="s">
        <v>1113</v>
      </c>
      <c r="K191" s="374"/>
      <c r="L191" s="418" t="s">
        <v>1113</v>
      </c>
      <c r="M191" s="374"/>
      <c r="N191" s="420" t="s">
        <v>1113</v>
      </c>
      <c r="O191" s="420"/>
      <c r="P191" s="420"/>
      <c r="Q191" s="375"/>
      <c r="R191" s="376"/>
    </row>
    <row r="192" spans="1:18" s="203" customFormat="1" ht="18.75" customHeight="1" x14ac:dyDescent="0.2">
      <c r="A192" s="632"/>
      <c r="B192" s="635"/>
      <c r="C192" s="405" t="s">
        <v>6372</v>
      </c>
      <c r="D192" s="638"/>
      <c r="E192" s="373">
        <v>325.75</v>
      </c>
      <c r="F192" s="373" t="s">
        <v>4337</v>
      </c>
      <c r="G192" s="641"/>
      <c r="H192" s="415" t="s">
        <v>6369</v>
      </c>
      <c r="I192" s="417" t="s">
        <v>6373</v>
      </c>
      <c r="J192" s="418" t="s">
        <v>1113</v>
      </c>
      <c r="K192" s="374"/>
      <c r="L192" s="418" t="s">
        <v>1113</v>
      </c>
      <c r="M192" s="374"/>
      <c r="N192" s="420" t="s">
        <v>1113</v>
      </c>
      <c r="O192" s="420"/>
      <c r="P192" s="420"/>
      <c r="Q192" s="375"/>
      <c r="R192" s="376"/>
    </row>
    <row r="193" spans="1:18" s="203" customFormat="1" ht="29.25" customHeight="1" x14ac:dyDescent="0.2">
      <c r="A193" s="633"/>
      <c r="B193" s="636"/>
      <c r="C193" s="405" t="s">
        <v>6374</v>
      </c>
      <c r="D193" s="639"/>
      <c r="E193" s="373">
        <v>20635</v>
      </c>
      <c r="F193" s="373" t="s">
        <v>4337</v>
      </c>
      <c r="G193" s="642"/>
      <c r="H193" s="415" t="s">
        <v>6375</v>
      </c>
      <c r="I193" s="417" t="s">
        <v>6376</v>
      </c>
      <c r="J193" s="418" t="s">
        <v>1113</v>
      </c>
      <c r="K193" s="374"/>
      <c r="L193" s="418" t="s">
        <v>1113</v>
      </c>
      <c r="M193" s="374"/>
      <c r="N193" s="420" t="s">
        <v>1113</v>
      </c>
      <c r="O193" s="420"/>
      <c r="P193" s="420"/>
      <c r="Q193" s="375"/>
      <c r="R193" s="376"/>
    </row>
    <row r="194" spans="1:18" s="203" customFormat="1" ht="22.5" x14ac:dyDescent="0.2">
      <c r="A194" s="408">
        <v>101</v>
      </c>
      <c r="B194" s="409" t="s">
        <v>6377</v>
      </c>
      <c r="C194" s="405" t="s">
        <v>5219</v>
      </c>
      <c r="D194" s="405" t="s">
        <v>6217</v>
      </c>
      <c r="E194" s="373">
        <v>960</v>
      </c>
      <c r="F194" s="373" t="s">
        <v>4005</v>
      </c>
      <c r="G194" s="412">
        <v>42562</v>
      </c>
      <c r="H194" s="415" t="s">
        <v>6218</v>
      </c>
      <c r="I194" s="417" t="s">
        <v>6219</v>
      </c>
      <c r="J194" s="418" t="s">
        <v>1113</v>
      </c>
      <c r="K194" s="374"/>
      <c r="L194" s="418" t="s">
        <v>1113</v>
      </c>
      <c r="M194" s="374"/>
      <c r="N194" s="420" t="s">
        <v>1113</v>
      </c>
      <c r="O194" s="420"/>
      <c r="P194" s="420" t="s">
        <v>1113</v>
      </c>
      <c r="Q194" s="375"/>
      <c r="R194" s="376"/>
    </row>
    <row r="195" spans="1:18" s="203" customFormat="1" ht="18.75" customHeight="1" x14ac:dyDescent="0.2">
      <c r="A195" s="631">
        <v>102</v>
      </c>
      <c r="B195" s="634" t="s">
        <v>6378</v>
      </c>
      <c r="C195" s="405" t="s">
        <v>6379</v>
      </c>
      <c r="D195" s="637" t="s">
        <v>6380</v>
      </c>
      <c r="E195" s="373">
        <v>2400</v>
      </c>
      <c r="F195" s="373" t="s">
        <v>4337</v>
      </c>
      <c r="G195" s="640">
        <v>42599</v>
      </c>
      <c r="H195" s="658" t="s">
        <v>6621</v>
      </c>
      <c r="I195" s="417" t="s">
        <v>6381</v>
      </c>
      <c r="J195" s="418" t="s">
        <v>1113</v>
      </c>
      <c r="K195" s="374"/>
      <c r="L195" s="418" t="s">
        <v>1113</v>
      </c>
      <c r="M195" s="374"/>
      <c r="N195" s="420" t="s">
        <v>1113</v>
      </c>
      <c r="O195" s="420"/>
      <c r="P195" s="420"/>
      <c r="Q195" s="375"/>
      <c r="R195" s="376"/>
    </row>
    <row r="196" spans="1:18" s="203" customFormat="1" ht="18.75" customHeight="1" x14ac:dyDescent="0.2">
      <c r="A196" s="632"/>
      <c r="B196" s="635"/>
      <c r="C196" s="405" t="s">
        <v>5485</v>
      </c>
      <c r="D196" s="638"/>
      <c r="E196" s="373">
        <v>2400</v>
      </c>
      <c r="F196" s="373" t="s">
        <v>4337</v>
      </c>
      <c r="G196" s="641"/>
      <c r="H196" s="659"/>
      <c r="I196" s="417" t="s">
        <v>6382</v>
      </c>
      <c r="J196" s="418" t="s">
        <v>1113</v>
      </c>
      <c r="K196" s="374"/>
      <c r="L196" s="418" t="s">
        <v>1113</v>
      </c>
      <c r="M196" s="374"/>
      <c r="N196" s="420" t="s">
        <v>1113</v>
      </c>
      <c r="O196" s="420"/>
      <c r="P196" s="420"/>
      <c r="Q196" s="375"/>
      <c r="R196" s="376"/>
    </row>
    <row r="197" spans="1:18" s="203" customFormat="1" ht="18.75" customHeight="1" x14ac:dyDescent="0.2">
      <c r="A197" s="632"/>
      <c r="B197" s="635"/>
      <c r="C197" s="405" t="s">
        <v>6622</v>
      </c>
      <c r="D197" s="638"/>
      <c r="E197" s="373">
        <v>2400</v>
      </c>
      <c r="F197" s="373" t="s">
        <v>4337</v>
      </c>
      <c r="G197" s="641"/>
      <c r="H197" s="659"/>
      <c r="I197" s="417" t="s">
        <v>6383</v>
      </c>
      <c r="J197" s="418" t="s">
        <v>1113</v>
      </c>
      <c r="K197" s="374"/>
      <c r="L197" s="418" t="s">
        <v>1113</v>
      </c>
      <c r="M197" s="374"/>
      <c r="N197" s="420" t="s">
        <v>1113</v>
      </c>
      <c r="O197" s="420"/>
      <c r="P197" s="420"/>
      <c r="Q197" s="375"/>
      <c r="R197" s="376"/>
    </row>
    <row r="198" spans="1:18" s="203" customFormat="1" ht="18.75" customHeight="1" x14ac:dyDescent="0.2">
      <c r="A198" s="633"/>
      <c r="B198" s="636"/>
      <c r="C198" s="405" t="s">
        <v>6623</v>
      </c>
      <c r="D198" s="639"/>
      <c r="E198" s="373">
        <v>2400</v>
      </c>
      <c r="F198" s="373" t="s">
        <v>4337</v>
      </c>
      <c r="G198" s="642"/>
      <c r="H198" s="660"/>
      <c r="I198" s="417" t="s">
        <v>6384</v>
      </c>
      <c r="J198" s="418" t="s">
        <v>1113</v>
      </c>
      <c r="K198" s="374"/>
      <c r="L198" s="418" t="s">
        <v>1113</v>
      </c>
      <c r="M198" s="374"/>
      <c r="N198" s="420" t="s">
        <v>1113</v>
      </c>
      <c r="O198" s="420"/>
      <c r="P198" s="420"/>
      <c r="Q198" s="375"/>
      <c r="R198" s="376"/>
    </row>
    <row r="199" spans="1:18" s="203" customFormat="1" ht="22.5" x14ac:dyDescent="0.2">
      <c r="A199" s="408">
        <v>103</v>
      </c>
      <c r="B199" s="409" t="s">
        <v>6385</v>
      </c>
      <c r="C199" s="405" t="s">
        <v>4157</v>
      </c>
      <c r="D199" s="405" t="s">
        <v>6220</v>
      </c>
      <c r="E199" s="373">
        <v>774.05</v>
      </c>
      <c r="F199" s="373" t="s">
        <v>4005</v>
      </c>
      <c r="G199" s="412">
        <v>42573</v>
      </c>
      <c r="H199" s="415" t="s">
        <v>6221</v>
      </c>
      <c r="I199" s="417" t="s">
        <v>6222</v>
      </c>
      <c r="J199" s="418" t="s">
        <v>1113</v>
      </c>
      <c r="K199" s="374"/>
      <c r="L199" s="418" t="s">
        <v>1113</v>
      </c>
      <c r="M199" s="374"/>
      <c r="N199" s="420" t="s">
        <v>1113</v>
      </c>
      <c r="O199" s="420"/>
      <c r="P199" s="420"/>
      <c r="Q199" s="375"/>
      <c r="R199" s="376"/>
    </row>
    <row r="200" spans="1:18" s="203" customFormat="1" ht="45" x14ac:dyDescent="0.2">
      <c r="A200" s="408">
        <v>104</v>
      </c>
      <c r="B200" s="409" t="s">
        <v>6386</v>
      </c>
      <c r="C200" s="405" t="s">
        <v>6387</v>
      </c>
      <c r="D200" s="405" t="s">
        <v>6624</v>
      </c>
      <c r="E200" s="373">
        <v>11120</v>
      </c>
      <c r="F200" s="373" t="s">
        <v>4402</v>
      </c>
      <c r="G200" s="412">
        <v>42670</v>
      </c>
      <c r="H200" s="415" t="s">
        <v>6388</v>
      </c>
      <c r="I200" s="417" t="s">
        <v>6389</v>
      </c>
      <c r="J200" s="420" t="s">
        <v>1113</v>
      </c>
      <c r="K200" s="397"/>
      <c r="L200" s="420" t="s">
        <v>1113</v>
      </c>
      <c r="M200" s="397"/>
      <c r="N200" s="420" t="s">
        <v>1113</v>
      </c>
      <c r="O200" s="420"/>
      <c r="P200" s="420"/>
      <c r="Q200" s="375"/>
      <c r="R200" s="430"/>
    </row>
    <row r="201" spans="1:18" s="203" customFormat="1" ht="33.75" x14ac:dyDescent="0.2">
      <c r="A201" s="408">
        <v>105</v>
      </c>
      <c r="B201" s="409" t="s">
        <v>6390</v>
      </c>
      <c r="C201" s="405" t="s">
        <v>4175</v>
      </c>
      <c r="D201" s="405" t="s">
        <v>6391</v>
      </c>
      <c r="E201" s="373">
        <v>49</v>
      </c>
      <c r="F201" s="373" t="s">
        <v>4005</v>
      </c>
      <c r="G201" s="412">
        <v>42570</v>
      </c>
      <c r="H201" s="415" t="s">
        <v>6223</v>
      </c>
      <c r="I201" s="417" t="s">
        <v>6224</v>
      </c>
      <c r="J201" s="418" t="s">
        <v>1113</v>
      </c>
      <c r="K201" s="374"/>
      <c r="L201" s="418" t="s">
        <v>1113</v>
      </c>
      <c r="M201" s="374"/>
      <c r="N201" s="420"/>
      <c r="O201" s="420"/>
      <c r="P201" s="420" t="s">
        <v>1113</v>
      </c>
      <c r="Q201" s="375"/>
      <c r="R201" s="376"/>
    </row>
    <row r="202" spans="1:18" s="203" customFormat="1" ht="22.5" x14ac:dyDescent="0.2">
      <c r="A202" s="408">
        <v>106</v>
      </c>
      <c r="B202" s="409" t="s">
        <v>6392</v>
      </c>
      <c r="C202" s="405" t="s">
        <v>6225</v>
      </c>
      <c r="D202" s="405" t="s">
        <v>6226</v>
      </c>
      <c r="E202" s="373">
        <v>2162.65</v>
      </c>
      <c r="F202" s="373" t="s">
        <v>4005</v>
      </c>
      <c r="G202" s="412">
        <v>42572</v>
      </c>
      <c r="H202" s="415" t="s">
        <v>6227</v>
      </c>
      <c r="I202" s="417" t="s">
        <v>6228</v>
      </c>
      <c r="J202" s="418" t="s">
        <v>1113</v>
      </c>
      <c r="K202" s="374"/>
      <c r="L202" s="418" t="s">
        <v>1113</v>
      </c>
      <c r="M202" s="374"/>
      <c r="N202" s="420" t="s">
        <v>1113</v>
      </c>
      <c r="O202" s="420"/>
      <c r="P202" s="420"/>
      <c r="Q202" s="375"/>
      <c r="R202" s="376"/>
    </row>
    <row r="203" spans="1:18" s="203" customFormat="1" ht="22.5" x14ac:dyDescent="0.2">
      <c r="A203" s="408">
        <v>107</v>
      </c>
      <c r="B203" s="409" t="s">
        <v>6393</v>
      </c>
      <c r="C203" s="405" t="s">
        <v>5909</v>
      </c>
      <c r="D203" s="405" t="s">
        <v>6229</v>
      </c>
      <c r="E203" s="373">
        <v>2300</v>
      </c>
      <c r="F203" s="373" t="s">
        <v>4005</v>
      </c>
      <c r="G203" s="412">
        <v>42570</v>
      </c>
      <c r="H203" s="415" t="s">
        <v>6230</v>
      </c>
      <c r="I203" s="417" t="s">
        <v>6231</v>
      </c>
      <c r="J203" s="418" t="s">
        <v>1113</v>
      </c>
      <c r="K203" s="374"/>
      <c r="L203" s="418" t="s">
        <v>1113</v>
      </c>
      <c r="M203" s="374"/>
      <c r="N203" s="420"/>
      <c r="O203" s="420"/>
      <c r="P203" s="420" t="s">
        <v>1113</v>
      </c>
      <c r="Q203" s="375"/>
      <c r="R203" s="376"/>
    </row>
    <row r="204" spans="1:18" s="203" customFormat="1" ht="33.75" x14ac:dyDescent="0.2">
      <c r="A204" s="408">
        <v>108</v>
      </c>
      <c r="B204" s="409" t="s">
        <v>6394</v>
      </c>
      <c r="C204" s="405" t="s">
        <v>4369</v>
      </c>
      <c r="D204" s="405" t="s">
        <v>6395</v>
      </c>
      <c r="E204" s="373">
        <v>18265</v>
      </c>
      <c r="F204" s="373" t="s">
        <v>5487</v>
      </c>
      <c r="G204" s="412">
        <v>42620</v>
      </c>
      <c r="H204" s="415" t="s">
        <v>6621</v>
      </c>
      <c r="I204" s="417" t="s">
        <v>6396</v>
      </c>
      <c r="J204" s="420" t="s">
        <v>1113</v>
      </c>
      <c r="K204" s="397"/>
      <c r="L204" s="420" t="s">
        <v>1113</v>
      </c>
      <c r="M204" s="397"/>
      <c r="N204" s="420" t="s">
        <v>1113</v>
      </c>
      <c r="O204" s="420"/>
      <c r="P204" s="420"/>
      <c r="Q204" s="375"/>
      <c r="R204" s="430"/>
    </row>
    <row r="205" spans="1:18" s="203" customFormat="1" ht="33.75" x14ac:dyDescent="0.2">
      <c r="A205" s="408">
        <v>109</v>
      </c>
      <c r="B205" s="409" t="s">
        <v>6397</v>
      </c>
      <c r="C205" s="405" t="s">
        <v>5793</v>
      </c>
      <c r="D205" s="405" t="s">
        <v>6025</v>
      </c>
      <c r="E205" s="373">
        <v>90</v>
      </c>
      <c r="F205" s="373" t="s">
        <v>4005</v>
      </c>
      <c r="G205" s="412">
        <v>42566</v>
      </c>
      <c r="H205" s="415" t="s">
        <v>6232</v>
      </c>
      <c r="I205" s="417" t="s">
        <v>6233</v>
      </c>
      <c r="J205" s="418" t="s">
        <v>1113</v>
      </c>
      <c r="K205" s="374"/>
      <c r="L205" s="418" t="s">
        <v>1113</v>
      </c>
      <c r="M205" s="374"/>
      <c r="N205" s="420" t="s">
        <v>1113</v>
      </c>
      <c r="O205" s="420"/>
      <c r="P205" s="420"/>
      <c r="Q205" s="375"/>
      <c r="R205" s="376"/>
    </row>
    <row r="206" spans="1:18" s="203" customFormat="1" ht="22.5" x14ac:dyDescent="0.2">
      <c r="A206" s="408">
        <v>110</v>
      </c>
      <c r="B206" s="409" t="s">
        <v>6398</v>
      </c>
      <c r="C206" s="405" t="s">
        <v>5846</v>
      </c>
      <c r="D206" s="405" t="s">
        <v>6399</v>
      </c>
      <c r="E206" s="373">
        <v>840.5</v>
      </c>
      <c r="F206" s="373" t="s">
        <v>4337</v>
      </c>
      <c r="G206" s="412" t="s">
        <v>6400</v>
      </c>
      <c r="H206" s="415" t="s">
        <v>6401</v>
      </c>
      <c r="I206" s="417" t="s">
        <v>6402</v>
      </c>
      <c r="J206" s="418" t="s">
        <v>1113</v>
      </c>
      <c r="K206" s="374"/>
      <c r="L206" s="418" t="s">
        <v>1113</v>
      </c>
      <c r="M206" s="374"/>
      <c r="N206" s="420"/>
      <c r="O206" s="420"/>
      <c r="P206" s="420" t="s">
        <v>1113</v>
      </c>
      <c r="Q206" s="375"/>
      <c r="R206" s="376"/>
    </row>
    <row r="207" spans="1:18" s="203" customFormat="1" ht="22.5" x14ac:dyDescent="0.2">
      <c r="A207" s="408">
        <v>111</v>
      </c>
      <c r="B207" s="409" t="s">
        <v>6403</v>
      </c>
      <c r="C207" s="405" t="s">
        <v>6404</v>
      </c>
      <c r="D207" s="405" t="s">
        <v>6405</v>
      </c>
      <c r="E207" s="373">
        <v>2025</v>
      </c>
      <c r="F207" s="373" t="s">
        <v>4337</v>
      </c>
      <c r="G207" s="412">
        <v>42592</v>
      </c>
      <c r="H207" s="415" t="s">
        <v>6406</v>
      </c>
      <c r="I207" s="417" t="s">
        <v>6407</v>
      </c>
      <c r="J207" s="418" t="s">
        <v>1113</v>
      </c>
      <c r="K207" s="374"/>
      <c r="L207" s="418" t="s">
        <v>1113</v>
      </c>
      <c r="M207" s="374"/>
      <c r="N207" s="420"/>
      <c r="O207" s="420"/>
      <c r="P207" s="420" t="s">
        <v>1113</v>
      </c>
      <c r="Q207" s="375"/>
      <c r="R207" s="376"/>
    </row>
    <row r="208" spans="1:18" s="203" customFormat="1" ht="33.75" x14ac:dyDescent="0.2">
      <c r="A208" s="631">
        <v>112</v>
      </c>
      <c r="B208" s="634" t="s">
        <v>6408</v>
      </c>
      <c r="C208" s="405" t="s">
        <v>5391</v>
      </c>
      <c r="D208" s="666" t="s">
        <v>6409</v>
      </c>
      <c r="E208" s="373">
        <v>174</v>
      </c>
      <c r="F208" s="373" t="s">
        <v>4337</v>
      </c>
      <c r="G208" s="640">
        <v>42593</v>
      </c>
      <c r="H208" s="415" t="s">
        <v>6410</v>
      </c>
      <c r="I208" s="417" t="s">
        <v>6411</v>
      </c>
      <c r="J208" s="418" t="s">
        <v>1113</v>
      </c>
      <c r="K208" s="374"/>
      <c r="L208" s="418" t="s">
        <v>1113</v>
      </c>
      <c r="M208" s="374"/>
      <c r="N208" s="420"/>
      <c r="O208" s="420"/>
      <c r="P208" s="420" t="s">
        <v>1113</v>
      </c>
      <c r="Q208" s="375"/>
      <c r="R208" s="376"/>
    </row>
    <row r="209" spans="1:18" s="203" customFormat="1" ht="22.5" customHeight="1" x14ac:dyDescent="0.2">
      <c r="A209" s="632"/>
      <c r="B209" s="635"/>
      <c r="C209" s="405" t="s">
        <v>6412</v>
      </c>
      <c r="D209" s="667"/>
      <c r="E209" s="373">
        <v>348</v>
      </c>
      <c r="F209" s="373" t="s">
        <v>4337</v>
      </c>
      <c r="G209" s="641"/>
      <c r="H209" s="415" t="s">
        <v>6413</v>
      </c>
      <c r="I209" s="417" t="s">
        <v>6414</v>
      </c>
      <c r="J209" s="418" t="s">
        <v>1113</v>
      </c>
      <c r="K209" s="374"/>
      <c r="L209" s="418" t="s">
        <v>1113</v>
      </c>
      <c r="M209" s="374"/>
      <c r="N209" s="420"/>
      <c r="O209" s="420"/>
      <c r="P209" s="420" t="s">
        <v>1113</v>
      </c>
      <c r="Q209" s="375"/>
      <c r="R209" s="376"/>
    </row>
    <row r="210" spans="1:18" s="203" customFormat="1" ht="18.75" customHeight="1" x14ac:dyDescent="0.2">
      <c r="A210" s="632"/>
      <c r="B210" s="635"/>
      <c r="C210" s="405" t="s">
        <v>6415</v>
      </c>
      <c r="D210" s="667"/>
      <c r="E210" s="373">
        <v>1800</v>
      </c>
      <c r="F210" s="373" t="s">
        <v>4337</v>
      </c>
      <c r="G210" s="641"/>
      <c r="H210" s="415" t="s">
        <v>6416</v>
      </c>
      <c r="I210" s="417" t="s">
        <v>6417</v>
      </c>
      <c r="J210" s="418" t="s">
        <v>1113</v>
      </c>
      <c r="K210" s="374"/>
      <c r="L210" s="418" t="s">
        <v>1113</v>
      </c>
      <c r="M210" s="374"/>
      <c r="N210" s="420"/>
      <c r="O210" s="420"/>
      <c r="P210" s="420" t="s">
        <v>1113</v>
      </c>
      <c r="Q210" s="375"/>
      <c r="R210" s="376"/>
    </row>
    <row r="211" spans="1:18" s="203" customFormat="1" ht="29.25" x14ac:dyDescent="0.2">
      <c r="A211" s="408">
        <v>113</v>
      </c>
      <c r="B211" s="409" t="s">
        <v>6418</v>
      </c>
      <c r="C211" s="405" t="s">
        <v>6018</v>
      </c>
      <c r="D211" s="405" t="s">
        <v>6419</v>
      </c>
      <c r="E211" s="373">
        <v>350</v>
      </c>
      <c r="F211" s="373" t="s">
        <v>4337</v>
      </c>
      <c r="G211" s="412">
        <v>42592</v>
      </c>
      <c r="H211" s="415" t="s">
        <v>6420</v>
      </c>
      <c r="I211" s="417" t="s">
        <v>6421</v>
      </c>
      <c r="J211" s="418" t="s">
        <v>1113</v>
      </c>
      <c r="K211" s="374"/>
      <c r="L211" s="418" t="s">
        <v>1113</v>
      </c>
      <c r="M211" s="374"/>
      <c r="N211" s="420"/>
      <c r="O211" s="420"/>
      <c r="P211" s="420" t="s">
        <v>1113</v>
      </c>
      <c r="Q211" s="375"/>
      <c r="R211" s="376"/>
    </row>
    <row r="212" spans="1:18" s="203" customFormat="1" ht="22.5" x14ac:dyDescent="0.2">
      <c r="A212" s="408">
        <v>114</v>
      </c>
      <c r="B212" s="409" t="s">
        <v>6422</v>
      </c>
      <c r="C212" s="405" t="s">
        <v>75</v>
      </c>
      <c r="D212" s="405" t="s">
        <v>6423</v>
      </c>
      <c r="E212" s="373">
        <v>957.6</v>
      </c>
      <c r="F212" s="373" t="s">
        <v>4337</v>
      </c>
      <c r="G212" s="412">
        <v>42607</v>
      </c>
      <c r="H212" s="415" t="s">
        <v>6424</v>
      </c>
      <c r="I212" s="417" t="s">
        <v>6425</v>
      </c>
      <c r="J212" s="418" t="s">
        <v>1113</v>
      </c>
      <c r="K212" s="374"/>
      <c r="L212" s="418" t="s">
        <v>1113</v>
      </c>
      <c r="M212" s="374"/>
      <c r="N212" s="420"/>
      <c r="O212" s="420"/>
      <c r="P212" s="420" t="s">
        <v>1113</v>
      </c>
      <c r="Q212" s="375"/>
      <c r="R212" s="376"/>
    </row>
    <row r="213" spans="1:18" s="203" customFormat="1" ht="33.75" x14ac:dyDescent="0.2">
      <c r="A213" s="408">
        <v>115</v>
      </c>
      <c r="B213" s="409" t="s">
        <v>6426</v>
      </c>
      <c r="C213" s="405" t="s">
        <v>4974</v>
      </c>
      <c r="D213" s="405" t="s">
        <v>6625</v>
      </c>
      <c r="E213" s="373">
        <v>23000</v>
      </c>
      <c r="F213" s="373" t="s">
        <v>4337</v>
      </c>
      <c r="G213" s="412">
        <v>42607</v>
      </c>
      <c r="H213" s="415" t="s">
        <v>6427</v>
      </c>
      <c r="I213" s="417" t="s">
        <v>6428</v>
      </c>
      <c r="J213" s="418" t="s">
        <v>1113</v>
      </c>
      <c r="K213" s="374"/>
      <c r="L213" s="418" t="s">
        <v>1113</v>
      </c>
      <c r="M213" s="374"/>
      <c r="N213" s="420" t="s">
        <v>1113</v>
      </c>
      <c r="O213" s="420"/>
      <c r="P213" s="420"/>
      <c r="Q213" s="375"/>
      <c r="R213" s="376"/>
    </row>
    <row r="214" spans="1:18" s="203" customFormat="1" ht="27" customHeight="1" x14ac:dyDescent="0.2">
      <c r="A214" s="631">
        <v>116</v>
      </c>
      <c r="B214" s="634" t="s">
        <v>6429</v>
      </c>
      <c r="C214" s="405" t="s">
        <v>6189</v>
      </c>
      <c r="D214" s="668" t="s">
        <v>6430</v>
      </c>
      <c r="E214" s="373">
        <v>945</v>
      </c>
      <c r="F214" s="373" t="s">
        <v>5487</v>
      </c>
      <c r="G214" s="640">
        <v>42615</v>
      </c>
      <c r="H214" s="653" t="s">
        <v>6431</v>
      </c>
      <c r="I214" s="417" t="s">
        <v>6432</v>
      </c>
      <c r="J214" s="418" t="s">
        <v>1113</v>
      </c>
      <c r="K214" s="374"/>
      <c r="L214" s="418" t="s">
        <v>1113</v>
      </c>
      <c r="M214" s="374"/>
      <c r="N214" s="420" t="s">
        <v>1113</v>
      </c>
      <c r="O214" s="420"/>
      <c r="P214" s="420"/>
      <c r="Q214" s="375"/>
      <c r="R214" s="376"/>
    </row>
    <row r="215" spans="1:18" s="203" customFormat="1" ht="27" customHeight="1" x14ac:dyDescent="0.2">
      <c r="A215" s="632"/>
      <c r="B215" s="635"/>
      <c r="C215" s="405" t="s">
        <v>6433</v>
      </c>
      <c r="D215" s="669"/>
      <c r="E215" s="373">
        <v>460</v>
      </c>
      <c r="F215" s="373" t="s">
        <v>5487</v>
      </c>
      <c r="G215" s="641"/>
      <c r="H215" s="671"/>
      <c r="I215" s="417" t="s">
        <v>6434</v>
      </c>
      <c r="J215" s="418" t="s">
        <v>1113</v>
      </c>
      <c r="K215" s="374"/>
      <c r="L215" s="418" t="s">
        <v>1113</v>
      </c>
      <c r="M215" s="374"/>
      <c r="N215" s="420" t="s">
        <v>1113</v>
      </c>
      <c r="O215" s="420"/>
      <c r="P215" s="420"/>
      <c r="Q215" s="375"/>
      <c r="R215" s="376"/>
    </row>
    <row r="216" spans="1:18" s="203" customFormat="1" ht="27" customHeight="1" x14ac:dyDescent="0.2">
      <c r="A216" s="633"/>
      <c r="B216" s="636"/>
      <c r="C216" s="405" t="s">
        <v>5338</v>
      </c>
      <c r="D216" s="670"/>
      <c r="E216" s="373">
        <v>1612.06</v>
      </c>
      <c r="F216" s="373" t="s">
        <v>5487</v>
      </c>
      <c r="G216" s="642"/>
      <c r="H216" s="654"/>
      <c r="I216" s="417" t="s">
        <v>6435</v>
      </c>
      <c r="J216" s="418" t="s">
        <v>1113</v>
      </c>
      <c r="K216" s="374"/>
      <c r="L216" s="418" t="s">
        <v>1113</v>
      </c>
      <c r="M216" s="374"/>
      <c r="N216" s="420" t="s">
        <v>1113</v>
      </c>
      <c r="O216" s="420"/>
      <c r="P216" s="420"/>
      <c r="Q216" s="375"/>
      <c r="R216" s="376"/>
    </row>
    <row r="217" spans="1:18" s="203" customFormat="1" ht="45" x14ac:dyDescent="0.2">
      <c r="A217" s="408">
        <v>117</v>
      </c>
      <c r="B217" s="409" t="s">
        <v>6436</v>
      </c>
      <c r="C217" s="405" t="s">
        <v>5391</v>
      </c>
      <c r="D217" s="405" t="s">
        <v>6437</v>
      </c>
      <c r="E217" s="373">
        <v>678</v>
      </c>
      <c r="F217" s="373" t="s">
        <v>5487</v>
      </c>
      <c r="G217" s="412">
        <v>42621</v>
      </c>
      <c r="H217" s="415" t="s">
        <v>6438</v>
      </c>
      <c r="I217" s="417" t="s">
        <v>6439</v>
      </c>
      <c r="J217" s="418" t="s">
        <v>1113</v>
      </c>
      <c r="K217" s="374"/>
      <c r="L217" s="418" t="s">
        <v>1113</v>
      </c>
      <c r="M217" s="374"/>
      <c r="N217" s="420" t="s">
        <v>1113</v>
      </c>
      <c r="O217" s="420"/>
      <c r="P217" s="420"/>
      <c r="Q217" s="375"/>
      <c r="R217" s="376"/>
    </row>
    <row r="218" spans="1:18" s="203" customFormat="1" ht="18.75" x14ac:dyDescent="0.2">
      <c r="A218" s="631">
        <v>118</v>
      </c>
      <c r="B218" s="634" t="s">
        <v>6440</v>
      </c>
      <c r="C218" s="405" t="s">
        <v>4691</v>
      </c>
      <c r="D218" s="637" t="s">
        <v>6081</v>
      </c>
      <c r="E218" s="373">
        <v>1563</v>
      </c>
      <c r="F218" s="373" t="s">
        <v>5487</v>
      </c>
      <c r="G218" s="640">
        <v>42621</v>
      </c>
      <c r="H218" s="415" t="s">
        <v>6441</v>
      </c>
      <c r="I218" s="417" t="s">
        <v>6442</v>
      </c>
      <c r="J218" s="418" t="s">
        <v>1113</v>
      </c>
      <c r="K218" s="374"/>
      <c r="L218" s="418" t="s">
        <v>1113</v>
      </c>
      <c r="M218" s="374"/>
      <c r="N218" s="420" t="s">
        <v>1113</v>
      </c>
      <c r="O218" s="420"/>
      <c r="P218" s="420"/>
      <c r="Q218" s="375"/>
      <c r="R218" s="376"/>
    </row>
    <row r="219" spans="1:18" s="203" customFormat="1" ht="18.75" x14ac:dyDescent="0.2">
      <c r="A219" s="632"/>
      <c r="B219" s="635"/>
      <c r="C219" s="405" t="s">
        <v>5086</v>
      </c>
      <c r="D219" s="638"/>
      <c r="E219" s="373">
        <v>114.43</v>
      </c>
      <c r="F219" s="373" t="s">
        <v>5487</v>
      </c>
      <c r="G219" s="641"/>
      <c r="H219" s="415" t="s">
        <v>6443</v>
      </c>
      <c r="I219" s="417" t="s">
        <v>6444</v>
      </c>
      <c r="J219" s="418" t="s">
        <v>1113</v>
      </c>
      <c r="K219" s="374"/>
      <c r="L219" s="418" t="s">
        <v>1113</v>
      </c>
      <c r="M219" s="374"/>
      <c r="N219" s="420" t="s">
        <v>1113</v>
      </c>
      <c r="O219" s="420"/>
      <c r="P219" s="420"/>
      <c r="Q219" s="375"/>
      <c r="R219" s="376"/>
    </row>
    <row r="220" spans="1:18" s="203" customFormat="1" ht="18.75" x14ac:dyDescent="0.2">
      <c r="A220" s="633"/>
      <c r="B220" s="636"/>
      <c r="C220" s="405" t="s">
        <v>5976</v>
      </c>
      <c r="D220" s="639"/>
      <c r="E220" s="373">
        <v>40.65</v>
      </c>
      <c r="F220" s="373" t="s">
        <v>5487</v>
      </c>
      <c r="G220" s="642"/>
      <c r="H220" s="415" t="s">
        <v>6443</v>
      </c>
      <c r="I220" s="417" t="s">
        <v>6445</v>
      </c>
      <c r="J220" s="418" t="s">
        <v>1113</v>
      </c>
      <c r="K220" s="374"/>
      <c r="L220" s="418" t="s">
        <v>1113</v>
      </c>
      <c r="M220" s="374"/>
      <c r="N220" s="420" t="s">
        <v>1113</v>
      </c>
      <c r="O220" s="420"/>
      <c r="P220" s="420"/>
      <c r="Q220" s="375"/>
      <c r="R220" s="376"/>
    </row>
    <row r="221" spans="1:18" s="203" customFormat="1" ht="27" customHeight="1" x14ac:dyDescent="0.2">
      <c r="A221" s="631">
        <v>119</v>
      </c>
      <c r="B221" s="634" t="s">
        <v>6446</v>
      </c>
      <c r="C221" s="405" t="s">
        <v>4063</v>
      </c>
      <c r="D221" s="637" t="s">
        <v>6447</v>
      </c>
      <c r="E221" s="373">
        <v>1100</v>
      </c>
      <c r="F221" s="373" t="s">
        <v>5487</v>
      </c>
      <c r="G221" s="640">
        <v>42625</v>
      </c>
      <c r="H221" s="415" t="s">
        <v>6626</v>
      </c>
      <c r="I221" s="417" t="s">
        <v>6448</v>
      </c>
      <c r="J221" s="418" t="s">
        <v>1113</v>
      </c>
      <c r="K221" s="374"/>
      <c r="L221" s="418" t="s">
        <v>1113</v>
      </c>
      <c r="M221" s="374"/>
      <c r="N221" s="420" t="s">
        <v>1113</v>
      </c>
      <c r="O221" s="420"/>
      <c r="P221" s="420"/>
      <c r="Q221" s="375"/>
      <c r="R221" s="376"/>
    </row>
    <row r="222" spans="1:18" s="203" customFormat="1" ht="27" customHeight="1" x14ac:dyDescent="0.2">
      <c r="A222" s="633"/>
      <c r="B222" s="636"/>
      <c r="C222" s="405" t="s">
        <v>6449</v>
      </c>
      <c r="D222" s="639"/>
      <c r="E222" s="373">
        <v>2625</v>
      </c>
      <c r="F222" s="373" t="s">
        <v>5487</v>
      </c>
      <c r="G222" s="642"/>
      <c r="H222" s="415" t="s">
        <v>6627</v>
      </c>
      <c r="I222" s="417" t="s">
        <v>6450</v>
      </c>
      <c r="J222" s="418" t="s">
        <v>1113</v>
      </c>
      <c r="K222" s="374"/>
      <c r="L222" s="418" t="s">
        <v>1113</v>
      </c>
      <c r="M222" s="374"/>
      <c r="N222" s="420" t="s">
        <v>1113</v>
      </c>
      <c r="O222" s="420"/>
      <c r="P222" s="420"/>
      <c r="Q222" s="375"/>
      <c r="R222" s="376"/>
    </row>
    <row r="223" spans="1:18" s="203" customFormat="1" ht="18.75" customHeight="1" x14ac:dyDescent="0.2">
      <c r="A223" s="631">
        <v>120</v>
      </c>
      <c r="B223" s="634" t="s">
        <v>6451</v>
      </c>
      <c r="C223" s="405" t="s">
        <v>4315</v>
      </c>
      <c r="D223" s="637" t="s">
        <v>6363</v>
      </c>
      <c r="E223" s="373">
        <v>6039</v>
      </c>
      <c r="F223" s="373" t="s">
        <v>5487</v>
      </c>
      <c r="G223" s="640">
        <v>42643</v>
      </c>
      <c r="H223" s="415" t="s">
        <v>6452</v>
      </c>
      <c r="I223" s="417" t="s">
        <v>6453</v>
      </c>
      <c r="J223" s="418" t="s">
        <v>1113</v>
      </c>
      <c r="K223" s="374"/>
      <c r="L223" s="418" t="s">
        <v>1113</v>
      </c>
      <c r="M223" s="374"/>
      <c r="N223" s="420" t="s">
        <v>1113</v>
      </c>
      <c r="O223" s="420"/>
      <c r="P223" s="420"/>
      <c r="Q223" s="375"/>
      <c r="R223" s="376"/>
    </row>
    <row r="224" spans="1:18" s="203" customFormat="1" ht="18.75" customHeight="1" x14ac:dyDescent="0.2">
      <c r="A224" s="632"/>
      <c r="B224" s="635"/>
      <c r="C224" s="405" t="s">
        <v>6454</v>
      </c>
      <c r="D224" s="638"/>
      <c r="E224" s="373">
        <v>478.7</v>
      </c>
      <c r="F224" s="373" t="s">
        <v>5487</v>
      </c>
      <c r="G224" s="641"/>
      <c r="H224" s="415" t="s">
        <v>6455</v>
      </c>
      <c r="I224" s="417" t="s">
        <v>6456</v>
      </c>
      <c r="J224" s="418" t="s">
        <v>1113</v>
      </c>
      <c r="K224" s="374"/>
      <c r="L224" s="418" t="s">
        <v>1113</v>
      </c>
      <c r="M224" s="374"/>
      <c r="N224" s="420"/>
      <c r="O224" s="420"/>
      <c r="P224" s="420" t="s">
        <v>1113</v>
      </c>
      <c r="Q224" s="375"/>
      <c r="R224" s="376"/>
    </row>
    <row r="225" spans="1:18" s="203" customFormat="1" ht="18.75" customHeight="1" x14ac:dyDescent="0.2">
      <c r="A225" s="633"/>
      <c r="B225" s="636"/>
      <c r="C225" s="405" t="s">
        <v>4046</v>
      </c>
      <c r="D225" s="639"/>
      <c r="E225" s="373">
        <v>18263</v>
      </c>
      <c r="F225" s="373" t="s">
        <v>5487</v>
      </c>
      <c r="G225" s="642"/>
      <c r="H225" s="415" t="s">
        <v>6452</v>
      </c>
      <c r="I225" s="417" t="s">
        <v>6457</v>
      </c>
      <c r="J225" s="418" t="s">
        <v>1113</v>
      </c>
      <c r="K225" s="374"/>
      <c r="L225" s="418" t="s">
        <v>1113</v>
      </c>
      <c r="M225" s="374"/>
      <c r="N225" s="420"/>
      <c r="O225" s="420"/>
      <c r="P225" s="420" t="s">
        <v>1113</v>
      </c>
      <c r="Q225" s="375"/>
      <c r="R225" s="376"/>
    </row>
    <row r="226" spans="1:18" s="203" customFormat="1" ht="33.75" x14ac:dyDescent="0.2">
      <c r="A226" s="408">
        <v>121</v>
      </c>
      <c r="B226" s="409" t="s">
        <v>6458</v>
      </c>
      <c r="C226" s="405" t="s">
        <v>5928</v>
      </c>
      <c r="D226" s="405" t="s">
        <v>6169</v>
      </c>
      <c r="E226" s="373">
        <v>18926.8</v>
      </c>
      <c r="F226" s="373" t="s">
        <v>5487</v>
      </c>
      <c r="G226" s="412">
        <v>42632</v>
      </c>
      <c r="H226" s="415" t="s">
        <v>6459</v>
      </c>
      <c r="I226" s="417" t="s">
        <v>6460</v>
      </c>
      <c r="J226" s="418" t="s">
        <v>1113</v>
      </c>
      <c r="K226" s="374"/>
      <c r="L226" s="418" t="s">
        <v>1113</v>
      </c>
      <c r="M226" s="374"/>
      <c r="N226" s="420" t="s">
        <v>1113</v>
      </c>
      <c r="O226" s="420"/>
      <c r="P226" s="420"/>
      <c r="Q226" s="375"/>
      <c r="R226" s="376"/>
    </row>
    <row r="227" spans="1:18" s="203" customFormat="1" ht="33.75" x14ac:dyDescent="0.2">
      <c r="A227" s="408">
        <v>122</v>
      </c>
      <c r="B227" s="409" t="s">
        <v>6461</v>
      </c>
      <c r="C227" s="405" t="s">
        <v>6245</v>
      </c>
      <c r="D227" s="405" t="s">
        <v>6628</v>
      </c>
      <c r="E227" s="373">
        <v>6000</v>
      </c>
      <c r="F227" s="373" t="s">
        <v>4402</v>
      </c>
      <c r="G227" s="412">
        <v>42677</v>
      </c>
      <c r="H227" s="415" t="s">
        <v>6247</v>
      </c>
      <c r="I227" s="417" t="s">
        <v>6462</v>
      </c>
      <c r="J227" s="418" t="s">
        <v>1113</v>
      </c>
      <c r="K227" s="374"/>
      <c r="L227" s="418" t="s">
        <v>1113</v>
      </c>
      <c r="M227" s="374"/>
      <c r="N227" s="420"/>
      <c r="O227" s="420"/>
      <c r="P227" s="420"/>
      <c r="Q227" s="375" t="s">
        <v>1113</v>
      </c>
      <c r="R227" s="376"/>
    </row>
    <row r="228" spans="1:18" s="203" customFormat="1" ht="29.25" customHeight="1" x14ac:dyDescent="0.2">
      <c r="A228" s="631">
        <v>123</v>
      </c>
      <c r="B228" s="634" t="s">
        <v>6463</v>
      </c>
      <c r="C228" s="405" t="s">
        <v>6464</v>
      </c>
      <c r="D228" s="637" t="s">
        <v>6465</v>
      </c>
      <c r="E228" s="373">
        <v>2775</v>
      </c>
      <c r="F228" s="373" t="s">
        <v>4521</v>
      </c>
      <c r="G228" s="640">
        <v>42656</v>
      </c>
      <c r="H228" s="415" t="s">
        <v>6466</v>
      </c>
      <c r="I228" s="417" t="s">
        <v>6467</v>
      </c>
      <c r="J228" s="418" t="s">
        <v>1113</v>
      </c>
      <c r="K228" s="374"/>
      <c r="L228" s="418" t="s">
        <v>1113</v>
      </c>
      <c r="M228" s="374"/>
      <c r="N228" s="420" t="s">
        <v>1113</v>
      </c>
      <c r="O228" s="420"/>
      <c r="P228" s="420"/>
      <c r="Q228" s="375"/>
      <c r="R228" s="376"/>
    </row>
    <row r="229" spans="1:18" s="203" customFormat="1" ht="29.25" customHeight="1" x14ac:dyDescent="0.2">
      <c r="A229" s="632"/>
      <c r="B229" s="635"/>
      <c r="C229" s="405" t="s">
        <v>6468</v>
      </c>
      <c r="D229" s="638"/>
      <c r="E229" s="373">
        <v>3275</v>
      </c>
      <c r="F229" s="373" t="s">
        <v>4521</v>
      </c>
      <c r="G229" s="641"/>
      <c r="H229" s="415" t="s">
        <v>6466</v>
      </c>
      <c r="I229" s="417" t="s">
        <v>6469</v>
      </c>
      <c r="J229" s="418" t="s">
        <v>1113</v>
      </c>
      <c r="K229" s="374"/>
      <c r="L229" s="418" t="s">
        <v>1113</v>
      </c>
      <c r="M229" s="374"/>
      <c r="N229" s="420" t="s">
        <v>1113</v>
      </c>
      <c r="O229" s="420"/>
      <c r="P229" s="420"/>
      <c r="Q229" s="375"/>
      <c r="R229" s="376"/>
    </row>
    <row r="230" spans="1:18" s="203" customFormat="1" ht="29.25" customHeight="1" x14ac:dyDescent="0.2">
      <c r="A230" s="632"/>
      <c r="B230" s="635"/>
      <c r="C230" s="405" t="s">
        <v>6470</v>
      </c>
      <c r="D230" s="638"/>
      <c r="E230" s="373">
        <v>1102.5899999999999</v>
      </c>
      <c r="F230" s="373" t="s">
        <v>4521</v>
      </c>
      <c r="G230" s="641"/>
      <c r="H230" s="415" t="s">
        <v>6466</v>
      </c>
      <c r="I230" s="417" t="s">
        <v>6471</v>
      </c>
      <c r="J230" s="418" t="s">
        <v>1113</v>
      </c>
      <c r="K230" s="374"/>
      <c r="L230" s="418" t="s">
        <v>1113</v>
      </c>
      <c r="M230" s="374"/>
      <c r="N230" s="420" t="s">
        <v>1113</v>
      </c>
      <c r="O230" s="420"/>
      <c r="P230" s="420"/>
      <c r="Q230" s="375"/>
      <c r="R230" s="376"/>
    </row>
    <row r="231" spans="1:18" s="203" customFormat="1" ht="29.25" customHeight="1" x14ac:dyDescent="0.2">
      <c r="A231" s="633"/>
      <c r="B231" s="636"/>
      <c r="C231" s="405" t="s">
        <v>6472</v>
      </c>
      <c r="D231" s="639"/>
      <c r="E231" s="373">
        <v>400</v>
      </c>
      <c r="F231" s="373" t="s">
        <v>4521</v>
      </c>
      <c r="G231" s="642"/>
      <c r="H231" s="415" t="s">
        <v>6466</v>
      </c>
      <c r="I231" s="417" t="s">
        <v>6473</v>
      </c>
      <c r="J231" s="418" t="s">
        <v>1113</v>
      </c>
      <c r="K231" s="374"/>
      <c r="L231" s="418" t="s">
        <v>1113</v>
      </c>
      <c r="M231" s="374"/>
      <c r="N231" s="420" t="s">
        <v>1113</v>
      </c>
      <c r="O231" s="420"/>
      <c r="P231" s="420"/>
      <c r="Q231" s="375"/>
      <c r="R231" s="376"/>
    </row>
    <row r="232" spans="1:18" s="203" customFormat="1" ht="22.5" x14ac:dyDescent="0.2">
      <c r="A232" s="408">
        <v>124</v>
      </c>
      <c r="B232" s="409" t="s">
        <v>6474</v>
      </c>
      <c r="C232" s="405" t="s">
        <v>6475</v>
      </c>
      <c r="D232" s="405" t="s">
        <v>6476</v>
      </c>
      <c r="E232" s="373">
        <v>880</v>
      </c>
      <c r="F232" s="373" t="s">
        <v>5487</v>
      </c>
      <c r="G232" s="412">
        <v>42633</v>
      </c>
      <c r="H232" s="415" t="s">
        <v>6477</v>
      </c>
      <c r="I232" s="417" t="s">
        <v>6478</v>
      </c>
      <c r="J232" s="418" t="s">
        <v>1113</v>
      </c>
      <c r="K232" s="374"/>
      <c r="L232" s="418" t="s">
        <v>1113</v>
      </c>
      <c r="M232" s="374"/>
      <c r="N232" s="420" t="s">
        <v>1113</v>
      </c>
      <c r="O232" s="420"/>
      <c r="P232" s="420"/>
      <c r="Q232" s="375"/>
      <c r="R232" s="376"/>
    </row>
    <row r="233" spans="1:18" s="203" customFormat="1" ht="33.75" x14ac:dyDescent="0.2">
      <c r="A233" s="408">
        <v>125</v>
      </c>
      <c r="B233" s="409" t="s">
        <v>6479</v>
      </c>
      <c r="C233" s="405" t="s">
        <v>5836</v>
      </c>
      <c r="D233" s="405" t="s">
        <v>6629</v>
      </c>
      <c r="E233" s="373">
        <v>97.2</v>
      </c>
      <c r="F233" s="373" t="s">
        <v>5487</v>
      </c>
      <c r="G233" s="412">
        <v>42621</v>
      </c>
      <c r="H233" s="415" t="s">
        <v>6480</v>
      </c>
      <c r="I233" s="417" t="s">
        <v>6481</v>
      </c>
      <c r="J233" s="418" t="s">
        <v>1113</v>
      </c>
      <c r="K233" s="374"/>
      <c r="L233" s="418" t="s">
        <v>1113</v>
      </c>
      <c r="M233" s="374"/>
      <c r="N233" s="420" t="s">
        <v>1113</v>
      </c>
      <c r="O233" s="420"/>
      <c r="P233" s="420"/>
      <c r="Q233" s="375"/>
      <c r="R233" s="376"/>
    </row>
    <row r="234" spans="1:18" s="203" customFormat="1" ht="56.25" x14ac:dyDescent="0.2">
      <c r="A234" s="408">
        <v>126</v>
      </c>
      <c r="B234" s="409" t="s">
        <v>6482</v>
      </c>
      <c r="C234" s="405" t="s">
        <v>6483</v>
      </c>
      <c r="D234" s="405" t="s">
        <v>6630</v>
      </c>
      <c r="E234" s="373">
        <v>720.5</v>
      </c>
      <c r="F234" s="373" t="s">
        <v>5487</v>
      </c>
      <c r="G234" s="412">
        <v>42640</v>
      </c>
      <c r="H234" s="415" t="s">
        <v>6484</v>
      </c>
      <c r="I234" s="417" t="s">
        <v>6485</v>
      </c>
      <c r="J234" s="418" t="s">
        <v>1113</v>
      </c>
      <c r="K234" s="374"/>
      <c r="L234" s="418" t="s">
        <v>1113</v>
      </c>
      <c r="M234" s="374"/>
      <c r="N234" s="420" t="s">
        <v>1113</v>
      </c>
      <c r="O234" s="420"/>
      <c r="P234" s="420"/>
      <c r="Q234" s="375"/>
      <c r="R234" s="376"/>
    </row>
    <row r="235" spans="1:18" s="203" customFormat="1" ht="18.75" x14ac:dyDescent="0.2">
      <c r="A235" s="408">
        <v>127</v>
      </c>
      <c r="B235" s="409" t="s">
        <v>6486</v>
      </c>
      <c r="C235" s="407" t="s">
        <v>6359</v>
      </c>
      <c r="D235" s="405" t="s">
        <v>6487</v>
      </c>
      <c r="E235" s="373">
        <v>0</v>
      </c>
      <c r="F235" s="373" t="s">
        <v>5487</v>
      </c>
      <c r="G235" s="412">
        <v>42639</v>
      </c>
      <c r="H235" s="415" t="s">
        <v>6487</v>
      </c>
      <c r="I235" s="377" t="s">
        <v>3927</v>
      </c>
      <c r="J235" s="418" t="s">
        <v>3927</v>
      </c>
      <c r="K235" s="418" t="s">
        <v>3927</v>
      </c>
      <c r="L235" s="418" t="s">
        <v>3927</v>
      </c>
      <c r="M235" s="418" t="s">
        <v>3927</v>
      </c>
      <c r="N235" s="418" t="s">
        <v>3927</v>
      </c>
      <c r="O235" s="418" t="s">
        <v>3927</v>
      </c>
      <c r="P235" s="418" t="s">
        <v>3927</v>
      </c>
      <c r="Q235" s="418" t="s">
        <v>3927</v>
      </c>
      <c r="R235" s="376" t="s">
        <v>6360</v>
      </c>
    </row>
    <row r="236" spans="1:18" s="203" customFormat="1" ht="33.75" x14ac:dyDescent="0.2">
      <c r="A236" s="408">
        <v>128</v>
      </c>
      <c r="B236" s="409" t="s">
        <v>6488</v>
      </c>
      <c r="C236" s="405" t="s">
        <v>4172</v>
      </c>
      <c r="D236" s="405" t="s">
        <v>6489</v>
      </c>
      <c r="E236" s="373">
        <v>3579</v>
      </c>
      <c r="F236" s="373" t="s">
        <v>5487</v>
      </c>
      <c r="G236" s="412">
        <v>42636</v>
      </c>
      <c r="H236" s="415" t="s">
        <v>6490</v>
      </c>
      <c r="I236" s="417" t="s">
        <v>6491</v>
      </c>
      <c r="J236" s="420" t="s">
        <v>1113</v>
      </c>
      <c r="K236" s="397"/>
      <c r="L236" s="420" t="s">
        <v>1113</v>
      </c>
      <c r="M236" s="397"/>
      <c r="N236" s="420" t="s">
        <v>1113</v>
      </c>
      <c r="O236" s="420"/>
      <c r="P236" s="420"/>
      <c r="Q236" s="375"/>
      <c r="R236" s="430"/>
    </row>
    <row r="237" spans="1:18" s="203" customFormat="1" ht="18.75" customHeight="1" x14ac:dyDescent="0.2">
      <c r="A237" s="631">
        <v>129</v>
      </c>
      <c r="B237" s="634" t="s">
        <v>6492</v>
      </c>
      <c r="C237" s="405" t="s">
        <v>6493</v>
      </c>
      <c r="D237" s="637" t="s">
        <v>6494</v>
      </c>
      <c r="E237" s="373">
        <v>1600</v>
      </c>
      <c r="F237" s="373" t="s">
        <v>4521</v>
      </c>
      <c r="G237" s="412">
        <v>42650</v>
      </c>
      <c r="H237" s="415" t="s">
        <v>6495</v>
      </c>
      <c r="I237" s="417" t="s">
        <v>6496</v>
      </c>
      <c r="J237" s="418" t="s">
        <v>1113</v>
      </c>
      <c r="K237" s="374"/>
      <c r="L237" s="418" t="s">
        <v>1113</v>
      </c>
      <c r="M237" s="374"/>
      <c r="N237" s="420" t="s">
        <v>1113</v>
      </c>
      <c r="O237" s="420"/>
      <c r="P237" s="420"/>
      <c r="Q237" s="375"/>
      <c r="R237" s="376"/>
    </row>
    <row r="238" spans="1:18" s="203" customFormat="1" ht="18.75" customHeight="1" x14ac:dyDescent="0.2">
      <c r="A238" s="633"/>
      <c r="B238" s="636"/>
      <c r="C238" s="405" t="s">
        <v>5709</v>
      </c>
      <c r="D238" s="639"/>
      <c r="E238" s="373">
        <v>2400</v>
      </c>
      <c r="F238" s="373" t="s">
        <v>4521</v>
      </c>
      <c r="G238" s="412">
        <v>42650</v>
      </c>
      <c r="H238" s="415" t="s">
        <v>6497</v>
      </c>
      <c r="I238" s="417" t="s">
        <v>6498</v>
      </c>
      <c r="J238" s="418" t="s">
        <v>1113</v>
      </c>
      <c r="K238" s="374"/>
      <c r="L238" s="418" t="s">
        <v>1113</v>
      </c>
      <c r="M238" s="374"/>
      <c r="N238" s="420" t="s">
        <v>1113</v>
      </c>
      <c r="O238" s="420"/>
      <c r="P238" s="420"/>
      <c r="Q238" s="375"/>
      <c r="R238" s="376"/>
    </row>
    <row r="239" spans="1:18" s="203" customFormat="1" ht="29.25" x14ac:dyDescent="0.2">
      <c r="A239" s="408">
        <v>130</v>
      </c>
      <c r="B239" s="409" t="s">
        <v>6499</v>
      </c>
      <c r="C239" s="405" t="s">
        <v>6500</v>
      </c>
      <c r="D239" s="405" t="s">
        <v>6501</v>
      </c>
      <c r="E239" s="373">
        <v>4500</v>
      </c>
      <c r="F239" s="373" t="s">
        <v>4521</v>
      </c>
      <c r="G239" s="412">
        <v>42646</v>
      </c>
      <c r="H239" s="415" t="s">
        <v>6502</v>
      </c>
      <c r="I239" s="417" t="s">
        <v>6503</v>
      </c>
      <c r="J239" s="420" t="s">
        <v>1113</v>
      </c>
      <c r="K239" s="397"/>
      <c r="L239" s="420" t="s">
        <v>1113</v>
      </c>
      <c r="M239" s="397"/>
      <c r="N239" s="420" t="s">
        <v>1113</v>
      </c>
      <c r="O239" s="420"/>
      <c r="P239" s="420"/>
      <c r="Q239" s="375"/>
      <c r="R239" s="376"/>
    </row>
    <row r="240" spans="1:18" s="203" customFormat="1" ht="29.25" x14ac:dyDescent="0.2">
      <c r="A240" s="408">
        <v>131</v>
      </c>
      <c r="B240" s="409" t="s">
        <v>6504</v>
      </c>
      <c r="C240" s="392" t="s">
        <v>6505</v>
      </c>
      <c r="D240" s="382" t="s">
        <v>6505</v>
      </c>
      <c r="E240" s="373" t="s">
        <v>3927</v>
      </c>
      <c r="F240" s="373" t="s">
        <v>4521</v>
      </c>
      <c r="G240" s="412">
        <v>42647</v>
      </c>
      <c r="H240" s="415" t="s">
        <v>6506</v>
      </c>
      <c r="I240" s="417" t="s">
        <v>6507</v>
      </c>
      <c r="J240" s="418" t="s">
        <v>3927</v>
      </c>
      <c r="K240" s="418" t="s">
        <v>3927</v>
      </c>
      <c r="L240" s="418" t="s">
        <v>3927</v>
      </c>
      <c r="M240" s="418" t="s">
        <v>3927</v>
      </c>
      <c r="N240" s="418" t="s">
        <v>3927</v>
      </c>
      <c r="O240" s="418" t="s">
        <v>3927</v>
      </c>
      <c r="P240" s="418" t="s">
        <v>3927</v>
      </c>
      <c r="Q240" s="418" t="s">
        <v>3927</v>
      </c>
      <c r="R240" s="376" t="s">
        <v>6505</v>
      </c>
    </row>
    <row r="241" spans="1:18" s="203" customFormat="1" ht="33.75" x14ac:dyDescent="0.2">
      <c r="A241" s="408">
        <v>132</v>
      </c>
      <c r="B241" s="409" t="s">
        <v>6508</v>
      </c>
      <c r="C241" s="405" t="s">
        <v>4157</v>
      </c>
      <c r="D241" s="405" t="s">
        <v>6509</v>
      </c>
      <c r="E241" s="373">
        <v>510.76</v>
      </c>
      <c r="F241" s="373" t="s">
        <v>4521</v>
      </c>
      <c r="G241" s="412">
        <v>42655</v>
      </c>
      <c r="H241" s="415" t="s">
        <v>6510</v>
      </c>
      <c r="I241" s="417" t="s">
        <v>6511</v>
      </c>
      <c r="J241" s="418" t="s">
        <v>1113</v>
      </c>
      <c r="K241" s="374"/>
      <c r="L241" s="418" t="s">
        <v>1113</v>
      </c>
      <c r="M241" s="374"/>
      <c r="N241" s="420" t="s">
        <v>1113</v>
      </c>
      <c r="O241" s="420"/>
      <c r="P241" s="420"/>
      <c r="Q241" s="375"/>
      <c r="R241" s="376"/>
    </row>
    <row r="242" spans="1:18" s="203" customFormat="1" ht="27" customHeight="1" x14ac:dyDescent="0.2">
      <c r="A242" s="631">
        <v>133</v>
      </c>
      <c r="B242" s="634" t="s">
        <v>6512</v>
      </c>
      <c r="C242" s="405" t="s">
        <v>4691</v>
      </c>
      <c r="D242" s="637" t="s">
        <v>6513</v>
      </c>
      <c r="E242" s="373">
        <v>2628.58</v>
      </c>
      <c r="F242" s="373" t="s">
        <v>4521</v>
      </c>
      <c r="G242" s="412">
        <v>42653</v>
      </c>
      <c r="H242" s="415" t="s">
        <v>6514</v>
      </c>
      <c r="I242" s="417" t="s">
        <v>6515</v>
      </c>
      <c r="J242" s="418" t="s">
        <v>1113</v>
      </c>
      <c r="K242" s="374"/>
      <c r="L242" s="418" t="s">
        <v>1113</v>
      </c>
      <c r="M242" s="374"/>
      <c r="N242" s="420" t="s">
        <v>1113</v>
      </c>
      <c r="O242" s="420"/>
      <c r="P242" s="420"/>
      <c r="Q242" s="375"/>
      <c r="R242" s="376"/>
    </row>
    <row r="243" spans="1:18" s="203" customFormat="1" ht="27" customHeight="1" x14ac:dyDescent="0.2">
      <c r="A243" s="632"/>
      <c r="B243" s="635"/>
      <c r="C243" s="405" t="s">
        <v>5928</v>
      </c>
      <c r="D243" s="638"/>
      <c r="E243" s="373">
        <v>1376.7</v>
      </c>
      <c r="F243" s="373" t="s">
        <v>4521</v>
      </c>
      <c r="G243" s="412">
        <v>42653</v>
      </c>
      <c r="H243" s="415" t="s">
        <v>6516</v>
      </c>
      <c r="I243" s="417" t="s">
        <v>6517</v>
      </c>
      <c r="J243" s="418" t="s">
        <v>1113</v>
      </c>
      <c r="K243" s="374"/>
      <c r="L243" s="418" t="s">
        <v>1113</v>
      </c>
      <c r="M243" s="374"/>
      <c r="N243" s="420" t="s">
        <v>1113</v>
      </c>
      <c r="O243" s="420"/>
      <c r="P243" s="420"/>
      <c r="Q243" s="375"/>
      <c r="R243" s="376"/>
    </row>
    <row r="244" spans="1:18" s="203" customFormat="1" ht="33.75" x14ac:dyDescent="0.2">
      <c r="A244" s="633"/>
      <c r="B244" s="636"/>
      <c r="C244" s="405" t="s">
        <v>5391</v>
      </c>
      <c r="D244" s="639"/>
      <c r="E244" s="373">
        <v>765</v>
      </c>
      <c r="F244" s="373" t="s">
        <v>4521</v>
      </c>
      <c r="G244" s="412">
        <v>42653</v>
      </c>
      <c r="H244" s="415" t="s">
        <v>6518</v>
      </c>
      <c r="I244" s="417" t="s">
        <v>6519</v>
      </c>
      <c r="J244" s="418" t="s">
        <v>1113</v>
      </c>
      <c r="K244" s="374"/>
      <c r="L244" s="418" t="s">
        <v>1113</v>
      </c>
      <c r="M244" s="374"/>
      <c r="N244" s="420" t="s">
        <v>1113</v>
      </c>
      <c r="O244" s="420"/>
      <c r="P244" s="420"/>
      <c r="Q244" s="375"/>
      <c r="R244" s="376"/>
    </row>
    <row r="245" spans="1:18" s="203" customFormat="1" ht="19.5" x14ac:dyDescent="0.2">
      <c r="A245" s="631">
        <v>134</v>
      </c>
      <c r="B245" s="634" t="s">
        <v>6520</v>
      </c>
      <c r="C245" s="405" t="s">
        <v>6521</v>
      </c>
      <c r="D245" s="637" t="s">
        <v>6631</v>
      </c>
      <c r="E245" s="373">
        <v>585</v>
      </c>
      <c r="F245" s="373" t="s">
        <v>4521</v>
      </c>
      <c r="G245" s="412">
        <v>42655</v>
      </c>
      <c r="H245" s="415" t="s">
        <v>6522</v>
      </c>
      <c r="I245" s="417" t="s">
        <v>6523</v>
      </c>
      <c r="J245" s="418" t="s">
        <v>1113</v>
      </c>
      <c r="K245" s="374"/>
      <c r="L245" s="418" t="s">
        <v>1113</v>
      </c>
      <c r="M245" s="374"/>
      <c r="N245" s="420"/>
      <c r="O245" s="420"/>
      <c r="P245" s="420" t="s">
        <v>1113</v>
      </c>
      <c r="Q245" s="375"/>
      <c r="R245" s="376"/>
    </row>
    <row r="246" spans="1:18" s="203" customFormat="1" ht="19.5" x14ac:dyDescent="0.2">
      <c r="A246" s="633"/>
      <c r="B246" s="636"/>
      <c r="C246" s="405" t="s">
        <v>6483</v>
      </c>
      <c r="D246" s="639"/>
      <c r="E246" s="373">
        <v>240.52</v>
      </c>
      <c r="F246" s="373" t="s">
        <v>4521</v>
      </c>
      <c r="G246" s="412">
        <v>42655</v>
      </c>
      <c r="H246" s="415" t="s">
        <v>6524</v>
      </c>
      <c r="I246" s="417" t="s">
        <v>6525</v>
      </c>
      <c r="J246" s="418" t="s">
        <v>1113</v>
      </c>
      <c r="K246" s="374"/>
      <c r="L246" s="418" t="s">
        <v>1113</v>
      </c>
      <c r="M246" s="374"/>
      <c r="N246" s="420" t="s">
        <v>1113</v>
      </c>
      <c r="O246" s="420"/>
      <c r="P246" s="420"/>
      <c r="Q246" s="375" t="s">
        <v>1113</v>
      </c>
      <c r="R246" s="376"/>
    </row>
    <row r="247" spans="1:18" s="203" customFormat="1" ht="22.5" x14ac:dyDescent="0.2">
      <c r="A247" s="408">
        <v>135</v>
      </c>
      <c r="B247" s="409" t="s">
        <v>6526</v>
      </c>
      <c r="C247" s="405" t="s">
        <v>4189</v>
      </c>
      <c r="D247" s="405" t="s">
        <v>6527</v>
      </c>
      <c r="E247" s="373">
        <v>3130</v>
      </c>
      <c r="F247" s="373" t="s">
        <v>4521</v>
      </c>
      <c r="G247" s="412">
        <v>42661</v>
      </c>
      <c r="H247" s="415" t="s">
        <v>6528</v>
      </c>
      <c r="I247" s="417" t="s">
        <v>6529</v>
      </c>
      <c r="J247" s="418" t="s">
        <v>1113</v>
      </c>
      <c r="K247" s="374"/>
      <c r="L247" s="418" t="s">
        <v>1113</v>
      </c>
      <c r="M247" s="374"/>
      <c r="N247" s="420" t="s">
        <v>1113</v>
      </c>
      <c r="O247" s="420"/>
      <c r="P247" s="420"/>
      <c r="Q247" s="375"/>
      <c r="R247" s="376"/>
    </row>
    <row r="248" spans="1:18" s="203" customFormat="1" ht="33.75" x14ac:dyDescent="0.2">
      <c r="A248" s="408">
        <v>136</v>
      </c>
      <c r="B248" s="409" t="s">
        <v>6530</v>
      </c>
      <c r="C248" s="405" t="s">
        <v>6632</v>
      </c>
      <c r="D248" s="405" t="s">
        <v>6633</v>
      </c>
      <c r="E248" s="373">
        <v>3000</v>
      </c>
      <c r="F248" s="373" t="s">
        <v>4521</v>
      </c>
      <c r="G248" s="412">
        <v>42660</v>
      </c>
      <c r="H248" s="415" t="s">
        <v>6531</v>
      </c>
      <c r="I248" s="417" t="s">
        <v>6532</v>
      </c>
      <c r="J248" s="418" t="s">
        <v>1113</v>
      </c>
      <c r="K248" s="374"/>
      <c r="L248" s="418" t="s">
        <v>1113</v>
      </c>
      <c r="M248" s="374"/>
      <c r="N248" s="420" t="s">
        <v>1113</v>
      </c>
      <c r="O248" s="420"/>
      <c r="P248" s="420"/>
      <c r="Q248" s="375"/>
      <c r="R248" s="376"/>
    </row>
    <row r="249" spans="1:18" s="203" customFormat="1" ht="22.5" x14ac:dyDescent="0.2">
      <c r="A249" s="408">
        <v>137</v>
      </c>
      <c r="B249" s="409" t="s">
        <v>6533</v>
      </c>
      <c r="C249" s="405" t="s">
        <v>6185</v>
      </c>
      <c r="D249" s="405" t="s">
        <v>6186</v>
      </c>
      <c r="E249" s="373">
        <v>800</v>
      </c>
      <c r="F249" s="373" t="s">
        <v>4521</v>
      </c>
      <c r="G249" s="412">
        <v>42656</v>
      </c>
      <c r="H249" s="415" t="s">
        <v>6534</v>
      </c>
      <c r="I249" s="417" t="s">
        <v>6535</v>
      </c>
      <c r="J249" s="418" t="s">
        <v>1113</v>
      </c>
      <c r="K249" s="374"/>
      <c r="L249" s="418" t="s">
        <v>1113</v>
      </c>
      <c r="M249" s="374"/>
      <c r="N249" s="420" t="s">
        <v>1113</v>
      </c>
      <c r="O249" s="420"/>
      <c r="P249" s="420"/>
      <c r="Q249" s="375"/>
      <c r="R249" s="376"/>
    </row>
    <row r="250" spans="1:18" s="203" customFormat="1" ht="29.25" x14ac:dyDescent="0.2">
      <c r="A250" s="408">
        <v>138</v>
      </c>
      <c r="B250" s="409" t="s">
        <v>6536</v>
      </c>
      <c r="C250" s="405" t="s">
        <v>6537</v>
      </c>
      <c r="D250" s="405" t="s">
        <v>6538</v>
      </c>
      <c r="E250" s="373">
        <v>1869</v>
      </c>
      <c r="F250" s="373" t="s">
        <v>4521</v>
      </c>
      <c r="G250" s="412">
        <v>42667</v>
      </c>
      <c r="H250" s="415" t="s">
        <v>6634</v>
      </c>
      <c r="I250" s="417" t="s">
        <v>6539</v>
      </c>
      <c r="J250" s="418" t="s">
        <v>1113</v>
      </c>
      <c r="K250" s="374"/>
      <c r="L250" s="418" t="s">
        <v>1113</v>
      </c>
      <c r="M250" s="374"/>
      <c r="N250" s="420" t="s">
        <v>1113</v>
      </c>
      <c r="O250" s="420"/>
      <c r="P250" s="420"/>
      <c r="Q250" s="375"/>
      <c r="R250" s="376"/>
    </row>
    <row r="251" spans="1:18" s="203" customFormat="1" ht="33.75" x14ac:dyDescent="0.2">
      <c r="A251" s="408">
        <v>139</v>
      </c>
      <c r="B251" s="409" t="s">
        <v>6540</v>
      </c>
      <c r="C251" s="405" t="s">
        <v>6541</v>
      </c>
      <c r="D251" s="405" t="s">
        <v>6635</v>
      </c>
      <c r="E251" s="373">
        <v>1017</v>
      </c>
      <c r="F251" s="373" t="s">
        <v>4402</v>
      </c>
      <c r="G251" s="412">
        <v>42682</v>
      </c>
      <c r="H251" s="415" t="s">
        <v>6542</v>
      </c>
      <c r="I251" s="417" t="s">
        <v>6543</v>
      </c>
      <c r="J251" s="418" t="s">
        <v>1113</v>
      </c>
      <c r="K251" s="374"/>
      <c r="L251" s="418" t="s">
        <v>1113</v>
      </c>
      <c r="M251" s="374"/>
      <c r="N251" s="420" t="s">
        <v>1113</v>
      </c>
      <c r="O251" s="420"/>
      <c r="P251" s="420"/>
      <c r="Q251" s="375"/>
      <c r="R251" s="376"/>
    </row>
    <row r="252" spans="1:18" s="203" customFormat="1" ht="33.75" x14ac:dyDescent="0.2">
      <c r="A252" s="408">
        <v>140</v>
      </c>
      <c r="B252" s="409" t="s">
        <v>6544</v>
      </c>
      <c r="C252" s="405" t="s">
        <v>6545</v>
      </c>
      <c r="D252" s="405" t="s">
        <v>6546</v>
      </c>
      <c r="E252" s="373">
        <v>522.28</v>
      </c>
      <c r="F252" s="373" t="s">
        <v>4402</v>
      </c>
      <c r="G252" s="412">
        <v>42684</v>
      </c>
      <c r="H252" s="415" t="s">
        <v>6547</v>
      </c>
      <c r="I252" s="417" t="s">
        <v>6548</v>
      </c>
      <c r="J252" s="418" t="s">
        <v>1113</v>
      </c>
      <c r="K252" s="374"/>
      <c r="L252" s="418" t="s">
        <v>1113</v>
      </c>
      <c r="M252" s="374"/>
      <c r="N252" s="420" t="s">
        <v>1113</v>
      </c>
      <c r="O252" s="420"/>
      <c r="P252" s="420"/>
      <c r="Q252" s="375"/>
      <c r="R252" s="376"/>
    </row>
    <row r="253" spans="1:18" s="203" customFormat="1" ht="31.5" customHeight="1" x14ac:dyDescent="0.2">
      <c r="A253" s="631">
        <v>141</v>
      </c>
      <c r="B253" s="634" t="s">
        <v>6549</v>
      </c>
      <c r="C253" s="405" t="s">
        <v>5998</v>
      </c>
      <c r="D253" s="637" t="s">
        <v>6550</v>
      </c>
      <c r="E253" s="373">
        <v>25.97</v>
      </c>
      <c r="F253" s="373" t="s">
        <v>4402</v>
      </c>
      <c r="G253" s="640">
        <v>42684</v>
      </c>
      <c r="H253" s="415" t="s">
        <v>6551</v>
      </c>
      <c r="I253" s="417" t="s">
        <v>6552</v>
      </c>
      <c r="J253" s="418" t="s">
        <v>1113</v>
      </c>
      <c r="K253" s="374"/>
      <c r="L253" s="418" t="s">
        <v>1113</v>
      </c>
      <c r="M253" s="374"/>
      <c r="N253" s="420" t="s">
        <v>1113</v>
      </c>
      <c r="O253" s="420"/>
      <c r="P253" s="420"/>
      <c r="Q253" s="375"/>
      <c r="R253" s="376"/>
    </row>
    <row r="254" spans="1:18" s="203" customFormat="1" ht="31.5" customHeight="1" x14ac:dyDescent="0.2">
      <c r="A254" s="632"/>
      <c r="B254" s="635"/>
      <c r="C254" s="405" t="s">
        <v>6003</v>
      </c>
      <c r="D254" s="638"/>
      <c r="E254" s="373">
        <v>98.89</v>
      </c>
      <c r="F254" s="373" t="s">
        <v>4402</v>
      </c>
      <c r="G254" s="641"/>
      <c r="H254" s="415" t="s">
        <v>6553</v>
      </c>
      <c r="I254" s="417" t="s">
        <v>6554</v>
      </c>
      <c r="J254" s="418" t="s">
        <v>1113</v>
      </c>
      <c r="K254" s="374"/>
      <c r="L254" s="418" t="s">
        <v>1113</v>
      </c>
      <c r="M254" s="374"/>
      <c r="N254" s="420" t="s">
        <v>1113</v>
      </c>
      <c r="O254" s="420"/>
      <c r="P254" s="420"/>
      <c r="Q254" s="375"/>
      <c r="R254" s="376"/>
    </row>
    <row r="255" spans="1:18" s="203" customFormat="1" ht="31.5" customHeight="1" x14ac:dyDescent="0.2">
      <c r="A255" s="632"/>
      <c r="B255" s="635"/>
      <c r="C255" s="405" t="s">
        <v>149</v>
      </c>
      <c r="D255" s="638"/>
      <c r="E255" s="373">
        <v>30.5</v>
      </c>
      <c r="F255" s="373" t="s">
        <v>4402</v>
      </c>
      <c r="G255" s="641"/>
      <c r="H255" s="415" t="s">
        <v>6551</v>
      </c>
      <c r="I255" s="417" t="s">
        <v>6555</v>
      </c>
      <c r="J255" s="418" t="s">
        <v>1113</v>
      </c>
      <c r="K255" s="374"/>
      <c r="L255" s="418" t="s">
        <v>1113</v>
      </c>
      <c r="M255" s="374"/>
      <c r="N255" s="420" t="s">
        <v>1113</v>
      </c>
      <c r="O255" s="420"/>
      <c r="P255" s="420"/>
      <c r="Q255" s="375"/>
      <c r="R255" s="376"/>
    </row>
    <row r="256" spans="1:18" s="203" customFormat="1" ht="31.5" customHeight="1" x14ac:dyDescent="0.2">
      <c r="A256" s="632"/>
      <c r="B256" s="635"/>
      <c r="C256" s="405" t="s">
        <v>2248</v>
      </c>
      <c r="D256" s="638"/>
      <c r="E256" s="373">
        <v>93.1</v>
      </c>
      <c r="F256" s="373" t="s">
        <v>4402</v>
      </c>
      <c r="G256" s="641"/>
      <c r="H256" s="415" t="s">
        <v>6556</v>
      </c>
      <c r="I256" s="417" t="s">
        <v>6557</v>
      </c>
      <c r="J256" s="418" t="s">
        <v>1113</v>
      </c>
      <c r="K256" s="374"/>
      <c r="L256" s="418" t="s">
        <v>1113</v>
      </c>
      <c r="M256" s="374"/>
      <c r="N256" s="420" t="s">
        <v>1113</v>
      </c>
      <c r="O256" s="420"/>
      <c r="P256" s="420"/>
      <c r="Q256" s="375"/>
      <c r="R256" s="376"/>
    </row>
    <row r="257" spans="1:18" s="203" customFormat="1" ht="31.5" customHeight="1" x14ac:dyDescent="0.2">
      <c r="A257" s="633"/>
      <c r="B257" s="636"/>
      <c r="C257" s="405" t="s">
        <v>147</v>
      </c>
      <c r="D257" s="639"/>
      <c r="E257" s="373">
        <v>150</v>
      </c>
      <c r="F257" s="373" t="s">
        <v>4402</v>
      </c>
      <c r="G257" s="642"/>
      <c r="H257" s="415" t="s">
        <v>6553</v>
      </c>
      <c r="I257" s="417" t="s">
        <v>6558</v>
      </c>
      <c r="J257" s="418" t="s">
        <v>1113</v>
      </c>
      <c r="K257" s="374"/>
      <c r="L257" s="418" t="s">
        <v>1113</v>
      </c>
      <c r="M257" s="374"/>
      <c r="N257" s="420" t="s">
        <v>1113</v>
      </c>
      <c r="O257" s="420"/>
      <c r="P257" s="420"/>
      <c r="Q257" s="375"/>
      <c r="R257" s="376"/>
    </row>
    <row r="258" spans="1:18" s="203" customFormat="1" ht="22.5" x14ac:dyDescent="0.2">
      <c r="A258" s="408">
        <v>142</v>
      </c>
      <c r="B258" s="409" t="s">
        <v>6559</v>
      </c>
      <c r="C258" s="405" t="s">
        <v>5876</v>
      </c>
      <c r="D258" s="405" t="s">
        <v>6560</v>
      </c>
      <c r="E258" s="373">
        <v>119.37</v>
      </c>
      <c r="F258" s="373" t="s">
        <v>4402</v>
      </c>
      <c r="G258" s="412">
        <v>42690</v>
      </c>
      <c r="H258" s="415" t="s">
        <v>6561</v>
      </c>
      <c r="I258" s="417" t="s">
        <v>6562</v>
      </c>
      <c r="J258" s="418" t="s">
        <v>1113</v>
      </c>
      <c r="K258" s="374"/>
      <c r="L258" s="418" t="s">
        <v>1113</v>
      </c>
      <c r="M258" s="374"/>
      <c r="N258" s="420"/>
      <c r="O258" s="420"/>
      <c r="P258" s="420" t="s">
        <v>1113</v>
      </c>
      <c r="Q258" s="375"/>
      <c r="R258" s="376"/>
    </row>
    <row r="259" spans="1:18" s="203" customFormat="1" ht="22.5" x14ac:dyDescent="0.2">
      <c r="A259" s="408">
        <v>143</v>
      </c>
      <c r="B259" s="409" t="s">
        <v>6563</v>
      </c>
      <c r="C259" s="405" t="s">
        <v>5876</v>
      </c>
      <c r="D259" s="405" t="s">
        <v>6564</v>
      </c>
      <c r="E259" s="373">
        <v>1020</v>
      </c>
      <c r="F259" s="373" t="s">
        <v>4402</v>
      </c>
      <c r="G259" s="412">
        <v>42682</v>
      </c>
      <c r="H259" s="415" t="s">
        <v>6565</v>
      </c>
      <c r="I259" s="417" t="s">
        <v>6566</v>
      </c>
      <c r="J259" s="418" t="s">
        <v>1113</v>
      </c>
      <c r="K259" s="374"/>
      <c r="L259" s="418" t="s">
        <v>1113</v>
      </c>
      <c r="M259" s="374"/>
      <c r="N259" s="420"/>
      <c r="O259" s="420"/>
      <c r="P259" s="420" t="s">
        <v>1113</v>
      </c>
      <c r="Q259" s="375"/>
      <c r="R259" s="376"/>
    </row>
    <row r="260" spans="1:18" s="203" customFormat="1" ht="31.5" customHeight="1" x14ac:dyDescent="0.2">
      <c r="A260" s="631">
        <v>144</v>
      </c>
      <c r="B260" s="672" t="s">
        <v>6567</v>
      </c>
      <c r="C260" s="405" t="s">
        <v>5876</v>
      </c>
      <c r="D260" s="637" t="s">
        <v>5868</v>
      </c>
      <c r="E260" s="373">
        <v>174.4</v>
      </c>
      <c r="F260" s="373" t="s">
        <v>4402</v>
      </c>
      <c r="G260" s="412">
        <v>42698</v>
      </c>
      <c r="H260" s="415" t="s">
        <v>6568</v>
      </c>
      <c r="I260" s="417" t="s">
        <v>6569</v>
      </c>
      <c r="J260" s="418" t="s">
        <v>1113</v>
      </c>
      <c r="K260" s="374"/>
      <c r="L260" s="418" t="s">
        <v>1113</v>
      </c>
      <c r="M260" s="374"/>
      <c r="N260" s="420"/>
      <c r="O260" s="420"/>
      <c r="P260" s="420" t="s">
        <v>1113</v>
      </c>
      <c r="Q260" s="375"/>
      <c r="R260" s="376"/>
    </row>
    <row r="261" spans="1:18" s="203" customFormat="1" ht="31.5" customHeight="1" x14ac:dyDescent="0.2">
      <c r="A261" s="633"/>
      <c r="B261" s="673"/>
      <c r="C261" s="405" t="s">
        <v>6570</v>
      </c>
      <c r="D261" s="639"/>
      <c r="E261" s="373">
        <v>1225</v>
      </c>
      <c r="F261" s="373" t="s">
        <v>4402</v>
      </c>
      <c r="G261" s="412">
        <v>42698</v>
      </c>
      <c r="H261" s="415" t="s">
        <v>6568</v>
      </c>
      <c r="I261" s="417" t="s">
        <v>6571</v>
      </c>
      <c r="J261" s="418" t="s">
        <v>1113</v>
      </c>
      <c r="K261" s="374"/>
      <c r="L261" s="418" t="s">
        <v>1113</v>
      </c>
      <c r="M261" s="374"/>
      <c r="N261" s="420"/>
      <c r="O261" s="420"/>
      <c r="P261" s="420" t="s">
        <v>1113</v>
      </c>
      <c r="Q261" s="375"/>
      <c r="R261" s="376"/>
    </row>
    <row r="262" spans="1:18" s="203" customFormat="1" ht="33.75" customHeight="1" x14ac:dyDescent="0.2">
      <c r="A262" s="631">
        <v>145</v>
      </c>
      <c r="B262" s="634" t="s">
        <v>6572</v>
      </c>
      <c r="C262" s="405" t="s">
        <v>6573</v>
      </c>
      <c r="D262" s="637" t="s">
        <v>6636</v>
      </c>
      <c r="E262" s="373">
        <v>385</v>
      </c>
      <c r="F262" s="373" t="s">
        <v>4402</v>
      </c>
      <c r="G262" s="412">
        <v>42695</v>
      </c>
      <c r="H262" s="415" t="s">
        <v>6574</v>
      </c>
      <c r="I262" s="417" t="s">
        <v>6575</v>
      </c>
      <c r="J262" s="418" t="s">
        <v>1113</v>
      </c>
      <c r="K262" s="374"/>
      <c r="L262" s="418" t="s">
        <v>1113</v>
      </c>
      <c r="M262" s="374"/>
      <c r="N262" s="420"/>
      <c r="O262" s="420"/>
      <c r="P262" s="420" t="s">
        <v>1113</v>
      </c>
      <c r="Q262" s="375"/>
      <c r="R262" s="376"/>
    </row>
    <row r="263" spans="1:18" s="203" customFormat="1" ht="31.5" customHeight="1" x14ac:dyDescent="0.2">
      <c r="A263" s="633"/>
      <c r="B263" s="636"/>
      <c r="C263" s="405" t="s">
        <v>6576</v>
      </c>
      <c r="D263" s="639"/>
      <c r="E263" s="373">
        <v>101</v>
      </c>
      <c r="F263" s="373" t="s">
        <v>4402</v>
      </c>
      <c r="G263" s="412">
        <v>42695</v>
      </c>
      <c r="H263" s="415" t="s">
        <v>6577</v>
      </c>
      <c r="I263" s="417" t="s">
        <v>6578</v>
      </c>
      <c r="J263" s="418" t="s">
        <v>1113</v>
      </c>
      <c r="K263" s="374"/>
      <c r="L263" s="418" t="s">
        <v>1113</v>
      </c>
      <c r="M263" s="374"/>
      <c r="N263" s="420"/>
      <c r="O263" s="420"/>
      <c r="P263" s="420" t="s">
        <v>1113</v>
      </c>
      <c r="Q263" s="375"/>
      <c r="R263" s="376"/>
    </row>
    <row r="264" spans="1:18" s="203" customFormat="1" ht="33.75" x14ac:dyDescent="0.2">
      <c r="A264" s="408">
        <v>146</v>
      </c>
      <c r="B264" s="409" t="s">
        <v>6579</v>
      </c>
      <c r="C264" s="405" t="s">
        <v>6580</v>
      </c>
      <c r="D264" s="405" t="s">
        <v>6581</v>
      </c>
      <c r="E264" s="373">
        <v>1875</v>
      </c>
      <c r="F264" s="373" t="s">
        <v>4402</v>
      </c>
      <c r="G264" s="412">
        <v>42698</v>
      </c>
      <c r="H264" s="415" t="s">
        <v>6582</v>
      </c>
      <c r="I264" s="417" t="s">
        <v>6583</v>
      </c>
      <c r="J264" s="418"/>
      <c r="K264" s="418" t="s">
        <v>1113</v>
      </c>
      <c r="L264" s="418" t="s">
        <v>1113</v>
      </c>
      <c r="M264" s="374"/>
      <c r="N264" s="420"/>
      <c r="O264" s="420"/>
      <c r="P264" s="420"/>
      <c r="Q264" s="375" t="s">
        <v>1113</v>
      </c>
      <c r="R264" s="376"/>
    </row>
    <row r="265" spans="1:18" s="203" customFormat="1" ht="29.25" x14ac:dyDescent="0.2">
      <c r="A265" s="408">
        <v>147</v>
      </c>
      <c r="B265" s="409" t="s">
        <v>6584</v>
      </c>
      <c r="C265" s="405" t="s">
        <v>6018</v>
      </c>
      <c r="D265" s="405" t="s">
        <v>6419</v>
      </c>
      <c r="E265" s="373">
        <v>250</v>
      </c>
      <c r="F265" s="373" t="s">
        <v>4402</v>
      </c>
      <c r="G265" s="412">
        <v>42704</v>
      </c>
      <c r="H265" s="415" t="s">
        <v>6585</v>
      </c>
      <c r="I265" s="417" t="s">
        <v>6586</v>
      </c>
      <c r="J265" s="418" t="s">
        <v>1113</v>
      </c>
      <c r="K265" s="374"/>
      <c r="L265" s="418" t="s">
        <v>1113</v>
      </c>
      <c r="M265" s="374"/>
      <c r="N265" s="420" t="s">
        <v>1113</v>
      </c>
      <c r="O265" s="420"/>
      <c r="P265" s="420"/>
      <c r="Q265" s="375"/>
      <c r="R265" s="376"/>
    </row>
    <row r="266" spans="1:18" s="203" customFormat="1" ht="19.5" x14ac:dyDescent="0.2">
      <c r="A266" s="408">
        <v>148</v>
      </c>
      <c r="B266" s="409" t="s">
        <v>6587</v>
      </c>
      <c r="C266" s="405" t="s">
        <v>4157</v>
      </c>
      <c r="D266" s="405" t="s">
        <v>6588</v>
      </c>
      <c r="E266" s="373">
        <v>2486</v>
      </c>
      <c r="F266" s="373" t="s">
        <v>4402</v>
      </c>
      <c r="G266" s="412">
        <v>42702</v>
      </c>
      <c r="H266" s="415" t="s">
        <v>6589</v>
      </c>
      <c r="I266" s="417" t="s">
        <v>6590</v>
      </c>
      <c r="J266" s="418" t="s">
        <v>1113</v>
      </c>
      <c r="K266" s="374"/>
      <c r="L266" s="418" t="s">
        <v>1113</v>
      </c>
      <c r="M266" s="374"/>
      <c r="N266" s="420"/>
      <c r="O266" s="420"/>
      <c r="P266" s="420"/>
      <c r="Q266" s="375" t="s">
        <v>1113</v>
      </c>
      <c r="R266" s="376"/>
    </row>
    <row r="267" spans="1:18" s="203" customFormat="1" ht="22.5" x14ac:dyDescent="0.2">
      <c r="A267" s="408">
        <v>149</v>
      </c>
      <c r="B267" s="409" t="s">
        <v>6591</v>
      </c>
      <c r="C267" s="405" t="s">
        <v>4063</v>
      </c>
      <c r="D267" s="405" t="s">
        <v>6592</v>
      </c>
      <c r="E267" s="373">
        <v>120</v>
      </c>
      <c r="F267" s="373" t="s">
        <v>4402</v>
      </c>
      <c r="G267" s="412">
        <v>42702</v>
      </c>
      <c r="H267" s="415" t="s">
        <v>6589</v>
      </c>
      <c r="I267" s="417" t="s">
        <v>6593</v>
      </c>
      <c r="J267" s="418" t="s">
        <v>1113</v>
      </c>
      <c r="K267" s="374"/>
      <c r="L267" s="418" t="s">
        <v>1113</v>
      </c>
      <c r="M267" s="374"/>
      <c r="N267" s="420" t="s">
        <v>1113</v>
      </c>
      <c r="O267" s="420"/>
      <c r="P267" s="420"/>
      <c r="Q267" s="375"/>
      <c r="R267" s="376"/>
    </row>
    <row r="268" spans="1:18" s="203" customFormat="1" ht="29.25" x14ac:dyDescent="0.2">
      <c r="A268" s="408">
        <v>150</v>
      </c>
      <c r="B268" s="409" t="s">
        <v>6594</v>
      </c>
      <c r="C268" s="405" t="s">
        <v>5976</v>
      </c>
      <c r="D268" s="405" t="s">
        <v>6637</v>
      </c>
      <c r="E268" s="373">
        <v>882.95</v>
      </c>
      <c r="F268" s="373" t="s">
        <v>6595</v>
      </c>
      <c r="G268" s="412">
        <v>42706</v>
      </c>
      <c r="H268" s="415" t="s">
        <v>5874</v>
      </c>
      <c r="I268" s="417" t="s">
        <v>6596</v>
      </c>
      <c r="J268" s="418" t="s">
        <v>1113</v>
      </c>
      <c r="K268" s="374"/>
      <c r="L268" s="418" t="s">
        <v>1113</v>
      </c>
      <c r="M268" s="374"/>
      <c r="N268" s="420" t="s">
        <v>1113</v>
      </c>
      <c r="O268" s="420"/>
      <c r="P268" s="420"/>
      <c r="Q268" s="375"/>
      <c r="R268" s="376"/>
    </row>
    <row r="269" spans="1:18" s="203" customFormat="1" ht="45" x14ac:dyDescent="0.2">
      <c r="A269" s="408">
        <v>151</v>
      </c>
      <c r="B269" s="411" t="s">
        <v>6597</v>
      </c>
      <c r="C269" s="405" t="s">
        <v>6638</v>
      </c>
      <c r="D269" s="405" t="s">
        <v>6598</v>
      </c>
      <c r="E269" s="373">
        <v>565.28</v>
      </c>
      <c r="F269" s="373" t="s">
        <v>6595</v>
      </c>
      <c r="G269" s="412">
        <v>42723</v>
      </c>
      <c r="H269" s="415" t="s">
        <v>6599</v>
      </c>
      <c r="I269" s="417" t="s">
        <v>6600</v>
      </c>
      <c r="J269" s="420"/>
      <c r="K269" s="420" t="s">
        <v>1113</v>
      </c>
      <c r="L269" s="420" t="s">
        <v>1113</v>
      </c>
      <c r="M269" s="397"/>
      <c r="N269" s="420"/>
      <c r="O269" s="420"/>
      <c r="P269" s="420"/>
      <c r="Q269" s="375" t="s">
        <v>1113</v>
      </c>
      <c r="R269" s="376" t="s">
        <v>7342</v>
      </c>
    </row>
    <row r="270" spans="1:18" s="347" customFormat="1" ht="45" x14ac:dyDescent="0.2">
      <c r="A270" s="384">
        <v>152</v>
      </c>
      <c r="B270" s="389" t="s">
        <v>6601</v>
      </c>
      <c r="C270" s="399" t="s">
        <v>5752</v>
      </c>
      <c r="D270" s="399" t="s">
        <v>4674</v>
      </c>
      <c r="E270" s="422">
        <v>101000</v>
      </c>
      <c r="F270" s="239" t="s">
        <v>3962</v>
      </c>
      <c r="G270" s="401">
        <v>42397</v>
      </c>
      <c r="H270" s="390" t="s">
        <v>6237</v>
      </c>
      <c r="I270" s="391" t="s">
        <v>6236</v>
      </c>
      <c r="J270" s="371" t="s">
        <v>1113</v>
      </c>
      <c r="K270" s="423"/>
      <c r="L270" s="371" t="s">
        <v>1113</v>
      </c>
      <c r="M270" s="423"/>
      <c r="N270" s="371" t="s">
        <v>1113</v>
      </c>
      <c r="O270" s="389"/>
      <c r="P270" s="389"/>
      <c r="Q270" s="389"/>
      <c r="R270" s="429"/>
    </row>
    <row r="271" spans="1:18" s="347" customFormat="1" ht="34.5" thickBot="1" x14ac:dyDescent="0.25">
      <c r="A271" s="385">
        <v>153</v>
      </c>
      <c r="B271" s="348" t="s">
        <v>6602</v>
      </c>
      <c r="C271" s="400" t="s">
        <v>5200</v>
      </c>
      <c r="D271" s="400" t="s">
        <v>5201</v>
      </c>
      <c r="E271" s="424">
        <v>69000</v>
      </c>
      <c r="F271" s="242" t="s">
        <v>4005</v>
      </c>
      <c r="G271" s="402">
        <v>42551</v>
      </c>
      <c r="H271" s="243" t="s">
        <v>6235</v>
      </c>
      <c r="I271" s="386" t="s">
        <v>6234</v>
      </c>
      <c r="J271" s="378" t="s">
        <v>1113</v>
      </c>
      <c r="K271" s="387"/>
      <c r="L271" s="378" t="s">
        <v>1113</v>
      </c>
      <c r="M271" s="387"/>
      <c r="N271" s="378" t="s">
        <v>1113</v>
      </c>
      <c r="O271" s="387"/>
      <c r="P271" s="388"/>
      <c r="Q271" s="348"/>
      <c r="R271" s="379"/>
    </row>
    <row r="272" spans="1:18" s="426" customFormat="1" ht="15.75" thickTop="1" x14ac:dyDescent="0.25">
      <c r="A272" s="349"/>
      <c r="B272" s="350"/>
      <c r="C272" s="351"/>
      <c r="D272" s="425"/>
      <c r="E272" s="352"/>
      <c r="F272" s="352"/>
      <c r="G272" s="352"/>
      <c r="H272" s="352" t="s">
        <v>6603</v>
      </c>
      <c r="I272" s="353"/>
      <c r="J272" s="354"/>
      <c r="K272" s="354"/>
      <c r="L272" s="354"/>
      <c r="M272" s="354"/>
      <c r="N272" s="355"/>
      <c r="O272" s="355"/>
      <c r="P272" s="355"/>
      <c r="Q272" s="355"/>
      <c r="R272" s="356"/>
    </row>
    <row r="273" spans="1:18" s="203" customFormat="1" x14ac:dyDescent="0.2">
      <c r="A273" s="345"/>
      <c r="B273" s="357"/>
      <c r="C273" s="346"/>
      <c r="D273" s="398"/>
      <c r="E273" s="358"/>
      <c r="F273" s="358"/>
      <c r="G273" s="359"/>
      <c r="H273" s="359"/>
      <c r="I273" s="360"/>
      <c r="J273" s="221"/>
      <c r="K273" s="221"/>
      <c r="L273" s="221"/>
      <c r="M273" s="221"/>
      <c r="N273" s="404"/>
      <c r="O273" s="404"/>
      <c r="P273" s="404"/>
      <c r="Q273" s="404"/>
      <c r="R273" s="356"/>
    </row>
    <row r="274" spans="1:18" s="203" customFormat="1" x14ac:dyDescent="0.2">
      <c r="A274" s="361"/>
      <c r="B274" s="221"/>
      <c r="C274" s="224"/>
      <c r="D274" s="398"/>
      <c r="E274" s="225"/>
      <c r="F274" s="220"/>
      <c r="G274" s="224"/>
      <c r="H274" s="224"/>
      <c r="I274" s="338"/>
      <c r="N274" s="204"/>
      <c r="O274" s="204"/>
      <c r="P274" s="204"/>
      <c r="Q274" s="204"/>
      <c r="R274" s="335"/>
    </row>
    <row r="275" spans="1:18" s="203" customFormat="1" x14ac:dyDescent="0.2">
      <c r="A275" s="361"/>
      <c r="B275" s="221"/>
      <c r="C275" s="224"/>
      <c r="D275" s="398"/>
      <c r="E275" s="225"/>
      <c r="F275" s="220"/>
      <c r="G275" s="224"/>
      <c r="H275" s="224"/>
      <c r="I275" s="338"/>
      <c r="N275" s="204"/>
      <c r="O275" s="204"/>
      <c r="P275" s="204"/>
      <c r="Q275" s="204"/>
      <c r="R275" s="335"/>
    </row>
    <row r="276" spans="1:18" s="203" customFormat="1" x14ac:dyDescent="0.2">
      <c r="A276" s="361"/>
      <c r="B276" s="221"/>
      <c r="C276" s="224"/>
      <c r="D276" s="398"/>
      <c r="E276" s="225"/>
      <c r="F276" s="220"/>
      <c r="G276" s="224"/>
      <c r="H276" s="224"/>
      <c r="I276" s="338"/>
      <c r="N276" s="204"/>
      <c r="O276" s="204"/>
      <c r="P276" s="204"/>
      <c r="Q276" s="204"/>
      <c r="R276" s="335"/>
    </row>
    <row r="277" spans="1:18" s="203" customFormat="1" x14ac:dyDescent="0.2">
      <c r="A277" s="361"/>
      <c r="B277" s="221"/>
      <c r="C277" s="224"/>
      <c r="D277" s="398"/>
      <c r="E277" s="225"/>
      <c r="F277" s="220"/>
      <c r="G277" s="224"/>
      <c r="H277" s="224"/>
      <c r="I277" s="338"/>
      <c r="N277" s="204"/>
      <c r="O277" s="204"/>
      <c r="P277" s="204"/>
      <c r="Q277" s="204"/>
      <c r="R277" s="335"/>
    </row>
    <row r="278" spans="1:18" s="203" customFormat="1" x14ac:dyDescent="0.2">
      <c r="A278" s="361"/>
      <c r="B278" s="221"/>
      <c r="C278" s="224"/>
      <c r="D278" s="398"/>
      <c r="E278" s="225"/>
      <c r="F278" s="220"/>
      <c r="G278" s="224"/>
      <c r="H278" s="224"/>
      <c r="I278" s="338"/>
      <c r="N278" s="204"/>
      <c r="O278" s="204"/>
      <c r="P278" s="204"/>
      <c r="Q278" s="204"/>
      <c r="R278" s="335"/>
    </row>
    <row r="279" spans="1:18" s="203" customFormat="1" x14ac:dyDescent="0.2">
      <c r="A279" s="361"/>
      <c r="B279" s="221"/>
      <c r="C279" s="224"/>
      <c r="D279" s="398"/>
      <c r="E279" s="225"/>
      <c r="F279" s="220"/>
      <c r="G279" s="224"/>
      <c r="H279" s="224"/>
      <c r="I279" s="338"/>
      <c r="N279" s="204"/>
      <c r="O279" s="204"/>
      <c r="P279" s="204"/>
      <c r="Q279" s="204"/>
      <c r="R279" s="335"/>
    </row>
    <row r="280" spans="1:18" s="203" customFormat="1" x14ac:dyDescent="0.2">
      <c r="A280" s="361"/>
      <c r="B280" s="221"/>
      <c r="C280" s="224"/>
      <c r="D280" s="398"/>
      <c r="E280" s="225"/>
      <c r="F280" s="220"/>
      <c r="G280" s="224"/>
      <c r="H280" s="224"/>
      <c r="I280" s="338"/>
      <c r="N280" s="204"/>
      <c r="O280" s="204"/>
      <c r="P280" s="204"/>
      <c r="Q280" s="204"/>
      <c r="R280" s="335"/>
    </row>
    <row r="281" spans="1:18" s="203" customFormat="1" x14ac:dyDescent="0.2">
      <c r="A281" s="361"/>
      <c r="B281" s="221"/>
      <c r="C281" s="224"/>
      <c r="D281" s="398"/>
      <c r="E281" s="225"/>
      <c r="F281" s="220"/>
      <c r="G281" s="224"/>
      <c r="H281" s="224"/>
      <c r="I281" s="338"/>
      <c r="N281" s="204"/>
      <c r="O281" s="204"/>
      <c r="P281" s="204"/>
      <c r="Q281" s="204"/>
      <c r="R281" s="335"/>
    </row>
    <row r="282" spans="1:18" s="203" customFormat="1" x14ac:dyDescent="0.2">
      <c r="A282" s="361"/>
      <c r="B282" s="221"/>
      <c r="C282" s="224"/>
      <c r="D282" s="398"/>
      <c r="E282" s="225"/>
      <c r="F282" s="220"/>
      <c r="G282" s="224"/>
      <c r="H282" s="224"/>
      <c r="I282" s="338"/>
      <c r="N282" s="204"/>
      <c r="O282" s="204"/>
      <c r="P282" s="204"/>
      <c r="Q282" s="204"/>
      <c r="R282" s="335"/>
    </row>
    <row r="283" spans="1:18" s="203" customFormat="1" x14ac:dyDescent="0.2">
      <c r="A283" s="361"/>
      <c r="B283" s="221"/>
      <c r="C283" s="224"/>
      <c r="D283" s="398"/>
      <c r="E283" s="225"/>
      <c r="F283" s="220"/>
      <c r="G283" s="224"/>
      <c r="H283" s="224"/>
      <c r="I283" s="338"/>
      <c r="N283" s="204"/>
      <c r="O283" s="204"/>
      <c r="P283" s="204"/>
      <c r="Q283" s="204"/>
      <c r="R283" s="335"/>
    </row>
    <row r="284" spans="1:18" s="203" customFormat="1" x14ac:dyDescent="0.2">
      <c r="A284" s="361"/>
      <c r="B284" s="221"/>
      <c r="C284" s="224"/>
      <c r="D284" s="398"/>
      <c r="E284" s="225"/>
      <c r="F284" s="220"/>
      <c r="G284" s="224"/>
      <c r="H284" s="224"/>
      <c r="I284" s="338"/>
      <c r="N284" s="204"/>
      <c r="O284" s="204"/>
      <c r="P284" s="204"/>
      <c r="Q284" s="204"/>
      <c r="R284" s="335"/>
    </row>
    <row r="285" spans="1:18" s="203" customFormat="1" x14ac:dyDescent="0.2">
      <c r="A285" s="361"/>
      <c r="B285" s="221"/>
      <c r="C285" s="224"/>
      <c r="D285" s="398"/>
      <c r="E285" s="225"/>
      <c r="F285" s="220"/>
      <c r="G285" s="224"/>
      <c r="H285" s="224"/>
      <c r="I285" s="338"/>
      <c r="N285" s="204"/>
      <c r="O285" s="204"/>
      <c r="P285" s="204"/>
      <c r="Q285" s="204"/>
      <c r="R285" s="335"/>
    </row>
    <row r="286" spans="1:18" s="203" customFormat="1" x14ac:dyDescent="0.2">
      <c r="A286" s="361"/>
      <c r="B286" s="221"/>
      <c r="C286" s="224"/>
      <c r="D286" s="398"/>
      <c r="E286" s="225"/>
      <c r="F286" s="220"/>
      <c r="G286" s="224"/>
      <c r="H286" s="224"/>
      <c r="I286" s="338"/>
      <c r="N286" s="204"/>
      <c r="O286" s="204"/>
      <c r="P286" s="204"/>
      <c r="Q286" s="204"/>
      <c r="R286" s="335"/>
    </row>
    <row r="287" spans="1:18" s="203" customFormat="1" x14ac:dyDescent="0.2">
      <c r="A287" s="361"/>
      <c r="B287" s="221"/>
      <c r="C287" s="224"/>
      <c r="D287" s="398"/>
      <c r="E287" s="225"/>
      <c r="F287" s="220"/>
      <c r="G287" s="224"/>
      <c r="H287" s="224"/>
      <c r="I287" s="338"/>
      <c r="N287" s="204"/>
      <c r="O287" s="204"/>
      <c r="P287" s="204"/>
      <c r="Q287" s="204"/>
      <c r="R287" s="335"/>
    </row>
    <row r="288" spans="1:18" s="203" customFormat="1" x14ac:dyDescent="0.2">
      <c r="A288" s="361"/>
      <c r="B288" s="221"/>
      <c r="C288" s="224"/>
      <c r="D288" s="398"/>
      <c r="E288" s="225"/>
      <c r="F288" s="220"/>
      <c r="G288" s="224"/>
      <c r="H288" s="224"/>
      <c r="I288" s="338"/>
      <c r="N288" s="204"/>
      <c r="O288" s="204"/>
      <c r="P288" s="204"/>
      <c r="Q288" s="204"/>
      <c r="R288" s="335"/>
    </row>
    <row r="289" spans="1:18" s="203" customFormat="1" x14ac:dyDescent="0.2">
      <c r="A289" s="361"/>
      <c r="B289" s="221"/>
      <c r="C289" s="224"/>
      <c r="D289" s="398"/>
      <c r="E289" s="225"/>
      <c r="F289" s="220"/>
      <c r="G289" s="224"/>
      <c r="H289" s="224"/>
      <c r="I289" s="338"/>
      <c r="N289" s="204"/>
      <c r="O289" s="204"/>
      <c r="P289" s="204"/>
      <c r="Q289" s="204"/>
      <c r="R289" s="335"/>
    </row>
    <row r="290" spans="1:18" s="203" customFormat="1" x14ac:dyDescent="0.2">
      <c r="A290" s="361"/>
      <c r="B290" s="221"/>
      <c r="C290" s="224"/>
      <c r="D290" s="398"/>
      <c r="E290" s="225"/>
      <c r="F290" s="220"/>
      <c r="G290" s="224"/>
      <c r="H290" s="224"/>
      <c r="I290" s="338"/>
      <c r="N290" s="204"/>
      <c r="O290" s="204"/>
      <c r="P290" s="204"/>
      <c r="Q290" s="204"/>
      <c r="R290" s="335"/>
    </row>
    <row r="291" spans="1:18" s="203" customFormat="1" x14ac:dyDescent="0.2">
      <c r="A291" s="361"/>
      <c r="B291" s="221"/>
      <c r="C291" s="224"/>
      <c r="D291" s="398"/>
      <c r="E291" s="225"/>
      <c r="F291" s="220"/>
      <c r="G291" s="224"/>
      <c r="H291" s="224"/>
      <c r="I291" s="338"/>
      <c r="N291" s="204"/>
      <c r="O291" s="204"/>
      <c r="P291" s="204"/>
      <c r="Q291" s="204"/>
      <c r="R291" s="335"/>
    </row>
    <row r="292" spans="1:18" s="203" customFormat="1" x14ac:dyDescent="0.2">
      <c r="A292" s="361"/>
      <c r="B292" s="221"/>
      <c r="C292" s="224"/>
      <c r="D292" s="398"/>
      <c r="E292" s="225"/>
      <c r="F292" s="220"/>
      <c r="G292" s="224"/>
      <c r="H292" s="224"/>
      <c r="I292" s="338"/>
      <c r="N292" s="204"/>
      <c r="O292" s="204"/>
      <c r="P292" s="204"/>
      <c r="Q292" s="204"/>
      <c r="R292" s="335"/>
    </row>
    <row r="293" spans="1:18" s="203" customFormat="1" x14ac:dyDescent="0.2">
      <c r="A293" s="361"/>
      <c r="B293" s="221"/>
      <c r="C293" s="224"/>
      <c r="D293" s="398"/>
      <c r="E293" s="225"/>
      <c r="F293" s="220"/>
      <c r="G293" s="224"/>
      <c r="H293" s="224"/>
      <c r="I293" s="338"/>
      <c r="N293" s="204"/>
      <c r="O293" s="204"/>
      <c r="P293" s="204"/>
      <c r="Q293" s="204"/>
      <c r="R293" s="335"/>
    </row>
    <row r="294" spans="1:18" s="203" customFormat="1" x14ac:dyDescent="0.2">
      <c r="A294" s="361"/>
      <c r="B294" s="221"/>
      <c r="C294" s="224"/>
      <c r="D294" s="398"/>
      <c r="E294" s="225"/>
      <c r="F294" s="220"/>
      <c r="G294" s="224"/>
      <c r="H294" s="224"/>
      <c r="I294" s="338"/>
      <c r="N294" s="204"/>
      <c r="O294" s="204"/>
      <c r="P294" s="204"/>
      <c r="Q294" s="204"/>
      <c r="R294" s="335"/>
    </row>
    <row r="295" spans="1:18" s="203" customFormat="1" x14ac:dyDescent="0.2">
      <c r="A295" s="361"/>
      <c r="B295" s="221"/>
      <c r="C295" s="224"/>
      <c r="D295" s="398"/>
      <c r="E295" s="225"/>
      <c r="F295" s="220"/>
      <c r="G295" s="224"/>
      <c r="H295" s="224"/>
      <c r="I295" s="338"/>
      <c r="N295" s="204"/>
      <c r="O295" s="204"/>
      <c r="P295" s="204"/>
      <c r="Q295" s="204"/>
      <c r="R295" s="335"/>
    </row>
    <row r="296" spans="1:18" s="203" customFormat="1" x14ac:dyDescent="0.2">
      <c r="A296" s="361"/>
      <c r="B296" s="221"/>
      <c r="C296" s="224"/>
      <c r="D296" s="398"/>
      <c r="E296" s="225"/>
      <c r="F296" s="220"/>
      <c r="G296" s="224"/>
      <c r="H296" s="224"/>
      <c r="I296" s="338"/>
      <c r="N296" s="204"/>
      <c r="O296" s="204"/>
      <c r="P296" s="204"/>
      <c r="Q296" s="204"/>
      <c r="R296" s="335"/>
    </row>
    <row r="297" spans="1:18" s="203" customFormat="1" x14ac:dyDescent="0.2">
      <c r="A297" s="361"/>
      <c r="B297" s="221"/>
      <c r="C297" s="224"/>
      <c r="D297" s="398"/>
      <c r="E297" s="225"/>
      <c r="F297" s="220"/>
      <c r="G297" s="224"/>
      <c r="H297" s="224"/>
      <c r="I297" s="338"/>
      <c r="N297" s="204"/>
      <c r="O297" s="204"/>
      <c r="P297" s="204"/>
      <c r="Q297" s="204"/>
      <c r="R297" s="335"/>
    </row>
    <row r="298" spans="1:18" s="203" customFormat="1" x14ac:dyDescent="0.2">
      <c r="A298" s="361"/>
      <c r="B298" s="221"/>
      <c r="C298" s="224"/>
      <c r="D298" s="398"/>
      <c r="E298" s="225"/>
      <c r="F298" s="220"/>
      <c r="G298" s="224"/>
      <c r="H298" s="224"/>
      <c r="I298" s="338"/>
      <c r="N298" s="204"/>
      <c r="O298" s="204"/>
      <c r="P298" s="204"/>
      <c r="Q298" s="204"/>
      <c r="R298" s="335"/>
    </row>
    <row r="299" spans="1:18" s="203" customFormat="1" x14ac:dyDescent="0.2">
      <c r="A299" s="361"/>
      <c r="B299" s="221"/>
      <c r="C299" s="224"/>
      <c r="D299" s="398"/>
      <c r="E299" s="225"/>
      <c r="F299" s="220"/>
      <c r="G299" s="224"/>
      <c r="H299" s="224"/>
      <c r="I299" s="338"/>
      <c r="N299" s="204"/>
      <c r="O299" s="204"/>
      <c r="P299" s="204"/>
      <c r="Q299" s="204"/>
      <c r="R299" s="335"/>
    </row>
    <row r="300" spans="1:18" s="203" customFormat="1" x14ac:dyDescent="0.2">
      <c r="A300" s="361"/>
      <c r="B300" s="221"/>
      <c r="C300" s="224"/>
      <c r="D300" s="398"/>
      <c r="E300" s="225"/>
      <c r="F300" s="220"/>
      <c r="G300" s="224"/>
      <c r="H300" s="224"/>
      <c r="I300" s="338"/>
      <c r="N300" s="204"/>
      <c r="O300" s="204"/>
      <c r="P300" s="204"/>
      <c r="Q300" s="204"/>
      <c r="R300" s="335"/>
    </row>
    <row r="301" spans="1:18" s="203" customFormat="1" x14ac:dyDescent="0.2">
      <c r="A301" s="361"/>
      <c r="B301" s="221"/>
      <c r="C301" s="224"/>
      <c r="D301" s="398"/>
      <c r="E301" s="225"/>
      <c r="F301" s="220"/>
      <c r="G301" s="224"/>
      <c r="H301" s="224"/>
      <c r="I301" s="338"/>
      <c r="N301" s="204"/>
      <c r="O301" s="204"/>
      <c r="P301" s="204"/>
      <c r="Q301" s="204"/>
      <c r="R301" s="335"/>
    </row>
    <row r="302" spans="1:18" s="203" customFormat="1" x14ac:dyDescent="0.2">
      <c r="A302" s="361"/>
      <c r="B302" s="221"/>
      <c r="C302" s="224"/>
      <c r="D302" s="398"/>
      <c r="E302" s="225"/>
      <c r="F302" s="220"/>
      <c r="G302" s="224"/>
      <c r="H302" s="224"/>
      <c r="I302" s="338"/>
      <c r="N302" s="204"/>
      <c r="O302" s="204"/>
      <c r="P302" s="204"/>
      <c r="Q302" s="204"/>
      <c r="R302" s="335"/>
    </row>
    <row r="303" spans="1:18" s="203" customFormat="1" x14ac:dyDescent="0.2">
      <c r="A303" s="361"/>
      <c r="B303" s="221"/>
      <c r="C303" s="224"/>
      <c r="D303" s="398"/>
      <c r="E303" s="225"/>
      <c r="F303" s="220"/>
      <c r="G303" s="224"/>
      <c r="H303" s="224"/>
      <c r="I303" s="338"/>
      <c r="N303" s="204"/>
      <c r="O303" s="204"/>
      <c r="P303" s="204"/>
      <c r="Q303" s="204"/>
      <c r="R303" s="335"/>
    </row>
    <row r="304" spans="1:18" s="203" customFormat="1" x14ac:dyDescent="0.2">
      <c r="A304" s="361"/>
      <c r="B304" s="221"/>
      <c r="C304" s="224"/>
      <c r="D304" s="398"/>
      <c r="E304" s="225"/>
      <c r="F304" s="220"/>
      <c r="G304" s="224"/>
      <c r="H304" s="224"/>
      <c r="I304" s="338"/>
      <c r="N304" s="204"/>
      <c r="O304" s="204"/>
      <c r="P304" s="204"/>
      <c r="Q304" s="204"/>
      <c r="R304" s="335"/>
    </row>
    <row r="305" spans="1:18" s="203" customFormat="1" x14ac:dyDescent="0.2">
      <c r="A305" s="361"/>
      <c r="B305" s="221"/>
      <c r="C305" s="224"/>
      <c r="D305" s="398"/>
      <c r="E305" s="225"/>
      <c r="F305" s="220"/>
      <c r="G305" s="224"/>
      <c r="H305" s="224"/>
      <c r="I305" s="338"/>
      <c r="N305" s="204"/>
      <c r="O305" s="204"/>
      <c r="P305" s="204"/>
      <c r="Q305" s="204"/>
      <c r="R305" s="335"/>
    </row>
    <row r="306" spans="1:18" s="203" customFormat="1" x14ac:dyDescent="0.2">
      <c r="A306" s="361"/>
      <c r="B306" s="221"/>
      <c r="C306" s="224"/>
      <c r="D306" s="398"/>
      <c r="E306" s="225"/>
      <c r="F306" s="220"/>
      <c r="G306" s="224"/>
      <c r="H306" s="224"/>
      <c r="I306" s="338"/>
      <c r="N306" s="204"/>
      <c r="O306" s="204"/>
      <c r="P306" s="204"/>
      <c r="Q306" s="204"/>
      <c r="R306" s="335"/>
    </row>
    <row r="307" spans="1:18" s="203" customFormat="1" x14ac:dyDescent="0.2">
      <c r="A307" s="361"/>
      <c r="B307" s="221"/>
      <c r="C307" s="224"/>
      <c r="D307" s="398"/>
      <c r="E307" s="225"/>
      <c r="F307" s="220"/>
      <c r="G307" s="224"/>
      <c r="H307" s="224"/>
      <c r="I307" s="338"/>
      <c r="N307" s="204"/>
      <c r="O307" s="204"/>
      <c r="P307" s="204"/>
      <c r="Q307" s="204"/>
      <c r="R307" s="335"/>
    </row>
    <row r="308" spans="1:18" s="203" customFormat="1" x14ac:dyDescent="0.2">
      <c r="A308" s="361"/>
      <c r="B308" s="221"/>
      <c r="C308" s="224"/>
      <c r="D308" s="398"/>
      <c r="E308" s="225"/>
      <c r="F308" s="220"/>
      <c r="G308" s="224"/>
      <c r="H308" s="224"/>
      <c r="I308" s="338"/>
      <c r="N308" s="204"/>
      <c r="O308" s="204"/>
      <c r="P308" s="204"/>
      <c r="Q308" s="204"/>
      <c r="R308" s="335"/>
    </row>
    <row r="309" spans="1:18" s="203" customFormat="1" x14ac:dyDescent="0.2">
      <c r="A309" s="361"/>
      <c r="B309" s="221"/>
      <c r="C309" s="224"/>
      <c r="D309" s="398"/>
      <c r="E309" s="225"/>
      <c r="F309" s="220"/>
      <c r="G309" s="224"/>
      <c r="H309" s="224"/>
      <c r="I309" s="338"/>
      <c r="N309" s="204"/>
      <c r="O309" s="204"/>
      <c r="P309" s="204"/>
      <c r="Q309" s="204"/>
      <c r="R309" s="335"/>
    </row>
    <row r="310" spans="1:18" s="203" customFormat="1" x14ac:dyDescent="0.2">
      <c r="A310" s="361"/>
      <c r="B310" s="221"/>
      <c r="C310" s="224"/>
      <c r="D310" s="398"/>
      <c r="E310" s="225"/>
      <c r="F310" s="220"/>
      <c r="G310" s="224"/>
      <c r="H310" s="224"/>
      <c r="I310" s="338"/>
      <c r="N310" s="204"/>
      <c r="O310" s="204"/>
      <c r="P310" s="204"/>
      <c r="Q310" s="204"/>
      <c r="R310" s="335"/>
    </row>
    <row r="311" spans="1:18" s="203" customFormat="1" x14ac:dyDescent="0.2">
      <c r="A311" s="361"/>
      <c r="B311" s="221"/>
      <c r="C311" s="224"/>
      <c r="D311" s="398"/>
      <c r="E311" s="225"/>
      <c r="F311" s="220"/>
      <c r="G311" s="224"/>
      <c r="H311" s="224"/>
      <c r="I311" s="338"/>
      <c r="N311" s="204"/>
      <c r="O311" s="204"/>
      <c r="P311" s="204"/>
      <c r="Q311" s="204"/>
      <c r="R311" s="335"/>
    </row>
    <row r="312" spans="1:18" s="203" customFormat="1" x14ac:dyDescent="0.2">
      <c r="A312" s="361"/>
      <c r="B312" s="221"/>
      <c r="C312" s="224"/>
      <c r="D312" s="398"/>
      <c r="E312" s="225"/>
      <c r="F312" s="220"/>
      <c r="G312" s="224"/>
      <c r="H312" s="224"/>
      <c r="I312" s="338"/>
      <c r="N312" s="204"/>
      <c r="O312" s="204"/>
      <c r="P312" s="204"/>
      <c r="Q312" s="204"/>
      <c r="R312" s="335"/>
    </row>
    <row r="313" spans="1:18" s="203" customFormat="1" x14ac:dyDescent="0.2">
      <c r="A313" s="361"/>
      <c r="B313" s="221"/>
      <c r="C313" s="224"/>
      <c r="D313" s="398"/>
      <c r="E313" s="225"/>
      <c r="F313" s="220"/>
      <c r="G313" s="224"/>
      <c r="H313" s="224"/>
      <c r="I313" s="338"/>
      <c r="N313" s="204"/>
      <c r="O313" s="204"/>
      <c r="P313" s="204"/>
      <c r="Q313" s="204"/>
      <c r="R313" s="335"/>
    </row>
    <row r="314" spans="1:18" s="203" customFormat="1" x14ac:dyDescent="0.2">
      <c r="A314" s="361"/>
      <c r="B314" s="221"/>
      <c r="C314" s="224"/>
      <c r="D314" s="398"/>
      <c r="E314" s="225"/>
      <c r="F314" s="220"/>
      <c r="G314" s="224"/>
      <c r="H314" s="224"/>
      <c r="I314" s="338"/>
      <c r="N314" s="204"/>
      <c r="O314" s="204"/>
      <c r="P314" s="204"/>
      <c r="Q314" s="204"/>
      <c r="R314" s="335"/>
    </row>
    <row r="315" spans="1:18" s="203" customFormat="1" x14ac:dyDescent="0.2">
      <c r="A315" s="361"/>
      <c r="B315" s="221"/>
      <c r="C315" s="224"/>
      <c r="D315" s="398"/>
      <c r="E315" s="225"/>
      <c r="F315" s="220"/>
      <c r="G315" s="224"/>
      <c r="H315" s="224"/>
      <c r="I315" s="338"/>
      <c r="N315" s="204"/>
      <c r="O315" s="204"/>
      <c r="P315" s="204"/>
      <c r="Q315" s="204"/>
      <c r="R315" s="335"/>
    </row>
    <row r="316" spans="1:18" s="203" customFormat="1" x14ac:dyDescent="0.2">
      <c r="A316" s="361"/>
      <c r="B316" s="221"/>
      <c r="C316" s="224"/>
      <c r="D316" s="398"/>
      <c r="E316" s="225"/>
      <c r="F316" s="220"/>
      <c r="G316" s="224"/>
      <c r="H316" s="224"/>
      <c r="I316" s="338"/>
      <c r="N316" s="204"/>
      <c r="O316" s="204"/>
      <c r="P316" s="204"/>
      <c r="Q316" s="204"/>
      <c r="R316" s="335"/>
    </row>
    <row r="317" spans="1:18" s="203" customFormat="1" x14ac:dyDescent="0.2">
      <c r="A317" s="361"/>
      <c r="B317" s="221"/>
      <c r="C317" s="224"/>
      <c r="D317" s="398"/>
      <c r="E317" s="225"/>
      <c r="F317" s="220"/>
      <c r="G317" s="224"/>
      <c r="H317" s="224"/>
      <c r="I317" s="338"/>
      <c r="N317" s="204"/>
      <c r="O317" s="204"/>
      <c r="P317" s="204"/>
      <c r="Q317" s="204"/>
      <c r="R317" s="335"/>
    </row>
    <row r="318" spans="1:18" s="203" customFormat="1" x14ac:dyDescent="0.2">
      <c r="A318" s="361"/>
      <c r="B318" s="221"/>
      <c r="C318" s="224"/>
      <c r="D318" s="398"/>
      <c r="E318" s="225"/>
      <c r="F318" s="220"/>
      <c r="G318" s="224"/>
      <c r="H318" s="224"/>
      <c r="I318" s="338"/>
      <c r="N318" s="204"/>
      <c r="O318" s="204"/>
      <c r="P318" s="204"/>
      <c r="Q318" s="204"/>
      <c r="R318" s="335"/>
    </row>
    <row r="319" spans="1:18" s="203" customFormat="1" x14ac:dyDescent="0.2">
      <c r="A319" s="361"/>
      <c r="B319" s="221"/>
      <c r="C319" s="224"/>
      <c r="D319" s="398"/>
      <c r="E319" s="225"/>
      <c r="F319" s="220"/>
      <c r="G319" s="224"/>
      <c r="H319" s="224"/>
      <c r="I319" s="338"/>
      <c r="N319" s="204"/>
      <c r="O319" s="204"/>
      <c r="P319" s="204"/>
      <c r="Q319" s="204"/>
      <c r="R319" s="335"/>
    </row>
    <row r="320" spans="1:18" s="203" customFormat="1" x14ac:dyDescent="0.2">
      <c r="A320" s="361"/>
      <c r="B320" s="221"/>
      <c r="C320" s="224"/>
      <c r="D320" s="398"/>
      <c r="E320" s="225"/>
      <c r="F320" s="220"/>
      <c r="G320" s="224"/>
      <c r="H320" s="224"/>
      <c r="I320" s="338"/>
      <c r="N320" s="204"/>
      <c r="O320" s="204"/>
      <c r="P320" s="204"/>
      <c r="Q320" s="204"/>
      <c r="R320" s="335"/>
    </row>
    <row r="321" spans="1:18" s="203" customFormat="1" x14ac:dyDescent="0.2">
      <c r="A321" s="361"/>
      <c r="B321" s="221"/>
      <c r="C321" s="224"/>
      <c r="D321" s="398"/>
      <c r="E321" s="225"/>
      <c r="F321" s="220"/>
      <c r="G321" s="224"/>
      <c r="H321" s="224"/>
      <c r="I321" s="338"/>
      <c r="N321" s="204"/>
      <c r="O321" s="204"/>
      <c r="P321" s="204"/>
      <c r="Q321" s="204"/>
      <c r="R321" s="335"/>
    </row>
    <row r="322" spans="1:18" s="203" customFormat="1" x14ac:dyDescent="0.2">
      <c r="A322" s="361"/>
      <c r="B322" s="221"/>
      <c r="C322" s="224"/>
      <c r="D322" s="398"/>
      <c r="E322" s="225"/>
      <c r="F322" s="220"/>
      <c r="G322" s="224"/>
      <c r="H322" s="224"/>
      <c r="I322" s="338"/>
      <c r="N322" s="204"/>
      <c r="O322" s="204"/>
      <c r="P322" s="204"/>
      <c r="Q322" s="204"/>
      <c r="R322" s="335"/>
    </row>
    <row r="323" spans="1:18" s="203" customFormat="1" x14ac:dyDescent="0.2">
      <c r="A323" s="361"/>
      <c r="B323" s="221"/>
      <c r="C323" s="224"/>
      <c r="D323" s="398"/>
      <c r="E323" s="225"/>
      <c r="F323" s="220"/>
      <c r="G323" s="224"/>
      <c r="H323" s="224"/>
      <c r="I323" s="338"/>
      <c r="N323" s="204"/>
      <c r="O323" s="204"/>
      <c r="P323" s="204"/>
      <c r="Q323" s="204"/>
      <c r="R323" s="335"/>
    </row>
    <row r="324" spans="1:18" s="203" customFormat="1" x14ac:dyDescent="0.2">
      <c r="A324" s="361"/>
      <c r="B324" s="221"/>
      <c r="C324" s="224"/>
      <c r="D324" s="398"/>
      <c r="E324" s="225"/>
      <c r="F324" s="220"/>
      <c r="G324" s="224"/>
      <c r="H324" s="224"/>
      <c r="I324" s="338"/>
      <c r="N324" s="204"/>
      <c r="O324" s="204"/>
      <c r="P324" s="204"/>
      <c r="Q324" s="204"/>
      <c r="R324" s="335"/>
    </row>
    <row r="325" spans="1:18" s="203" customFormat="1" x14ac:dyDescent="0.2">
      <c r="A325" s="361"/>
      <c r="B325" s="221"/>
      <c r="C325" s="224"/>
      <c r="D325" s="398"/>
      <c r="E325" s="225"/>
      <c r="F325" s="220"/>
      <c r="G325" s="224"/>
      <c r="H325" s="224"/>
      <c r="I325" s="338"/>
      <c r="N325" s="204"/>
      <c r="O325" s="204"/>
      <c r="P325" s="204"/>
      <c r="Q325" s="204"/>
      <c r="R325" s="335"/>
    </row>
    <row r="326" spans="1:18" s="203" customFormat="1" x14ac:dyDescent="0.2">
      <c r="A326" s="361"/>
      <c r="B326" s="221"/>
      <c r="C326" s="224"/>
      <c r="D326" s="398"/>
      <c r="E326" s="225"/>
      <c r="F326" s="220"/>
      <c r="G326" s="224"/>
      <c r="H326" s="224"/>
      <c r="I326" s="338"/>
      <c r="N326" s="204"/>
      <c r="O326" s="204"/>
      <c r="P326" s="204"/>
      <c r="Q326" s="204"/>
      <c r="R326" s="335"/>
    </row>
    <row r="327" spans="1:18" s="203" customFormat="1" x14ac:dyDescent="0.2">
      <c r="A327" s="361"/>
      <c r="B327" s="221"/>
      <c r="C327" s="224"/>
      <c r="D327" s="398"/>
      <c r="E327" s="225"/>
      <c r="F327" s="220"/>
      <c r="G327" s="224"/>
      <c r="H327" s="224"/>
      <c r="I327" s="338"/>
      <c r="N327" s="204"/>
      <c r="O327" s="204"/>
      <c r="P327" s="204"/>
      <c r="Q327" s="204"/>
      <c r="R327" s="335"/>
    </row>
    <row r="328" spans="1:18" s="203" customFormat="1" x14ac:dyDescent="0.2">
      <c r="A328" s="361"/>
      <c r="B328" s="221"/>
      <c r="C328" s="224"/>
      <c r="D328" s="398"/>
      <c r="E328" s="225"/>
      <c r="F328" s="220"/>
      <c r="G328" s="224"/>
      <c r="H328" s="224"/>
      <c r="I328" s="338"/>
      <c r="N328" s="204"/>
      <c r="O328" s="204"/>
      <c r="P328" s="204"/>
      <c r="Q328" s="204"/>
      <c r="R328" s="335"/>
    </row>
    <row r="329" spans="1:18" s="203" customFormat="1" x14ac:dyDescent="0.2">
      <c r="A329" s="361"/>
      <c r="B329" s="221"/>
      <c r="C329" s="224"/>
      <c r="D329" s="398"/>
      <c r="E329" s="225"/>
      <c r="F329" s="220"/>
      <c r="G329" s="224"/>
      <c r="H329" s="224"/>
      <c r="I329" s="338"/>
      <c r="N329" s="204"/>
      <c r="O329" s="204"/>
      <c r="P329" s="204"/>
      <c r="Q329" s="204"/>
      <c r="R329" s="335"/>
    </row>
    <row r="330" spans="1:18" s="203" customFormat="1" x14ac:dyDescent="0.2">
      <c r="A330" s="361"/>
      <c r="B330" s="221"/>
      <c r="C330" s="224"/>
      <c r="D330" s="398"/>
      <c r="E330" s="225"/>
      <c r="F330" s="220"/>
      <c r="G330" s="224"/>
      <c r="H330" s="224"/>
      <c r="I330" s="338"/>
      <c r="N330" s="204"/>
      <c r="O330" s="204"/>
      <c r="P330" s="204"/>
      <c r="Q330" s="204"/>
      <c r="R330" s="335"/>
    </row>
    <row r="331" spans="1:18" s="203" customFormat="1" x14ac:dyDescent="0.2">
      <c r="A331" s="361"/>
      <c r="B331" s="221"/>
      <c r="C331" s="224"/>
      <c r="D331" s="398"/>
      <c r="E331" s="225"/>
      <c r="F331" s="220"/>
      <c r="G331" s="224"/>
      <c r="H331" s="224"/>
      <c r="I331" s="338"/>
      <c r="N331" s="204"/>
      <c r="O331" s="204"/>
      <c r="P331" s="204"/>
      <c r="Q331" s="204"/>
      <c r="R331" s="335"/>
    </row>
    <row r="332" spans="1:18" s="203" customFormat="1" x14ac:dyDescent="0.2">
      <c r="A332" s="361"/>
      <c r="B332" s="221"/>
      <c r="C332" s="224"/>
      <c r="D332" s="398"/>
      <c r="E332" s="225"/>
      <c r="F332" s="220"/>
      <c r="G332" s="224"/>
      <c r="H332" s="224"/>
      <c r="I332" s="338"/>
      <c r="N332" s="204"/>
      <c r="O332" s="204"/>
      <c r="P332" s="204"/>
      <c r="Q332" s="204"/>
      <c r="R332" s="335"/>
    </row>
    <row r="333" spans="1:18" s="203" customFormat="1" x14ac:dyDescent="0.2">
      <c r="A333" s="361"/>
      <c r="B333" s="221"/>
      <c r="C333" s="224"/>
      <c r="D333" s="398"/>
      <c r="E333" s="225"/>
      <c r="F333" s="220"/>
      <c r="G333" s="224"/>
      <c r="H333" s="224"/>
      <c r="I333" s="338"/>
      <c r="N333" s="204"/>
      <c r="O333" s="204"/>
      <c r="P333" s="204"/>
      <c r="Q333" s="204"/>
      <c r="R333" s="335"/>
    </row>
    <row r="334" spans="1:18" s="203" customFormat="1" x14ac:dyDescent="0.2">
      <c r="A334" s="361"/>
      <c r="B334" s="221"/>
      <c r="C334" s="224"/>
      <c r="D334" s="398"/>
      <c r="E334" s="225"/>
      <c r="F334" s="220"/>
      <c r="G334" s="224"/>
      <c r="H334" s="224"/>
      <c r="I334" s="338"/>
      <c r="N334" s="204"/>
      <c r="O334" s="204"/>
      <c r="P334" s="204"/>
      <c r="Q334" s="204"/>
      <c r="R334" s="335"/>
    </row>
    <row r="335" spans="1:18" s="203" customFormat="1" x14ac:dyDescent="0.2">
      <c r="A335" s="361"/>
      <c r="B335" s="221"/>
      <c r="C335" s="224"/>
      <c r="D335" s="398"/>
      <c r="E335" s="225"/>
      <c r="F335" s="220"/>
      <c r="G335" s="224"/>
      <c r="H335" s="224"/>
      <c r="I335" s="338"/>
      <c r="N335" s="204"/>
      <c r="O335" s="204"/>
      <c r="P335" s="204"/>
      <c r="Q335" s="204"/>
      <c r="R335" s="335"/>
    </row>
    <row r="336" spans="1:18" s="203" customFormat="1" x14ac:dyDescent="0.2">
      <c r="A336" s="361"/>
      <c r="B336" s="221"/>
      <c r="C336" s="224"/>
      <c r="D336" s="398"/>
      <c r="E336" s="225"/>
      <c r="F336" s="220"/>
      <c r="G336" s="224"/>
      <c r="H336" s="224"/>
      <c r="I336" s="338"/>
      <c r="N336" s="204"/>
      <c r="O336" s="204"/>
      <c r="P336" s="204"/>
      <c r="Q336" s="204"/>
      <c r="R336" s="335"/>
    </row>
    <row r="337" spans="1:18" s="203" customFormat="1" x14ac:dyDescent="0.2">
      <c r="A337" s="361"/>
      <c r="B337" s="221"/>
      <c r="C337" s="224"/>
      <c r="D337" s="398"/>
      <c r="E337" s="225"/>
      <c r="F337" s="220"/>
      <c r="G337" s="224"/>
      <c r="H337" s="224"/>
      <c r="I337" s="338"/>
      <c r="N337" s="204"/>
      <c r="O337" s="204"/>
      <c r="P337" s="204"/>
      <c r="Q337" s="204"/>
      <c r="R337" s="335"/>
    </row>
    <row r="338" spans="1:18" s="203" customFormat="1" x14ac:dyDescent="0.2">
      <c r="A338" s="361"/>
      <c r="B338" s="221"/>
      <c r="C338" s="224"/>
      <c r="D338" s="398"/>
      <c r="E338" s="225"/>
      <c r="F338" s="220"/>
      <c r="G338" s="224"/>
      <c r="H338" s="224"/>
      <c r="I338" s="338"/>
      <c r="N338" s="204"/>
      <c r="O338" s="204"/>
      <c r="P338" s="204"/>
      <c r="Q338" s="204"/>
      <c r="R338" s="335"/>
    </row>
    <row r="339" spans="1:18" s="203" customFormat="1" x14ac:dyDescent="0.2">
      <c r="A339" s="361"/>
      <c r="B339" s="221"/>
      <c r="C339" s="224"/>
      <c r="D339" s="398"/>
      <c r="E339" s="225"/>
      <c r="F339" s="220"/>
      <c r="G339" s="224"/>
      <c r="H339" s="224"/>
      <c r="I339" s="338"/>
      <c r="N339" s="204"/>
      <c r="O339" s="204"/>
      <c r="P339" s="204"/>
      <c r="Q339" s="204"/>
      <c r="R339" s="335"/>
    </row>
    <row r="340" spans="1:18" s="203" customFormat="1" x14ac:dyDescent="0.2">
      <c r="A340" s="361"/>
      <c r="B340" s="221"/>
      <c r="C340" s="224"/>
      <c r="D340" s="398"/>
      <c r="E340" s="225"/>
      <c r="F340" s="220"/>
      <c r="G340" s="224"/>
      <c r="H340" s="224"/>
      <c r="I340" s="338"/>
      <c r="N340" s="204"/>
      <c r="O340" s="204"/>
      <c r="P340" s="204"/>
      <c r="Q340" s="204"/>
      <c r="R340" s="335"/>
    </row>
    <row r="341" spans="1:18" s="203" customFormat="1" x14ac:dyDescent="0.2">
      <c r="A341" s="361"/>
      <c r="B341" s="221"/>
      <c r="C341" s="224"/>
      <c r="D341" s="398"/>
      <c r="E341" s="225"/>
      <c r="F341" s="220"/>
      <c r="G341" s="224"/>
      <c r="H341" s="224"/>
      <c r="I341" s="338"/>
      <c r="N341" s="204"/>
      <c r="O341" s="204"/>
      <c r="P341" s="204"/>
      <c r="Q341" s="204"/>
      <c r="R341" s="335"/>
    </row>
    <row r="342" spans="1:18" s="203" customFormat="1" x14ac:dyDescent="0.2">
      <c r="A342" s="361"/>
      <c r="B342" s="221"/>
      <c r="C342" s="224"/>
      <c r="D342" s="398"/>
      <c r="E342" s="225"/>
      <c r="F342" s="220"/>
      <c r="G342" s="224"/>
      <c r="H342" s="224"/>
      <c r="I342" s="338"/>
      <c r="N342" s="204"/>
      <c r="O342" s="204"/>
      <c r="P342" s="204"/>
      <c r="Q342" s="204"/>
      <c r="R342" s="335"/>
    </row>
    <row r="343" spans="1:18" s="203" customFormat="1" x14ac:dyDescent="0.2">
      <c r="A343" s="361"/>
      <c r="B343" s="221"/>
      <c r="C343" s="224"/>
      <c r="D343" s="398"/>
      <c r="E343" s="225"/>
      <c r="F343" s="220"/>
      <c r="G343" s="224"/>
      <c r="H343" s="224"/>
      <c r="I343" s="338"/>
      <c r="N343" s="204"/>
      <c r="O343" s="204"/>
      <c r="P343" s="204"/>
      <c r="Q343" s="204"/>
      <c r="R343" s="335"/>
    </row>
    <row r="344" spans="1:18" s="203" customFormat="1" x14ac:dyDescent="0.2">
      <c r="A344" s="361"/>
      <c r="B344" s="221"/>
      <c r="C344" s="224"/>
      <c r="D344" s="398"/>
      <c r="E344" s="225"/>
      <c r="F344" s="220"/>
      <c r="G344" s="224"/>
      <c r="H344" s="224"/>
      <c r="I344" s="338"/>
      <c r="N344" s="204"/>
      <c r="O344" s="204"/>
      <c r="P344" s="204"/>
      <c r="Q344" s="204"/>
      <c r="R344" s="335"/>
    </row>
    <row r="345" spans="1:18" s="203" customFormat="1" x14ac:dyDescent="0.2">
      <c r="A345" s="361"/>
      <c r="B345" s="221"/>
      <c r="C345" s="224"/>
      <c r="D345" s="398"/>
      <c r="E345" s="225"/>
      <c r="F345" s="220"/>
      <c r="G345" s="224"/>
      <c r="H345" s="224"/>
      <c r="I345" s="338"/>
      <c r="N345" s="204"/>
      <c r="O345" s="204"/>
      <c r="P345" s="204"/>
      <c r="Q345" s="204"/>
      <c r="R345" s="335"/>
    </row>
    <row r="346" spans="1:18" s="203" customFormat="1" x14ac:dyDescent="0.2">
      <c r="A346" s="361"/>
      <c r="B346" s="221"/>
      <c r="C346" s="224"/>
      <c r="D346" s="398"/>
      <c r="E346" s="225"/>
      <c r="F346" s="220"/>
      <c r="G346" s="224"/>
      <c r="H346" s="224"/>
      <c r="I346" s="338"/>
      <c r="N346" s="204"/>
      <c r="O346" s="204"/>
      <c r="P346" s="204"/>
      <c r="Q346" s="204"/>
      <c r="R346" s="335"/>
    </row>
    <row r="347" spans="1:18" s="203" customFormat="1" x14ac:dyDescent="0.2">
      <c r="A347" s="361"/>
      <c r="B347" s="221"/>
      <c r="C347" s="224"/>
      <c r="D347" s="398"/>
      <c r="E347" s="225"/>
      <c r="F347" s="220"/>
      <c r="G347" s="224"/>
      <c r="H347" s="224"/>
      <c r="I347" s="338"/>
      <c r="N347" s="204"/>
      <c r="O347" s="204"/>
      <c r="P347" s="204"/>
      <c r="Q347" s="204"/>
      <c r="R347" s="335"/>
    </row>
    <row r="348" spans="1:18" s="203" customFormat="1" x14ac:dyDescent="0.2">
      <c r="A348" s="361"/>
      <c r="B348" s="221"/>
      <c r="C348" s="224"/>
      <c r="D348" s="398"/>
      <c r="E348" s="225"/>
      <c r="F348" s="220"/>
      <c r="G348" s="224"/>
      <c r="H348" s="224"/>
      <c r="I348" s="338"/>
      <c r="N348" s="204"/>
      <c r="O348" s="204"/>
      <c r="P348" s="204"/>
      <c r="Q348" s="204"/>
      <c r="R348" s="335"/>
    </row>
    <row r="349" spans="1:18" s="203" customFormat="1" x14ac:dyDescent="0.2">
      <c r="A349" s="361"/>
      <c r="B349" s="221"/>
      <c r="C349" s="224"/>
      <c r="D349" s="398"/>
      <c r="E349" s="225"/>
      <c r="F349" s="220"/>
      <c r="G349" s="224"/>
      <c r="H349" s="224"/>
      <c r="I349" s="338"/>
      <c r="N349" s="204"/>
      <c r="O349" s="204"/>
      <c r="P349" s="204"/>
      <c r="Q349" s="204"/>
      <c r="R349" s="335"/>
    </row>
    <row r="350" spans="1:18" s="203" customFormat="1" x14ac:dyDescent="0.2">
      <c r="A350" s="361"/>
      <c r="B350" s="221"/>
      <c r="C350" s="224"/>
      <c r="D350" s="398"/>
      <c r="E350" s="225"/>
      <c r="F350" s="220"/>
      <c r="G350" s="224"/>
      <c r="H350" s="224"/>
      <c r="I350" s="338"/>
      <c r="N350" s="204"/>
      <c r="O350" s="204"/>
      <c r="P350" s="204"/>
      <c r="Q350" s="204"/>
      <c r="R350" s="335"/>
    </row>
    <row r="351" spans="1:18" s="203" customFormat="1" x14ac:dyDescent="0.2">
      <c r="A351" s="361"/>
      <c r="B351" s="221"/>
      <c r="C351" s="224"/>
      <c r="D351" s="398"/>
      <c r="E351" s="225"/>
      <c r="F351" s="220"/>
      <c r="G351" s="224"/>
      <c r="H351" s="224"/>
      <c r="I351" s="338"/>
      <c r="N351" s="204"/>
      <c r="O351" s="204"/>
      <c r="P351" s="204"/>
      <c r="Q351" s="204"/>
      <c r="R351" s="335"/>
    </row>
    <row r="352" spans="1:18" s="203" customFormat="1" x14ac:dyDescent="0.2">
      <c r="A352" s="361"/>
      <c r="B352" s="221"/>
      <c r="C352" s="224"/>
      <c r="D352" s="398"/>
      <c r="E352" s="225"/>
      <c r="F352" s="220"/>
      <c r="G352" s="224"/>
      <c r="H352" s="224"/>
      <c r="I352" s="338"/>
      <c r="N352" s="204"/>
      <c r="O352" s="204"/>
      <c r="P352" s="204"/>
      <c r="Q352" s="204"/>
      <c r="R352" s="335"/>
    </row>
    <row r="353" spans="1:18" s="203" customFormat="1" x14ac:dyDescent="0.2">
      <c r="A353" s="361"/>
      <c r="B353" s="221"/>
      <c r="C353" s="224"/>
      <c r="D353" s="398"/>
      <c r="E353" s="225"/>
      <c r="F353" s="220"/>
      <c r="G353" s="224"/>
      <c r="H353" s="224"/>
      <c r="I353" s="338"/>
      <c r="N353" s="204"/>
      <c r="O353" s="204"/>
      <c r="P353" s="204"/>
      <c r="Q353" s="204"/>
      <c r="R353" s="335"/>
    </row>
    <row r="354" spans="1:18" s="203" customFormat="1" x14ac:dyDescent="0.2">
      <c r="A354" s="361"/>
      <c r="B354" s="221"/>
      <c r="C354" s="224"/>
      <c r="D354" s="398"/>
      <c r="E354" s="225"/>
      <c r="F354" s="220"/>
      <c r="G354" s="224"/>
      <c r="H354" s="224"/>
      <c r="I354" s="338"/>
      <c r="N354" s="204"/>
      <c r="O354" s="204"/>
      <c r="P354" s="204"/>
      <c r="Q354" s="204"/>
      <c r="R354" s="335"/>
    </row>
    <row r="355" spans="1:18" s="203" customFormat="1" x14ac:dyDescent="0.2">
      <c r="A355" s="361"/>
      <c r="B355" s="221"/>
      <c r="C355" s="224"/>
      <c r="D355" s="398"/>
      <c r="E355" s="225"/>
      <c r="F355" s="220"/>
      <c r="G355" s="224"/>
      <c r="H355" s="224"/>
      <c r="I355" s="338"/>
      <c r="N355" s="204"/>
      <c r="O355" s="204"/>
      <c r="P355" s="204"/>
      <c r="Q355" s="204"/>
      <c r="R355" s="335"/>
    </row>
    <row r="356" spans="1:18" s="203" customFormat="1" x14ac:dyDescent="0.2">
      <c r="A356" s="361"/>
      <c r="B356" s="221"/>
      <c r="C356" s="224"/>
      <c r="D356" s="398"/>
      <c r="E356" s="225"/>
      <c r="F356" s="220"/>
      <c r="G356" s="224"/>
      <c r="H356" s="224"/>
      <c r="I356" s="338"/>
      <c r="N356" s="204"/>
      <c r="O356" s="204"/>
      <c r="P356" s="204"/>
      <c r="Q356" s="204"/>
      <c r="R356" s="335"/>
    </row>
    <row r="357" spans="1:18" s="203" customFormat="1" x14ac:dyDescent="0.2">
      <c r="A357" s="361"/>
      <c r="B357" s="221"/>
      <c r="C357" s="224"/>
      <c r="D357" s="398"/>
      <c r="E357" s="225"/>
      <c r="F357" s="220"/>
      <c r="G357" s="224"/>
      <c r="H357" s="224"/>
      <c r="I357" s="338"/>
      <c r="N357" s="204"/>
      <c r="O357" s="204"/>
      <c r="P357" s="204"/>
      <c r="Q357" s="204"/>
      <c r="R357" s="335"/>
    </row>
    <row r="358" spans="1:18" s="203" customFormat="1" x14ac:dyDescent="0.2">
      <c r="A358" s="361"/>
      <c r="B358" s="221"/>
      <c r="C358" s="224"/>
      <c r="D358" s="398"/>
      <c r="E358" s="225"/>
      <c r="F358" s="220"/>
      <c r="G358" s="224"/>
      <c r="H358" s="224"/>
      <c r="I358" s="338"/>
      <c r="N358" s="204"/>
      <c r="O358" s="204"/>
      <c r="P358" s="204"/>
      <c r="Q358" s="204"/>
      <c r="R358" s="335"/>
    </row>
    <row r="359" spans="1:18" s="203" customFormat="1" x14ac:dyDescent="0.2">
      <c r="A359" s="361"/>
      <c r="B359" s="221"/>
      <c r="C359" s="224"/>
      <c r="D359" s="398"/>
      <c r="E359" s="225"/>
      <c r="F359" s="220"/>
      <c r="G359" s="224"/>
      <c r="H359" s="224"/>
      <c r="I359" s="338"/>
      <c r="N359" s="204"/>
      <c r="O359" s="204"/>
      <c r="P359" s="204"/>
      <c r="Q359" s="204"/>
      <c r="R359" s="335"/>
    </row>
    <row r="360" spans="1:18" s="203" customFormat="1" x14ac:dyDescent="0.2">
      <c r="A360" s="361"/>
      <c r="B360" s="221"/>
      <c r="C360" s="224"/>
      <c r="D360" s="398"/>
      <c r="E360" s="225"/>
      <c r="F360" s="220"/>
      <c r="G360" s="224"/>
      <c r="H360" s="224"/>
      <c r="I360" s="338"/>
      <c r="N360" s="204"/>
      <c r="O360" s="204"/>
      <c r="P360" s="204"/>
      <c r="Q360" s="204"/>
      <c r="R360" s="335"/>
    </row>
    <row r="361" spans="1:18" s="203" customFormat="1" x14ac:dyDescent="0.2">
      <c r="A361" s="361"/>
      <c r="B361" s="221"/>
      <c r="C361" s="224"/>
      <c r="D361" s="398"/>
      <c r="E361" s="225"/>
      <c r="F361" s="220"/>
      <c r="G361" s="224"/>
      <c r="H361" s="224"/>
      <c r="I361" s="338"/>
      <c r="N361" s="204"/>
      <c r="O361" s="204"/>
      <c r="P361" s="204"/>
      <c r="Q361" s="204"/>
      <c r="R361" s="335"/>
    </row>
    <row r="362" spans="1:18" s="203" customFormat="1" x14ac:dyDescent="0.2">
      <c r="A362" s="361"/>
      <c r="B362" s="221"/>
      <c r="C362" s="224"/>
      <c r="D362" s="398"/>
      <c r="E362" s="225"/>
      <c r="F362" s="220"/>
      <c r="G362" s="224"/>
      <c r="H362" s="224"/>
      <c r="I362" s="338"/>
      <c r="N362" s="204"/>
      <c r="O362" s="204"/>
      <c r="P362" s="204"/>
      <c r="Q362" s="204"/>
      <c r="R362" s="335"/>
    </row>
    <row r="363" spans="1:18" s="203" customFormat="1" x14ac:dyDescent="0.2">
      <c r="A363" s="361"/>
      <c r="B363" s="221"/>
      <c r="C363" s="224"/>
      <c r="D363" s="398"/>
      <c r="E363" s="225"/>
      <c r="F363" s="220"/>
      <c r="G363" s="224"/>
      <c r="H363" s="224"/>
      <c r="I363" s="338"/>
      <c r="N363" s="204"/>
      <c r="O363" s="204"/>
      <c r="P363" s="204"/>
      <c r="Q363" s="204"/>
      <c r="R363" s="335"/>
    </row>
    <row r="364" spans="1:18" s="203" customFormat="1" x14ac:dyDescent="0.2">
      <c r="A364" s="361"/>
      <c r="B364" s="221"/>
      <c r="C364" s="224"/>
      <c r="D364" s="398"/>
      <c r="E364" s="225"/>
      <c r="F364" s="220"/>
      <c r="G364" s="224"/>
      <c r="H364" s="224"/>
      <c r="I364" s="338"/>
      <c r="N364" s="204"/>
      <c r="O364" s="204"/>
      <c r="P364" s="204"/>
      <c r="Q364" s="204"/>
      <c r="R364" s="335"/>
    </row>
    <row r="365" spans="1:18" s="203" customFormat="1" x14ac:dyDescent="0.2">
      <c r="A365" s="361"/>
      <c r="B365" s="221"/>
      <c r="C365" s="224"/>
      <c r="D365" s="398"/>
      <c r="E365" s="225"/>
      <c r="F365" s="220"/>
      <c r="G365" s="224"/>
      <c r="H365" s="224"/>
      <c r="I365" s="338"/>
      <c r="N365" s="204"/>
      <c r="O365" s="204"/>
      <c r="P365" s="204"/>
      <c r="Q365" s="204"/>
      <c r="R365" s="335"/>
    </row>
    <row r="366" spans="1:18" s="203" customFormat="1" x14ac:dyDescent="0.2">
      <c r="A366" s="361"/>
      <c r="B366" s="221"/>
      <c r="C366" s="224"/>
      <c r="D366" s="398"/>
      <c r="E366" s="225"/>
      <c r="F366" s="220"/>
      <c r="G366" s="224"/>
      <c r="H366" s="224"/>
      <c r="I366" s="338"/>
      <c r="N366" s="204"/>
      <c r="O366" s="204"/>
      <c r="P366" s="204"/>
      <c r="Q366" s="204"/>
      <c r="R366" s="335"/>
    </row>
    <row r="367" spans="1:18" s="203" customFormat="1" x14ac:dyDescent="0.2">
      <c r="A367" s="361"/>
      <c r="B367" s="221"/>
      <c r="C367" s="224"/>
      <c r="D367" s="398"/>
      <c r="E367" s="225"/>
      <c r="F367" s="220"/>
      <c r="G367" s="224"/>
      <c r="H367" s="224"/>
      <c r="I367" s="338"/>
      <c r="N367" s="204"/>
      <c r="O367" s="204"/>
      <c r="P367" s="204"/>
      <c r="Q367" s="204"/>
      <c r="R367" s="335"/>
    </row>
    <row r="368" spans="1:18" s="203" customFormat="1" x14ac:dyDescent="0.2">
      <c r="A368" s="361"/>
      <c r="B368" s="221"/>
      <c r="C368" s="224"/>
      <c r="D368" s="398"/>
      <c r="E368" s="225"/>
      <c r="F368" s="220"/>
      <c r="G368" s="224"/>
      <c r="H368" s="224"/>
      <c r="I368" s="338"/>
      <c r="N368" s="204"/>
      <c r="O368" s="204"/>
      <c r="P368" s="204"/>
      <c r="Q368" s="204"/>
      <c r="R368" s="335"/>
    </row>
    <row r="369" spans="1:18" s="203" customFormat="1" x14ac:dyDescent="0.2">
      <c r="A369" s="361"/>
      <c r="B369" s="221"/>
      <c r="C369" s="224"/>
      <c r="D369" s="398"/>
      <c r="E369" s="225"/>
      <c r="F369" s="220"/>
      <c r="G369" s="224"/>
      <c r="H369" s="224"/>
      <c r="I369" s="338"/>
      <c r="N369" s="204"/>
      <c r="O369" s="204"/>
      <c r="P369" s="204"/>
      <c r="Q369" s="204"/>
      <c r="R369" s="335"/>
    </row>
    <row r="370" spans="1:18" s="203" customFormat="1" x14ac:dyDescent="0.2">
      <c r="A370" s="361"/>
      <c r="B370" s="221"/>
      <c r="C370" s="224"/>
      <c r="D370" s="398"/>
      <c r="E370" s="225"/>
      <c r="F370" s="220"/>
      <c r="G370" s="224"/>
      <c r="H370" s="224"/>
      <c r="I370" s="338"/>
      <c r="N370" s="204"/>
      <c r="O370" s="204"/>
      <c r="P370" s="204"/>
      <c r="Q370" s="204"/>
      <c r="R370" s="335"/>
    </row>
    <row r="371" spans="1:18" s="203" customFormat="1" x14ac:dyDescent="0.2">
      <c r="A371" s="361"/>
      <c r="B371" s="221"/>
      <c r="C371" s="224"/>
      <c r="D371" s="398"/>
      <c r="E371" s="225"/>
      <c r="F371" s="220"/>
      <c r="G371" s="224"/>
      <c r="H371" s="224"/>
      <c r="I371" s="338"/>
      <c r="N371" s="204"/>
      <c r="O371" s="204"/>
      <c r="P371" s="204"/>
      <c r="Q371" s="204"/>
      <c r="R371" s="335"/>
    </row>
    <row r="372" spans="1:18" s="203" customFormat="1" x14ac:dyDescent="0.2">
      <c r="A372" s="361"/>
      <c r="B372" s="221"/>
      <c r="C372" s="224"/>
      <c r="D372" s="398"/>
      <c r="E372" s="225"/>
      <c r="F372" s="220"/>
      <c r="G372" s="224"/>
      <c r="H372" s="224"/>
      <c r="I372" s="338"/>
      <c r="N372" s="204"/>
      <c r="O372" s="204"/>
      <c r="P372" s="204"/>
      <c r="Q372" s="204"/>
      <c r="R372" s="335"/>
    </row>
    <row r="373" spans="1:18" s="203" customFormat="1" x14ac:dyDescent="0.2">
      <c r="A373" s="361"/>
      <c r="B373" s="221"/>
      <c r="C373" s="224"/>
      <c r="D373" s="398"/>
      <c r="E373" s="225"/>
      <c r="F373" s="220"/>
      <c r="G373" s="224"/>
      <c r="H373" s="224"/>
      <c r="I373" s="338"/>
      <c r="N373" s="204"/>
      <c r="O373" s="204"/>
      <c r="P373" s="204"/>
      <c r="Q373" s="204"/>
      <c r="R373" s="335"/>
    </row>
    <row r="374" spans="1:18" s="203" customFormat="1" x14ac:dyDescent="0.2">
      <c r="A374" s="361"/>
      <c r="B374" s="221"/>
      <c r="C374" s="224"/>
      <c r="D374" s="398"/>
      <c r="E374" s="225"/>
      <c r="F374" s="220"/>
      <c r="G374" s="224"/>
      <c r="H374" s="224"/>
      <c r="I374" s="338"/>
      <c r="N374" s="204"/>
      <c r="O374" s="204"/>
      <c r="P374" s="204"/>
      <c r="Q374" s="204"/>
      <c r="R374" s="335"/>
    </row>
    <row r="375" spans="1:18" s="203" customFormat="1" x14ac:dyDescent="0.2">
      <c r="A375" s="361"/>
      <c r="B375" s="221"/>
      <c r="C375" s="224"/>
      <c r="D375" s="398"/>
      <c r="E375" s="225"/>
      <c r="F375" s="220"/>
      <c r="G375" s="224"/>
      <c r="H375" s="224"/>
      <c r="I375" s="338"/>
      <c r="N375" s="204"/>
      <c r="O375" s="204"/>
      <c r="P375" s="204"/>
      <c r="Q375" s="204"/>
      <c r="R375" s="335"/>
    </row>
    <row r="376" spans="1:18" s="203" customFormat="1" x14ac:dyDescent="0.2">
      <c r="A376" s="361"/>
      <c r="B376" s="221"/>
      <c r="C376" s="224"/>
      <c r="D376" s="398"/>
      <c r="E376" s="225"/>
      <c r="F376" s="220"/>
      <c r="G376" s="224"/>
      <c r="H376" s="224"/>
      <c r="I376" s="338"/>
      <c r="N376" s="204"/>
      <c r="O376" s="204"/>
      <c r="P376" s="204"/>
      <c r="Q376" s="204"/>
      <c r="R376" s="335"/>
    </row>
    <row r="377" spans="1:18" s="203" customFormat="1" x14ac:dyDescent="0.2">
      <c r="A377" s="361"/>
      <c r="B377" s="221"/>
      <c r="C377" s="224"/>
      <c r="D377" s="398"/>
      <c r="E377" s="225"/>
      <c r="F377" s="220"/>
      <c r="G377" s="224"/>
      <c r="H377" s="224"/>
      <c r="I377" s="338"/>
      <c r="N377" s="204"/>
      <c r="O377" s="204"/>
      <c r="P377" s="204"/>
      <c r="Q377" s="204"/>
      <c r="R377" s="335"/>
    </row>
    <row r="378" spans="1:18" s="203" customFormat="1" x14ac:dyDescent="0.2">
      <c r="A378" s="361"/>
      <c r="B378" s="221"/>
      <c r="C378" s="224"/>
      <c r="D378" s="398"/>
      <c r="E378" s="225"/>
      <c r="F378" s="220"/>
      <c r="G378" s="224"/>
      <c r="H378" s="224"/>
      <c r="I378" s="338"/>
      <c r="N378" s="204"/>
      <c r="O378" s="204"/>
      <c r="P378" s="204"/>
      <c r="Q378" s="204"/>
      <c r="R378" s="335"/>
    </row>
    <row r="379" spans="1:18" s="203" customFormat="1" x14ac:dyDescent="0.2">
      <c r="A379" s="361"/>
      <c r="B379" s="221"/>
      <c r="C379" s="224"/>
      <c r="D379" s="398"/>
      <c r="E379" s="225"/>
      <c r="F379" s="220"/>
      <c r="G379" s="224"/>
      <c r="H379" s="224"/>
      <c r="I379" s="338"/>
      <c r="N379" s="204"/>
      <c r="O379" s="204"/>
      <c r="P379" s="204"/>
      <c r="Q379" s="204"/>
      <c r="R379" s="335"/>
    </row>
    <row r="380" spans="1:18" s="203" customFormat="1" x14ac:dyDescent="0.2">
      <c r="A380" s="361"/>
      <c r="B380" s="221"/>
      <c r="C380" s="224"/>
      <c r="D380" s="398"/>
      <c r="E380" s="225"/>
      <c r="F380" s="220"/>
      <c r="G380" s="224"/>
      <c r="H380" s="224"/>
      <c r="I380" s="338"/>
      <c r="N380" s="204"/>
      <c r="O380" s="204"/>
      <c r="P380" s="204"/>
      <c r="Q380" s="204"/>
      <c r="R380" s="335"/>
    </row>
    <row r="381" spans="1:18" s="203" customFormat="1" x14ac:dyDescent="0.2">
      <c r="A381" s="361"/>
      <c r="B381" s="221"/>
      <c r="C381" s="224"/>
      <c r="D381" s="398"/>
      <c r="E381" s="225"/>
      <c r="F381" s="220"/>
      <c r="G381" s="224"/>
      <c r="H381" s="224"/>
      <c r="I381" s="338"/>
      <c r="N381" s="204"/>
      <c r="O381" s="204"/>
      <c r="P381" s="204"/>
      <c r="Q381" s="204"/>
      <c r="R381" s="335"/>
    </row>
    <row r="382" spans="1:18" s="203" customFormat="1" x14ac:dyDescent="0.2">
      <c r="A382" s="361"/>
      <c r="B382" s="221"/>
      <c r="C382" s="224"/>
      <c r="D382" s="398"/>
      <c r="E382" s="225"/>
      <c r="F382" s="220"/>
      <c r="G382" s="224"/>
      <c r="H382" s="224"/>
      <c r="I382" s="338"/>
      <c r="N382" s="204"/>
      <c r="O382" s="204"/>
      <c r="P382" s="204"/>
      <c r="Q382" s="204"/>
      <c r="R382" s="335"/>
    </row>
    <row r="383" spans="1:18" s="203" customFormat="1" x14ac:dyDescent="0.2">
      <c r="A383" s="361"/>
      <c r="B383" s="221"/>
      <c r="C383" s="224"/>
      <c r="D383" s="398"/>
      <c r="E383" s="225"/>
      <c r="F383" s="220"/>
      <c r="G383" s="224"/>
      <c r="H383" s="224"/>
      <c r="I383" s="338"/>
      <c r="N383" s="204"/>
      <c r="O383" s="204"/>
      <c r="P383" s="204"/>
      <c r="Q383" s="204"/>
      <c r="R383" s="335"/>
    </row>
    <row r="384" spans="1:18" s="203" customFormat="1" x14ac:dyDescent="0.2">
      <c r="A384" s="361"/>
      <c r="B384" s="221"/>
      <c r="C384" s="224"/>
      <c r="D384" s="398"/>
      <c r="E384" s="225"/>
      <c r="F384" s="220"/>
      <c r="G384" s="224"/>
      <c r="H384" s="224"/>
      <c r="I384" s="338"/>
      <c r="N384" s="204"/>
      <c r="O384" s="204"/>
      <c r="P384" s="204"/>
      <c r="Q384" s="204"/>
      <c r="R384" s="335"/>
    </row>
    <row r="385" spans="1:18" s="203" customFormat="1" x14ac:dyDescent="0.2">
      <c r="A385" s="361"/>
      <c r="B385" s="221"/>
      <c r="C385" s="224"/>
      <c r="D385" s="398"/>
      <c r="E385" s="225"/>
      <c r="F385" s="220"/>
      <c r="G385" s="224"/>
      <c r="H385" s="224"/>
      <c r="I385" s="338"/>
      <c r="N385" s="204"/>
      <c r="O385" s="204"/>
      <c r="P385" s="204"/>
      <c r="Q385" s="204"/>
      <c r="R385" s="335"/>
    </row>
    <row r="386" spans="1:18" s="203" customFormat="1" x14ac:dyDescent="0.2">
      <c r="A386" s="361"/>
      <c r="B386" s="221"/>
      <c r="C386" s="224"/>
      <c r="D386" s="398"/>
      <c r="E386" s="225"/>
      <c r="F386" s="220"/>
      <c r="G386" s="224"/>
      <c r="H386" s="224"/>
      <c r="I386" s="338"/>
      <c r="N386" s="204"/>
      <c r="O386" s="204"/>
      <c r="P386" s="204"/>
      <c r="Q386" s="204"/>
      <c r="R386" s="335"/>
    </row>
    <row r="387" spans="1:18" s="203" customFormat="1" x14ac:dyDescent="0.2">
      <c r="A387" s="361"/>
      <c r="B387" s="221"/>
      <c r="C387" s="224"/>
      <c r="D387" s="398"/>
      <c r="E387" s="225"/>
      <c r="F387" s="220"/>
      <c r="G387" s="224"/>
      <c r="H387" s="224"/>
      <c r="I387" s="338"/>
      <c r="N387" s="204"/>
      <c r="O387" s="204"/>
      <c r="P387" s="204"/>
      <c r="Q387" s="204"/>
      <c r="R387" s="335"/>
    </row>
    <row r="388" spans="1:18" s="203" customFormat="1" x14ac:dyDescent="0.2">
      <c r="A388" s="361"/>
      <c r="B388" s="221"/>
      <c r="C388" s="224"/>
      <c r="D388" s="398"/>
      <c r="E388" s="225"/>
      <c r="F388" s="220"/>
      <c r="G388" s="224"/>
      <c r="H388" s="224"/>
      <c r="I388" s="338"/>
      <c r="N388" s="204"/>
      <c r="O388" s="204"/>
      <c r="P388" s="204"/>
      <c r="Q388" s="204"/>
      <c r="R388" s="335"/>
    </row>
    <row r="389" spans="1:18" s="203" customFormat="1" x14ac:dyDescent="0.2">
      <c r="A389" s="361"/>
      <c r="B389" s="221"/>
      <c r="C389" s="224"/>
      <c r="D389" s="398"/>
      <c r="E389" s="225"/>
      <c r="F389" s="220"/>
      <c r="G389" s="224"/>
      <c r="H389" s="224"/>
      <c r="I389" s="338"/>
      <c r="N389" s="204"/>
      <c r="O389" s="204"/>
      <c r="P389" s="204"/>
      <c r="Q389" s="204"/>
      <c r="R389" s="335"/>
    </row>
    <row r="390" spans="1:18" s="203" customFormat="1" x14ac:dyDescent="0.2">
      <c r="A390" s="361"/>
      <c r="B390" s="221"/>
      <c r="C390" s="224"/>
      <c r="D390" s="398"/>
      <c r="E390" s="225"/>
      <c r="F390" s="220"/>
      <c r="G390" s="224"/>
      <c r="H390" s="224"/>
      <c r="I390" s="338"/>
      <c r="N390" s="204"/>
      <c r="O390" s="204"/>
      <c r="P390" s="204"/>
      <c r="Q390" s="204"/>
      <c r="R390" s="335"/>
    </row>
    <row r="391" spans="1:18" s="203" customFormat="1" x14ac:dyDescent="0.2">
      <c r="A391" s="361"/>
      <c r="B391" s="221"/>
      <c r="C391" s="224"/>
      <c r="D391" s="398"/>
      <c r="E391" s="225"/>
      <c r="F391" s="220"/>
      <c r="G391" s="224"/>
      <c r="H391" s="224"/>
      <c r="I391" s="338"/>
      <c r="N391" s="204"/>
      <c r="O391" s="204"/>
      <c r="P391" s="204"/>
      <c r="Q391" s="204"/>
      <c r="R391" s="335"/>
    </row>
    <row r="392" spans="1:18" s="203" customFormat="1" x14ac:dyDescent="0.2">
      <c r="A392" s="361"/>
      <c r="B392" s="221"/>
      <c r="C392" s="224"/>
      <c r="D392" s="398"/>
      <c r="E392" s="225"/>
      <c r="F392" s="220"/>
      <c r="G392" s="224"/>
      <c r="H392" s="224"/>
      <c r="I392" s="338"/>
      <c r="N392" s="204"/>
      <c r="O392" s="204"/>
      <c r="P392" s="204"/>
      <c r="Q392" s="204"/>
      <c r="R392" s="335"/>
    </row>
    <row r="393" spans="1:18" s="203" customFormat="1" x14ac:dyDescent="0.2">
      <c r="A393" s="361"/>
      <c r="B393" s="221"/>
      <c r="C393" s="224"/>
      <c r="D393" s="398"/>
      <c r="E393" s="225"/>
      <c r="F393" s="220"/>
      <c r="G393" s="224"/>
      <c r="H393" s="224"/>
      <c r="I393" s="338"/>
      <c r="N393" s="204"/>
      <c r="O393" s="204"/>
      <c r="P393" s="204"/>
      <c r="Q393" s="204"/>
      <c r="R393" s="335"/>
    </row>
    <row r="394" spans="1:18" s="203" customFormat="1" x14ac:dyDescent="0.2">
      <c r="A394" s="361"/>
      <c r="B394" s="221"/>
      <c r="C394" s="224"/>
      <c r="D394" s="398"/>
      <c r="E394" s="225"/>
      <c r="F394" s="220"/>
      <c r="G394" s="224"/>
      <c r="H394" s="224"/>
      <c r="I394" s="338"/>
      <c r="N394" s="204"/>
      <c r="O394" s="204"/>
      <c r="P394" s="204"/>
      <c r="Q394" s="204"/>
      <c r="R394" s="335"/>
    </row>
    <row r="395" spans="1:18" s="203" customFormat="1" x14ac:dyDescent="0.2">
      <c r="A395" s="361"/>
      <c r="B395" s="221"/>
      <c r="C395" s="224"/>
      <c r="D395" s="398"/>
      <c r="E395" s="225"/>
      <c r="F395" s="220"/>
      <c r="G395" s="224"/>
      <c r="H395" s="224"/>
      <c r="I395" s="338"/>
      <c r="N395" s="204"/>
      <c r="O395" s="204"/>
      <c r="P395" s="204"/>
      <c r="Q395" s="204"/>
      <c r="R395" s="335"/>
    </row>
    <row r="396" spans="1:18" s="203" customFormat="1" x14ac:dyDescent="0.2">
      <c r="A396" s="361"/>
      <c r="B396" s="221"/>
      <c r="C396" s="224"/>
      <c r="D396" s="398"/>
      <c r="E396" s="225"/>
      <c r="F396" s="220"/>
      <c r="G396" s="224"/>
      <c r="H396" s="224"/>
      <c r="I396" s="338"/>
      <c r="N396" s="204"/>
      <c r="O396" s="204"/>
      <c r="P396" s="204"/>
      <c r="Q396" s="204"/>
      <c r="R396" s="335"/>
    </row>
    <row r="397" spans="1:18" s="203" customFormat="1" x14ac:dyDescent="0.2">
      <c r="A397" s="361"/>
      <c r="B397" s="221"/>
      <c r="C397" s="224"/>
      <c r="D397" s="398"/>
      <c r="E397" s="225"/>
      <c r="F397" s="220"/>
      <c r="G397" s="224"/>
      <c r="H397" s="224"/>
      <c r="I397" s="338"/>
      <c r="N397" s="204"/>
      <c r="O397" s="204"/>
      <c r="P397" s="204"/>
      <c r="Q397" s="204"/>
      <c r="R397" s="335"/>
    </row>
    <row r="398" spans="1:18" s="203" customFormat="1" x14ac:dyDescent="0.2">
      <c r="A398" s="361"/>
      <c r="B398" s="221"/>
      <c r="C398" s="224"/>
      <c r="D398" s="398"/>
      <c r="E398" s="225"/>
      <c r="F398" s="220"/>
      <c r="G398" s="224"/>
      <c r="H398" s="224"/>
      <c r="I398" s="338"/>
      <c r="N398" s="204"/>
      <c r="O398" s="204"/>
      <c r="P398" s="204"/>
      <c r="Q398" s="204"/>
      <c r="R398" s="335"/>
    </row>
    <row r="399" spans="1:18" s="203" customFormat="1" x14ac:dyDescent="0.2">
      <c r="A399" s="361"/>
      <c r="B399" s="221"/>
      <c r="C399" s="224"/>
      <c r="D399" s="398"/>
      <c r="E399" s="225"/>
      <c r="F399" s="220"/>
      <c r="G399" s="224"/>
      <c r="H399" s="224"/>
      <c r="I399" s="338"/>
      <c r="N399" s="204"/>
      <c r="O399" s="204"/>
      <c r="P399" s="204"/>
      <c r="Q399" s="204"/>
      <c r="R399" s="335"/>
    </row>
    <row r="400" spans="1:18" s="203" customFormat="1" x14ac:dyDescent="0.2">
      <c r="A400" s="361"/>
      <c r="B400" s="221"/>
      <c r="C400" s="224"/>
      <c r="D400" s="398"/>
      <c r="E400" s="225"/>
      <c r="F400" s="220"/>
      <c r="G400" s="224"/>
      <c r="H400" s="224"/>
      <c r="I400" s="338"/>
      <c r="N400" s="204"/>
      <c r="O400" s="204"/>
      <c r="P400" s="204"/>
      <c r="Q400" s="204"/>
      <c r="R400" s="335"/>
    </row>
    <row r="401" spans="1:18" s="203" customFormat="1" x14ac:dyDescent="0.2">
      <c r="A401" s="361"/>
      <c r="B401" s="221"/>
      <c r="C401" s="224"/>
      <c r="D401" s="398"/>
      <c r="E401" s="225"/>
      <c r="F401" s="220"/>
      <c r="G401" s="224"/>
      <c r="H401" s="224"/>
      <c r="I401" s="338"/>
      <c r="N401" s="204"/>
      <c r="O401" s="204"/>
      <c r="P401" s="204"/>
      <c r="Q401" s="204"/>
      <c r="R401" s="335"/>
    </row>
    <row r="402" spans="1:18" s="203" customFormat="1" x14ac:dyDescent="0.2">
      <c r="A402" s="361"/>
      <c r="B402" s="221"/>
      <c r="C402" s="224"/>
      <c r="D402" s="398"/>
      <c r="E402" s="225"/>
      <c r="F402" s="220"/>
      <c r="G402" s="224"/>
      <c r="H402" s="224"/>
      <c r="I402" s="338"/>
      <c r="N402" s="204"/>
      <c r="O402" s="204"/>
      <c r="P402" s="204"/>
      <c r="Q402" s="204"/>
      <c r="R402" s="335"/>
    </row>
    <row r="403" spans="1:18" s="203" customFormat="1" x14ac:dyDescent="0.2">
      <c r="A403" s="361"/>
      <c r="B403" s="221"/>
      <c r="C403" s="224"/>
      <c r="D403" s="398"/>
      <c r="E403" s="225"/>
      <c r="F403" s="220"/>
      <c r="G403" s="224"/>
      <c r="H403" s="224"/>
      <c r="I403" s="338"/>
      <c r="N403" s="204"/>
      <c r="O403" s="204"/>
      <c r="P403" s="204"/>
      <c r="Q403" s="204"/>
      <c r="R403" s="335"/>
    </row>
  </sheetData>
  <protectedRanges>
    <protectedRange sqref="J272:IC273 S13:IC14 J12:IC12 A274:IC65499 A12:I14 A1:IC8" name="Rango1"/>
    <protectedRange sqref="A18:I18 I16 E70:I70 S15:IC16 A15:B15 E16:G16 A272:I273 E182:F207 A19:B140 E19:I22 E26:I27 A16 S18:IC269 H16:H17 B16:B17 A142:B269 D23:I25 E208:G269 E15:I15 C174:D269 C23:C69 G190:G207 C71:I171 D28:I69 G182:G188 C15:D16 E174:I181 F172:I173 H182:I269" name="Rango1_2"/>
    <protectedRange sqref="C17:G17 A17 I17 S17:IC17" name="Rango1_2_4"/>
    <protectedRange sqref="C19:D22" name="Rango1_2_3_1"/>
    <protectedRange sqref="D26:D27" name="Rango1_2_13"/>
    <protectedRange sqref="C70:D70" name="Rango1_2_3"/>
    <protectedRange sqref="C172:E173" name="Rango1_2_5"/>
  </protectedRanges>
  <mergeCells count="207">
    <mergeCell ref="G253:G257"/>
    <mergeCell ref="A260:A261"/>
    <mergeCell ref="B260:B261"/>
    <mergeCell ref="D260:D261"/>
    <mergeCell ref="A262:A263"/>
    <mergeCell ref="B262:B263"/>
    <mergeCell ref="D262:D263"/>
    <mergeCell ref="A245:A246"/>
    <mergeCell ref="B245:B246"/>
    <mergeCell ref="D245:D246"/>
    <mergeCell ref="A253:A257"/>
    <mergeCell ref="B253:B257"/>
    <mergeCell ref="D253:D257"/>
    <mergeCell ref="A237:A238"/>
    <mergeCell ref="B237:B238"/>
    <mergeCell ref="D237:D238"/>
    <mergeCell ref="A242:A244"/>
    <mergeCell ref="B242:B244"/>
    <mergeCell ref="D242:D244"/>
    <mergeCell ref="A223:A225"/>
    <mergeCell ref="B223:B225"/>
    <mergeCell ref="D223:D225"/>
    <mergeCell ref="G223:G225"/>
    <mergeCell ref="A228:A231"/>
    <mergeCell ref="B228:B231"/>
    <mergeCell ref="D228:D231"/>
    <mergeCell ref="G228:G231"/>
    <mergeCell ref="H214:H216"/>
    <mergeCell ref="A218:A220"/>
    <mergeCell ref="B218:B220"/>
    <mergeCell ref="D218:D220"/>
    <mergeCell ref="G218:G220"/>
    <mergeCell ref="A221:A222"/>
    <mergeCell ref="B221:B222"/>
    <mergeCell ref="D221:D222"/>
    <mergeCell ref="G221:G222"/>
    <mergeCell ref="A208:A210"/>
    <mergeCell ref="B208:B210"/>
    <mergeCell ref="D208:D210"/>
    <mergeCell ref="G208:G210"/>
    <mergeCell ref="A214:A216"/>
    <mergeCell ref="B214:B216"/>
    <mergeCell ref="D214:D216"/>
    <mergeCell ref="G214:G216"/>
    <mergeCell ref="G188:G193"/>
    <mergeCell ref="A195:A198"/>
    <mergeCell ref="B195:B198"/>
    <mergeCell ref="D195:D198"/>
    <mergeCell ref="G195:G198"/>
    <mergeCell ref="H195:H198"/>
    <mergeCell ref="A185:A186"/>
    <mergeCell ref="B185:B186"/>
    <mergeCell ref="D185:D186"/>
    <mergeCell ref="A188:A193"/>
    <mergeCell ref="B188:B193"/>
    <mergeCell ref="D188:D193"/>
    <mergeCell ref="A172:A173"/>
    <mergeCell ref="B172:B173"/>
    <mergeCell ref="D172:D173"/>
    <mergeCell ref="G172:G173"/>
    <mergeCell ref="H172:H173"/>
    <mergeCell ref="A182:A184"/>
    <mergeCell ref="B182:B184"/>
    <mergeCell ref="D182:D184"/>
    <mergeCell ref="H140:H141"/>
    <mergeCell ref="I140:I141"/>
    <mergeCell ref="A153:A162"/>
    <mergeCell ref="B153:B162"/>
    <mergeCell ref="D153:D162"/>
    <mergeCell ref="A163:A166"/>
    <mergeCell ref="B163:B166"/>
    <mergeCell ref="D163:D166"/>
    <mergeCell ref="G163:G166"/>
    <mergeCell ref="A135:A139"/>
    <mergeCell ref="B135:B139"/>
    <mergeCell ref="D135:D141"/>
    <mergeCell ref="G135:G139"/>
    <mergeCell ref="A140:A141"/>
    <mergeCell ref="B140:B141"/>
    <mergeCell ref="A127:A128"/>
    <mergeCell ref="B127:B128"/>
    <mergeCell ref="D127:D128"/>
    <mergeCell ref="G127:G128"/>
    <mergeCell ref="A129:A133"/>
    <mergeCell ref="B129:B133"/>
    <mergeCell ref="D129:D133"/>
    <mergeCell ref="G129:G133"/>
    <mergeCell ref="A121:A122"/>
    <mergeCell ref="B121:B122"/>
    <mergeCell ref="D121:D122"/>
    <mergeCell ref="G121:G122"/>
    <mergeCell ref="H121:H122"/>
    <mergeCell ref="A123:A126"/>
    <mergeCell ref="B123:B126"/>
    <mergeCell ref="D123:D126"/>
    <mergeCell ref="G123:G126"/>
    <mergeCell ref="A108:A112"/>
    <mergeCell ref="B108:B112"/>
    <mergeCell ref="D108:D112"/>
    <mergeCell ref="G108:G112"/>
    <mergeCell ref="H108:H112"/>
    <mergeCell ref="A116:A117"/>
    <mergeCell ref="B116:B117"/>
    <mergeCell ref="D116:D117"/>
    <mergeCell ref="A93:A100"/>
    <mergeCell ref="B93:B100"/>
    <mergeCell ref="D93:D100"/>
    <mergeCell ref="G93:G100"/>
    <mergeCell ref="A101:A103"/>
    <mergeCell ref="B101:B103"/>
    <mergeCell ref="D101:D103"/>
    <mergeCell ref="G101:G103"/>
    <mergeCell ref="A82:A85"/>
    <mergeCell ref="B82:B85"/>
    <mergeCell ref="D82:D85"/>
    <mergeCell ref="G82:G85"/>
    <mergeCell ref="A88:A89"/>
    <mergeCell ref="B88:B89"/>
    <mergeCell ref="D88:D89"/>
    <mergeCell ref="G88:G89"/>
    <mergeCell ref="G61:G63"/>
    <mergeCell ref="A71:A73"/>
    <mergeCell ref="B71:B73"/>
    <mergeCell ref="D71:D73"/>
    <mergeCell ref="G71:G73"/>
    <mergeCell ref="A76:A81"/>
    <mergeCell ref="B76:B81"/>
    <mergeCell ref="D76:D81"/>
    <mergeCell ref="G76:G81"/>
    <mergeCell ref="A57:A59"/>
    <mergeCell ref="B57:B59"/>
    <mergeCell ref="D57:D59"/>
    <mergeCell ref="A61:A63"/>
    <mergeCell ref="B61:B63"/>
    <mergeCell ref="D61:D63"/>
    <mergeCell ref="A53:A54"/>
    <mergeCell ref="B53:B54"/>
    <mergeCell ref="D53:D54"/>
    <mergeCell ref="A55:A56"/>
    <mergeCell ref="B55:B56"/>
    <mergeCell ref="D55:D56"/>
    <mergeCell ref="A48:A49"/>
    <mergeCell ref="B48:B49"/>
    <mergeCell ref="D48:D49"/>
    <mergeCell ref="A50:A52"/>
    <mergeCell ref="B50:B52"/>
    <mergeCell ref="D50:D52"/>
    <mergeCell ref="P42:P43"/>
    <mergeCell ref="Q42:Q43"/>
    <mergeCell ref="R42:R43"/>
    <mergeCell ref="A45:A47"/>
    <mergeCell ref="B45:B47"/>
    <mergeCell ref="D45:D47"/>
    <mergeCell ref="H45:H47"/>
    <mergeCell ref="J42:J43"/>
    <mergeCell ref="K42:K43"/>
    <mergeCell ref="L42:L43"/>
    <mergeCell ref="M42:M43"/>
    <mergeCell ref="N42:N43"/>
    <mergeCell ref="O42:O43"/>
    <mergeCell ref="A31:A32"/>
    <mergeCell ref="B31:B32"/>
    <mergeCell ref="D31:D32"/>
    <mergeCell ref="G31:G32"/>
    <mergeCell ref="H31:H32"/>
    <mergeCell ref="A35:A38"/>
    <mergeCell ref="B35:B38"/>
    <mergeCell ref="D35:D38"/>
    <mergeCell ref="G35:G38"/>
    <mergeCell ref="N26:N27"/>
    <mergeCell ref="O26:O27"/>
    <mergeCell ref="P26:P27"/>
    <mergeCell ref="Q26:Q27"/>
    <mergeCell ref="R26:R27"/>
    <mergeCell ref="A29:A30"/>
    <mergeCell ref="B29:B30"/>
    <mergeCell ref="D29:D30"/>
    <mergeCell ref="G29:G30"/>
    <mergeCell ref="C26:C27"/>
    <mergeCell ref="D26:D27"/>
    <mergeCell ref="J26:J27"/>
    <mergeCell ref="K26:K27"/>
    <mergeCell ref="L26:L27"/>
    <mergeCell ref="M26:M27"/>
    <mergeCell ref="A19:A22"/>
    <mergeCell ref="B19:B22"/>
    <mergeCell ref="D19:D22"/>
    <mergeCell ref="G19:G22"/>
    <mergeCell ref="H19:H22"/>
    <mergeCell ref="F13:F14"/>
    <mergeCell ref="G13:G14"/>
    <mergeCell ref="H13:H14"/>
    <mergeCell ref="I13:I14"/>
    <mergeCell ref="A1:I1"/>
    <mergeCell ref="A9:R9"/>
    <mergeCell ref="A10:R10"/>
    <mergeCell ref="A11:R11"/>
    <mergeCell ref="A12:D12"/>
    <mergeCell ref="A13:A14"/>
    <mergeCell ref="B13:B14"/>
    <mergeCell ref="C13:C14"/>
    <mergeCell ref="D13:D14"/>
    <mergeCell ref="E13:E14"/>
    <mergeCell ref="N13:Q13"/>
    <mergeCell ref="R13:R14"/>
    <mergeCell ref="J13:K13"/>
    <mergeCell ref="L13:M13"/>
  </mergeCells>
  <conditionalFormatting sqref="E20:F22 A57 H36:I38 E62:F63 A60:A61 H62:I63 A82 E72:F73 H72:I73 A74:A76 E77:F81 H76:H78 H80:H81 E83:F85 H83:I85 A86:A88 E89:F89 H89:I89 E102:F103 H102:I103 A104:A108 E109:F112 I109:I112 A123 E122:F122 I122 A64:A71 E128:F128 H128:I128 A118:A121 A113:A116 A101 A127 E124:F126 H124:I126 A90:A93 E94:F100 H94:I100 A129 E130:F133 H130:I133 A134:A135 E136:F141 F173 I173 A167:A172 E164:F166 H164:I166 H136:I140 A163 A142:A153 E174:I188 A185 E209:F210 H209:I210 E196:F198 I196:I198 A199:A208 A194:A195 E189:F193 A187:A188 H189:I193 A221 E219:F220 H219:I220 A223 H222:I222 A217:A218 A211:A214 E224:F225 H224:I225 A174:A182 E236:I253 A245 A247:A253 A232:A237 A226:A228 E229:F231 H229:I231 A239:A242 E254:F257 H254:I257 A15:B19 A262:B262 A258:A260 E258:I269 E214:E216 E221:E222 E142:I163 E76:G76 E15:H19 E35:G35 E24:H24 I15:I22 I215:I216 F235:I235 E113:I121 E232:I234 E167:I171 E74:I75 E33:I34 E25:I25 E23:I23 F172:I172 E48:I48 E39:I45 E53:I53 E57:I57 G221:I221 E129:I129 E217:I218 E223:I223 E211:I213 E101:I101 E123:I123 E60:I61 E86:I88 E104:I108 E90:I93 E64:I71 E134:I135 E194:I195 E199:I208 E226:I228 E127:I127 E82:I82 G214:I214 E55:I55 E50:I50 E28:I29">
    <cfRule type="cellIs" dxfId="96" priority="61" stopIfTrue="1" operator="lessThanOrEqual">
      <formula>0</formula>
    </cfRule>
  </conditionalFormatting>
  <conditionalFormatting sqref="E26:I27 E30:F30 H30:I31 A48 E46:G47 I46:I47 E56:I56 A50 E49:I49 E51:I52 E36:F38 A33:A35 I35 F31:F32 I32 A25:B28 A29 A39:A45">
    <cfRule type="cellIs" dxfId="95" priority="60" stopIfTrue="1" operator="lessThanOrEqual">
      <formula>0</formula>
    </cfRule>
  </conditionalFormatting>
  <conditionalFormatting sqref="A23:B24">
    <cfRule type="cellIs" dxfId="94" priority="59" stopIfTrue="1" operator="lessThanOrEqual">
      <formula>0</formula>
    </cfRule>
  </conditionalFormatting>
  <conditionalFormatting sqref="E54:I54 A53 A55">
    <cfRule type="cellIs" dxfId="93" priority="58" stopIfTrue="1" operator="lessThanOrEqual">
      <formula>0</formula>
    </cfRule>
  </conditionalFormatting>
  <conditionalFormatting sqref="I24">
    <cfRule type="cellIs" dxfId="92" priority="57" stopIfTrue="1" operator="lessThanOrEqual">
      <formula>0</formula>
    </cfRule>
  </conditionalFormatting>
  <conditionalFormatting sqref="E58:I59">
    <cfRule type="cellIs" dxfId="91" priority="56" stopIfTrue="1" operator="lessThanOrEqual">
      <formula>0</formula>
    </cfRule>
  </conditionalFormatting>
  <conditionalFormatting sqref="H35">
    <cfRule type="cellIs" dxfId="90" priority="55" stopIfTrue="1" operator="lessThanOrEqual">
      <formula>0</formula>
    </cfRule>
  </conditionalFormatting>
  <conditionalFormatting sqref="I76:I78 I80:I81">
    <cfRule type="cellIs" dxfId="89" priority="54" stopIfTrue="1" operator="lessThanOrEqual">
      <formula>0</formula>
    </cfRule>
  </conditionalFormatting>
  <conditionalFormatting sqref="H79">
    <cfRule type="cellIs" dxfId="88" priority="53" stopIfTrue="1" operator="lessThanOrEqual">
      <formula>0</formula>
    </cfRule>
  </conditionalFormatting>
  <conditionalFormatting sqref="I79">
    <cfRule type="cellIs" dxfId="87" priority="52" stopIfTrue="1" operator="lessThanOrEqual">
      <formula>0</formula>
    </cfRule>
  </conditionalFormatting>
  <conditionalFormatting sqref="E31:E32">
    <cfRule type="cellIs" dxfId="86" priority="51" stopIfTrue="1" operator="lessThanOrEqual">
      <formula>0</formula>
    </cfRule>
  </conditionalFormatting>
  <conditionalFormatting sqref="E172:E173">
    <cfRule type="cellIs" dxfId="85" priority="50" stopIfTrue="1" operator="lessThanOrEqual">
      <formula>0</formula>
    </cfRule>
  </conditionalFormatting>
  <conditionalFormatting sqref="F221:F222">
    <cfRule type="cellIs" dxfId="84" priority="49" stopIfTrue="1" operator="lessThanOrEqual">
      <formula>0</formula>
    </cfRule>
  </conditionalFormatting>
  <conditionalFormatting sqref="F214:F216">
    <cfRule type="cellIs" dxfId="83" priority="48" stopIfTrue="1" operator="lessThanOrEqual">
      <formula>0</formula>
    </cfRule>
  </conditionalFormatting>
  <conditionalFormatting sqref="B57 B60:B61 B82 B74:B76 B86:B88 B104:B108 B123 B64:B71 B118:B121 B113:B116 B101 B127 B90:B93 B129 B134:B135 B167:B172 B163 B142:B153 B185 B199:B208 B194:B195 B187:B188 B221 B223 B217:B218 B211:B214 B174:B182 B245 B247:B253 B232:B237 B226:B228 B239:B242 B258:B260">
    <cfRule type="cellIs" dxfId="82" priority="47" stopIfTrue="1" operator="lessThanOrEqual">
      <formula>0</formula>
    </cfRule>
  </conditionalFormatting>
  <conditionalFormatting sqref="B48 B55 B50 B39:B45 B29 B33:B35">
    <cfRule type="cellIs" dxfId="81" priority="46" stopIfTrue="1" operator="lessThanOrEqual">
      <formula>0</formula>
    </cfRule>
  </conditionalFormatting>
  <conditionalFormatting sqref="B53">
    <cfRule type="cellIs" dxfId="80" priority="45" stopIfTrue="1" operator="lessThanOrEqual">
      <formula>0</formula>
    </cfRule>
  </conditionalFormatting>
  <conditionalFormatting sqref="A270:B271 E271:H271 E270:F270">
    <cfRule type="cellIs" dxfId="79" priority="44" stopIfTrue="1" operator="lessThanOrEqual">
      <formula>0</formula>
    </cfRule>
  </conditionalFormatting>
  <conditionalFormatting sqref="G270">
    <cfRule type="cellIs" dxfId="78" priority="43" stopIfTrue="1" operator="lessThanOrEqual">
      <formula>0</formula>
    </cfRule>
  </conditionalFormatting>
  <conditionalFormatting sqref="H270">
    <cfRule type="cellIs" dxfId="77" priority="42" stopIfTrue="1" operator="lessThanOrEqual">
      <formula>0</formula>
    </cfRule>
  </conditionalFormatting>
  <conditionalFormatting sqref="I271">
    <cfRule type="cellIs" dxfId="76" priority="41" stopIfTrue="1" operator="lessThanOrEqual">
      <formula>0</formula>
    </cfRule>
  </conditionalFormatting>
  <conditionalFormatting sqref="I270">
    <cfRule type="cellIs" dxfId="75" priority="40" stopIfTrue="1" operator="lessThanOrEqual">
      <formula>0</formula>
    </cfRule>
  </conditionalFormatting>
  <conditionalFormatting sqref="A264:A269">
    <cfRule type="cellIs" dxfId="74" priority="39" stopIfTrue="1" operator="lessThanOrEqual">
      <formula>0</formula>
    </cfRule>
  </conditionalFormatting>
  <conditionalFormatting sqref="B264:B269">
    <cfRule type="cellIs" dxfId="73" priority="38" stopIfTrue="1" operator="lessThanOrEqual">
      <formula>0</formula>
    </cfRule>
  </conditionalFormatting>
  <conditionalFormatting sqref="C127:C171 C90:C122 C74:C87 C60:C69 C174:C263 C15:C18">
    <cfRule type="cellIs" dxfId="72" priority="37" stopIfTrue="1" operator="lessThanOrEqual">
      <formula>0</formula>
    </cfRule>
  </conditionalFormatting>
  <conditionalFormatting sqref="C55:C56 C33:C52 C28:C30 C25:C26">
    <cfRule type="cellIs" dxfId="71" priority="36" stopIfTrue="1" operator="lessThanOrEqual">
      <formula>0</formula>
    </cfRule>
  </conditionalFormatting>
  <conditionalFormatting sqref="C23:C24">
    <cfRule type="cellIs" dxfId="70" priority="35" stopIfTrue="1" operator="lessThanOrEqual">
      <formula>0</formula>
    </cfRule>
  </conditionalFormatting>
  <conditionalFormatting sqref="C19:C22">
    <cfRule type="cellIs" dxfId="69" priority="34" stopIfTrue="1" operator="lessThanOrEqual">
      <formula>0</formula>
    </cfRule>
  </conditionalFormatting>
  <conditionalFormatting sqref="C53:C54">
    <cfRule type="cellIs" dxfId="68" priority="33" stopIfTrue="1" operator="lessThanOrEqual">
      <formula>0</formula>
    </cfRule>
  </conditionalFormatting>
  <conditionalFormatting sqref="C57:C59">
    <cfRule type="cellIs" dxfId="67" priority="32" stopIfTrue="1" operator="lessThanOrEqual">
      <formula>0</formula>
    </cfRule>
  </conditionalFormatting>
  <conditionalFormatting sqref="C71:C73">
    <cfRule type="cellIs" dxfId="66" priority="31" stopIfTrue="1" operator="lessThanOrEqual">
      <formula>0</formula>
    </cfRule>
  </conditionalFormatting>
  <conditionalFormatting sqref="C88:C89">
    <cfRule type="cellIs" dxfId="65" priority="30" stopIfTrue="1" operator="lessThanOrEqual">
      <formula>0</formula>
    </cfRule>
  </conditionalFormatting>
  <conditionalFormatting sqref="C31:C32">
    <cfRule type="cellIs" dxfId="64" priority="29" stopIfTrue="1" operator="lessThanOrEqual">
      <formula>0</formula>
    </cfRule>
  </conditionalFormatting>
  <conditionalFormatting sqref="C70">
    <cfRule type="cellIs" dxfId="63" priority="28" stopIfTrue="1" operator="lessThanOrEqual">
      <formula>0</formula>
    </cfRule>
  </conditionalFormatting>
  <conditionalFormatting sqref="C123:C126">
    <cfRule type="cellIs" dxfId="62" priority="27" stopIfTrue="1" operator="lessThanOrEqual">
      <formula>0</formula>
    </cfRule>
  </conditionalFormatting>
  <conditionalFormatting sqref="C172:C173">
    <cfRule type="cellIs" dxfId="61" priority="26" stopIfTrue="1" operator="lessThanOrEqual">
      <formula>0</formula>
    </cfRule>
  </conditionalFormatting>
  <conditionalFormatting sqref="C271">
    <cfRule type="cellIs" dxfId="60" priority="25" stopIfTrue="1" operator="lessThanOrEqual">
      <formula>0</formula>
    </cfRule>
  </conditionalFormatting>
  <conditionalFormatting sqref="C270">
    <cfRule type="cellIs" dxfId="59" priority="24" stopIfTrue="1" operator="lessThanOrEqual">
      <formula>0</formula>
    </cfRule>
  </conditionalFormatting>
  <conditionalFormatting sqref="C264:C269">
    <cfRule type="cellIs" dxfId="58" priority="23" stopIfTrue="1" operator="lessThanOrEqual">
      <formula>0</formula>
    </cfRule>
  </conditionalFormatting>
  <conditionalFormatting sqref="D71 D239:D241 D247:D253 D174:D182 D226:D227 D232:D237 D217:D218 D223 D221 D187:D188 D194 D199:D208 D211:D214 D163 D167:D171 D142:D153 D134 D129 D127 D101 D113:D116 D118:D120 D104:D107 D90:D92 D86:D88 D74:D76 D82 D64:D69 D60:D61 D258:D260 D262 D15:D18">
    <cfRule type="cellIs" dxfId="57" priority="22" stopIfTrue="1" operator="lessThanOrEqual">
      <formula>0</formula>
    </cfRule>
  </conditionalFormatting>
  <conditionalFormatting sqref="D50 D55 D48 D33:D35 D39:D45 D28:D29 D25">
    <cfRule type="cellIs" dxfId="56" priority="21" stopIfTrue="1" operator="lessThanOrEqual">
      <formula>0</formula>
    </cfRule>
  </conditionalFormatting>
  <conditionalFormatting sqref="D23:D24">
    <cfRule type="cellIs" dxfId="55" priority="20" stopIfTrue="1" operator="lessThanOrEqual">
      <formula>0</formula>
    </cfRule>
  </conditionalFormatting>
  <conditionalFormatting sqref="D19">
    <cfRule type="cellIs" dxfId="54" priority="19" stopIfTrue="1" operator="lessThanOrEqual">
      <formula>0</formula>
    </cfRule>
  </conditionalFormatting>
  <conditionalFormatting sqref="D26">
    <cfRule type="cellIs" dxfId="53" priority="18" stopIfTrue="1" operator="lessThanOrEqual">
      <formula>0</formula>
    </cfRule>
  </conditionalFormatting>
  <conditionalFormatting sqref="D53">
    <cfRule type="cellIs" dxfId="52" priority="17" stopIfTrue="1" operator="lessThanOrEqual">
      <formula>0</formula>
    </cfRule>
  </conditionalFormatting>
  <conditionalFormatting sqref="D57">
    <cfRule type="cellIs" dxfId="51" priority="16" stopIfTrue="1" operator="lessThanOrEqual">
      <formula>0</formula>
    </cfRule>
  </conditionalFormatting>
  <conditionalFormatting sqref="D108">
    <cfRule type="cellIs" dxfId="50" priority="15" stopIfTrue="1" operator="lessThanOrEqual">
      <formula>0</formula>
    </cfRule>
  </conditionalFormatting>
  <conditionalFormatting sqref="D121">
    <cfRule type="cellIs" dxfId="49" priority="14" stopIfTrue="1" operator="lessThanOrEqual">
      <formula>0</formula>
    </cfRule>
  </conditionalFormatting>
  <conditionalFormatting sqref="D70">
    <cfRule type="cellIs" dxfId="48" priority="13" stopIfTrue="1" operator="lessThanOrEqual">
      <formula>0</formula>
    </cfRule>
  </conditionalFormatting>
  <conditionalFormatting sqref="D123">
    <cfRule type="cellIs" dxfId="47" priority="12" stopIfTrue="1" operator="lessThanOrEqual">
      <formula>0</formula>
    </cfRule>
  </conditionalFormatting>
  <conditionalFormatting sqref="D93">
    <cfRule type="cellIs" dxfId="46" priority="11" stopIfTrue="1" operator="lessThanOrEqual">
      <formula>0</formula>
    </cfRule>
  </conditionalFormatting>
  <conditionalFormatting sqref="D135">
    <cfRule type="cellIs" dxfId="45" priority="10" stopIfTrue="1" operator="lessThanOrEqual">
      <formula>0</formula>
    </cfRule>
  </conditionalFormatting>
  <conditionalFormatting sqref="D172">
    <cfRule type="cellIs" dxfId="44" priority="9" stopIfTrue="1" operator="lessThanOrEqual">
      <formula>0</formula>
    </cfRule>
  </conditionalFormatting>
  <conditionalFormatting sqref="D185">
    <cfRule type="cellIs" dxfId="43" priority="8" stopIfTrue="1" operator="lessThanOrEqual">
      <formula>0</formula>
    </cfRule>
  </conditionalFormatting>
  <conditionalFormatting sqref="D195">
    <cfRule type="cellIs" dxfId="42" priority="7" stopIfTrue="1" operator="lessThanOrEqual">
      <formula>0</formula>
    </cfRule>
  </conditionalFormatting>
  <conditionalFormatting sqref="D242">
    <cfRule type="cellIs" dxfId="41" priority="6" stopIfTrue="1" operator="lessThanOrEqual">
      <formula>0</formula>
    </cfRule>
  </conditionalFormatting>
  <conditionalFormatting sqref="D245">
    <cfRule type="cellIs" dxfId="40" priority="5" stopIfTrue="1" operator="lessThanOrEqual">
      <formula>0</formula>
    </cfRule>
  </conditionalFormatting>
  <conditionalFormatting sqref="D228">
    <cfRule type="cellIs" dxfId="39" priority="4" stopIfTrue="1" operator="lessThanOrEqual">
      <formula>0</formula>
    </cfRule>
  </conditionalFormatting>
  <conditionalFormatting sqref="D271">
    <cfRule type="cellIs" dxfId="38" priority="3" stopIfTrue="1" operator="lessThanOrEqual">
      <formula>0</formula>
    </cfRule>
  </conditionalFormatting>
  <conditionalFormatting sqref="D270">
    <cfRule type="cellIs" dxfId="37" priority="2" stopIfTrue="1" operator="lessThanOrEqual">
      <formula>0</formula>
    </cfRule>
  </conditionalFormatting>
  <conditionalFormatting sqref="D264:D269">
    <cfRule type="cellIs" dxfId="36" priority="1" stopIfTrue="1" operator="lessThanOrEqual">
      <formula>0</formula>
    </cfRule>
  </conditionalFormatting>
  <hyperlinks>
    <hyperlink ref="I203" r:id="rId1"/>
    <hyperlink ref="I201" r:id="rId2" display="579/2016"/>
    <hyperlink ref="I170" r:id="rId3"/>
    <hyperlink ref="I194" r:id="rId4"/>
    <hyperlink ref="I184" r:id="rId5"/>
    <hyperlink ref="I183" r:id="rId6"/>
    <hyperlink ref="I182" r:id="rId7"/>
    <hyperlink ref="I152" r:id="rId8"/>
    <hyperlink ref="I162" r:id="rId9"/>
    <hyperlink ref="I161" r:id="rId10"/>
    <hyperlink ref="I160" r:id="rId11"/>
    <hyperlink ref="I159" r:id="rId12"/>
    <hyperlink ref="I181" r:id="rId13"/>
    <hyperlink ref="I177" r:id="rId14"/>
    <hyperlink ref="I176" r:id="rId15"/>
    <hyperlink ref="I178" r:id="rId16"/>
    <hyperlink ref="I179" r:id="rId17"/>
    <hyperlink ref="I137" r:id="rId18"/>
    <hyperlink ref="I155" r:id="rId19"/>
    <hyperlink ref="I158" r:id="rId20"/>
    <hyperlink ref="I157" r:id="rId21"/>
    <hyperlink ref="I156" r:id="rId22"/>
    <hyperlink ref="I154" r:id="rId23"/>
    <hyperlink ref="I153" r:id="rId24"/>
    <hyperlink ref="I171" r:id="rId25"/>
    <hyperlink ref="I138" r:id="rId26"/>
    <hyperlink ref="I172" r:id="rId27"/>
    <hyperlink ref="I173" r:id="rId28"/>
    <hyperlink ref="I175" r:id="rId29"/>
    <hyperlink ref="I174" r:id="rId30"/>
    <hyperlink ref="I166" r:id="rId31"/>
    <hyperlink ref="I165" r:id="rId32"/>
    <hyperlink ref="I164" r:id="rId33"/>
    <hyperlink ref="I163" r:id="rId34"/>
    <hyperlink ref="I167" r:id="rId35"/>
    <hyperlink ref="I145" r:id="rId36"/>
    <hyperlink ref="I144" r:id="rId37"/>
    <hyperlink ref="I168" r:id="rId38"/>
    <hyperlink ref="I169" r:id="rId39"/>
    <hyperlink ref="I151" r:id="rId40"/>
    <hyperlink ref="I104" r:id="rId41"/>
    <hyperlink ref="I134" r:id="rId42"/>
    <hyperlink ref="I135" r:id="rId43"/>
    <hyperlink ref="I136" r:id="rId44"/>
    <hyperlink ref="I139" r:id="rId45"/>
    <hyperlink ref="I150" r:id="rId46"/>
    <hyperlink ref="I92" r:id="rId47"/>
    <hyperlink ref="I148" r:id="rId48"/>
    <hyperlink ref="I115" r:id="rId49"/>
    <hyperlink ref="I149" r:id="rId50"/>
    <hyperlink ref="I146" r:id="rId51"/>
    <hyperlink ref="I132" r:id="rId52"/>
    <hyperlink ref="I131" r:id="rId53"/>
    <hyperlink ref="I130" r:id="rId54"/>
    <hyperlink ref="I129" r:id="rId55"/>
    <hyperlink ref="I128" r:id="rId56"/>
    <hyperlink ref="I127" r:id="rId57"/>
    <hyperlink ref="I126" r:id="rId58"/>
    <hyperlink ref="I125" r:id="rId59"/>
    <hyperlink ref="I124" r:id="rId60"/>
    <hyperlink ref="I123" r:id="rId61"/>
    <hyperlink ref="I122" r:id="rId62"/>
    <hyperlink ref="I121" r:id="rId63"/>
    <hyperlink ref="I120" r:id="rId64"/>
    <hyperlink ref="I119" r:id="rId65"/>
    <hyperlink ref="I118" r:id="rId66"/>
    <hyperlink ref="I117" r:id="rId67"/>
    <hyperlink ref="I116" r:id="rId68"/>
    <hyperlink ref="I114" r:id="rId69"/>
    <hyperlink ref="I113" r:id="rId70"/>
    <hyperlink ref="I112" r:id="rId71"/>
    <hyperlink ref="I111" r:id="rId72"/>
    <hyperlink ref="I110" r:id="rId73"/>
    <hyperlink ref="I109" r:id="rId74"/>
    <hyperlink ref="I108" r:id="rId75"/>
    <hyperlink ref="I107" r:id="rId76"/>
    <hyperlink ref="I106" r:id="rId77"/>
    <hyperlink ref="I105" r:id="rId78"/>
    <hyperlink ref="I103" r:id="rId79"/>
    <hyperlink ref="I102" r:id="rId80"/>
    <hyperlink ref="I101" r:id="rId81"/>
    <hyperlink ref="I100" r:id="rId82"/>
    <hyperlink ref="I99" r:id="rId83"/>
    <hyperlink ref="I98" r:id="rId84"/>
    <hyperlink ref="I97" r:id="rId85"/>
    <hyperlink ref="I96" r:id="rId86"/>
    <hyperlink ref="I95" r:id="rId87"/>
    <hyperlink ref="I94" r:id="rId88"/>
    <hyperlink ref="I93" r:id="rId89"/>
    <hyperlink ref="I91" r:id="rId90"/>
    <hyperlink ref="I90" r:id="rId91"/>
    <hyperlink ref="I89" r:id="rId92"/>
    <hyperlink ref="I88" r:id="rId93"/>
    <hyperlink ref="I87" r:id="rId94"/>
    <hyperlink ref="I86" r:id="rId95"/>
    <hyperlink ref="I85" r:id="rId96"/>
    <hyperlink ref="I84" r:id="rId97"/>
    <hyperlink ref="I83" r:id="rId98"/>
    <hyperlink ref="I133" r:id="rId99"/>
    <hyperlink ref="I142" r:id="rId100"/>
    <hyperlink ref="I143" r:id="rId101"/>
    <hyperlink ref="I147" r:id="rId102"/>
    <hyperlink ref="I82" r:id="rId103"/>
    <hyperlink ref="I81" r:id="rId104"/>
    <hyperlink ref="I80" r:id="rId105"/>
    <hyperlink ref="I79" r:id="rId106"/>
    <hyperlink ref="I78" r:id="rId107"/>
    <hyperlink ref="I77" r:id="rId108"/>
    <hyperlink ref="I76" r:id="rId109"/>
    <hyperlink ref="I75" r:id="rId110"/>
    <hyperlink ref="I74" r:id="rId111"/>
    <hyperlink ref="I73" r:id="rId112"/>
    <hyperlink ref="I72" r:id="rId113"/>
    <hyperlink ref="I71" r:id="rId114"/>
    <hyperlink ref="I70" r:id="rId115"/>
    <hyperlink ref="I69" r:id="rId116"/>
    <hyperlink ref="I68" r:id="rId117"/>
    <hyperlink ref="I67" r:id="rId118"/>
    <hyperlink ref="I65" r:id="rId119"/>
    <hyperlink ref="I63" r:id="rId120"/>
    <hyperlink ref="I62" r:id="rId121"/>
    <hyperlink ref="I61" r:id="rId122"/>
    <hyperlink ref="I59" r:id="rId123"/>
    <hyperlink ref="I58" r:id="rId124"/>
    <hyperlink ref="I57" r:id="rId125"/>
    <hyperlink ref="I52" r:id="rId126"/>
    <hyperlink ref="I51" r:id="rId127"/>
    <hyperlink ref="I50" r:id="rId128"/>
    <hyperlink ref="I49" r:id="rId129"/>
    <hyperlink ref="I48" r:id="rId130"/>
    <hyperlink ref="I44" r:id="rId131"/>
    <hyperlink ref="I42" r:id="rId132"/>
    <hyperlink ref="I41" r:id="rId133"/>
    <hyperlink ref="I40" r:id="rId134"/>
    <hyperlink ref="I39" r:id="rId135"/>
    <hyperlink ref="I38" r:id="rId136"/>
    <hyperlink ref="I37" r:id="rId137"/>
    <hyperlink ref="I36" r:id="rId138"/>
    <hyperlink ref="I35" r:id="rId139"/>
    <hyperlink ref="I33" r:id="rId140"/>
    <hyperlink ref="I32" r:id="rId141" display="49/2016"/>
    <hyperlink ref="I31" r:id="rId142"/>
    <hyperlink ref="I30" r:id="rId143"/>
    <hyperlink ref="I24" r:id="rId144"/>
    <hyperlink ref="I66" r:id="rId145"/>
    <hyperlink ref="I47" r:id="rId146"/>
    <hyperlink ref="I26" r:id="rId147"/>
    <hyperlink ref="I64" r:id="rId148"/>
    <hyperlink ref="I56" r:id="rId149"/>
    <hyperlink ref="I55" r:id="rId150"/>
    <hyperlink ref="I54" r:id="rId151"/>
    <hyperlink ref="I53" r:id="rId152"/>
    <hyperlink ref="I46" r:id="rId153"/>
    <hyperlink ref="I45" r:id="rId154"/>
    <hyperlink ref="I29" r:id="rId155"/>
    <hyperlink ref="I60" r:id="rId156"/>
    <hyperlink ref="I28" r:id="rId157"/>
    <hyperlink ref="I34" r:id="rId158"/>
    <hyperlink ref="I17" r:id="rId159"/>
    <hyperlink ref="I16" r:id="rId160"/>
    <hyperlink ref="I15" r:id="rId161"/>
    <hyperlink ref="I18" r:id="rId162"/>
    <hyperlink ref="I23" r:id="rId163"/>
    <hyperlink ref="I22" r:id="rId164"/>
    <hyperlink ref="I21" r:id="rId165"/>
    <hyperlink ref="I20" r:id="rId166"/>
    <hyperlink ref="I19" r:id="rId167"/>
    <hyperlink ref="I25" r:id="rId168"/>
    <hyperlink ref="I202" r:id="rId169"/>
    <hyperlink ref="I205" r:id="rId170"/>
    <hyperlink ref="I186" r:id="rId171"/>
    <hyperlink ref="I185" r:id="rId172"/>
    <hyperlink ref="I207" r:id="rId173"/>
    <hyperlink ref="I208" r:id="rId174"/>
    <hyperlink ref="I209" r:id="rId175"/>
    <hyperlink ref="I210" r:id="rId176"/>
    <hyperlink ref="I211" r:id="rId177"/>
    <hyperlink ref="I189" r:id="rId178"/>
    <hyperlink ref="I190" r:id="rId179"/>
    <hyperlink ref="I191" r:id="rId180"/>
    <hyperlink ref="I192" r:id="rId181"/>
    <hyperlink ref="I195" r:id="rId182"/>
    <hyperlink ref="I196" r:id="rId183"/>
    <hyperlink ref="I197" r:id="rId184"/>
    <hyperlink ref="I198" r:id="rId185" display="589/2016"/>
    <hyperlink ref="I199" r:id="rId186"/>
    <hyperlink ref="I206" r:id="rId187"/>
    <hyperlink ref="I212" r:id="rId188"/>
    <hyperlink ref="I213" r:id="rId189"/>
    <hyperlink ref="I27" r:id="rId190"/>
    <hyperlink ref="I188" r:id="rId191"/>
    <hyperlink ref="I193" r:id="rId192"/>
    <hyperlink ref="I140:I141" r:id="rId193" display="Acuerdo de Junta Directiva N° 431.07.2016"/>
    <hyperlink ref="I217" r:id="rId194"/>
    <hyperlink ref="I218" r:id="rId195"/>
    <hyperlink ref="I219" r:id="rId196"/>
    <hyperlink ref="I220" r:id="rId197"/>
    <hyperlink ref="I221" r:id="rId198"/>
    <hyperlink ref="I222" r:id="rId199"/>
    <hyperlink ref="I204" r:id="rId200"/>
    <hyperlink ref="I233" r:id="rId201"/>
    <hyperlink ref="I226" r:id="rId202"/>
    <hyperlink ref="I232" r:id="rId203"/>
    <hyperlink ref="I214" r:id="rId204"/>
    <hyperlink ref="I215" r:id="rId205"/>
    <hyperlink ref="I216" r:id="rId206"/>
    <hyperlink ref="I234" r:id="rId207"/>
    <hyperlink ref="I236" r:id="rId208"/>
    <hyperlink ref="I223" r:id="rId209"/>
    <hyperlink ref="I224" r:id="rId210"/>
    <hyperlink ref="I239" r:id="rId211"/>
    <hyperlink ref="I225" r:id="rId212"/>
    <hyperlink ref="I237" r:id="rId213"/>
    <hyperlink ref="I238" r:id="rId214"/>
    <hyperlink ref="I240" r:id="rId215"/>
    <hyperlink ref="I180" r:id="rId216"/>
    <hyperlink ref="I242" r:id="rId217"/>
    <hyperlink ref="I243" r:id="rId218"/>
    <hyperlink ref="I244" r:id="rId219"/>
    <hyperlink ref="I245" r:id="rId220"/>
    <hyperlink ref="I246" r:id="rId221"/>
    <hyperlink ref="I247" r:id="rId222"/>
    <hyperlink ref="I249" r:id="rId223"/>
    <hyperlink ref="I241" r:id="rId224"/>
    <hyperlink ref="I248" r:id="rId225"/>
    <hyperlink ref="I228" r:id="rId226"/>
    <hyperlink ref="I229" r:id="rId227"/>
    <hyperlink ref="I230" r:id="rId228"/>
    <hyperlink ref="I231" r:id="rId229"/>
    <hyperlink ref="I250" r:id="rId230"/>
    <hyperlink ref="I227" r:id="rId231"/>
    <hyperlink ref="I259" r:id="rId232"/>
    <hyperlink ref="I251" r:id="rId233"/>
    <hyperlink ref="I252" r:id="rId234"/>
    <hyperlink ref="I253" r:id="rId235"/>
    <hyperlink ref="I254" r:id="rId236"/>
    <hyperlink ref="I255" r:id="rId237"/>
    <hyperlink ref="I256" r:id="rId238"/>
    <hyperlink ref="I257" r:id="rId239"/>
    <hyperlink ref="I271" r:id="rId240"/>
    <hyperlink ref="I270" r:id="rId241"/>
    <hyperlink ref="I260" r:id="rId242"/>
    <hyperlink ref="I261" r:id="rId243"/>
    <hyperlink ref="I262" r:id="rId244"/>
    <hyperlink ref="I263" r:id="rId245"/>
    <hyperlink ref="I258" r:id="rId246"/>
    <hyperlink ref="I264" r:id="rId247"/>
    <hyperlink ref="I265" r:id="rId248"/>
    <hyperlink ref="I266" r:id="rId249"/>
    <hyperlink ref="I267" r:id="rId250"/>
    <hyperlink ref="I268" r:id="rId251"/>
    <hyperlink ref="I200" r:id="rId252"/>
    <hyperlink ref="I269" r:id="rId253"/>
    <hyperlink ref="C240" r:id="rId254"/>
    <hyperlink ref="D240" r:id="rId255"/>
  </hyperlinks>
  <printOptions horizontalCentered="1"/>
  <pageMargins left="0" right="0" top="0.35433070866141736" bottom="0" header="0" footer="0"/>
  <pageSetup scale="48" orientation="landscape" r:id="rId256"/>
  <headerFooter alignWithMargins="0"/>
  <colBreaks count="2" manualBreakCount="2">
    <brk id="18" max="1048575" man="1"/>
    <brk id="19" max="1048575" man="1"/>
  </colBreaks>
  <drawing r:id="rId25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U281"/>
  <sheetViews>
    <sheetView tabSelected="1" view="pageBreakPreview" topLeftCell="A7" zoomScale="78" zoomScaleNormal="69" zoomScaleSheetLayoutView="78" workbookViewId="0">
      <pane ySplit="8" topLeftCell="A15" activePane="bottomLeft" state="frozen"/>
      <selection activeCell="E7" sqref="E7"/>
      <selection pane="bottomLeft" activeCell="I13" sqref="I13:I14"/>
    </sheetView>
  </sheetViews>
  <sheetFormatPr baseColWidth="10" defaultColWidth="11.7109375" defaultRowHeight="12.75" x14ac:dyDescent="0.2"/>
  <cols>
    <col min="1" max="1" width="5.5703125" style="361" customWidth="1"/>
    <col min="2" max="2" width="11.7109375" style="221" customWidth="1"/>
    <col min="3" max="3" width="33.42578125" style="4" customWidth="1"/>
    <col min="4" max="4" width="32.85546875" style="226" customWidth="1"/>
    <col min="5" max="5" width="35.5703125" style="4" customWidth="1"/>
    <col min="6" max="6" width="14.5703125" style="227" customWidth="1"/>
    <col min="7" max="7" width="13.7109375" style="228" customWidth="1"/>
    <col min="8" max="8" width="16.5703125" style="226" customWidth="1"/>
    <col min="9" max="9" width="35.42578125" style="226" customWidth="1"/>
    <col min="10" max="10" width="13.85546875" style="341" customWidth="1"/>
    <col min="11" max="11" width="9.5703125" style="222" customWidth="1"/>
    <col min="12" max="12" width="8.5703125" style="222" customWidth="1"/>
    <col min="13" max="13" width="8.28515625" style="222" customWidth="1"/>
    <col min="14" max="14" width="11.42578125" style="222" customWidth="1"/>
    <col min="15" max="15" width="4.85546875" style="223" customWidth="1"/>
    <col min="16" max="16" width="5.85546875" style="223" customWidth="1"/>
    <col min="17" max="17" width="5.42578125" style="223" customWidth="1"/>
    <col min="18" max="18" width="4.7109375" style="223" customWidth="1"/>
    <col min="19" max="19" width="22.7109375" style="340" customWidth="1"/>
    <col min="20" max="30" width="11.7109375" style="222" customWidth="1"/>
    <col min="31" max="238" width="11.7109375" style="222"/>
    <col min="239" max="239" width="4" style="222" customWidth="1"/>
    <col min="240" max="240" width="15.85546875" style="222" bestFit="1" customWidth="1"/>
    <col min="241" max="241" width="30.7109375" style="222" customWidth="1"/>
    <col min="242" max="243" width="32.5703125" style="222" customWidth="1"/>
    <col min="244" max="246" width="14.5703125" style="222" customWidth="1"/>
    <col min="247" max="247" width="27" style="222" customWidth="1"/>
    <col min="248" max="248" width="13.85546875" style="222" customWidth="1"/>
    <col min="249" max="249" width="18.28515625" style="222" customWidth="1"/>
    <col min="250" max="250" width="16.28515625" style="222" customWidth="1"/>
    <col min="251" max="251" width="14" style="222" customWidth="1"/>
    <col min="252" max="252" width="16.7109375" style="222" customWidth="1"/>
    <col min="253" max="253" width="14.85546875" style="222" customWidth="1"/>
    <col min="254" max="254" width="15.42578125" style="222" customWidth="1"/>
    <col min="255" max="256" width="6.5703125" style="222" customWidth="1"/>
    <col min="257" max="257" width="8.42578125" style="222" customWidth="1"/>
    <col min="258" max="258" width="4.85546875" style="222" customWidth="1"/>
    <col min="259" max="259" width="10.140625" style="222" customWidth="1"/>
    <col min="260" max="260" width="12.28515625" style="222" customWidth="1"/>
    <col min="261" max="261" width="10.28515625" style="222" customWidth="1"/>
    <col min="262" max="262" width="12" style="222" customWidth="1"/>
    <col min="263" max="263" width="6.140625" style="222" customWidth="1"/>
    <col min="264" max="264" width="10.5703125" style="222" customWidth="1"/>
    <col min="265" max="265" width="11" style="222" customWidth="1"/>
    <col min="266" max="266" width="20.5703125" style="222" customWidth="1"/>
    <col min="267" max="274" width="11.7109375" style="222" customWidth="1"/>
    <col min="275" max="275" width="45.140625" style="222" customWidth="1"/>
    <col min="276" max="286" width="11.7109375" style="222" customWidth="1"/>
    <col min="287" max="494" width="11.7109375" style="222"/>
    <col min="495" max="495" width="4" style="222" customWidth="1"/>
    <col min="496" max="496" width="15.85546875" style="222" bestFit="1" customWidth="1"/>
    <col min="497" max="497" width="30.7109375" style="222" customWidth="1"/>
    <col min="498" max="499" width="32.5703125" style="222" customWidth="1"/>
    <col min="500" max="502" width="14.5703125" style="222" customWidth="1"/>
    <col min="503" max="503" width="27" style="222" customWidth="1"/>
    <col min="504" max="504" width="13.85546875" style="222" customWidth="1"/>
    <col min="505" max="505" width="18.28515625" style="222" customWidth="1"/>
    <col min="506" max="506" width="16.28515625" style="222" customWidth="1"/>
    <col min="507" max="507" width="14" style="222" customWidth="1"/>
    <col min="508" max="508" width="16.7109375" style="222" customWidth="1"/>
    <col min="509" max="509" width="14.85546875" style="222" customWidth="1"/>
    <col min="510" max="510" width="15.42578125" style="222" customWidth="1"/>
    <col min="511" max="512" width="6.5703125" style="222" customWidth="1"/>
    <col min="513" max="513" width="8.42578125" style="222" customWidth="1"/>
    <col min="514" max="514" width="4.85546875" style="222" customWidth="1"/>
    <col min="515" max="515" width="10.140625" style="222" customWidth="1"/>
    <col min="516" max="516" width="12.28515625" style="222" customWidth="1"/>
    <col min="517" max="517" width="10.28515625" style="222" customWidth="1"/>
    <col min="518" max="518" width="12" style="222" customWidth="1"/>
    <col min="519" max="519" width="6.140625" style="222" customWidth="1"/>
    <col min="520" max="520" width="10.5703125" style="222" customWidth="1"/>
    <col min="521" max="521" width="11" style="222" customWidth="1"/>
    <col min="522" max="522" width="20.5703125" style="222" customWidth="1"/>
    <col min="523" max="530" width="11.7109375" style="222" customWidth="1"/>
    <col min="531" max="531" width="45.140625" style="222" customWidth="1"/>
    <col min="532" max="542" width="11.7109375" style="222" customWidth="1"/>
    <col min="543" max="750" width="11.7109375" style="222"/>
    <col min="751" max="751" width="4" style="222" customWidth="1"/>
    <col min="752" max="752" width="15.85546875" style="222" bestFit="1" customWidth="1"/>
    <col min="753" max="753" width="30.7109375" style="222" customWidth="1"/>
    <col min="754" max="755" width="32.5703125" style="222" customWidth="1"/>
    <col min="756" max="758" width="14.5703125" style="222" customWidth="1"/>
    <col min="759" max="759" width="27" style="222" customWidth="1"/>
    <col min="760" max="760" width="13.85546875" style="222" customWidth="1"/>
    <col min="761" max="761" width="18.28515625" style="222" customWidth="1"/>
    <col min="762" max="762" width="16.28515625" style="222" customWidth="1"/>
    <col min="763" max="763" width="14" style="222" customWidth="1"/>
    <col min="764" max="764" width="16.7109375" style="222" customWidth="1"/>
    <col min="765" max="765" width="14.85546875" style="222" customWidth="1"/>
    <col min="766" max="766" width="15.42578125" style="222" customWidth="1"/>
    <col min="767" max="768" width="6.5703125" style="222" customWidth="1"/>
    <col min="769" max="769" width="8.42578125" style="222" customWidth="1"/>
    <col min="770" max="770" width="4.85546875" style="222" customWidth="1"/>
    <col min="771" max="771" width="10.140625" style="222" customWidth="1"/>
    <col min="772" max="772" width="12.28515625" style="222" customWidth="1"/>
    <col min="773" max="773" width="10.28515625" style="222" customWidth="1"/>
    <col min="774" max="774" width="12" style="222" customWidth="1"/>
    <col min="775" max="775" width="6.140625" style="222" customWidth="1"/>
    <col min="776" max="776" width="10.5703125" style="222" customWidth="1"/>
    <col min="777" max="777" width="11" style="222" customWidth="1"/>
    <col min="778" max="778" width="20.5703125" style="222" customWidth="1"/>
    <col min="779" max="786" width="11.7109375" style="222" customWidth="1"/>
    <col min="787" max="787" width="45.140625" style="222" customWidth="1"/>
    <col min="788" max="798" width="11.7109375" style="222" customWidth="1"/>
    <col min="799" max="1006" width="11.7109375" style="222"/>
    <col min="1007" max="1007" width="4" style="222" customWidth="1"/>
    <col min="1008" max="1008" width="15.85546875" style="222" bestFit="1" customWidth="1"/>
    <col min="1009" max="1009" width="30.7109375" style="222" customWidth="1"/>
    <col min="1010" max="1011" width="32.5703125" style="222" customWidth="1"/>
    <col min="1012" max="1014" width="14.5703125" style="222" customWidth="1"/>
    <col min="1015" max="1015" width="27" style="222" customWidth="1"/>
    <col min="1016" max="1016" width="13.85546875" style="222" customWidth="1"/>
    <col min="1017" max="1017" width="18.28515625" style="222" customWidth="1"/>
    <col min="1018" max="1018" width="16.28515625" style="222" customWidth="1"/>
    <col min="1019" max="1019" width="14" style="222" customWidth="1"/>
    <col min="1020" max="1020" width="16.7109375" style="222" customWidth="1"/>
    <col min="1021" max="1021" width="14.85546875" style="222" customWidth="1"/>
    <col min="1022" max="1022" width="15.42578125" style="222" customWidth="1"/>
    <col min="1023" max="1024" width="6.5703125" style="222" customWidth="1"/>
    <col min="1025" max="1025" width="8.42578125" style="222" customWidth="1"/>
    <col min="1026" max="1026" width="4.85546875" style="222" customWidth="1"/>
    <col min="1027" max="1027" width="10.140625" style="222" customWidth="1"/>
    <col min="1028" max="1028" width="12.28515625" style="222" customWidth="1"/>
    <col min="1029" max="1029" width="10.28515625" style="222" customWidth="1"/>
    <col min="1030" max="1030" width="12" style="222" customWidth="1"/>
    <col min="1031" max="1031" width="6.140625" style="222" customWidth="1"/>
    <col min="1032" max="1032" width="10.5703125" style="222" customWidth="1"/>
    <col min="1033" max="1033" width="11" style="222" customWidth="1"/>
    <col min="1034" max="1034" width="20.5703125" style="222" customWidth="1"/>
    <col min="1035" max="1042" width="11.7109375" style="222" customWidth="1"/>
    <col min="1043" max="1043" width="45.140625" style="222" customWidth="1"/>
    <col min="1044" max="1054" width="11.7109375" style="222" customWidth="1"/>
    <col min="1055" max="1262" width="11.7109375" style="222"/>
    <col min="1263" max="1263" width="4" style="222" customWidth="1"/>
    <col min="1264" max="1264" width="15.85546875" style="222" bestFit="1" customWidth="1"/>
    <col min="1265" max="1265" width="30.7109375" style="222" customWidth="1"/>
    <col min="1266" max="1267" width="32.5703125" style="222" customWidth="1"/>
    <col min="1268" max="1270" width="14.5703125" style="222" customWidth="1"/>
    <col min="1271" max="1271" width="27" style="222" customWidth="1"/>
    <col min="1272" max="1272" width="13.85546875" style="222" customWidth="1"/>
    <col min="1273" max="1273" width="18.28515625" style="222" customWidth="1"/>
    <col min="1274" max="1274" width="16.28515625" style="222" customWidth="1"/>
    <col min="1275" max="1275" width="14" style="222" customWidth="1"/>
    <col min="1276" max="1276" width="16.7109375" style="222" customWidth="1"/>
    <col min="1277" max="1277" width="14.85546875" style="222" customWidth="1"/>
    <col min="1278" max="1278" width="15.42578125" style="222" customWidth="1"/>
    <col min="1279" max="1280" width="6.5703125" style="222" customWidth="1"/>
    <col min="1281" max="1281" width="8.42578125" style="222" customWidth="1"/>
    <col min="1282" max="1282" width="4.85546875" style="222" customWidth="1"/>
    <col min="1283" max="1283" width="10.140625" style="222" customWidth="1"/>
    <col min="1284" max="1284" width="12.28515625" style="222" customWidth="1"/>
    <col min="1285" max="1285" width="10.28515625" style="222" customWidth="1"/>
    <col min="1286" max="1286" width="12" style="222" customWidth="1"/>
    <col min="1287" max="1287" width="6.140625" style="222" customWidth="1"/>
    <col min="1288" max="1288" width="10.5703125" style="222" customWidth="1"/>
    <col min="1289" max="1289" width="11" style="222" customWidth="1"/>
    <col min="1290" max="1290" width="20.5703125" style="222" customWidth="1"/>
    <col min="1291" max="1298" width="11.7109375" style="222" customWidth="1"/>
    <col min="1299" max="1299" width="45.140625" style="222" customWidth="1"/>
    <col min="1300" max="1310" width="11.7109375" style="222" customWidth="1"/>
    <col min="1311" max="1518" width="11.7109375" style="222"/>
    <col min="1519" max="1519" width="4" style="222" customWidth="1"/>
    <col min="1520" max="1520" width="15.85546875" style="222" bestFit="1" customWidth="1"/>
    <col min="1521" max="1521" width="30.7109375" style="222" customWidth="1"/>
    <col min="1522" max="1523" width="32.5703125" style="222" customWidth="1"/>
    <col min="1524" max="1526" width="14.5703125" style="222" customWidth="1"/>
    <col min="1527" max="1527" width="27" style="222" customWidth="1"/>
    <col min="1528" max="1528" width="13.85546875" style="222" customWidth="1"/>
    <col min="1529" max="1529" width="18.28515625" style="222" customWidth="1"/>
    <col min="1530" max="1530" width="16.28515625" style="222" customWidth="1"/>
    <col min="1531" max="1531" width="14" style="222" customWidth="1"/>
    <col min="1532" max="1532" width="16.7109375" style="222" customWidth="1"/>
    <col min="1533" max="1533" width="14.85546875" style="222" customWidth="1"/>
    <col min="1534" max="1534" width="15.42578125" style="222" customWidth="1"/>
    <col min="1535" max="1536" width="6.5703125" style="222" customWidth="1"/>
    <col min="1537" max="1537" width="8.42578125" style="222" customWidth="1"/>
    <col min="1538" max="1538" width="4.85546875" style="222" customWidth="1"/>
    <col min="1539" max="1539" width="10.140625" style="222" customWidth="1"/>
    <col min="1540" max="1540" width="12.28515625" style="222" customWidth="1"/>
    <col min="1541" max="1541" width="10.28515625" style="222" customWidth="1"/>
    <col min="1542" max="1542" width="12" style="222" customWidth="1"/>
    <col min="1543" max="1543" width="6.140625" style="222" customWidth="1"/>
    <col min="1544" max="1544" width="10.5703125" style="222" customWidth="1"/>
    <col min="1545" max="1545" width="11" style="222" customWidth="1"/>
    <col min="1546" max="1546" width="20.5703125" style="222" customWidth="1"/>
    <col min="1547" max="1554" width="11.7109375" style="222" customWidth="1"/>
    <col min="1555" max="1555" width="45.140625" style="222" customWidth="1"/>
    <col min="1556" max="1566" width="11.7109375" style="222" customWidth="1"/>
    <col min="1567" max="1774" width="11.7109375" style="222"/>
    <col min="1775" max="1775" width="4" style="222" customWidth="1"/>
    <col min="1776" max="1776" width="15.85546875" style="222" bestFit="1" customWidth="1"/>
    <col min="1777" max="1777" width="30.7109375" style="222" customWidth="1"/>
    <col min="1778" max="1779" width="32.5703125" style="222" customWidth="1"/>
    <col min="1780" max="1782" width="14.5703125" style="222" customWidth="1"/>
    <col min="1783" max="1783" width="27" style="222" customWidth="1"/>
    <col min="1784" max="1784" width="13.85546875" style="222" customWidth="1"/>
    <col min="1785" max="1785" width="18.28515625" style="222" customWidth="1"/>
    <col min="1786" max="1786" width="16.28515625" style="222" customWidth="1"/>
    <col min="1787" max="1787" width="14" style="222" customWidth="1"/>
    <col min="1788" max="1788" width="16.7109375" style="222" customWidth="1"/>
    <col min="1789" max="1789" width="14.85546875" style="222" customWidth="1"/>
    <col min="1790" max="1790" width="15.42578125" style="222" customWidth="1"/>
    <col min="1791" max="1792" width="6.5703125" style="222" customWidth="1"/>
    <col min="1793" max="1793" width="8.42578125" style="222" customWidth="1"/>
    <col min="1794" max="1794" width="4.85546875" style="222" customWidth="1"/>
    <col min="1795" max="1795" width="10.140625" style="222" customWidth="1"/>
    <col min="1796" max="1796" width="12.28515625" style="222" customWidth="1"/>
    <col min="1797" max="1797" width="10.28515625" style="222" customWidth="1"/>
    <col min="1798" max="1798" width="12" style="222" customWidth="1"/>
    <col min="1799" max="1799" width="6.140625" style="222" customWidth="1"/>
    <col min="1800" max="1800" width="10.5703125" style="222" customWidth="1"/>
    <col min="1801" max="1801" width="11" style="222" customWidth="1"/>
    <col min="1802" max="1802" width="20.5703125" style="222" customWidth="1"/>
    <col min="1803" max="1810" width="11.7109375" style="222" customWidth="1"/>
    <col min="1811" max="1811" width="45.140625" style="222" customWidth="1"/>
    <col min="1812" max="1822" width="11.7109375" style="222" customWidth="1"/>
    <col min="1823" max="2030" width="11.7109375" style="222"/>
    <col min="2031" max="2031" width="4" style="222" customWidth="1"/>
    <col min="2032" max="2032" width="15.85546875" style="222" bestFit="1" customWidth="1"/>
    <col min="2033" max="2033" width="30.7109375" style="222" customWidth="1"/>
    <col min="2034" max="2035" width="32.5703125" style="222" customWidth="1"/>
    <col min="2036" max="2038" width="14.5703125" style="222" customWidth="1"/>
    <col min="2039" max="2039" width="27" style="222" customWidth="1"/>
    <col min="2040" max="2040" width="13.85546875" style="222" customWidth="1"/>
    <col min="2041" max="2041" width="18.28515625" style="222" customWidth="1"/>
    <col min="2042" max="2042" width="16.28515625" style="222" customWidth="1"/>
    <col min="2043" max="2043" width="14" style="222" customWidth="1"/>
    <col min="2044" max="2044" width="16.7109375" style="222" customWidth="1"/>
    <col min="2045" max="2045" width="14.85546875" style="222" customWidth="1"/>
    <col min="2046" max="2046" width="15.42578125" style="222" customWidth="1"/>
    <col min="2047" max="2048" width="6.5703125" style="222" customWidth="1"/>
    <col min="2049" max="2049" width="8.42578125" style="222" customWidth="1"/>
    <col min="2050" max="2050" width="4.85546875" style="222" customWidth="1"/>
    <col min="2051" max="2051" width="10.140625" style="222" customWidth="1"/>
    <col min="2052" max="2052" width="12.28515625" style="222" customWidth="1"/>
    <col min="2053" max="2053" width="10.28515625" style="222" customWidth="1"/>
    <col min="2054" max="2054" width="12" style="222" customWidth="1"/>
    <col min="2055" max="2055" width="6.140625" style="222" customWidth="1"/>
    <col min="2056" max="2056" width="10.5703125" style="222" customWidth="1"/>
    <col min="2057" max="2057" width="11" style="222" customWidth="1"/>
    <col min="2058" max="2058" width="20.5703125" style="222" customWidth="1"/>
    <col min="2059" max="2066" width="11.7109375" style="222" customWidth="1"/>
    <col min="2067" max="2067" width="45.140625" style="222" customWidth="1"/>
    <col min="2068" max="2078" width="11.7109375" style="222" customWidth="1"/>
    <col min="2079" max="2286" width="11.7109375" style="222"/>
    <col min="2287" max="2287" width="4" style="222" customWidth="1"/>
    <col min="2288" max="2288" width="15.85546875" style="222" bestFit="1" customWidth="1"/>
    <col min="2289" max="2289" width="30.7109375" style="222" customWidth="1"/>
    <col min="2290" max="2291" width="32.5703125" style="222" customWidth="1"/>
    <col min="2292" max="2294" width="14.5703125" style="222" customWidth="1"/>
    <col min="2295" max="2295" width="27" style="222" customWidth="1"/>
    <col min="2296" max="2296" width="13.85546875" style="222" customWidth="1"/>
    <col min="2297" max="2297" width="18.28515625" style="222" customWidth="1"/>
    <col min="2298" max="2298" width="16.28515625" style="222" customWidth="1"/>
    <col min="2299" max="2299" width="14" style="222" customWidth="1"/>
    <col min="2300" max="2300" width="16.7109375" style="222" customWidth="1"/>
    <col min="2301" max="2301" width="14.85546875" style="222" customWidth="1"/>
    <col min="2302" max="2302" width="15.42578125" style="222" customWidth="1"/>
    <col min="2303" max="2304" width="6.5703125" style="222" customWidth="1"/>
    <col min="2305" max="2305" width="8.42578125" style="222" customWidth="1"/>
    <col min="2306" max="2306" width="4.85546875" style="222" customWidth="1"/>
    <col min="2307" max="2307" width="10.140625" style="222" customWidth="1"/>
    <col min="2308" max="2308" width="12.28515625" style="222" customWidth="1"/>
    <col min="2309" max="2309" width="10.28515625" style="222" customWidth="1"/>
    <col min="2310" max="2310" width="12" style="222" customWidth="1"/>
    <col min="2311" max="2311" width="6.140625" style="222" customWidth="1"/>
    <col min="2312" max="2312" width="10.5703125" style="222" customWidth="1"/>
    <col min="2313" max="2313" width="11" style="222" customWidth="1"/>
    <col min="2314" max="2314" width="20.5703125" style="222" customWidth="1"/>
    <col min="2315" max="2322" width="11.7109375" style="222" customWidth="1"/>
    <col min="2323" max="2323" width="45.140625" style="222" customWidth="1"/>
    <col min="2324" max="2334" width="11.7109375" style="222" customWidth="1"/>
    <col min="2335" max="2542" width="11.7109375" style="222"/>
    <col min="2543" max="2543" width="4" style="222" customWidth="1"/>
    <col min="2544" max="2544" width="15.85546875" style="222" bestFit="1" customWidth="1"/>
    <col min="2545" max="2545" width="30.7109375" style="222" customWidth="1"/>
    <col min="2546" max="2547" width="32.5703125" style="222" customWidth="1"/>
    <col min="2548" max="2550" width="14.5703125" style="222" customWidth="1"/>
    <col min="2551" max="2551" width="27" style="222" customWidth="1"/>
    <col min="2552" max="2552" width="13.85546875" style="222" customWidth="1"/>
    <col min="2553" max="2553" width="18.28515625" style="222" customWidth="1"/>
    <col min="2554" max="2554" width="16.28515625" style="222" customWidth="1"/>
    <col min="2555" max="2555" width="14" style="222" customWidth="1"/>
    <col min="2556" max="2556" width="16.7109375" style="222" customWidth="1"/>
    <col min="2557" max="2557" width="14.85546875" style="222" customWidth="1"/>
    <col min="2558" max="2558" width="15.42578125" style="222" customWidth="1"/>
    <col min="2559" max="2560" width="6.5703125" style="222" customWidth="1"/>
    <col min="2561" max="2561" width="8.42578125" style="222" customWidth="1"/>
    <col min="2562" max="2562" width="4.85546875" style="222" customWidth="1"/>
    <col min="2563" max="2563" width="10.140625" style="222" customWidth="1"/>
    <col min="2564" max="2564" width="12.28515625" style="222" customWidth="1"/>
    <col min="2565" max="2565" width="10.28515625" style="222" customWidth="1"/>
    <col min="2566" max="2566" width="12" style="222" customWidth="1"/>
    <col min="2567" max="2567" width="6.140625" style="222" customWidth="1"/>
    <col min="2568" max="2568" width="10.5703125" style="222" customWidth="1"/>
    <col min="2569" max="2569" width="11" style="222" customWidth="1"/>
    <col min="2570" max="2570" width="20.5703125" style="222" customWidth="1"/>
    <col min="2571" max="2578" width="11.7109375" style="222" customWidth="1"/>
    <col min="2579" max="2579" width="45.140625" style="222" customWidth="1"/>
    <col min="2580" max="2590" width="11.7109375" style="222" customWidth="1"/>
    <col min="2591" max="2798" width="11.7109375" style="222"/>
    <col min="2799" max="2799" width="4" style="222" customWidth="1"/>
    <col min="2800" max="2800" width="15.85546875" style="222" bestFit="1" customWidth="1"/>
    <col min="2801" max="2801" width="30.7109375" style="222" customWidth="1"/>
    <col min="2802" max="2803" width="32.5703125" style="222" customWidth="1"/>
    <col min="2804" max="2806" width="14.5703125" style="222" customWidth="1"/>
    <col min="2807" max="2807" width="27" style="222" customWidth="1"/>
    <col min="2808" max="2808" width="13.85546875" style="222" customWidth="1"/>
    <col min="2809" max="2809" width="18.28515625" style="222" customWidth="1"/>
    <col min="2810" max="2810" width="16.28515625" style="222" customWidth="1"/>
    <col min="2811" max="2811" width="14" style="222" customWidth="1"/>
    <col min="2812" max="2812" width="16.7109375" style="222" customWidth="1"/>
    <col min="2813" max="2813" width="14.85546875" style="222" customWidth="1"/>
    <col min="2814" max="2814" width="15.42578125" style="222" customWidth="1"/>
    <col min="2815" max="2816" width="6.5703125" style="222" customWidth="1"/>
    <col min="2817" max="2817" width="8.42578125" style="222" customWidth="1"/>
    <col min="2818" max="2818" width="4.85546875" style="222" customWidth="1"/>
    <col min="2819" max="2819" width="10.140625" style="222" customWidth="1"/>
    <col min="2820" max="2820" width="12.28515625" style="222" customWidth="1"/>
    <col min="2821" max="2821" width="10.28515625" style="222" customWidth="1"/>
    <col min="2822" max="2822" width="12" style="222" customWidth="1"/>
    <col min="2823" max="2823" width="6.140625" style="222" customWidth="1"/>
    <col min="2824" max="2824" width="10.5703125" style="222" customWidth="1"/>
    <col min="2825" max="2825" width="11" style="222" customWidth="1"/>
    <col min="2826" max="2826" width="20.5703125" style="222" customWidth="1"/>
    <col min="2827" max="2834" width="11.7109375" style="222" customWidth="1"/>
    <col min="2835" max="2835" width="45.140625" style="222" customWidth="1"/>
    <col min="2836" max="2846" width="11.7109375" style="222" customWidth="1"/>
    <col min="2847" max="3054" width="11.7109375" style="222"/>
    <col min="3055" max="3055" width="4" style="222" customWidth="1"/>
    <col min="3056" max="3056" width="15.85546875" style="222" bestFit="1" customWidth="1"/>
    <col min="3057" max="3057" width="30.7109375" style="222" customWidth="1"/>
    <col min="3058" max="3059" width="32.5703125" style="222" customWidth="1"/>
    <col min="3060" max="3062" width="14.5703125" style="222" customWidth="1"/>
    <col min="3063" max="3063" width="27" style="222" customWidth="1"/>
    <col min="3064" max="3064" width="13.85546875" style="222" customWidth="1"/>
    <col min="3065" max="3065" width="18.28515625" style="222" customWidth="1"/>
    <col min="3066" max="3066" width="16.28515625" style="222" customWidth="1"/>
    <col min="3067" max="3067" width="14" style="222" customWidth="1"/>
    <col min="3068" max="3068" width="16.7109375" style="222" customWidth="1"/>
    <col min="3069" max="3069" width="14.85546875" style="222" customWidth="1"/>
    <col min="3070" max="3070" width="15.42578125" style="222" customWidth="1"/>
    <col min="3071" max="3072" width="6.5703125" style="222" customWidth="1"/>
    <col min="3073" max="3073" width="8.42578125" style="222" customWidth="1"/>
    <col min="3074" max="3074" width="4.85546875" style="222" customWidth="1"/>
    <col min="3075" max="3075" width="10.140625" style="222" customWidth="1"/>
    <col min="3076" max="3076" width="12.28515625" style="222" customWidth="1"/>
    <col min="3077" max="3077" width="10.28515625" style="222" customWidth="1"/>
    <col min="3078" max="3078" width="12" style="222" customWidth="1"/>
    <col min="3079" max="3079" width="6.140625" style="222" customWidth="1"/>
    <col min="3080" max="3080" width="10.5703125" style="222" customWidth="1"/>
    <col min="3081" max="3081" width="11" style="222" customWidth="1"/>
    <col min="3082" max="3082" width="20.5703125" style="222" customWidth="1"/>
    <col min="3083" max="3090" width="11.7109375" style="222" customWidth="1"/>
    <col min="3091" max="3091" width="45.140625" style="222" customWidth="1"/>
    <col min="3092" max="3102" width="11.7109375" style="222" customWidth="1"/>
    <col min="3103" max="3310" width="11.7109375" style="222"/>
    <col min="3311" max="3311" width="4" style="222" customWidth="1"/>
    <col min="3312" max="3312" width="15.85546875" style="222" bestFit="1" customWidth="1"/>
    <col min="3313" max="3313" width="30.7109375" style="222" customWidth="1"/>
    <col min="3314" max="3315" width="32.5703125" style="222" customWidth="1"/>
    <col min="3316" max="3318" width="14.5703125" style="222" customWidth="1"/>
    <col min="3319" max="3319" width="27" style="222" customWidth="1"/>
    <col min="3320" max="3320" width="13.85546875" style="222" customWidth="1"/>
    <col min="3321" max="3321" width="18.28515625" style="222" customWidth="1"/>
    <col min="3322" max="3322" width="16.28515625" style="222" customWidth="1"/>
    <col min="3323" max="3323" width="14" style="222" customWidth="1"/>
    <col min="3324" max="3324" width="16.7109375" style="222" customWidth="1"/>
    <col min="3325" max="3325" width="14.85546875" style="222" customWidth="1"/>
    <col min="3326" max="3326" width="15.42578125" style="222" customWidth="1"/>
    <col min="3327" max="3328" width="6.5703125" style="222" customWidth="1"/>
    <col min="3329" max="3329" width="8.42578125" style="222" customWidth="1"/>
    <col min="3330" max="3330" width="4.85546875" style="222" customWidth="1"/>
    <col min="3331" max="3331" width="10.140625" style="222" customWidth="1"/>
    <col min="3332" max="3332" width="12.28515625" style="222" customWidth="1"/>
    <col min="3333" max="3333" width="10.28515625" style="222" customWidth="1"/>
    <col min="3334" max="3334" width="12" style="222" customWidth="1"/>
    <col min="3335" max="3335" width="6.140625" style="222" customWidth="1"/>
    <col min="3336" max="3336" width="10.5703125" style="222" customWidth="1"/>
    <col min="3337" max="3337" width="11" style="222" customWidth="1"/>
    <col min="3338" max="3338" width="20.5703125" style="222" customWidth="1"/>
    <col min="3339" max="3346" width="11.7109375" style="222" customWidth="1"/>
    <col min="3347" max="3347" width="45.140625" style="222" customWidth="1"/>
    <col min="3348" max="3358" width="11.7109375" style="222" customWidth="1"/>
    <col min="3359" max="3566" width="11.7109375" style="222"/>
    <col min="3567" max="3567" width="4" style="222" customWidth="1"/>
    <col min="3568" max="3568" width="15.85546875" style="222" bestFit="1" customWidth="1"/>
    <col min="3569" max="3569" width="30.7109375" style="222" customWidth="1"/>
    <col min="3570" max="3571" width="32.5703125" style="222" customWidth="1"/>
    <col min="3572" max="3574" width="14.5703125" style="222" customWidth="1"/>
    <col min="3575" max="3575" width="27" style="222" customWidth="1"/>
    <col min="3576" max="3576" width="13.85546875" style="222" customWidth="1"/>
    <col min="3577" max="3577" width="18.28515625" style="222" customWidth="1"/>
    <col min="3578" max="3578" width="16.28515625" style="222" customWidth="1"/>
    <col min="3579" max="3579" width="14" style="222" customWidth="1"/>
    <col min="3580" max="3580" width="16.7109375" style="222" customWidth="1"/>
    <col min="3581" max="3581" width="14.85546875" style="222" customWidth="1"/>
    <col min="3582" max="3582" width="15.42578125" style="222" customWidth="1"/>
    <col min="3583" max="3584" width="6.5703125" style="222" customWidth="1"/>
    <col min="3585" max="3585" width="8.42578125" style="222" customWidth="1"/>
    <col min="3586" max="3586" width="4.85546875" style="222" customWidth="1"/>
    <col min="3587" max="3587" width="10.140625" style="222" customWidth="1"/>
    <col min="3588" max="3588" width="12.28515625" style="222" customWidth="1"/>
    <col min="3589" max="3589" width="10.28515625" style="222" customWidth="1"/>
    <col min="3590" max="3590" width="12" style="222" customWidth="1"/>
    <col min="3591" max="3591" width="6.140625" style="222" customWidth="1"/>
    <col min="3592" max="3592" width="10.5703125" style="222" customWidth="1"/>
    <col min="3593" max="3593" width="11" style="222" customWidth="1"/>
    <col min="3594" max="3594" width="20.5703125" style="222" customWidth="1"/>
    <col min="3595" max="3602" width="11.7109375" style="222" customWidth="1"/>
    <col min="3603" max="3603" width="45.140625" style="222" customWidth="1"/>
    <col min="3604" max="3614" width="11.7109375" style="222" customWidth="1"/>
    <col min="3615" max="3822" width="11.7109375" style="222"/>
    <col min="3823" max="3823" width="4" style="222" customWidth="1"/>
    <col min="3824" max="3824" width="15.85546875" style="222" bestFit="1" customWidth="1"/>
    <col min="3825" max="3825" width="30.7109375" style="222" customWidth="1"/>
    <col min="3826" max="3827" width="32.5703125" style="222" customWidth="1"/>
    <col min="3828" max="3830" width="14.5703125" style="222" customWidth="1"/>
    <col min="3831" max="3831" width="27" style="222" customWidth="1"/>
    <col min="3832" max="3832" width="13.85546875" style="222" customWidth="1"/>
    <col min="3833" max="3833" width="18.28515625" style="222" customWidth="1"/>
    <col min="3834" max="3834" width="16.28515625" style="222" customWidth="1"/>
    <col min="3835" max="3835" width="14" style="222" customWidth="1"/>
    <col min="3836" max="3836" width="16.7109375" style="222" customWidth="1"/>
    <col min="3837" max="3837" width="14.85546875" style="222" customWidth="1"/>
    <col min="3838" max="3838" width="15.42578125" style="222" customWidth="1"/>
    <col min="3839" max="3840" width="6.5703125" style="222" customWidth="1"/>
    <col min="3841" max="3841" width="8.42578125" style="222" customWidth="1"/>
    <col min="3842" max="3842" width="4.85546875" style="222" customWidth="1"/>
    <col min="3843" max="3843" width="10.140625" style="222" customWidth="1"/>
    <col min="3844" max="3844" width="12.28515625" style="222" customWidth="1"/>
    <col min="3845" max="3845" width="10.28515625" style="222" customWidth="1"/>
    <col min="3846" max="3846" width="12" style="222" customWidth="1"/>
    <col min="3847" max="3847" width="6.140625" style="222" customWidth="1"/>
    <col min="3848" max="3848" width="10.5703125" style="222" customWidth="1"/>
    <col min="3849" max="3849" width="11" style="222" customWidth="1"/>
    <col min="3850" max="3850" width="20.5703125" style="222" customWidth="1"/>
    <col min="3851" max="3858" width="11.7109375" style="222" customWidth="1"/>
    <col min="3859" max="3859" width="45.140625" style="222" customWidth="1"/>
    <col min="3860" max="3870" width="11.7109375" style="222" customWidth="1"/>
    <col min="3871" max="4078" width="11.7109375" style="222"/>
    <col min="4079" max="4079" width="4" style="222" customWidth="1"/>
    <col min="4080" max="4080" width="15.85546875" style="222" bestFit="1" customWidth="1"/>
    <col min="4081" max="4081" width="30.7109375" style="222" customWidth="1"/>
    <col min="4082" max="4083" width="32.5703125" style="222" customWidth="1"/>
    <col min="4084" max="4086" width="14.5703125" style="222" customWidth="1"/>
    <col min="4087" max="4087" width="27" style="222" customWidth="1"/>
    <col min="4088" max="4088" width="13.85546875" style="222" customWidth="1"/>
    <col min="4089" max="4089" width="18.28515625" style="222" customWidth="1"/>
    <col min="4090" max="4090" width="16.28515625" style="222" customWidth="1"/>
    <col min="4091" max="4091" width="14" style="222" customWidth="1"/>
    <col min="4092" max="4092" width="16.7109375" style="222" customWidth="1"/>
    <col min="4093" max="4093" width="14.85546875" style="222" customWidth="1"/>
    <col min="4094" max="4094" width="15.42578125" style="222" customWidth="1"/>
    <col min="4095" max="4096" width="6.5703125" style="222" customWidth="1"/>
    <col min="4097" max="4097" width="8.42578125" style="222" customWidth="1"/>
    <col min="4098" max="4098" width="4.85546875" style="222" customWidth="1"/>
    <col min="4099" max="4099" width="10.140625" style="222" customWidth="1"/>
    <col min="4100" max="4100" width="12.28515625" style="222" customWidth="1"/>
    <col min="4101" max="4101" width="10.28515625" style="222" customWidth="1"/>
    <col min="4102" max="4102" width="12" style="222" customWidth="1"/>
    <col min="4103" max="4103" width="6.140625" style="222" customWidth="1"/>
    <col min="4104" max="4104" width="10.5703125" style="222" customWidth="1"/>
    <col min="4105" max="4105" width="11" style="222" customWidth="1"/>
    <col min="4106" max="4106" width="20.5703125" style="222" customWidth="1"/>
    <col min="4107" max="4114" width="11.7109375" style="222" customWidth="1"/>
    <col min="4115" max="4115" width="45.140625" style="222" customWidth="1"/>
    <col min="4116" max="4126" width="11.7109375" style="222" customWidth="1"/>
    <col min="4127" max="4334" width="11.7109375" style="222"/>
    <col min="4335" max="4335" width="4" style="222" customWidth="1"/>
    <col min="4336" max="4336" width="15.85546875" style="222" bestFit="1" customWidth="1"/>
    <col min="4337" max="4337" width="30.7109375" style="222" customWidth="1"/>
    <col min="4338" max="4339" width="32.5703125" style="222" customWidth="1"/>
    <col min="4340" max="4342" width="14.5703125" style="222" customWidth="1"/>
    <col min="4343" max="4343" width="27" style="222" customWidth="1"/>
    <col min="4344" max="4344" width="13.85546875" style="222" customWidth="1"/>
    <col min="4345" max="4345" width="18.28515625" style="222" customWidth="1"/>
    <col min="4346" max="4346" width="16.28515625" style="222" customWidth="1"/>
    <col min="4347" max="4347" width="14" style="222" customWidth="1"/>
    <col min="4348" max="4348" width="16.7109375" style="222" customWidth="1"/>
    <col min="4349" max="4349" width="14.85546875" style="222" customWidth="1"/>
    <col min="4350" max="4350" width="15.42578125" style="222" customWidth="1"/>
    <col min="4351" max="4352" width="6.5703125" style="222" customWidth="1"/>
    <col min="4353" max="4353" width="8.42578125" style="222" customWidth="1"/>
    <col min="4354" max="4354" width="4.85546875" style="222" customWidth="1"/>
    <col min="4355" max="4355" width="10.140625" style="222" customWidth="1"/>
    <col min="4356" max="4356" width="12.28515625" style="222" customWidth="1"/>
    <col min="4357" max="4357" width="10.28515625" style="222" customWidth="1"/>
    <col min="4358" max="4358" width="12" style="222" customWidth="1"/>
    <col min="4359" max="4359" width="6.140625" style="222" customWidth="1"/>
    <col min="4360" max="4360" width="10.5703125" style="222" customWidth="1"/>
    <col min="4361" max="4361" width="11" style="222" customWidth="1"/>
    <col min="4362" max="4362" width="20.5703125" style="222" customWidth="1"/>
    <col min="4363" max="4370" width="11.7109375" style="222" customWidth="1"/>
    <col min="4371" max="4371" width="45.140625" style="222" customWidth="1"/>
    <col min="4372" max="4382" width="11.7109375" style="222" customWidth="1"/>
    <col min="4383" max="4590" width="11.7109375" style="222"/>
    <col min="4591" max="4591" width="4" style="222" customWidth="1"/>
    <col min="4592" max="4592" width="15.85546875" style="222" bestFit="1" customWidth="1"/>
    <col min="4593" max="4593" width="30.7109375" style="222" customWidth="1"/>
    <col min="4594" max="4595" width="32.5703125" style="222" customWidth="1"/>
    <col min="4596" max="4598" width="14.5703125" style="222" customWidth="1"/>
    <col min="4599" max="4599" width="27" style="222" customWidth="1"/>
    <col min="4600" max="4600" width="13.85546875" style="222" customWidth="1"/>
    <col min="4601" max="4601" width="18.28515625" style="222" customWidth="1"/>
    <col min="4602" max="4602" width="16.28515625" style="222" customWidth="1"/>
    <col min="4603" max="4603" width="14" style="222" customWidth="1"/>
    <col min="4604" max="4604" width="16.7109375" style="222" customWidth="1"/>
    <col min="4605" max="4605" width="14.85546875" style="222" customWidth="1"/>
    <col min="4606" max="4606" width="15.42578125" style="222" customWidth="1"/>
    <col min="4607" max="4608" width="6.5703125" style="222" customWidth="1"/>
    <col min="4609" max="4609" width="8.42578125" style="222" customWidth="1"/>
    <col min="4610" max="4610" width="4.85546875" style="222" customWidth="1"/>
    <col min="4611" max="4611" width="10.140625" style="222" customWidth="1"/>
    <col min="4612" max="4612" width="12.28515625" style="222" customWidth="1"/>
    <col min="4613" max="4613" width="10.28515625" style="222" customWidth="1"/>
    <col min="4614" max="4614" width="12" style="222" customWidth="1"/>
    <col min="4615" max="4615" width="6.140625" style="222" customWidth="1"/>
    <col min="4616" max="4616" width="10.5703125" style="222" customWidth="1"/>
    <col min="4617" max="4617" width="11" style="222" customWidth="1"/>
    <col min="4618" max="4618" width="20.5703125" style="222" customWidth="1"/>
    <col min="4619" max="4626" width="11.7109375" style="222" customWidth="1"/>
    <col min="4627" max="4627" width="45.140625" style="222" customWidth="1"/>
    <col min="4628" max="4638" width="11.7109375" style="222" customWidth="1"/>
    <col min="4639" max="4846" width="11.7109375" style="222"/>
    <col min="4847" max="4847" width="4" style="222" customWidth="1"/>
    <col min="4848" max="4848" width="15.85546875" style="222" bestFit="1" customWidth="1"/>
    <col min="4849" max="4849" width="30.7109375" style="222" customWidth="1"/>
    <col min="4850" max="4851" width="32.5703125" style="222" customWidth="1"/>
    <col min="4852" max="4854" width="14.5703125" style="222" customWidth="1"/>
    <col min="4855" max="4855" width="27" style="222" customWidth="1"/>
    <col min="4856" max="4856" width="13.85546875" style="222" customWidth="1"/>
    <col min="4857" max="4857" width="18.28515625" style="222" customWidth="1"/>
    <col min="4858" max="4858" width="16.28515625" style="222" customWidth="1"/>
    <col min="4859" max="4859" width="14" style="222" customWidth="1"/>
    <col min="4860" max="4860" width="16.7109375" style="222" customWidth="1"/>
    <col min="4861" max="4861" width="14.85546875" style="222" customWidth="1"/>
    <col min="4862" max="4862" width="15.42578125" style="222" customWidth="1"/>
    <col min="4863" max="4864" width="6.5703125" style="222" customWidth="1"/>
    <col min="4865" max="4865" width="8.42578125" style="222" customWidth="1"/>
    <col min="4866" max="4866" width="4.85546875" style="222" customWidth="1"/>
    <col min="4867" max="4867" width="10.140625" style="222" customWidth="1"/>
    <col min="4868" max="4868" width="12.28515625" style="222" customWidth="1"/>
    <col min="4869" max="4869" width="10.28515625" style="222" customWidth="1"/>
    <col min="4870" max="4870" width="12" style="222" customWidth="1"/>
    <col min="4871" max="4871" width="6.140625" style="222" customWidth="1"/>
    <col min="4872" max="4872" width="10.5703125" style="222" customWidth="1"/>
    <col min="4873" max="4873" width="11" style="222" customWidth="1"/>
    <col min="4874" max="4874" width="20.5703125" style="222" customWidth="1"/>
    <col min="4875" max="4882" width="11.7109375" style="222" customWidth="1"/>
    <col min="4883" max="4883" width="45.140625" style="222" customWidth="1"/>
    <col min="4884" max="4894" width="11.7109375" style="222" customWidth="1"/>
    <col min="4895" max="5102" width="11.7109375" style="222"/>
    <col min="5103" max="5103" width="4" style="222" customWidth="1"/>
    <col min="5104" max="5104" width="15.85546875" style="222" bestFit="1" customWidth="1"/>
    <col min="5105" max="5105" width="30.7109375" style="222" customWidth="1"/>
    <col min="5106" max="5107" width="32.5703125" style="222" customWidth="1"/>
    <col min="5108" max="5110" width="14.5703125" style="222" customWidth="1"/>
    <col min="5111" max="5111" width="27" style="222" customWidth="1"/>
    <col min="5112" max="5112" width="13.85546875" style="222" customWidth="1"/>
    <col min="5113" max="5113" width="18.28515625" style="222" customWidth="1"/>
    <col min="5114" max="5114" width="16.28515625" style="222" customWidth="1"/>
    <col min="5115" max="5115" width="14" style="222" customWidth="1"/>
    <col min="5116" max="5116" width="16.7109375" style="222" customWidth="1"/>
    <col min="5117" max="5117" width="14.85546875" style="222" customWidth="1"/>
    <col min="5118" max="5118" width="15.42578125" style="222" customWidth="1"/>
    <col min="5119" max="5120" width="6.5703125" style="222" customWidth="1"/>
    <col min="5121" max="5121" width="8.42578125" style="222" customWidth="1"/>
    <col min="5122" max="5122" width="4.85546875" style="222" customWidth="1"/>
    <col min="5123" max="5123" width="10.140625" style="222" customWidth="1"/>
    <col min="5124" max="5124" width="12.28515625" style="222" customWidth="1"/>
    <col min="5125" max="5125" width="10.28515625" style="222" customWidth="1"/>
    <col min="5126" max="5126" width="12" style="222" customWidth="1"/>
    <col min="5127" max="5127" width="6.140625" style="222" customWidth="1"/>
    <col min="5128" max="5128" width="10.5703125" style="222" customWidth="1"/>
    <col min="5129" max="5129" width="11" style="222" customWidth="1"/>
    <col min="5130" max="5130" width="20.5703125" style="222" customWidth="1"/>
    <col min="5131" max="5138" width="11.7109375" style="222" customWidth="1"/>
    <col min="5139" max="5139" width="45.140625" style="222" customWidth="1"/>
    <col min="5140" max="5150" width="11.7109375" style="222" customWidth="1"/>
    <col min="5151" max="5358" width="11.7109375" style="222"/>
    <col min="5359" max="5359" width="4" style="222" customWidth="1"/>
    <col min="5360" max="5360" width="15.85546875" style="222" bestFit="1" customWidth="1"/>
    <col min="5361" max="5361" width="30.7109375" style="222" customWidth="1"/>
    <col min="5362" max="5363" width="32.5703125" style="222" customWidth="1"/>
    <col min="5364" max="5366" width="14.5703125" style="222" customWidth="1"/>
    <col min="5367" max="5367" width="27" style="222" customWidth="1"/>
    <col min="5368" max="5368" width="13.85546875" style="222" customWidth="1"/>
    <col min="5369" max="5369" width="18.28515625" style="222" customWidth="1"/>
    <col min="5370" max="5370" width="16.28515625" style="222" customWidth="1"/>
    <col min="5371" max="5371" width="14" style="222" customWidth="1"/>
    <col min="5372" max="5372" width="16.7109375" style="222" customWidth="1"/>
    <col min="5373" max="5373" width="14.85546875" style="222" customWidth="1"/>
    <col min="5374" max="5374" width="15.42578125" style="222" customWidth="1"/>
    <col min="5375" max="5376" width="6.5703125" style="222" customWidth="1"/>
    <col min="5377" max="5377" width="8.42578125" style="222" customWidth="1"/>
    <col min="5378" max="5378" width="4.85546875" style="222" customWidth="1"/>
    <col min="5379" max="5379" width="10.140625" style="222" customWidth="1"/>
    <col min="5380" max="5380" width="12.28515625" style="222" customWidth="1"/>
    <col min="5381" max="5381" width="10.28515625" style="222" customWidth="1"/>
    <col min="5382" max="5382" width="12" style="222" customWidth="1"/>
    <col min="5383" max="5383" width="6.140625" style="222" customWidth="1"/>
    <col min="5384" max="5384" width="10.5703125" style="222" customWidth="1"/>
    <col min="5385" max="5385" width="11" style="222" customWidth="1"/>
    <col min="5386" max="5386" width="20.5703125" style="222" customWidth="1"/>
    <col min="5387" max="5394" width="11.7109375" style="222" customWidth="1"/>
    <col min="5395" max="5395" width="45.140625" style="222" customWidth="1"/>
    <col min="5396" max="5406" width="11.7109375" style="222" customWidth="1"/>
    <col min="5407" max="5614" width="11.7109375" style="222"/>
    <col min="5615" max="5615" width="4" style="222" customWidth="1"/>
    <col min="5616" max="5616" width="15.85546875" style="222" bestFit="1" customWidth="1"/>
    <col min="5617" max="5617" width="30.7109375" style="222" customWidth="1"/>
    <col min="5618" max="5619" width="32.5703125" style="222" customWidth="1"/>
    <col min="5620" max="5622" width="14.5703125" style="222" customWidth="1"/>
    <col min="5623" max="5623" width="27" style="222" customWidth="1"/>
    <col min="5624" max="5624" width="13.85546875" style="222" customWidth="1"/>
    <col min="5625" max="5625" width="18.28515625" style="222" customWidth="1"/>
    <col min="5626" max="5626" width="16.28515625" style="222" customWidth="1"/>
    <col min="5627" max="5627" width="14" style="222" customWidth="1"/>
    <col min="5628" max="5628" width="16.7109375" style="222" customWidth="1"/>
    <col min="5629" max="5629" width="14.85546875" style="222" customWidth="1"/>
    <col min="5630" max="5630" width="15.42578125" style="222" customWidth="1"/>
    <col min="5631" max="5632" width="6.5703125" style="222" customWidth="1"/>
    <col min="5633" max="5633" width="8.42578125" style="222" customWidth="1"/>
    <col min="5634" max="5634" width="4.85546875" style="222" customWidth="1"/>
    <col min="5635" max="5635" width="10.140625" style="222" customWidth="1"/>
    <col min="5636" max="5636" width="12.28515625" style="222" customWidth="1"/>
    <col min="5637" max="5637" width="10.28515625" style="222" customWidth="1"/>
    <col min="5638" max="5638" width="12" style="222" customWidth="1"/>
    <col min="5639" max="5639" width="6.140625" style="222" customWidth="1"/>
    <col min="5640" max="5640" width="10.5703125" style="222" customWidth="1"/>
    <col min="5641" max="5641" width="11" style="222" customWidth="1"/>
    <col min="5642" max="5642" width="20.5703125" style="222" customWidth="1"/>
    <col min="5643" max="5650" width="11.7109375" style="222" customWidth="1"/>
    <col min="5651" max="5651" width="45.140625" style="222" customWidth="1"/>
    <col min="5652" max="5662" width="11.7109375" style="222" customWidth="1"/>
    <col min="5663" max="5870" width="11.7109375" style="222"/>
    <col min="5871" max="5871" width="4" style="222" customWidth="1"/>
    <col min="5872" max="5872" width="15.85546875" style="222" bestFit="1" customWidth="1"/>
    <col min="5873" max="5873" width="30.7109375" style="222" customWidth="1"/>
    <col min="5874" max="5875" width="32.5703125" style="222" customWidth="1"/>
    <col min="5876" max="5878" width="14.5703125" style="222" customWidth="1"/>
    <col min="5879" max="5879" width="27" style="222" customWidth="1"/>
    <col min="5880" max="5880" width="13.85546875" style="222" customWidth="1"/>
    <col min="5881" max="5881" width="18.28515625" style="222" customWidth="1"/>
    <col min="5882" max="5882" width="16.28515625" style="222" customWidth="1"/>
    <col min="5883" max="5883" width="14" style="222" customWidth="1"/>
    <col min="5884" max="5884" width="16.7109375" style="222" customWidth="1"/>
    <col min="5885" max="5885" width="14.85546875" style="222" customWidth="1"/>
    <col min="5886" max="5886" width="15.42578125" style="222" customWidth="1"/>
    <col min="5887" max="5888" width="6.5703125" style="222" customWidth="1"/>
    <col min="5889" max="5889" width="8.42578125" style="222" customWidth="1"/>
    <col min="5890" max="5890" width="4.85546875" style="222" customWidth="1"/>
    <col min="5891" max="5891" width="10.140625" style="222" customWidth="1"/>
    <col min="5892" max="5892" width="12.28515625" style="222" customWidth="1"/>
    <col min="5893" max="5893" width="10.28515625" style="222" customWidth="1"/>
    <col min="5894" max="5894" width="12" style="222" customWidth="1"/>
    <col min="5895" max="5895" width="6.140625" style="222" customWidth="1"/>
    <col min="5896" max="5896" width="10.5703125" style="222" customWidth="1"/>
    <col min="5897" max="5897" width="11" style="222" customWidth="1"/>
    <col min="5898" max="5898" width="20.5703125" style="222" customWidth="1"/>
    <col min="5899" max="5906" width="11.7109375" style="222" customWidth="1"/>
    <col min="5907" max="5907" width="45.140625" style="222" customWidth="1"/>
    <col min="5908" max="5918" width="11.7109375" style="222" customWidth="1"/>
    <col min="5919" max="6126" width="11.7109375" style="222"/>
    <col min="6127" max="6127" width="4" style="222" customWidth="1"/>
    <col min="6128" max="6128" width="15.85546875" style="222" bestFit="1" customWidth="1"/>
    <col min="6129" max="6129" width="30.7109375" style="222" customWidth="1"/>
    <col min="6130" max="6131" width="32.5703125" style="222" customWidth="1"/>
    <col min="6132" max="6134" width="14.5703125" style="222" customWidth="1"/>
    <col min="6135" max="6135" width="27" style="222" customWidth="1"/>
    <col min="6136" max="6136" width="13.85546875" style="222" customWidth="1"/>
    <col min="6137" max="6137" width="18.28515625" style="222" customWidth="1"/>
    <col min="6138" max="6138" width="16.28515625" style="222" customWidth="1"/>
    <col min="6139" max="6139" width="14" style="222" customWidth="1"/>
    <col min="6140" max="6140" width="16.7109375" style="222" customWidth="1"/>
    <col min="6141" max="6141" width="14.85546875" style="222" customWidth="1"/>
    <col min="6142" max="6142" width="15.42578125" style="222" customWidth="1"/>
    <col min="6143" max="6144" width="6.5703125" style="222" customWidth="1"/>
    <col min="6145" max="6145" width="8.42578125" style="222" customWidth="1"/>
    <col min="6146" max="6146" width="4.85546875" style="222" customWidth="1"/>
    <col min="6147" max="6147" width="10.140625" style="222" customWidth="1"/>
    <col min="6148" max="6148" width="12.28515625" style="222" customWidth="1"/>
    <col min="6149" max="6149" width="10.28515625" style="222" customWidth="1"/>
    <col min="6150" max="6150" width="12" style="222" customWidth="1"/>
    <col min="6151" max="6151" width="6.140625" style="222" customWidth="1"/>
    <col min="6152" max="6152" width="10.5703125" style="222" customWidth="1"/>
    <col min="6153" max="6153" width="11" style="222" customWidth="1"/>
    <col min="6154" max="6154" width="20.5703125" style="222" customWidth="1"/>
    <col min="6155" max="6162" width="11.7109375" style="222" customWidth="1"/>
    <col min="6163" max="6163" width="45.140625" style="222" customWidth="1"/>
    <col min="6164" max="6174" width="11.7109375" style="222" customWidth="1"/>
    <col min="6175" max="6382" width="11.7109375" style="222"/>
    <col min="6383" max="6383" width="4" style="222" customWidth="1"/>
    <col min="6384" max="6384" width="15.85546875" style="222" bestFit="1" customWidth="1"/>
    <col min="6385" max="6385" width="30.7109375" style="222" customWidth="1"/>
    <col min="6386" max="6387" width="32.5703125" style="222" customWidth="1"/>
    <col min="6388" max="6390" width="14.5703125" style="222" customWidth="1"/>
    <col min="6391" max="6391" width="27" style="222" customWidth="1"/>
    <col min="6392" max="6392" width="13.85546875" style="222" customWidth="1"/>
    <col min="6393" max="6393" width="18.28515625" style="222" customWidth="1"/>
    <col min="6394" max="6394" width="16.28515625" style="222" customWidth="1"/>
    <col min="6395" max="6395" width="14" style="222" customWidth="1"/>
    <col min="6396" max="6396" width="16.7109375" style="222" customWidth="1"/>
    <col min="6397" max="6397" width="14.85546875" style="222" customWidth="1"/>
    <col min="6398" max="6398" width="15.42578125" style="222" customWidth="1"/>
    <col min="6399" max="6400" width="6.5703125" style="222" customWidth="1"/>
    <col min="6401" max="6401" width="8.42578125" style="222" customWidth="1"/>
    <col min="6402" max="6402" width="4.85546875" style="222" customWidth="1"/>
    <col min="6403" max="6403" width="10.140625" style="222" customWidth="1"/>
    <col min="6404" max="6404" width="12.28515625" style="222" customWidth="1"/>
    <col min="6405" max="6405" width="10.28515625" style="222" customWidth="1"/>
    <col min="6406" max="6406" width="12" style="222" customWidth="1"/>
    <col min="6407" max="6407" width="6.140625" style="222" customWidth="1"/>
    <col min="6408" max="6408" width="10.5703125" style="222" customWidth="1"/>
    <col min="6409" max="6409" width="11" style="222" customWidth="1"/>
    <col min="6410" max="6410" width="20.5703125" style="222" customWidth="1"/>
    <col min="6411" max="6418" width="11.7109375" style="222" customWidth="1"/>
    <col min="6419" max="6419" width="45.140625" style="222" customWidth="1"/>
    <col min="6420" max="6430" width="11.7109375" style="222" customWidth="1"/>
    <col min="6431" max="6638" width="11.7109375" style="222"/>
    <col min="6639" max="6639" width="4" style="222" customWidth="1"/>
    <col min="6640" max="6640" width="15.85546875" style="222" bestFit="1" customWidth="1"/>
    <col min="6641" max="6641" width="30.7109375" style="222" customWidth="1"/>
    <col min="6642" max="6643" width="32.5703125" style="222" customWidth="1"/>
    <col min="6644" max="6646" width="14.5703125" style="222" customWidth="1"/>
    <col min="6647" max="6647" width="27" style="222" customWidth="1"/>
    <col min="6648" max="6648" width="13.85546875" style="222" customWidth="1"/>
    <col min="6649" max="6649" width="18.28515625" style="222" customWidth="1"/>
    <col min="6650" max="6650" width="16.28515625" style="222" customWidth="1"/>
    <col min="6651" max="6651" width="14" style="222" customWidth="1"/>
    <col min="6652" max="6652" width="16.7109375" style="222" customWidth="1"/>
    <col min="6653" max="6653" width="14.85546875" style="222" customWidth="1"/>
    <col min="6654" max="6654" width="15.42578125" style="222" customWidth="1"/>
    <col min="6655" max="6656" width="6.5703125" style="222" customWidth="1"/>
    <col min="6657" max="6657" width="8.42578125" style="222" customWidth="1"/>
    <col min="6658" max="6658" width="4.85546875" style="222" customWidth="1"/>
    <col min="6659" max="6659" width="10.140625" style="222" customWidth="1"/>
    <col min="6660" max="6660" width="12.28515625" style="222" customWidth="1"/>
    <col min="6661" max="6661" width="10.28515625" style="222" customWidth="1"/>
    <col min="6662" max="6662" width="12" style="222" customWidth="1"/>
    <col min="6663" max="6663" width="6.140625" style="222" customWidth="1"/>
    <col min="6664" max="6664" width="10.5703125" style="222" customWidth="1"/>
    <col min="6665" max="6665" width="11" style="222" customWidth="1"/>
    <col min="6666" max="6666" width="20.5703125" style="222" customWidth="1"/>
    <col min="6667" max="6674" width="11.7109375" style="222" customWidth="1"/>
    <col min="6675" max="6675" width="45.140625" style="222" customWidth="1"/>
    <col min="6676" max="6686" width="11.7109375" style="222" customWidth="1"/>
    <col min="6687" max="6894" width="11.7109375" style="222"/>
    <col min="6895" max="6895" width="4" style="222" customWidth="1"/>
    <col min="6896" max="6896" width="15.85546875" style="222" bestFit="1" customWidth="1"/>
    <col min="6897" max="6897" width="30.7109375" style="222" customWidth="1"/>
    <col min="6898" max="6899" width="32.5703125" style="222" customWidth="1"/>
    <col min="6900" max="6902" width="14.5703125" style="222" customWidth="1"/>
    <col min="6903" max="6903" width="27" style="222" customWidth="1"/>
    <col min="6904" max="6904" width="13.85546875" style="222" customWidth="1"/>
    <col min="6905" max="6905" width="18.28515625" style="222" customWidth="1"/>
    <col min="6906" max="6906" width="16.28515625" style="222" customWidth="1"/>
    <col min="6907" max="6907" width="14" style="222" customWidth="1"/>
    <col min="6908" max="6908" width="16.7109375" style="222" customWidth="1"/>
    <col min="6909" max="6909" width="14.85546875" style="222" customWidth="1"/>
    <col min="6910" max="6910" width="15.42578125" style="222" customWidth="1"/>
    <col min="6911" max="6912" width="6.5703125" style="222" customWidth="1"/>
    <col min="6913" max="6913" width="8.42578125" style="222" customWidth="1"/>
    <col min="6914" max="6914" width="4.85546875" style="222" customWidth="1"/>
    <col min="6915" max="6915" width="10.140625" style="222" customWidth="1"/>
    <col min="6916" max="6916" width="12.28515625" style="222" customWidth="1"/>
    <col min="6917" max="6917" width="10.28515625" style="222" customWidth="1"/>
    <col min="6918" max="6918" width="12" style="222" customWidth="1"/>
    <col min="6919" max="6919" width="6.140625" style="222" customWidth="1"/>
    <col min="6920" max="6920" width="10.5703125" style="222" customWidth="1"/>
    <col min="6921" max="6921" width="11" style="222" customWidth="1"/>
    <col min="6922" max="6922" width="20.5703125" style="222" customWidth="1"/>
    <col min="6923" max="6930" width="11.7109375" style="222" customWidth="1"/>
    <col min="6931" max="6931" width="45.140625" style="222" customWidth="1"/>
    <col min="6932" max="6942" width="11.7109375" style="222" customWidth="1"/>
    <col min="6943" max="7150" width="11.7109375" style="222"/>
    <col min="7151" max="7151" width="4" style="222" customWidth="1"/>
    <col min="7152" max="7152" width="15.85546875" style="222" bestFit="1" customWidth="1"/>
    <col min="7153" max="7153" width="30.7109375" style="222" customWidth="1"/>
    <col min="7154" max="7155" width="32.5703125" style="222" customWidth="1"/>
    <col min="7156" max="7158" width="14.5703125" style="222" customWidth="1"/>
    <col min="7159" max="7159" width="27" style="222" customWidth="1"/>
    <col min="7160" max="7160" width="13.85546875" style="222" customWidth="1"/>
    <col min="7161" max="7161" width="18.28515625" style="222" customWidth="1"/>
    <col min="7162" max="7162" width="16.28515625" style="222" customWidth="1"/>
    <col min="7163" max="7163" width="14" style="222" customWidth="1"/>
    <col min="7164" max="7164" width="16.7109375" style="222" customWidth="1"/>
    <col min="7165" max="7165" width="14.85546875" style="222" customWidth="1"/>
    <col min="7166" max="7166" width="15.42578125" style="222" customWidth="1"/>
    <col min="7167" max="7168" width="6.5703125" style="222" customWidth="1"/>
    <col min="7169" max="7169" width="8.42578125" style="222" customWidth="1"/>
    <col min="7170" max="7170" width="4.85546875" style="222" customWidth="1"/>
    <col min="7171" max="7171" width="10.140625" style="222" customWidth="1"/>
    <col min="7172" max="7172" width="12.28515625" style="222" customWidth="1"/>
    <col min="7173" max="7173" width="10.28515625" style="222" customWidth="1"/>
    <col min="7174" max="7174" width="12" style="222" customWidth="1"/>
    <col min="7175" max="7175" width="6.140625" style="222" customWidth="1"/>
    <col min="7176" max="7176" width="10.5703125" style="222" customWidth="1"/>
    <col min="7177" max="7177" width="11" style="222" customWidth="1"/>
    <col min="7178" max="7178" width="20.5703125" style="222" customWidth="1"/>
    <col min="7179" max="7186" width="11.7109375" style="222" customWidth="1"/>
    <col min="7187" max="7187" width="45.140625" style="222" customWidth="1"/>
    <col min="7188" max="7198" width="11.7109375" style="222" customWidth="1"/>
    <col min="7199" max="7406" width="11.7109375" style="222"/>
    <col min="7407" max="7407" width="4" style="222" customWidth="1"/>
    <col min="7408" max="7408" width="15.85546875" style="222" bestFit="1" customWidth="1"/>
    <col min="7409" max="7409" width="30.7109375" style="222" customWidth="1"/>
    <col min="7410" max="7411" width="32.5703125" style="222" customWidth="1"/>
    <col min="7412" max="7414" width="14.5703125" style="222" customWidth="1"/>
    <col min="7415" max="7415" width="27" style="222" customWidth="1"/>
    <col min="7416" max="7416" width="13.85546875" style="222" customWidth="1"/>
    <col min="7417" max="7417" width="18.28515625" style="222" customWidth="1"/>
    <col min="7418" max="7418" width="16.28515625" style="222" customWidth="1"/>
    <col min="7419" max="7419" width="14" style="222" customWidth="1"/>
    <col min="7420" max="7420" width="16.7109375" style="222" customWidth="1"/>
    <col min="7421" max="7421" width="14.85546875" style="222" customWidth="1"/>
    <col min="7422" max="7422" width="15.42578125" style="222" customWidth="1"/>
    <col min="7423" max="7424" width="6.5703125" style="222" customWidth="1"/>
    <col min="7425" max="7425" width="8.42578125" style="222" customWidth="1"/>
    <col min="7426" max="7426" width="4.85546875" style="222" customWidth="1"/>
    <col min="7427" max="7427" width="10.140625" style="222" customWidth="1"/>
    <col min="7428" max="7428" width="12.28515625" style="222" customWidth="1"/>
    <col min="7429" max="7429" width="10.28515625" style="222" customWidth="1"/>
    <col min="7430" max="7430" width="12" style="222" customWidth="1"/>
    <col min="7431" max="7431" width="6.140625" style="222" customWidth="1"/>
    <col min="7432" max="7432" width="10.5703125" style="222" customWidth="1"/>
    <col min="7433" max="7433" width="11" style="222" customWidth="1"/>
    <col min="7434" max="7434" width="20.5703125" style="222" customWidth="1"/>
    <col min="7435" max="7442" width="11.7109375" style="222" customWidth="1"/>
    <col min="7443" max="7443" width="45.140625" style="222" customWidth="1"/>
    <col min="7444" max="7454" width="11.7109375" style="222" customWidth="1"/>
    <col min="7455" max="7662" width="11.7109375" style="222"/>
    <col min="7663" max="7663" width="4" style="222" customWidth="1"/>
    <col min="7664" max="7664" width="15.85546875" style="222" bestFit="1" customWidth="1"/>
    <col min="7665" max="7665" width="30.7109375" style="222" customWidth="1"/>
    <col min="7666" max="7667" width="32.5703125" style="222" customWidth="1"/>
    <col min="7668" max="7670" width="14.5703125" style="222" customWidth="1"/>
    <col min="7671" max="7671" width="27" style="222" customWidth="1"/>
    <col min="7672" max="7672" width="13.85546875" style="222" customWidth="1"/>
    <col min="7673" max="7673" width="18.28515625" style="222" customWidth="1"/>
    <col min="7674" max="7674" width="16.28515625" style="222" customWidth="1"/>
    <col min="7675" max="7675" width="14" style="222" customWidth="1"/>
    <col min="7676" max="7676" width="16.7109375" style="222" customWidth="1"/>
    <col min="7677" max="7677" width="14.85546875" style="222" customWidth="1"/>
    <col min="7678" max="7678" width="15.42578125" style="222" customWidth="1"/>
    <col min="7679" max="7680" width="6.5703125" style="222" customWidth="1"/>
    <col min="7681" max="7681" width="8.42578125" style="222" customWidth="1"/>
    <col min="7682" max="7682" width="4.85546875" style="222" customWidth="1"/>
    <col min="7683" max="7683" width="10.140625" style="222" customWidth="1"/>
    <col min="7684" max="7684" width="12.28515625" style="222" customWidth="1"/>
    <col min="7685" max="7685" width="10.28515625" style="222" customWidth="1"/>
    <col min="7686" max="7686" width="12" style="222" customWidth="1"/>
    <col min="7687" max="7687" width="6.140625" style="222" customWidth="1"/>
    <col min="7688" max="7688" width="10.5703125" style="222" customWidth="1"/>
    <col min="7689" max="7689" width="11" style="222" customWidth="1"/>
    <col min="7690" max="7690" width="20.5703125" style="222" customWidth="1"/>
    <col min="7691" max="7698" width="11.7109375" style="222" customWidth="1"/>
    <col min="7699" max="7699" width="45.140625" style="222" customWidth="1"/>
    <col min="7700" max="7710" width="11.7109375" style="222" customWidth="1"/>
    <col min="7711" max="7918" width="11.7109375" style="222"/>
    <col min="7919" max="7919" width="4" style="222" customWidth="1"/>
    <col min="7920" max="7920" width="15.85546875" style="222" bestFit="1" customWidth="1"/>
    <col min="7921" max="7921" width="30.7109375" style="222" customWidth="1"/>
    <col min="7922" max="7923" width="32.5703125" style="222" customWidth="1"/>
    <col min="7924" max="7926" width="14.5703125" style="222" customWidth="1"/>
    <col min="7927" max="7927" width="27" style="222" customWidth="1"/>
    <col min="7928" max="7928" width="13.85546875" style="222" customWidth="1"/>
    <col min="7929" max="7929" width="18.28515625" style="222" customWidth="1"/>
    <col min="7930" max="7930" width="16.28515625" style="222" customWidth="1"/>
    <col min="7931" max="7931" width="14" style="222" customWidth="1"/>
    <col min="7932" max="7932" width="16.7109375" style="222" customWidth="1"/>
    <col min="7933" max="7933" width="14.85546875" style="222" customWidth="1"/>
    <col min="7934" max="7934" width="15.42578125" style="222" customWidth="1"/>
    <col min="7935" max="7936" width="6.5703125" style="222" customWidth="1"/>
    <col min="7937" max="7937" width="8.42578125" style="222" customWidth="1"/>
    <col min="7938" max="7938" width="4.85546875" style="222" customWidth="1"/>
    <col min="7939" max="7939" width="10.140625" style="222" customWidth="1"/>
    <col min="7940" max="7940" width="12.28515625" style="222" customWidth="1"/>
    <col min="7941" max="7941" width="10.28515625" style="222" customWidth="1"/>
    <col min="7942" max="7942" width="12" style="222" customWidth="1"/>
    <col min="7943" max="7943" width="6.140625" style="222" customWidth="1"/>
    <col min="7944" max="7944" width="10.5703125" style="222" customWidth="1"/>
    <col min="7945" max="7945" width="11" style="222" customWidth="1"/>
    <col min="7946" max="7946" width="20.5703125" style="222" customWidth="1"/>
    <col min="7947" max="7954" width="11.7109375" style="222" customWidth="1"/>
    <col min="7955" max="7955" width="45.140625" style="222" customWidth="1"/>
    <col min="7956" max="7966" width="11.7109375" style="222" customWidth="1"/>
    <col min="7967" max="8174" width="11.7109375" style="222"/>
    <col min="8175" max="8175" width="4" style="222" customWidth="1"/>
    <col min="8176" max="8176" width="15.85546875" style="222" bestFit="1" customWidth="1"/>
    <col min="8177" max="8177" width="30.7109375" style="222" customWidth="1"/>
    <col min="8178" max="8179" width="32.5703125" style="222" customWidth="1"/>
    <col min="8180" max="8182" width="14.5703125" style="222" customWidth="1"/>
    <col min="8183" max="8183" width="27" style="222" customWidth="1"/>
    <col min="8184" max="8184" width="13.85546875" style="222" customWidth="1"/>
    <col min="8185" max="8185" width="18.28515625" style="222" customWidth="1"/>
    <col min="8186" max="8186" width="16.28515625" style="222" customWidth="1"/>
    <col min="8187" max="8187" width="14" style="222" customWidth="1"/>
    <col min="8188" max="8188" width="16.7109375" style="222" customWidth="1"/>
    <col min="8189" max="8189" width="14.85546875" style="222" customWidth="1"/>
    <col min="8190" max="8190" width="15.42578125" style="222" customWidth="1"/>
    <col min="8191" max="8192" width="6.5703125" style="222" customWidth="1"/>
    <col min="8193" max="8193" width="8.42578125" style="222" customWidth="1"/>
    <col min="8194" max="8194" width="4.85546875" style="222" customWidth="1"/>
    <col min="8195" max="8195" width="10.140625" style="222" customWidth="1"/>
    <col min="8196" max="8196" width="12.28515625" style="222" customWidth="1"/>
    <col min="8197" max="8197" width="10.28515625" style="222" customWidth="1"/>
    <col min="8198" max="8198" width="12" style="222" customWidth="1"/>
    <col min="8199" max="8199" width="6.140625" style="222" customWidth="1"/>
    <col min="8200" max="8200" width="10.5703125" style="222" customWidth="1"/>
    <col min="8201" max="8201" width="11" style="222" customWidth="1"/>
    <col min="8202" max="8202" width="20.5703125" style="222" customWidth="1"/>
    <col min="8203" max="8210" width="11.7109375" style="222" customWidth="1"/>
    <col min="8211" max="8211" width="45.140625" style="222" customWidth="1"/>
    <col min="8212" max="8222" width="11.7109375" style="222" customWidth="1"/>
    <col min="8223" max="8430" width="11.7109375" style="222"/>
    <col min="8431" max="8431" width="4" style="222" customWidth="1"/>
    <col min="8432" max="8432" width="15.85546875" style="222" bestFit="1" customWidth="1"/>
    <col min="8433" max="8433" width="30.7109375" style="222" customWidth="1"/>
    <col min="8434" max="8435" width="32.5703125" style="222" customWidth="1"/>
    <col min="8436" max="8438" width="14.5703125" style="222" customWidth="1"/>
    <col min="8439" max="8439" width="27" style="222" customWidth="1"/>
    <col min="8440" max="8440" width="13.85546875" style="222" customWidth="1"/>
    <col min="8441" max="8441" width="18.28515625" style="222" customWidth="1"/>
    <col min="8442" max="8442" width="16.28515625" style="222" customWidth="1"/>
    <col min="8443" max="8443" width="14" style="222" customWidth="1"/>
    <col min="8444" max="8444" width="16.7109375" style="222" customWidth="1"/>
    <col min="8445" max="8445" width="14.85546875" style="222" customWidth="1"/>
    <col min="8446" max="8446" width="15.42578125" style="222" customWidth="1"/>
    <col min="8447" max="8448" width="6.5703125" style="222" customWidth="1"/>
    <col min="8449" max="8449" width="8.42578125" style="222" customWidth="1"/>
    <col min="8450" max="8450" width="4.85546875" style="222" customWidth="1"/>
    <col min="8451" max="8451" width="10.140625" style="222" customWidth="1"/>
    <col min="8452" max="8452" width="12.28515625" style="222" customWidth="1"/>
    <col min="8453" max="8453" width="10.28515625" style="222" customWidth="1"/>
    <col min="8454" max="8454" width="12" style="222" customWidth="1"/>
    <col min="8455" max="8455" width="6.140625" style="222" customWidth="1"/>
    <col min="8456" max="8456" width="10.5703125" style="222" customWidth="1"/>
    <col min="8457" max="8457" width="11" style="222" customWidth="1"/>
    <col min="8458" max="8458" width="20.5703125" style="222" customWidth="1"/>
    <col min="8459" max="8466" width="11.7109375" style="222" customWidth="1"/>
    <col min="8467" max="8467" width="45.140625" style="222" customWidth="1"/>
    <col min="8468" max="8478" width="11.7109375" style="222" customWidth="1"/>
    <col min="8479" max="8686" width="11.7109375" style="222"/>
    <col min="8687" max="8687" width="4" style="222" customWidth="1"/>
    <col min="8688" max="8688" width="15.85546875" style="222" bestFit="1" customWidth="1"/>
    <col min="8689" max="8689" width="30.7109375" style="222" customWidth="1"/>
    <col min="8690" max="8691" width="32.5703125" style="222" customWidth="1"/>
    <col min="8692" max="8694" width="14.5703125" style="222" customWidth="1"/>
    <col min="8695" max="8695" width="27" style="222" customWidth="1"/>
    <col min="8696" max="8696" width="13.85546875" style="222" customWidth="1"/>
    <col min="8697" max="8697" width="18.28515625" style="222" customWidth="1"/>
    <col min="8698" max="8698" width="16.28515625" style="222" customWidth="1"/>
    <col min="8699" max="8699" width="14" style="222" customWidth="1"/>
    <col min="8700" max="8700" width="16.7109375" style="222" customWidth="1"/>
    <col min="8701" max="8701" width="14.85546875" style="222" customWidth="1"/>
    <col min="8702" max="8702" width="15.42578125" style="222" customWidth="1"/>
    <col min="8703" max="8704" width="6.5703125" style="222" customWidth="1"/>
    <col min="8705" max="8705" width="8.42578125" style="222" customWidth="1"/>
    <col min="8706" max="8706" width="4.85546875" style="222" customWidth="1"/>
    <col min="8707" max="8707" width="10.140625" style="222" customWidth="1"/>
    <col min="8708" max="8708" width="12.28515625" style="222" customWidth="1"/>
    <col min="8709" max="8709" width="10.28515625" style="222" customWidth="1"/>
    <col min="8710" max="8710" width="12" style="222" customWidth="1"/>
    <col min="8711" max="8711" width="6.140625" style="222" customWidth="1"/>
    <col min="8712" max="8712" width="10.5703125" style="222" customWidth="1"/>
    <col min="8713" max="8713" width="11" style="222" customWidth="1"/>
    <col min="8714" max="8714" width="20.5703125" style="222" customWidth="1"/>
    <col min="8715" max="8722" width="11.7109375" style="222" customWidth="1"/>
    <col min="8723" max="8723" width="45.140625" style="222" customWidth="1"/>
    <col min="8724" max="8734" width="11.7109375" style="222" customWidth="1"/>
    <col min="8735" max="8942" width="11.7109375" style="222"/>
    <col min="8943" max="8943" width="4" style="222" customWidth="1"/>
    <col min="8944" max="8944" width="15.85546875" style="222" bestFit="1" customWidth="1"/>
    <col min="8945" max="8945" width="30.7109375" style="222" customWidth="1"/>
    <col min="8946" max="8947" width="32.5703125" style="222" customWidth="1"/>
    <col min="8948" max="8950" width="14.5703125" style="222" customWidth="1"/>
    <col min="8951" max="8951" width="27" style="222" customWidth="1"/>
    <col min="8952" max="8952" width="13.85546875" style="222" customWidth="1"/>
    <col min="8953" max="8953" width="18.28515625" style="222" customWidth="1"/>
    <col min="8954" max="8954" width="16.28515625" style="222" customWidth="1"/>
    <col min="8955" max="8955" width="14" style="222" customWidth="1"/>
    <col min="8956" max="8956" width="16.7109375" style="222" customWidth="1"/>
    <col min="8957" max="8957" width="14.85546875" style="222" customWidth="1"/>
    <col min="8958" max="8958" width="15.42578125" style="222" customWidth="1"/>
    <col min="8959" max="8960" width="6.5703125" style="222" customWidth="1"/>
    <col min="8961" max="8961" width="8.42578125" style="222" customWidth="1"/>
    <col min="8962" max="8962" width="4.85546875" style="222" customWidth="1"/>
    <col min="8963" max="8963" width="10.140625" style="222" customWidth="1"/>
    <col min="8964" max="8964" width="12.28515625" style="222" customWidth="1"/>
    <col min="8965" max="8965" width="10.28515625" style="222" customWidth="1"/>
    <col min="8966" max="8966" width="12" style="222" customWidth="1"/>
    <col min="8967" max="8967" width="6.140625" style="222" customWidth="1"/>
    <col min="8968" max="8968" width="10.5703125" style="222" customWidth="1"/>
    <col min="8969" max="8969" width="11" style="222" customWidth="1"/>
    <col min="8970" max="8970" width="20.5703125" style="222" customWidth="1"/>
    <col min="8971" max="8978" width="11.7109375" style="222" customWidth="1"/>
    <col min="8979" max="8979" width="45.140625" style="222" customWidth="1"/>
    <col min="8980" max="8990" width="11.7109375" style="222" customWidth="1"/>
    <col min="8991" max="9198" width="11.7109375" style="222"/>
    <col min="9199" max="9199" width="4" style="222" customWidth="1"/>
    <col min="9200" max="9200" width="15.85546875" style="222" bestFit="1" customWidth="1"/>
    <col min="9201" max="9201" width="30.7109375" style="222" customWidth="1"/>
    <col min="9202" max="9203" width="32.5703125" style="222" customWidth="1"/>
    <col min="9204" max="9206" width="14.5703125" style="222" customWidth="1"/>
    <col min="9207" max="9207" width="27" style="222" customWidth="1"/>
    <col min="9208" max="9208" width="13.85546875" style="222" customWidth="1"/>
    <col min="9209" max="9209" width="18.28515625" style="222" customWidth="1"/>
    <col min="9210" max="9210" width="16.28515625" style="222" customWidth="1"/>
    <col min="9211" max="9211" width="14" style="222" customWidth="1"/>
    <col min="9212" max="9212" width="16.7109375" style="222" customWidth="1"/>
    <col min="9213" max="9213" width="14.85546875" style="222" customWidth="1"/>
    <col min="9214" max="9214" width="15.42578125" style="222" customWidth="1"/>
    <col min="9215" max="9216" width="6.5703125" style="222" customWidth="1"/>
    <col min="9217" max="9217" width="8.42578125" style="222" customWidth="1"/>
    <col min="9218" max="9218" width="4.85546875" style="222" customWidth="1"/>
    <col min="9219" max="9219" width="10.140625" style="222" customWidth="1"/>
    <col min="9220" max="9220" width="12.28515625" style="222" customWidth="1"/>
    <col min="9221" max="9221" width="10.28515625" style="222" customWidth="1"/>
    <col min="9222" max="9222" width="12" style="222" customWidth="1"/>
    <col min="9223" max="9223" width="6.140625" style="222" customWidth="1"/>
    <col min="9224" max="9224" width="10.5703125" style="222" customWidth="1"/>
    <col min="9225" max="9225" width="11" style="222" customWidth="1"/>
    <col min="9226" max="9226" width="20.5703125" style="222" customWidth="1"/>
    <col min="9227" max="9234" width="11.7109375" style="222" customWidth="1"/>
    <col min="9235" max="9235" width="45.140625" style="222" customWidth="1"/>
    <col min="9236" max="9246" width="11.7109375" style="222" customWidth="1"/>
    <col min="9247" max="9454" width="11.7109375" style="222"/>
    <col min="9455" max="9455" width="4" style="222" customWidth="1"/>
    <col min="9456" max="9456" width="15.85546875" style="222" bestFit="1" customWidth="1"/>
    <col min="9457" max="9457" width="30.7109375" style="222" customWidth="1"/>
    <col min="9458" max="9459" width="32.5703125" style="222" customWidth="1"/>
    <col min="9460" max="9462" width="14.5703125" style="222" customWidth="1"/>
    <col min="9463" max="9463" width="27" style="222" customWidth="1"/>
    <col min="9464" max="9464" width="13.85546875" style="222" customWidth="1"/>
    <col min="9465" max="9465" width="18.28515625" style="222" customWidth="1"/>
    <col min="9466" max="9466" width="16.28515625" style="222" customWidth="1"/>
    <col min="9467" max="9467" width="14" style="222" customWidth="1"/>
    <col min="9468" max="9468" width="16.7109375" style="222" customWidth="1"/>
    <col min="9469" max="9469" width="14.85546875" style="222" customWidth="1"/>
    <col min="9470" max="9470" width="15.42578125" style="222" customWidth="1"/>
    <col min="9471" max="9472" width="6.5703125" style="222" customWidth="1"/>
    <col min="9473" max="9473" width="8.42578125" style="222" customWidth="1"/>
    <col min="9474" max="9474" width="4.85546875" style="222" customWidth="1"/>
    <col min="9475" max="9475" width="10.140625" style="222" customWidth="1"/>
    <col min="9476" max="9476" width="12.28515625" style="222" customWidth="1"/>
    <col min="9477" max="9477" width="10.28515625" style="222" customWidth="1"/>
    <col min="9478" max="9478" width="12" style="222" customWidth="1"/>
    <col min="9479" max="9479" width="6.140625" style="222" customWidth="1"/>
    <col min="9480" max="9480" width="10.5703125" style="222" customWidth="1"/>
    <col min="9481" max="9481" width="11" style="222" customWidth="1"/>
    <col min="9482" max="9482" width="20.5703125" style="222" customWidth="1"/>
    <col min="9483" max="9490" width="11.7109375" style="222" customWidth="1"/>
    <col min="9491" max="9491" width="45.140625" style="222" customWidth="1"/>
    <col min="9492" max="9502" width="11.7109375" style="222" customWidth="1"/>
    <col min="9503" max="9710" width="11.7109375" style="222"/>
    <col min="9711" max="9711" width="4" style="222" customWidth="1"/>
    <col min="9712" max="9712" width="15.85546875" style="222" bestFit="1" customWidth="1"/>
    <col min="9713" max="9713" width="30.7109375" style="222" customWidth="1"/>
    <col min="9714" max="9715" width="32.5703125" style="222" customWidth="1"/>
    <col min="9716" max="9718" width="14.5703125" style="222" customWidth="1"/>
    <col min="9719" max="9719" width="27" style="222" customWidth="1"/>
    <col min="9720" max="9720" width="13.85546875" style="222" customWidth="1"/>
    <col min="9721" max="9721" width="18.28515625" style="222" customWidth="1"/>
    <col min="9722" max="9722" width="16.28515625" style="222" customWidth="1"/>
    <col min="9723" max="9723" width="14" style="222" customWidth="1"/>
    <col min="9724" max="9724" width="16.7109375" style="222" customWidth="1"/>
    <col min="9725" max="9725" width="14.85546875" style="222" customWidth="1"/>
    <col min="9726" max="9726" width="15.42578125" style="222" customWidth="1"/>
    <col min="9727" max="9728" width="6.5703125" style="222" customWidth="1"/>
    <col min="9729" max="9729" width="8.42578125" style="222" customWidth="1"/>
    <col min="9730" max="9730" width="4.85546875" style="222" customWidth="1"/>
    <col min="9731" max="9731" width="10.140625" style="222" customWidth="1"/>
    <col min="9732" max="9732" width="12.28515625" style="222" customWidth="1"/>
    <col min="9733" max="9733" width="10.28515625" style="222" customWidth="1"/>
    <col min="9734" max="9734" width="12" style="222" customWidth="1"/>
    <col min="9735" max="9735" width="6.140625" style="222" customWidth="1"/>
    <col min="9736" max="9736" width="10.5703125" style="222" customWidth="1"/>
    <col min="9737" max="9737" width="11" style="222" customWidth="1"/>
    <col min="9738" max="9738" width="20.5703125" style="222" customWidth="1"/>
    <col min="9739" max="9746" width="11.7109375" style="222" customWidth="1"/>
    <col min="9747" max="9747" width="45.140625" style="222" customWidth="1"/>
    <col min="9748" max="9758" width="11.7109375" style="222" customWidth="1"/>
    <col min="9759" max="9966" width="11.7109375" style="222"/>
    <col min="9967" max="9967" width="4" style="222" customWidth="1"/>
    <col min="9968" max="9968" width="15.85546875" style="222" bestFit="1" customWidth="1"/>
    <col min="9969" max="9969" width="30.7109375" style="222" customWidth="1"/>
    <col min="9970" max="9971" width="32.5703125" style="222" customWidth="1"/>
    <col min="9972" max="9974" width="14.5703125" style="222" customWidth="1"/>
    <col min="9975" max="9975" width="27" style="222" customWidth="1"/>
    <col min="9976" max="9976" width="13.85546875" style="222" customWidth="1"/>
    <col min="9977" max="9977" width="18.28515625" style="222" customWidth="1"/>
    <col min="9978" max="9978" width="16.28515625" style="222" customWidth="1"/>
    <col min="9979" max="9979" width="14" style="222" customWidth="1"/>
    <col min="9980" max="9980" width="16.7109375" style="222" customWidth="1"/>
    <col min="9981" max="9981" width="14.85546875" style="222" customWidth="1"/>
    <col min="9982" max="9982" width="15.42578125" style="222" customWidth="1"/>
    <col min="9983" max="9984" width="6.5703125" style="222" customWidth="1"/>
    <col min="9985" max="9985" width="8.42578125" style="222" customWidth="1"/>
    <col min="9986" max="9986" width="4.85546875" style="222" customWidth="1"/>
    <col min="9987" max="9987" width="10.140625" style="222" customWidth="1"/>
    <col min="9988" max="9988" width="12.28515625" style="222" customWidth="1"/>
    <col min="9989" max="9989" width="10.28515625" style="222" customWidth="1"/>
    <col min="9990" max="9990" width="12" style="222" customWidth="1"/>
    <col min="9991" max="9991" width="6.140625" style="222" customWidth="1"/>
    <col min="9992" max="9992" width="10.5703125" style="222" customWidth="1"/>
    <col min="9993" max="9993" width="11" style="222" customWidth="1"/>
    <col min="9994" max="9994" width="20.5703125" style="222" customWidth="1"/>
    <col min="9995" max="10002" width="11.7109375" style="222" customWidth="1"/>
    <col min="10003" max="10003" width="45.140625" style="222" customWidth="1"/>
    <col min="10004" max="10014" width="11.7109375" style="222" customWidth="1"/>
    <col min="10015" max="10222" width="11.7109375" style="222"/>
    <col min="10223" max="10223" width="4" style="222" customWidth="1"/>
    <col min="10224" max="10224" width="15.85546875" style="222" bestFit="1" customWidth="1"/>
    <col min="10225" max="10225" width="30.7109375" style="222" customWidth="1"/>
    <col min="10226" max="10227" width="32.5703125" style="222" customWidth="1"/>
    <col min="10228" max="10230" width="14.5703125" style="222" customWidth="1"/>
    <col min="10231" max="10231" width="27" style="222" customWidth="1"/>
    <col min="10232" max="10232" width="13.85546875" style="222" customWidth="1"/>
    <col min="10233" max="10233" width="18.28515625" style="222" customWidth="1"/>
    <col min="10234" max="10234" width="16.28515625" style="222" customWidth="1"/>
    <col min="10235" max="10235" width="14" style="222" customWidth="1"/>
    <col min="10236" max="10236" width="16.7109375" style="222" customWidth="1"/>
    <col min="10237" max="10237" width="14.85546875" style="222" customWidth="1"/>
    <col min="10238" max="10238" width="15.42578125" style="222" customWidth="1"/>
    <col min="10239" max="10240" width="6.5703125" style="222" customWidth="1"/>
    <col min="10241" max="10241" width="8.42578125" style="222" customWidth="1"/>
    <col min="10242" max="10242" width="4.85546875" style="222" customWidth="1"/>
    <col min="10243" max="10243" width="10.140625" style="222" customWidth="1"/>
    <col min="10244" max="10244" width="12.28515625" style="222" customWidth="1"/>
    <col min="10245" max="10245" width="10.28515625" style="222" customWidth="1"/>
    <col min="10246" max="10246" width="12" style="222" customWidth="1"/>
    <col min="10247" max="10247" width="6.140625" style="222" customWidth="1"/>
    <col min="10248" max="10248" width="10.5703125" style="222" customWidth="1"/>
    <col min="10249" max="10249" width="11" style="222" customWidth="1"/>
    <col min="10250" max="10250" width="20.5703125" style="222" customWidth="1"/>
    <col min="10251" max="10258" width="11.7109375" style="222" customWidth="1"/>
    <col min="10259" max="10259" width="45.140625" style="222" customWidth="1"/>
    <col min="10260" max="10270" width="11.7109375" style="222" customWidth="1"/>
    <col min="10271" max="10478" width="11.7109375" style="222"/>
    <col min="10479" max="10479" width="4" style="222" customWidth="1"/>
    <col min="10480" max="10480" width="15.85546875" style="222" bestFit="1" customWidth="1"/>
    <col min="10481" max="10481" width="30.7109375" style="222" customWidth="1"/>
    <col min="10482" max="10483" width="32.5703125" style="222" customWidth="1"/>
    <col min="10484" max="10486" width="14.5703125" style="222" customWidth="1"/>
    <col min="10487" max="10487" width="27" style="222" customWidth="1"/>
    <col min="10488" max="10488" width="13.85546875" style="222" customWidth="1"/>
    <col min="10489" max="10489" width="18.28515625" style="222" customWidth="1"/>
    <col min="10490" max="10490" width="16.28515625" style="222" customWidth="1"/>
    <col min="10491" max="10491" width="14" style="222" customWidth="1"/>
    <col min="10492" max="10492" width="16.7109375" style="222" customWidth="1"/>
    <col min="10493" max="10493" width="14.85546875" style="222" customWidth="1"/>
    <col min="10494" max="10494" width="15.42578125" style="222" customWidth="1"/>
    <col min="10495" max="10496" width="6.5703125" style="222" customWidth="1"/>
    <col min="10497" max="10497" width="8.42578125" style="222" customWidth="1"/>
    <col min="10498" max="10498" width="4.85546875" style="222" customWidth="1"/>
    <col min="10499" max="10499" width="10.140625" style="222" customWidth="1"/>
    <col min="10500" max="10500" width="12.28515625" style="222" customWidth="1"/>
    <col min="10501" max="10501" width="10.28515625" style="222" customWidth="1"/>
    <col min="10502" max="10502" width="12" style="222" customWidth="1"/>
    <col min="10503" max="10503" width="6.140625" style="222" customWidth="1"/>
    <col min="10504" max="10504" width="10.5703125" style="222" customWidth="1"/>
    <col min="10505" max="10505" width="11" style="222" customWidth="1"/>
    <col min="10506" max="10506" width="20.5703125" style="222" customWidth="1"/>
    <col min="10507" max="10514" width="11.7109375" style="222" customWidth="1"/>
    <col min="10515" max="10515" width="45.140625" style="222" customWidth="1"/>
    <col min="10516" max="10526" width="11.7109375" style="222" customWidth="1"/>
    <col min="10527" max="10734" width="11.7109375" style="222"/>
    <col min="10735" max="10735" width="4" style="222" customWidth="1"/>
    <col min="10736" max="10736" width="15.85546875" style="222" bestFit="1" customWidth="1"/>
    <col min="10737" max="10737" width="30.7109375" style="222" customWidth="1"/>
    <col min="10738" max="10739" width="32.5703125" style="222" customWidth="1"/>
    <col min="10740" max="10742" width="14.5703125" style="222" customWidth="1"/>
    <col min="10743" max="10743" width="27" style="222" customWidth="1"/>
    <col min="10744" max="10744" width="13.85546875" style="222" customWidth="1"/>
    <col min="10745" max="10745" width="18.28515625" style="222" customWidth="1"/>
    <col min="10746" max="10746" width="16.28515625" style="222" customWidth="1"/>
    <col min="10747" max="10747" width="14" style="222" customWidth="1"/>
    <col min="10748" max="10748" width="16.7109375" style="222" customWidth="1"/>
    <col min="10749" max="10749" width="14.85546875" style="222" customWidth="1"/>
    <col min="10750" max="10750" width="15.42578125" style="222" customWidth="1"/>
    <col min="10751" max="10752" width="6.5703125" style="222" customWidth="1"/>
    <col min="10753" max="10753" width="8.42578125" style="222" customWidth="1"/>
    <col min="10754" max="10754" width="4.85546875" style="222" customWidth="1"/>
    <col min="10755" max="10755" width="10.140625" style="222" customWidth="1"/>
    <col min="10756" max="10756" width="12.28515625" style="222" customWidth="1"/>
    <col min="10757" max="10757" width="10.28515625" style="222" customWidth="1"/>
    <col min="10758" max="10758" width="12" style="222" customWidth="1"/>
    <col min="10759" max="10759" width="6.140625" style="222" customWidth="1"/>
    <col min="10760" max="10760" width="10.5703125" style="222" customWidth="1"/>
    <col min="10761" max="10761" width="11" style="222" customWidth="1"/>
    <col min="10762" max="10762" width="20.5703125" style="222" customWidth="1"/>
    <col min="10763" max="10770" width="11.7109375" style="222" customWidth="1"/>
    <col min="10771" max="10771" width="45.140625" style="222" customWidth="1"/>
    <col min="10772" max="10782" width="11.7109375" style="222" customWidth="1"/>
    <col min="10783" max="10990" width="11.7109375" style="222"/>
    <col min="10991" max="10991" width="4" style="222" customWidth="1"/>
    <col min="10992" max="10992" width="15.85546875" style="222" bestFit="1" customWidth="1"/>
    <col min="10993" max="10993" width="30.7109375" style="222" customWidth="1"/>
    <col min="10994" max="10995" width="32.5703125" style="222" customWidth="1"/>
    <col min="10996" max="10998" width="14.5703125" style="222" customWidth="1"/>
    <col min="10999" max="10999" width="27" style="222" customWidth="1"/>
    <col min="11000" max="11000" width="13.85546875" style="222" customWidth="1"/>
    <col min="11001" max="11001" width="18.28515625" style="222" customWidth="1"/>
    <col min="11002" max="11002" width="16.28515625" style="222" customWidth="1"/>
    <col min="11003" max="11003" width="14" style="222" customWidth="1"/>
    <col min="11004" max="11004" width="16.7109375" style="222" customWidth="1"/>
    <col min="11005" max="11005" width="14.85546875" style="222" customWidth="1"/>
    <col min="11006" max="11006" width="15.42578125" style="222" customWidth="1"/>
    <col min="11007" max="11008" width="6.5703125" style="222" customWidth="1"/>
    <col min="11009" max="11009" width="8.42578125" style="222" customWidth="1"/>
    <col min="11010" max="11010" width="4.85546875" style="222" customWidth="1"/>
    <col min="11011" max="11011" width="10.140625" style="222" customWidth="1"/>
    <col min="11012" max="11012" width="12.28515625" style="222" customWidth="1"/>
    <col min="11013" max="11013" width="10.28515625" style="222" customWidth="1"/>
    <col min="11014" max="11014" width="12" style="222" customWidth="1"/>
    <col min="11015" max="11015" width="6.140625" style="222" customWidth="1"/>
    <col min="11016" max="11016" width="10.5703125" style="222" customWidth="1"/>
    <col min="11017" max="11017" width="11" style="222" customWidth="1"/>
    <col min="11018" max="11018" width="20.5703125" style="222" customWidth="1"/>
    <col min="11019" max="11026" width="11.7109375" style="222" customWidth="1"/>
    <col min="11027" max="11027" width="45.140625" style="222" customWidth="1"/>
    <col min="11028" max="11038" width="11.7109375" style="222" customWidth="1"/>
    <col min="11039" max="11246" width="11.7109375" style="222"/>
    <col min="11247" max="11247" width="4" style="222" customWidth="1"/>
    <col min="11248" max="11248" width="15.85546875" style="222" bestFit="1" customWidth="1"/>
    <col min="11249" max="11249" width="30.7109375" style="222" customWidth="1"/>
    <col min="11250" max="11251" width="32.5703125" style="222" customWidth="1"/>
    <col min="11252" max="11254" width="14.5703125" style="222" customWidth="1"/>
    <col min="11255" max="11255" width="27" style="222" customWidth="1"/>
    <col min="11256" max="11256" width="13.85546875" style="222" customWidth="1"/>
    <col min="11257" max="11257" width="18.28515625" style="222" customWidth="1"/>
    <col min="11258" max="11258" width="16.28515625" style="222" customWidth="1"/>
    <col min="11259" max="11259" width="14" style="222" customWidth="1"/>
    <col min="11260" max="11260" width="16.7109375" style="222" customWidth="1"/>
    <col min="11261" max="11261" width="14.85546875" style="222" customWidth="1"/>
    <col min="11262" max="11262" width="15.42578125" style="222" customWidth="1"/>
    <col min="11263" max="11264" width="6.5703125" style="222" customWidth="1"/>
    <col min="11265" max="11265" width="8.42578125" style="222" customWidth="1"/>
    <col min="11266" max="11266" width="4.85546875" style="222" customWidth="1"/>
    <col min="11267" max="11267" width="10.140625" style="222" customWidth="1"/>
    <col min="11268" max="11268" width="12.28515625" style="222" customWidth="1"/>
    <col min="11269" max="11269" width="10.28515625" style="222" customWidth="1"/>
    <col min="11270" max="11270" width="12" style="222" customWidth="1"/>
    <col min="11271" max="11271" width="6.140625" style="222" customWidth="1"/>
    <col min="11272" max="11272" width="10.5703125" style="222" customWidth="1"/>
    <col min="11273" max="11273" width="11" style="222" customWidth="1"/>
    <col min="11274" max="11274" width="20.5703125" style="222" customWidth="1"/>
    <col min="11275" max="11282" width="11.7109375" style="222" customWidth="1"/>
    <col min="11283" max="11283" width="45.140625" style="222" customWidth="1"/>
    <col min="11284" max="11294" width="11.7109375" style="222" customWidth="1"/>
    <col min="11295" max="11502" width="11.7109375" style="222"/>
    <col min="11503" max="11503" width="4" style="222" customWidth="1"/>
    <col min="11504" max="11504" width="15.85546875" style="222" bestFit="1" customWidth="1"/>
    <col min="11505" max="11505" width="30.7109375" style="222" customWidth="1"/>
    <col min="11506" max="11507" width="32.5703125" style="222" customWidth="1"/>
    <col min="11508" max="11510" width="14.5703125" style="222" customWidth="1"/>
    <col min="11511" max="11511" width="27" style="222" customWidth="1"/>
    <col min="11512" max="11512" width="13.85546875" style="222" customWidth="1"/>
    <col min="11513" max="11513" width="18.28515625" style="222" customWidth="1"/>
    <col min="11514" max="11514" width="16.28515625" style="222" customWidth="1"/>
    <col min="11515" max="11515" width="14" style="222" customWidth="1"/>
    <col min="11516" max="11516" width="16.7109375" style="222" customWidth="1"/>
    <col min="11517" max="11517" width="14.85546875" style="222" customWidth="1"/>
    <col min="11518" max="11518" width="15.42578125" style="222" customWidth="1"/>
    <col min="11519" max="11520" width="6.5703125" style="222" customWidth="1"/>
    <col min="11521" max="11521" width="8.42578125" style="222" customWidth="1"/>
    <col min="11522" max="11522" width="4.85546875" style="222" customWidth="1"/>
    <col min="11523" max="11523" width="10.140625" style="222" customWidth="1"/>
    <col min="11524" max="11524" width="12.28515625" style="222" customWidth="1"/>
    <col min="11525" max="11525" width="10.28515625" style="222" customWidth="1"/>
    <col min="11526" max="11526" width="12" style="222" customWidth="1"/>
    <col min="11527" max="11527" width="6.140625" style="222" customWidth="1"/>
    <col min="11528" max="11528" width="10.5703125" style="222" customWidth="1"/>
    <col min="11529" max="11529" width="11" style="222" customWidth="1"/>
    <col min="11530" max="11530" width="20.5703125" style="222" customWidth="1"/>
    <col min="11531" max="11538" width="11.7109375" style="222" customWidth="1"/>
    <col min="11539" max="11539" width="45.140625" style="222" customWidth="1"/>
    <col min="11540" max="11550" width="11.7109375" style="222" customWidth="1"/>
    <col min="11551" max="11758" width="11.7109375" style="222"/>
    <col min="11759" max="11759" width="4" style="222" customWidth="1"/>
    <col min="11760" max="11760" width="15.85546875" style="222" bestFit="1" customWidth="1"/>
    <col min="11761" max="11761" width="30.7109375" style="222" customWidth="1"/>
    <col min="11762" max="11763" width="32.5703125" style="222" customWidth="1"/>
    <col min="11764" max="11766" width="14.5703125" style="222" customWidth="1"/>
    <col min="11767" max="11767" width="27" style="222" customWidth="1"/>
    <col min="11768" max="11768" width="13.85546875" style="222" customWidth="1"/>
    <col min="11769" max="11769" width="18.28515625" style="222" customWidth="1"/>
    <col min="11770" max="11770" width="16.28515625" style="222" customWidth="1"/>
    <col min="11771" max="11771" width="14" style="222" customWidth="1"/>
    <col min="11772" max="11772" width="16.7109375" style="222" customWidth="1"/>
    <col min="11773" max="11773" width="14.85546875" style="222" customWidth="1"/>
    <col min="11774" max="11774" width="15.42578125" style="222" customWidth="1"/>
    <col min="11775" max="11776" width="6.5703125" style="222" customWidth="1"/>
    <col min="11777" max="11777" width="8.42578125" style="222" customWidth="1"/>
    <col min="11778" max="11778" width="4.85546875" style="222" customWidth="1"/>
    <col min="11779" max="11779" width="10.140625" style="222" customWidth="1"/>
    <col min="11780" max="11780" width="12.28515625" style="222" customWidth="1"/>
    <col min="11781" max="11781" width="10.28515625" style="222" customWidth="1"/>
    <col min="11782" max="11782" width="12" style="222" customWidth="1"/>
    <col min="11783" max="11783" width="6.140625" style="222" customWidth="1"/>
    <col min="11784" max="11784" width="10.5703125" style="222" customWidth="1"/>
    <col min="11785" max="11785" width="11" style="222" customWidth="1"/>
    <col min="11786" max="11786" width="20.5703125" style="222" customWidth="1"/>
    <col min="11787" max="11794" width="11.7109375" style="222" customWidth="1"/>
    <col min="11795" max="11795" width="45.140625" style="222" customWidth="1"/>
    <col min="11796" max="11806" width="11.7109375" style="222" customWidth="1"/>
    <col min="11807" max="12014" width="11.7109375" style="222"/>
    <col min="12015" max="12015" width="4" style="222" customWidth="1"/>
    <col min="12016" max="12016" width="15.85546875" style="222" bestFit="1" customWidth="1"/>
    <col min="12017" max="12017" width="30.7109375" style="222" customWidth="1"/>
    <col min="12018" max="12019" width="32.5703125" style="222" customWidth="1"/>
    <col min="12020" max="12022" width="14.5703125" style="222" customWidth="1"/>
    <col min="12023" max="12023" width="27" style="222" customWidth="1"/>
    <col min="12024" max="12024" width="13.85546875" style="222" customWidth="1"/>
    <col min="12025" max="12025" width="18.28515625" style="222" customWidth="1"/>
    <col min="12026" max="12026" width="16.28515625" style="222" customWidth="1"/>
    <col min="12027" max="12027" width="14" style="222" customWidth="1"/>
    <col min="12028" max="12028" width="16.7109375" style="222" customWidth="1"/>
    <col min="12029" max="12029" width="14.85546875" style="222" customWidth="1"/>
    <col min="12030" max="12030" width="15.42578125" style="222" customWidth="1"/>
    <col min="12031" max="12032" width="6.5703125" style="222" customWidth="1"/>
    <col min="12033" max="12033" width="8.42578125" style="222" customWidth="1"/>
    <col min="12034" max="12034" width="4.85546875" style="222" customWidth="1"/>
    <col min="12035" max="12035" width="10.140625" style="222" customWidth="1"/>
    <col min="12036" max="12036" width="12.28515625" style="222" customWidth="1"/>
    <col min="12037" max="12037" width="10.28515625" style="222" customWidth="1"/>
    <col min="12038" max="12038" width="12" style="222" customWidth="1"/>
    <col min="12039" max="12039" width="6.140625" style="222" customWidth="1"/>
    <col min="12040" max="12040" width="10.5703125" style="222" customWidth="1"/>
    <col min="12041" max="12041" width="11" style="222" customWidth="1"/>
    <col min="12042" max="12042" width="20.5703125" style="222" customWidth="1"/>
    <col min="12043" max="12050" width="11.7109375" style="222" customWidth="1"/>
    <col min="12051" max="12051" width="45.140625" style="222" customWidth="1"/>
    <col min="12052" max="12062" width="11.7109375" style="222" customWidth="1"/>
    <col min="12063" max="12270" width="11.7109375" style="222"/>
    <col min="12271" max="12271" width="4" style="222" customWidth="1"/>
    <col min="12272" max="12272" width="15.85546875" style="222" bestFit="1" customWidth="1"/>
    <col min="12273" max="12273" width="30.7109375" style="222" customWidth="1"/>
    <col min="12274" max="12275" width="32.5703125" style="222" customWidth="1"/>
    <col min="12276" max="12278" width="14.5703125" style="222" customWidth="1"/>
    <col min="12279" max="12279" width="27" style="222" customWidth="1"/>
    <col min="12280" max="12280" width="13.85546875" style="222" customWidth="1"/>
    <col min="12281" max="12281" width="18.28515625" style="222" customWidth="1"/>
    <col min="12282" max="12282" width="16.28515625" style="222" customWidth="1"/>
    <col min="12283" max="12283" width="14" style="222" customWidth="1"/>
    <col min="12284" max="12284" width="16.7109375" style="222" customWidth="1"/>
    <col min="12285" max="12285" width="14.85546875" style="222" customWidth="1"/>
    <col min="12286" max="12286" width="15.42578125" style="222" customWidth="1"/>
    <col min="12287" max="12288" width="6.5703125" style="222" customWidth="1"/>
    <col min="12289" max="12289" width="8.42578125" style="222" customWidth="1"/>
    <col min="12290" max="12290" width="4.85546875" style="222" customWidth="1"/>
    <col min="12291" max="12291" width="10.140625" style="222" customWidth="1"/>
    <col min="12292" max="12292" width="12.28515625" style="222" customWidth="1"/>
    <col min="12293" max="12293" width="10.28515625" style="222" customWidth="1"/>
    <col min="12294" max="12294" width="12" style="222" customWidth="1"/>
    <col min="12295" max="12295" width="6.140625" style="222" customWidth="1"/>
    <col min="12296" max="12296" width="10.5703125" style="222" customWidth="1"/>
    <col min="12297" max="12297" width="11" style="222" customWidth="1"/>
    <col min="12298" max="12298" width="20.5703125" style="222" customWidth="1"/>
    <col min="12299" max="12306" width="11.7109375" style="222" customWidth="1"/>
    <col min="12307" max="12307" width="45.140625" style="222" customWidth="1"/>
    <col min="12308" max="12318" width="11.7109375" style="222" customWidth="1"/>
    <col min="12319" max="12526" width="11.7109375" style="222"/>
    <col min="12527" max="12527" width="4" style="222" customWidth="1"/>
    <col min="12528" max="12528" width="15.85546875" style="222" bestFit="1" customWidth="1"/>
    <col min="12529" max="12529" width="30.7109375" style="222" customWidth="1"/>
    <col min="12530" max="12531" width="32.5703125" style="222" customWidth="1"/>
    <col min="12532" max="12534" width="14.5703125" style="222" customWidth="1"/>
    <col min="12535" max="12535" width="27" style="222" customWidth="1"/>
    <col min="12536" max="12536" width="13.85546875" style="222" customWidth="1"/>
    <col min="12537" max="12537" width="18.28515625" style="222" customWidth="1"/>
    <col min="12538" max="12538" width="16.28515625" style="222" customWidth="1"/>
    <col min="12539" max="12539" width="14" style="222" customWidth="1"/>
    <col min="12540" max="12540" width="16.7109375" style="222" customWidth="1"/>
    <col min="12541" max="12541" width="14.85546875" style="222" customWidth="1"/>
    <col min="12542" max="12542" width="15.42578125" style="222" customWidth="1"/>
    <col min="12543" max="12544" width="6.5703125" style="222" customWidth="1"/>
    <col min="12545" max="12545" width="8.42578125" style="222" customWidth="1"/>
    <col min="12546" max="12546" width="4.85546875" style="222" customWidth="1"/>
    <col min="12547" max="12547" width="10.140625" style="222" customWidth="1"/>
    <col min="12548" max="12548" width="12.28515625" style="222" customWidth="1"/>
    <col min="12549" max="12549" width="10.28515625" style="222" customWidth="1"/>
    <col min="12550" max="12550" width="12" style="222" customWidth="1"/>
    <col min="12551" max="12551" width="6.140625" style="222" customWidth="1"/>
    <col min="12552" max="12552" width="10.5703125" style="222" customWidth="1"/>
    <col min="12553" max="12553" width="11" style="222" customWidth="1"/>
    <col min="12554" max="12554" width="20.5703125" style="222" customWidth="1"/>
    <col min="12555" max="12562" width="11.7109375" style="222" customWidth="1"/>
    <col min="12563" max="12563" width="45.140625" style="222" customWidth="1"/>
    <col min="12564" max="12574" width="11.7109375" style="222" customWidth="1"/>
    <col min="12575" max="12782" width="11.7109375" style="222"/>
    <col min="12783" max="12783" width="4" style="222" customWidth="1"/>
    <col min="12784" max="12784" width="15.85546875" style="222" bestFit="1" customWidth="1"/>
    <col min="12785" max="12785" width="30.7109375" style="222" customWidth="1"/>
    <col min="12786" max="12787" width="32.5703125" style="222" customWidth="1"/>
    <col min="12788" max="12790" width="14.5703125" style="222" customWidth="1"/>
    <col min="12791" max="12791" width="27" style="222" customWidth="1"/>
    <col min="12792" max="12792" width="13.85546875" style="222" customWidth="1"/>
    <col min="12793" max="12793" width="18.28515625" style="222" customWidth="1"/>
    <col min="12794" max="12794" width="16.28515625" style="222" customWidth="1"/>
    <col min="12795" max="12795" width="14" style="222" customWidth="1"/>
    <col min="12796" max="12796" width="16.7109375" style="222" customWidth="1"/>
    <col min="12797" max="12797" width="14.85546875" style="222" customWidth="1"/>
    <col min="12798" max="12798" width="15.42578125" style="222" customWidth="1"/>
    <col min="12799" max="12800" width="6.5703125" style="222" customWidth="1"/>
    <col min="12801" max="12801" width="8.42578125" style="222" customWidth="1"/>
    <col min="12802" max="12802" width="4.85546875" style="222" customWidth="1"/>
    <col min="12803" max="12803" width="10.140625" style="222" customWidth="1"/>
    <col min="12804" max="12804" width="12.28515625" style="222" customWidth="1"/>
    <col min="12805" max="12805" width="10.28515625" style="222" customWidth="1"/>
    <col min="12806" max="12806" width="12" style="222" customWidth="1"/>
    <col min="12807" max="12807" width="6.140625" style="222" customWidth="1"/>
    <col min="12808" max="12808" width="10.5703125" style="222" customWidth="1"/>
    <col min="12809" max="12809" width="11" style="222" customWidth="1"/>
    <col min="12810" max="12810" width="20.5703125" style="222" customWidth="1"/>
    <col min="12811" max="12818" width="11.7109375" style="222" customWidth="1"/>
    <col min="12819" max="12819" width="45.140625" style="222" customWidth="1"/>
    <col min="12820" max="12830" width="11.7109375" style="222" customWidth="1"/>
    <col min="12831" max="13038" width="11.7109375" style="222"/>
    <col min="13039" max="13039" width="4" style="222" customWidth="1"/>
    <col min="13040" max="13040" width="15.85546875" style="222" bestFit="1" customWidth="1"/>
    <col min="13041" max="13041" width="30.7109375" style="222" customWidth="1"/>
    <col min="13042" max="13043" width="32.5703125" style="222" customWidth="1"/>
    <col min="13044" max="13046" width="14.5703125" style="222" customWidth="1"/>
    <col min="13047" max="13047" width="27" style="222" customWidth="1"/>
    <col min="13048" max="13048" width="13.85546875" style="222" customWidth="1"/>
    <col min="13049" max="13049" width="18.28515625" style="222" customWidth="1"/>
    <col min="13050" max="13050" width="16.28515625" style="222" customWidth="1"/>
    <col min="13051" max="13051" width="14" style="222" customWidth="1"/>
    <col min="13052" max="13052" width="16.7109375" style="222" customWidth="1"/>
    <col min="13053" max="13053" width="14.85546875" style="222" customWidth="1"/>
    <col min="13054" max="13054" width="15.42578125" style="222" customWidth="1"/>
    <col min="13055" max="13056" width="6.5703125" style="222" customWidth="1"/>
    <col min="13057" max="13057" width="8.42578125" style="222" customWidth="1"/>
    <col min="13058" max="13058" width="4.85546875" style="222" customWidth="1"/>
    <col min="13059" max="13059" width="10.140625" style="222" customWidth="1"/>
    <col min="13060" max="13060" width="12.28515625" style="222" customWidth="1"/>
    <col min="13061" max="13061" width="10.28515625" style="222" customWidth="1"/>
    <col min="13062" max="13062" width="12" style="222" customWidth="1"/>
    <col min="13063" max="13063" width="6.140625" style="222" customWidth="1"/>
    <col min="13064" max="13064" width="10.5703125" style="222" customWidth="1"/>
    <col min="13065" max="13065" width="11" style="222" customWidth="1"/>
    <col min="13066" max="13066" width="20.5703125" style="222" customWidth="1"/>
    <col min="13067" max="13074" width="11.7109375" style="222" customWidth="1"/>
    <col min="13075" max="13075" width="45.140625" style="222" customWidth="1"/>
    <col min="13076" max="13086" width="11.7109375" style="222" customWidth="1"/>
    <col min="13087" max="13294" width="11.7109375" style="222"/>
    <col min="13295" max="13295" width="4" style="222" customWidth="1"/>
    <col min="13296" max="13296" width="15.85546875" style="222" bestFit="1" customWidth="1"/>
    <col min="13297" max="13297" width="30.7109375" style="222" customWidth="1"/>
    <col min="13298" max="13299" width="32.5703125" style="222" customWidth="1"/>
    <col min="13300" max="13302" width="14.5703125" style="222" customWidth="1"/>
    <col min="13303" max="13303" width="27" style="222" customWidth="1"/>
    <col min="13304" max="13304" width="13.85546875" style="222" customWidth="1"/>
    <col min="13305" max="13305" width="18.28515625" style="222" customWidth="1"/>
    <col min="13306" max="13306" width="16.28515625" style="222" customWidth="1"/>
    <col min="13307" max="13307" width="14" style="222" customWidth="1"/>
    <col min="13308" max="13308" width="16.7109375" style="222" customWidth="1"/>
    <col min="13309" max="13309" width="14.85546875" style="222" customWidth="1"/>
    <col min="13310" max="13310" width="15.42578125" style="222" customWidth="1"/>
    <col min="13311" max="13312" width="6.5703125" style="222" customWidth="1"/>
    <col min="13313" max="13313" width="8.42578125" style="222" customWidth="1"/>
    <col min="13314" max="13314" width="4.85546875" style="222" customWidth="1"/>
    <col min="13315" max="13315" width="10.140625" style="222" customWidth="1"/>
    <col min="13316" max="13316" width="12.28515625" style="222" customWidth="1"/>
    <col min="13317" max="13317" width="10.28515625" style="222" customWidth="1"/>
    <col min="13318" max="13318" width="12" style="222" customWidth="1"/>
    <col min="13319" max="13319" width="6.140625" style="222" customWidth="1"/>
    <col min="13320" max="13320" width="10.5703125" style="222" customWidth="1"/>
    <col min="13321" max="13321" width="11" style="222" customWidth="1"/>
    <col min="13322" max="13322" width="20.5703125" style="222" customWidth="1"/>
    <col min="13323" max="13330" width="11.7109375" style="222" customWidth="1"/>
    <col min="13331" max="13331" width="45.140625" style="222" customWidth="1"/>
    <col min="13332" max="13342" width="11.7109375" style="222" customWidth="1"/>
    <col min="13343" max="13550" width="11.7109375" style="222"/>
    <col min="13551" max="13551" width="4" style="222" customWidth="1"/>
    <col min="13552" max="13552" width="15.85546875" style="222" bestFit="1" customWidth="1"/>
    <col min="13553" max="13553" width="30.7109375" style="222" customWidth="1"/>
    <col min="13554" max="13555" width="32.5703125" style="222" customWidth="1"/>
    <col min="13556" max="13558" width="14.5703125" style="222" customWidth="1"/>
    <col min="13559" max="13559" width="27" style="222" customWidth="1"/>
    <col min="13560" max="13560" width="13.85546875" style="222" customWidth="1"/>
    <col min="13561" max="13561" width="18.28515625" style="222" customWidth="1"/>
    <col min="13562" max="13562" width="16.28515625" style="222" customWidth="1"/>
    <col min="13563" max="13563" width="14" style="222" customWidth="1"/>
    <col min="13564" max="13564" width="16.7109375" style="222" customWidth="1"/>
    <col min="13565" max="13565" width="14.85546875" style="222" customWidth="1"/>
    <col min="13566" max="13566" width="15.42578125" style="222" customWidth="1"/>
    <col min="13567" max="13568" width="6.5703125" style="222" customWidth="1"/>
    <col min="13569" max="13569" width="8.42578125" style="222" customWidth="1"/>
    <col min="13570" max="13570" width="4.85546875" style="222" customWidth="1"/>
    <col min="13571" max="13571" width="10.140625" style="222" customWidth="1"/>
    <col min="13572" max="13572" width="12.28515625" style="222" customWidth="1"/>
    <col min="13573" max="13573" width="10.28515625" style="222" customWidth="1"/>
    <col min="13574" max="13574" width="12" style="222" customWidth="1"/>
    <col min="13575" max="13575" width="6.140625" style="222" customWidth="1"/>
    <col min="13576" max="13576" width="10.5703125" style="222" customWidth="1"/>
    <col min="13577" max="13577" width="11" style="222" customWidth="1"/>
    <col min="13578" max="13578" width="20.5703125" style="222" customWidth="1"/>
    <col min="13579" max="13586" width="11.7109375" style="222" customWidth="1"/>
    <col min="13587" max="13587" width="45.140625" style="222" customWidth="1"/>
    <col min="13588" max="13598" width="11.7109375" style="222" customWidth="1"/>
    <col min="13599" max="13806" width="11.7109375" style="222"/>
    <col min="13807" max="13807" width="4" style="222" customWidth="1"/>
    <col min="13808" max="13808" width="15.85546875" style="222" bestFit="1" customWidth="1"/>
    <col min="13809" max="13809" width="30.7109375" style="222" customWidth="1"/>
    <col min="13810" max="13811" width="32.5703125" style="222" customWidth="1"/>
    <col min="13812" max="13814" width="14.5703125" style="222" customWidth="1"/>
    <col min="13815" max="13815" width="27" style="222" customWidth="1"/>
    <col min="13816" max="13816" width="13.85546875" style="222" customWidth="1"/>
    <col min="13817" max="13817" width="18.28515625" style="222" customWidth="1"/>
    <col min="13818" max="13818" width="16.28515625" style="222" customWidth="1"/>
    <col min="13819" max="13819" width="14" style="222" customWidth="1"/>
    <col min="13820" max="13820" width="16.7109375" style="222" customWidth="1"/>
    <col min="13821" max="13821" width="14.85546875" style="222" customWidth="1"/>
    <col min="13822" max="13822" width="15.42578125" style="222" customWidth="1"/>
    <col min="13823" max="13824" width="6.5703125" style="222" customWidth="1"/>
    <col min="13825" max="13825" width="8.42578125" style="222" customWidth="1"/>
    <col min="13826" max="13826" width="4.85546875" style="222" customWidth="1"/>
    <col min="13827" max="13827" width="10.140625" style="222" customWidth="1"/>
    <col min="13828" max="13828" width="12.28515625" style="222" customWidth="1"/>
    <col min="13829" max="13829" width="10.28515625" style="222" customWidth="1"/>
    <col min="13830" max="13830" width="12" style="222" customWidth="1"/>
    <col min="13831" max="13831" width="6.140625" style="222" customWidth="1"/>
    <col min="13832" max="13832" width="10.5703125" style="222" customWidth="1"/>
    <col min="13833" max="13833" width="11" style="222" customWidth="1"/>
    <col min="13834" max="13834" width="20.5703125" style="222" customWidth="1"/>
    <col min="13835" max="13842" width="11.7109375" style="222" customWidth="1"/>
    <col min="13843" max="13843" width="45.140625" style="222" customWidth="1"/>
    <col min="13844" max="13854" width="11.7109375" style="222" customWidth="1"/>
    <col min="13855" max="14062" width="11.7109375" style="222"/>
    <col min="14063" max="14063" width="4" style="222" customWidth="1"/>
    <col min="14064" max="14064" width="15.85546875" style="222" bestFit="1" customWidth="1"/>
    <col min="14065" max="14065" width="30.7109375" style="222" customWidth="1"/>
    <col min="14066" max="14067" width="32.5703125" style="222" customWidth="1"/>
    <col min="14068" max="14070" width="14.5703125" style="222" customWidth="1"/>
    <col min="14071" max="14071" width="27" style="222" customWidth="1"/>
    <col min="14072" max="14072" width="13.85546875" style="222" customWidth="1"/>
    <col min="14073" max="14073" width="18.28515625" style="222" customWidth="1"/>
    <col min="14074" max="14074" width="16.28515625" style="222" customWidth="1"/>
    <col min="14075" max="14075" width="14" style="222" customWidth="1"/>
    <col min="14076" max="14076" width="16.7109375" style="222" customWidth="1"/>
    <col min="14077" max="14077" width="14.85546875" style="222" customWidth="1"/>
    <col min="14078" max="14078" width="15.42578125" style="222" customWidth="1"/>
    <col min="14079" max="14080" width="6.5703125" style="222" customWidth="1"/>
    <col min="14081" max="14081" width="8.42578125" style="222" customWidth="1"/>
    <col min="14082" max="14082" width="4.85546875" style="222" customWidth="1"/>
    <col min="14083" max="14083" width="10.140625" style="222" customWidth="1"/>
    <col min="14084" max="14084" width="12.28515625" style="222" customWidth="1"/>
    <col min="14085" max="14085" width="10.28515625" style="222" customWidth="1"/>
    <col min="14086" max="14086" width="12" style="222" customWidth="1"/>
    <col min="14087" max="14087" width="6.140625" style="222" customWidth="1"/>
    <col min="14088" max="14088" width="10.5703125" style="222" customWidth="1"/>
    <col min="14089" max="14089" width="11" style="222" customWidth="1"/>
    <col min="14090" max="14090" width="20.5703125" style="222" customWidth="1"/>
    <col min="14091" max="14098" width="11.7109375" style="222" customWidth="1"/>
    <col min="14099" max="14099" width="45.140625" style="222" customWidth="1"/>
    <col min="14100" max="14110" width="11.7109375" style="222" customWidth="1"/>
    <col min="14111" max="14318" width="11.7109375" style="222"/>
    <col min="14319" max="14319" width="4" style="222" customWidth="1"/>
    <col min="14320" max="14320" width="15.85546875" style="222" bestFit="1" customWidth="1"/>
    <col min="14321" max="14321" width="30.7109375" style="222" customWidth="1"/>
    <col min="14322" max="14323" width="32.5703125" style="222" customWidth="1"/>
    <col min="14324" max="14326" width="14.5703125" style="222" customWidth="1"/>
    <col min="14327" max="14327" width="27" style="222" customWidth="1"/>
    <col min="14328" max="14328" width="13.85546875" style="222" customWidth="1"/>
    <col min="14329" max="14329" width="18.28515625" style="222" customWidth="1"/>
    <col min="14330" max="14330" width="16.28515625" style="222" customWidth="1"/>
    <col min="14331" max="14331" width="14" style="222" customWidth="1"/>
    <col min="14332" max="14332" width="16.7109375" style="222" customWidth="1"/>
    <col min="14333" max="14333" width="14.85546875" style="222" customWidth="1"/>
    <col min="14334" max="14334" width="15.42578125" style="222" customWidth="1"/>
    <col min="14335" max="14336" width="6.5703125" style="222" customWidth="1"/>
    <col min="14337" max="14337" width="8.42578125" style="222" customWidth="1"/>
    <col min="14338" max="14338" width="4.85546875" style="222" customWidth="1"/>
    <col min="14339" max="14339" width="10.140625" style="222" customWidth="1"/>
    <col min="14340" max="14340" width="12.28515625" style="222" customWidth="1"/>
    <col min="14341" max="14341" width="10.28515625" style="222" customWidth="1"/>
    <col min="14342" max="14342" width="12" style="222" customWidth="1"/>
    <col min="14343" max="14343" width="6.140625" style="222" customWidth="1"/>
    <col min="14344" max="14344" width="10.5703125" style="222" customWidth="1"/>
    <col min="14345" max="14345" width="11" style="222" customWidth="1"/>
    <col min="14346" max="14346" width="20.5703125" style="222" customWidth="1"/>
    <col min="14347" max="14354" width="11.7109375" style="222" customWidth="1"/>
    <col min="14355" max="14355" width="45.140625" style="222" customWidth="1"/>
    <col min="14356" max="14366" width="11.7109375" style="222" customWidth="1"/>
    <col min="14367" max="14574" width="11.7109375" style="222"/>
    <col min="14575" max="14575" width="4" style="222" customWidth="1"/>
    <col min="14576" max="14576" width="15.85546875" style="222" bestFit="1" customWidth="1"/>
    <col min="14577" max="14577" width="30.7109375" style="222" customWidth="1"/>
    <col min="14578" max="14579" width="32.5703125" style="222" customWidth="1"/>
    <col min="14580" max="14582" width="14.5703125" style="222" customWidth="1"/>
    <col min="14583" max="14583" width="27" style="222" customWidth="1"/>
    <col min="14584" max="14584" width="13.85546875" style="222" customWidth="1"/>
    <col min="14585" max="14585" width="18.28515625" style="222" customWidth="1"/>
    <col min="14586" max="14586" width="16.28515625" style="222" customWidth="1"/>
    <col min="14587" max="14587" width="14" style="222" customWidth="1"/>
    <col min="14588" max="14588" width="16.7109375" style="222" customWidth="1"/>
    <col min="14589" max="14589" width="14.85546875" style="222" customWidth="1"/>
    <col min="14590" max="14590" width="15.42578125" style="222" customWidth="1"/>
    <col min="14591" max="14592" width="6.5703125" style="222" customWidth="1"/>
    <col min="14593" max="14593" width="8.42578125" style="222" customWidth="1"/>
    <col min="14594" max="14594" width="4.85546875" style="222" customWidth="1"/>
    <col min="14595" max="14595" width="10.140625" style="222" customWidth="1"/>
    <col min="14596" max="14596" width="12.28515625" style="222" customWidth="1"/>
    <col min="14597" max="14597" width="10.28515625" style="222" customWidth="1"/>
    <col min="14598" max="14598" width="12" style="222" customWidth="1"/>
    <col min="14599" max="14599" width="6.140625" style="222" customWidth="1"/>
    <col min="14600" max="14600" width="10.5703125" style="222" customWidth="1"/>
    <col min="14601" max="14601" width="11" style="222" customWidth="1"/>
    <col min="14602" max="14602" width="20.5703125" style="222" customWidth="1"/>
    <col min="14603" max="14610" width="11.7109375" style="222" customWidth="1"/>
    <col min="14611" max="14611" width="45.140625" style="222" customWidth="1"/>
    <col min="14612" max="14622" width="11.7109375" style="222" customWidth="1"/>
    <col min="14623" max="14830" width="11.7109375" style="222"/>
    <col min="14831" max="14831" width="4" style="222" customWidth="1"/>
    <col min="14832" max="14832" width="15.85546875" style="222" bestFit="1" customWidth="1"/>
    <col min="14833" max="14833" width="30.7109375" style="222" customWidth="1"/>
    <col min="14834" max="14835" width="32.5703125" style="222" customWidth="1"/>
    <col min="14836" max="14838" width="14.5703125" style="222" customWidth="1"/>
    <col min="14839" max="14839" width="27" style="222" customWidth="1"/>
    <col min="14840" max="14840" width="13.85546875" style="222" customWidth="1"/>
    <col min="14841" max="14841" width="18.28515625" style="222" customWidth="1"/>
    <col min="14842" max="14842" width="16.28515625" style="222" customWidth="1"/>
    <col min="14843" max="14843" width="14" style="222" customWidth="1"/>
    <col min="14844" max="14844" width="16.7109375" style="222" customWidth="1"/>
    <col min="14845" max="14845" width="14.85546875" style="222" customWidth="1"/>
    <col min="14846" max="14846" width="15.42578125" style="222" customWidth="1"/>
    <col min="14847" max="14848" width="6.5703125" style="222" customWidth="1"/>
    <col min="14849" max="14849" width="8.42578125" style="222" customWidth="1"/>
    <col min="14850" max="14850" width="4.85546875" style="222" customWidth="1"/>
    <col min="14851" max="14851" width="10.140625" style="222" customWidth="1"/>
    <col min="14852" max="14852" width="12.28515625" style="222" customWidth="1"/>
    <col min="14853" max="14853" width="10.28515625" style="222" customWidth="1"/>
    <col min="14854" max="14854" width="12" style="222" customWidth="1"/>
    <col min="14855" max="14855" width="6.140625" style="222" customWidth="1"/>
    <col min="14856" max="14856" width="10.5703125" style="222" customWidth="1"/>
    <col min="14857" max="14857" width="11" style="222" customWidth="1"/>
    <col min="14858" max="14858" width="20.5703125" style="222" customWidth="1"/>
    <col min="14859" max="14866" width="11.7109375" style="222" customWidth="1"/>
    <col min="14867" max="14867" width="45.140625" style="222" customWidth="1"/>
    <col min="14868" max="14878" width="11.7109375" style="222" customWidth="1"/>
    <col min="14879" max="15086" width="11.7109375" style="222"/>
    <col min="15087" max="15087" width="4" style="222" customWidth="1"/>
    <col min="15088" max="15088" width="15.85546875" style="222" bestFit="1" customWidth="1"/>
    <col min="15089" max="15089" width="30.7109375" style="222" customWidth="1"/>
    <col min="15090" max="15091" width="32.5703125" style="222" customWidth="1"/>
    <col min="15092" max="15094" width="14.5703125" style="222" customWidth="1"/>
    <col min="15095" max="15095" width="27" style="222" customWidth="1"/>
    <col min="15096" max="15096" width="13.85546875" style="222" customWidth="1"/>
    <col min="15097" max="15097" width="18.28515625" style="222" customWidth="1"/>
    <col min="15098" max="15098" width="16.28515625" style="222" customWidth="1"/>
    <col min="15099" max="15099" width="14" style="222" customWidth="1"/>
    <col min="15100" max="15100" width="16.7109375" style="222" customWidth="1"/>
    <col min="15101" max="15101" width="14.85546875" style="222" customWidth="1"/>
    <col min="15102" max="15102" width="15.42578125" style="222" customWidth="1"/>
    <col min="15103" max="15104" width="6.5703125" style="222" customWidth="1"/>
    <col min="15105" max="15105" width="8.42578125" style="222" customWidth="1"/>
    <col min="15106" max="15106" width="4.85546875" style="222" customWidth="1"/>
    <col min="15107" max="15107" width="10.140625" style="222" customWidth="1"/>
    <col min="15108" max="15108" width="12.28515625" style="222" customWidth="1"/>
    <col min="15109" max="15109" width="10.28515625" style="222" customWidth="1"/>
    <col min="15110" max="15110" width="12" style="222" customWidth="1"/>
    <col min="15111" max="15111" width="6.140625" style="222" customWidth="1"/>
    <col min="15112" max="15112" width="10.5703125" style="222" customWidth="1"/>
    <col min="15113" max="15113" width="11" style="222" customWidth="1"/>
    <col min="15114" max="15114" width="20.5703125" style="222" customWidth="1"/>
    <col min="15115" max="15122" width="11.7109375" style="222" customWidth="1"/>
    <col min="15123" max="15123" width="45.140625" style="222" customWidth="1"/>
    <col min="15124" max="15134" width="11.7109375" style="222" customWidth="1"/>
    <col min="15135" max="15342" width="11.7109375" style="222"/>
    <col min="15343" max="15343" width="4" style="222" customWidth="1"/>
    <col min="15344" max="15344" width="15.85546875" style="222" bestFit="1" customWidth="1"/>
    <col min="15345" max="15345" width="30.7109375" style="222" customWidth="1"/>
    <col min="15346" max="15347" width="32.5703125" style="222" customWidth="1"/>
    <col min="15348" max="15350" width="14.5703125" style="222" customWidth="1"/>
    <col min="15351" max="15351" width="27" style="222" customWidth="1"/>
    <col min="15352" max="15352" width="13.85546875" style="222" customWidth="1"/>
    <col min="15353" max="15353" width="18.28515625" style="222" customWidth="1"/>
    <col min="15354" max="15354" width="16.28515625" style="222" customWidth="1"/>
    <col min="15355" max="15355" width="14" style="222" customWidth="1"/>
    <col min="15356" max="15356" width="16.7109375" style="222" customWidth="1"/>
    <col min="15357" max="15357" width="14.85546875" style="222" customWidth="1"/>
    <col min="15358" max="15358" width="15.42578125" style="222" customWidth="1"/>
    <col min="15359" max="15360" width="6.5703125" style="222" customWidth="1"/>
    <col min="15361" max="15361" width="8.42578125" style="222" customWidth="1"/>
    <col min="15362" max="15362" width="4.85546875" style="222" customWidth="1"/>
    <col min="15363" max="15363" width="10.140625" style="222" customWidth="1"/>
    <col min="15364" max="15364" width="12.28515625" style="222" customWidth="1"/>
    <col min="15365" max="15365" width="10.28515625" style="222" customWidth="1"/>
    <col min="15366" max="15366" width="12" style="222" customWidth="1"/>
    <col min="15367" max="15367" width="6.140625" style="222" customWidth="1"/>
    <col min="15368" max="15368" width="10.5703125" style="222" customWidth="1"/>
    <col min="15369" max="15369" width="11" style="222" customWidth="1"/>
    <col min="15370" max="15370" width="20.5703125" style="222" customWidth="1"/>
    <col min="15371" max="15378" width="11.7109375" style="222" customWidth="1"/>
    <col min="15379" max="15379" width="45.140625" style="222" customWidth="1"/>
    <col min="15380" max="15390" width="11.7109375" style="222" customWidth="1"/>
    <col min="15391" max="15598" width="11.7109375" style="222"/>
    <col min="15599" max="15599" width="4" style="222" customWidth="1"/>
    <col min="15600" max="15600" width="15.85546875" style="222" bestFit="1" customWidth="1"/>
    <col min="15601" max="15601" width="30.7109375" style="222" customWidth="1"/>
    <col min="15602" max="15603" width="32.5703125" style="222" customWidth="1"/>
    <col min="15604" max="15606" width="14.5703125" style="222" customWidth="1"/>
    <col min="15607" max="15607" width="27" style="222" customWidth="1"/>
    <col min="15608" max="15608" width="13.85546875" style="222" customWidth="1"/>
    <col min="15609" max="15609" width="18.28515625" style="222" customWidth="1"/>
    <col min="15610" max="15610" width="16.28515625" style="222" customWidth="1"/>
    <col min="15611" max="15611" width="14" style="222" customWidth="1"/>
    <col min="15612" max="15612" width="16.7109375" style="222" customWidth="1"/>
    <col min="15613" max="15613" width="14.85546875" style="222" customWidth="1"/>
    <col min="15614" max="15614" width="15.42578125" style="222" customWidth="1"/>
    <col min="15615" max="15616" width="6.5703125" style="222" customWidth="1"/>
    <col min="15617" max="15617" width="8.42578125" style="222" customWidth="1"/>
    <col min="15618" max="15618" width="4.85546875" style="222" customWidth="1"/>
    <col min="15619" max="15619" width="10.140625" style="222" customWidth="1"/>
    <col min="15620" max="15620" width="12.28515625" style="222" customWidth="1"/>
    <col min="15621" max="15621" width="10.28515625" style="222" customWidth="1"/>
    <col min="15622" max="15622" width="12" style="222" customWidth="1"/>
    <col min="15623" max="15623" width="6.140625" style="222" customWidth="1"/>
    <col min="15624" max="15624" width="10.5703125" style="222" customWidth="1"/>
    <col min="15625" max="15625" width="11" style="222" customWidth="1"/>
    <col min="15626" max="15626" width="20.5703125" style="222" customWidth="1"/>
    <col min="15627" max="15634" width="11.7109375" style="222" customWidth="1"/>
    <col min="15635" max="15635" width="45.140625" style="222" customWidth="1"/>
    <col min="15636" max="15646" width="11.7109375" style="222" customWidth="1"/>
    <col min="15647" max="15854" width="11.7109375" style="222"/>
    <col min="15855" max="15855" width="4" style="222" customWidth="1"/>
    <col min="15856" max="15856" width="15.85546875" style="222" bestFit="1" customWidth="1"/>
    <col min="15857" max="15857" width="30.7109375" style="222" customWidth="1"/>
    <col min="15858" max="15859" width="32.5703125" style="222" customWidth="1"/>
    <col min="15860" max="15862" width="14.5703125" style="222" customWidth="1"/>
    <col min="15863" max="15863" width="27" style="222" customWidth="1"/>
    <col min="15864" max="15864" width="13.85546875" style="222" customWidth="1"/>
    <col min="15865" max="15865" width="18.28515625" style="222" customWidth="1"/>
    <col min="15866" max="15866" width="16.28515625" style="222" customWidth="1"/>
    <col min="15867" max="15867" width="14" style="222" customWidth="1"/>
    <col min="15868" max="15868" width="16.7109375" style="222" customWidth="1"/>
    <col min="15869" max="15869" width="14.85546875" style="222" customWidth="1"/>
    <col min="15870" max="15870" width="15.42578125" style="222" customWidth="1"/>
    <col min="15871" max="15872" width="6.5703125" style="222" customWidth="1"/>
    <col min="15873" max="15873" width="8.42578125" style="222" customWidth="1"/>
    <col min="15874" max="15874" width="4.85546875" style="222" customWidth="1"/>
    <col min="15875" max="15875" width="10.140625" style="222" customWidth="1"/>
    <col min="15876" max="15876" width="12.28515625" style="222" customWidth="1"/>
    <col min="15877" max="15877" width="10.28515625" style="222" customWidth="1"/>
    <col min="15878" max="15878" width="12" style="222" customWidth="1"/>
    <col min="15879" max="15879" width="6.140625" style="222" customWidth="1"/>
    <col min="15880" max="15880" width="10.5703125" style="222" customWidth="1"/>
    <col min="15881" max="15881" width="11" style="222" customWidth="1"/>
    <col min="15882" max="15882" width="20.5703125" style="222" customWidth="1"/>
    <col min="15883" max="15890" width="11.7109375" style="222" customWidth="1"/>
    <col min="15891" max="15891" width="45.140625" style="222" customWidth="1"/>
    <col min="15892" max="15902" width="11.7109375" style="222" customWidth="1"/>
    <col min="15903" max="16110" width="11.7109375" style="222"/>
    <col min="16111" max="16111" width="4" style="222" customWidth="1"/>
    <col min="16112" max="16112" width="15.85546875" style="222" bestFit="1" customWidth="1"/>
    <col min="16113" max="16113" width="30.7109375" style="222" customWidth="1"/>
    <col min="16114" max="16115" width="32.5703125" style="222" customWidth="1"/>
    <col min="16116" max="16118" width="14.5703125" style="222" customWidth="1"/>
    <col min="16119" max="16119" width="27" style="222" customWidth="1"/>
    <col min="16120" max="16120" width="13.85546875" style="222" customWidth="1"/>
    <col min="16121" max="16121" width="18.28515625" style="222" customWidth="1"/>
    <col min="16122" max="16122" width="16.28515625" style="222" customWidth="1"/>
    <col min="16123" max="16123" width="14" style="222" customWidth="1"/>
    <col min="16124" max="16124" width="16.7109375" style="222" customWidth="1"/>
    <col min="16125" max="16125" width="14.85546875" style="222" customWidth="1"/>
    <col min="16126" max="16126" width="15.42578125" style="222" customWidth="1"/>
    <col min="16127" max="16128" width="6.5703125" style="222" customWidth="1"/>
    <col min="16129" max="16129" width="8.42578125" style="222" customWidth="1"/>
    <col min="16130" max="16130" width="4.85546875" style="222" customWidth="1"/>
    <col min="16131" max="16131" width="10.140625" style="222" customWidth="1"/>
    <col min="16132" max="16132" width="12.28515625" style="222" customWidth="1"/>
    <col min="16133" max="16133" width="10.28515625" style="222" customWidth="1"/>
    <col min="16134" max="16134" width="12" style="222" customWidth="1"/>
    <col min="16135" max="16135" width="6.140625" style="222" customWidth="1"/>
    <col min="16136" max="16136" width="10.5703125" style="222" customWidth="1"/>
    <col min="16137" max="16137" width="11" style="222" customWidth="1"/>
    <col min="16138" max="16138" width="20.5703125" style="222" customWidth="1"/>
    <col min="16139" max="16146" width="11.7109375" style="222" customWidth="1"/>
    <col min="16147" max="16147" width="45.140625" style="222" customWidth="1"/>
    <col min="16148" max="16158" width="11.7109375" style="222" customWidth="1"/>
    <col min="16159" max="16384" width="11.7109375" style="222"/>
  </cols>
  <sheetData>
    <row r="1" spans="1:21" s="203" customFormat="1" ht="21" x14ac:dyDescent="0.2">
      <c r="A1" s="565"/>
      <c r="B1" s="565"/>
      <c r="C1" s="565"/>
      <c r="D1" s="565"/>
      <c r="E1" s="565"/>
      <c r="F1" s="565"/>
      <c r="G1" s="565"/>
      <c r="H1" s="565"/>
      <c r="I1" s="565"/>
      <c r="J1" s="566"/>
      <c r="O1" s="204"/>
      <c r="P1" s="204"/>
      <c r="Q1" s="204"/>
      <c r="R1" s="204"/>
      <c r="S1" s="335"/>
    </row>
    <row r="2" spans="1:21" s="203" customFormat="1" ht="21" x14ac:dyDescent="0.2">
      <c r="A2" s="342"/>
      <c r="B2" s="444"/>
      <c r="C2" s="444"/>
      <c r="D2" s="444"/>
      <c r="E2" s="207"/>
      <c r="F2" s="444"/>
      <c r="G2" s="444"/>
      <c r="H2" s="444"/>
      <c r="I2" s="444"/>
      <c r="J2" s="336"/>
      <c r="O2" s="204"/>
      <c r="P2" s="204"/>
      <c r="Q2" s="204"/>
      <c r="R2" s="204"/>
      <c r="S2" s="335"/>
    </row>
    <row r="3" spans="1:21" s="203" customFormat="1" ht="21" x14ac:dyDescent="0.2">
      <c r="A3" s="342"/>
      <c r="B3" s="444"/>
      <c r="C3" s="444"/>
      <c r="D3" s="444"/>
      <c r="E3" s="207"/>
      <c r="F3" s="444"/>
      <c r="G3" s="444"/>
      <c r="H3" s="444"/>
      <c r="I3" s="444"/>
      <c r="J3" s="336"/>
      <c r="O3" s="204"/>
      <c r="P3" s="204"/>
      <c r="Q3" s="204"/>
      <c r="R3" s="204"/>
      <c r="S3" s="335"/>
    </row>
    <row r="4" spans="1:21" s="203" customFormat="1" ht="21" x14ac:dyDescent="0.2">
      <c r="A4" s="342"/>
      <c r="B4" s="444"/>
      <c r="C4" s="444"/>
      <c r="D4" s="444"/>
      <c r="E4" s="207"/>
      <c r="F4" s="444"/>
      <c r="G4" s="444"/>
      <c r="H4" s="444"/>
      <c r="I4" s="444"/>
      <c r="J4" s="336"/>
      <c r="O4" s="204"/>
      <c r="P4" s="204"/>
      <c r="Q4" s="204"/>
      <c r="R4" s="204"/>
      <c r="S4" s="335"/>
    </row>
    <row r="5" spans="1:21" s="203" customFormat="1" ht="21" x14ac:dyDescent="0.2">
      <c r="A5" s="342"/>
      <c r="B5" s="444"/>
      <c r="C5" s="444"/>
      <c r="D5" s="444"/>
      <c r="E5" s="207"/>
      <c r="F5" s="444"/>
      <c r="G5" s="444"/>
      <c r="H5" s="444"/>
      <c r="I5" s="444"/>
      <c r="J5" s="336"/>
      <c r="O5" s="204"/>
      <c r="P5" s="204"/>
      <c r="Q5" s="204"/>
      <c r="R5" s="204"/>
      <c r="S5" s="335"/>
    </row>
    <row r="6" spans="1:21" s="203" customFormat="1" ht="21" x14ac:dyDescent="0.2">
      <c r="A6" s="342"/>
      <c r="B6" s="444"/>
      <c r="C6" s="444"/>
      <c r="D6" s="444"/>
      <c r="E6" s="207"/>
      <c r="F6" s="444"/>
      <c r="G6" s="444"/>
      <c r="H6" s="444"/>
      <c r="I6" s="444"/>
      <c r="J6" s="336"/>
      <c r="O6" s="204"/>
      <c r="P6" s="204"/>
      <c r="Q6" s="204"/>
      <c r="R6" s="204"/>
      <c r="S6" s="335"/>
    </row>
    <row r="7" spans="1:21" s="203" customFormat="1" ht="21" x14ac:dyDescent="0.2">
      <c r="A7" s="342"/>
      <c r="B7" s="444"/>
      <c r="C7" s="444"/>
      <c r="D7" s="444"/>
      <c r="E7" s="207"/>
      <c r="F7" s="444"/>
      <c r="G7" s="444"/>
      <c r="H7" s="444"/>
      <c r="I7" s="444"/>
      <c r="J7" s="336"/>
      <c r="O7" s="204"/>
      <c r="P7" s="204"/>
      <c r="Q7" s="204"/>
      <c r="R7" s="204"/>
      <c r="S7" s="335"/>
    </row>
    <row r="8" spans="1:21" s="203" customFormat="1" ht="21" x14ac:dyDescent="0.2">
      <c r="A8" s="342"/>
      <c r="B8" s="444"/>
      <c r="C8" s="444"/>
      <c r="D8" s="444"/>
      <c r="E8" s="206"/>
      <c r="F8" s="444"/>
      <c r="G8" s="444"/>
      <c r="H8" s="444"/>
      <c r="I8" s="444"/>
      <c r="J8" s="336"/>
      <c r="O8" s="204"/>
      <c r="P8" s="204"/>
      <c r="Q8" s="204"/>
      <c r="R8" s="204"/>
      <c r="S8" s="335"/>
    </row>
    <row r="9" spans="1:21" s="337" customFormat="1" ht="33.75" customHeight="1" x14ac:dyDescent="0.2">
      <c r="A9" s="614" t="s">
        <v>4731</v>
      </c>
      <c r="B9" s="614"/>
      <c r="C9" s="614"/>
      <c r="D9" s="614"/>
      <c r="E9" s="614"/>
      <c r="F9" s="614"/>
      <c r="G9" s="614"/>
      <c r="H9" s="614"/>
      <c r="I9" s="614"/>
      <c r="J9" s="614"/>
      <c r="K9" s="614"/>
      <c r="L9" s="614"/>
      <c r="M9" s="614"/>
      <c r="N9" s="614"/>
      <c r="O9" s="614"/>
      <c r="P9" s="614"/>
      <c r="Q9" s="614"/>
      <c r="R9" s="614"/>
      <c r="S9" s="614"/>
      <c r="T9" s="466"/>
      <c r="U9" s="466"/>
    </row>
    <row r="10" spans="1:21" s="337" customFormat="1" ht="31.5" customHeight="1" x14ac:dyDescent="0.2">
      <c r="A10" s="615" t="s">
        <v>7347</v>
      </c>
      <c r="B10" s="615"/>
      <c r="C10" s="615"/>
      <c r="D10" s="615"/>
      <c r="E10" s="615"/>
      <c r="F10" s="615"/>
      <c r="G10" s="615"/>
      <c r="H10" s="615"/>
      <c r="I10" s="615"/>
      <c r="J10" s="615"/>
      <c r="K10" s="615"/>
      <c r="L10" s="615"/>
      <c r="M10" s="615"/>
      <c r="N10" s="615"/>
      <c r="O10" s="615"/>
      <c r="P10" s="615"/>
      <c r="Q10" s="615"/>
      <c r="R10" s="615"/>
      <c r="S10" s="615"/>
      <c r="T10" s="466"/>
      <c r="U10" s="466"/>
    </row>
    <row r="11" spans="1:21" s="337" customFormat="1" ht="31.5" customHeight="1" x14ac:dyDescent="0.5">
      <c r="A11" s="616" t="s">
        <v>7162</v>
      </c>
      <c r="B11" s="616"/>
      <c r="C11" s="616"/>
      <c r="D11" s="616"/>
      <c r="E11" s="616"/>
      <c r="F11" s="616"/>
      <c r="G11" s="616"/>
      <c r="H11" s="616"/>
      <c r="I11" s="616"/>
      <c r="J11" s="616"/>
      <c r="K11" s="616"/>
      <c r="L11" s="616"/>
      <c r="M11" s="616"/>
      <c r="N11" s="616"/>
      <c r="O11" s="616"/>
      <c r="P11" s="616"/>
      <c r="Q11" s="616"/>
      <c r="R11" s="616"/>
      <c r="S11" s="616"/>
      <c r="T11" s="466"/>
      <c r="U11" s="466"/>
    </row>
    <row r="12" spans="1:21" s="203" customFormat="1" ht="12" customHeight="1" thickBot="1" x14ac:dyDescent="0.25">
      <c r="A12" s="567"/>
      <c r="B12" s="567"/>
      <c r="C12" s="568"/>
      <c r="D12" s="568"/>
      <c r="E12" s="443"/>
      <c r="F12" s="208"/>
      <c r="G12" s="209"/>
      <c r="H12" s="208"/>
      <c r="I12" s="211"/>
      <c r="J12" s="338"/>
      <c r="O12" s="204"/>
      <c r="P12" s="204"/>
      <c r="Q12" s="204"/>
      <c r="R12" s="204"/>
      <c r="S12" s="335"/>
    </row>
    <row r="13" spans="1:21" s="339" customFormat="1" ht="51.75" customHeight="1" thickTop="1" x14ac:dyDescent="0.15">
      <c r="A13" s="681" t="s">
        <v>4733</v>
      </c>
      <c r="B13" s="674" t="s">
        <v>6250</v>
      </c>
      <c r="C13" s="674" t="s">
        <v>6907</v>
      </c>
      <c r="D13" s="674" t="s">
        <v>3913</v>
      </c>
      <c r="E13" s="674" t="s">
        <v>3914</v>
      </c>
      <c r="F13" s="684" t="s">
        <v>3915</v>
      </c>
      <c r="G13" s="684" t="s">
        <v>6908</v>
      </c>
      <c r="H13" s="674" t="s">
        <v>6909</v>
      </c>
      <c r="I13" s="674" t="s">
        <v>3918</v>
      </c>
      <c r="J13" s="674" t="s">
        <v>3919</v>
      </c>
      <c r="K13" s="674" t="s">
        <v>2106</v>
      </c>
      <c r="L13" s="674"/>
      <c r="M13" s="674" t="s">
        <v>2107</v>
      </c>
      <c r="N13" s="674"/>
      <c r="O13" s="674" t="s">
        <v>2108</v>
      </c>
      <c r="P13" s="674"/>
      <c r="Q13" s="674"/>
      <c r="R13" s="674"/>
      <c r="S13" s="675" t="s">
        <v>2109</v>
      </c>
    </row>
    <row r="14" spans="1:21" s="339" customFormat="1" ht="11.25" x14ac:dyDescent="0.15">
      <c r="A14" s="682"/>
      <c r="B14" s="683"/>
      <c r="C14" s="683"/>
      <c r="D14" s="683"/>
      <c r="E14" s="683"/>
      <c r="F14" s="685"/>
      <c r="G14" s="685"/>
      <c r="H14" s="683"/>
      <c r="I14" s="683"/>
      <c r="J14" s="683"/>
      <c r="K14" s="453" t="s">
        <v>2112</v>
      </c>
      <c r="L14" s="453" t="s">
        <v>3920</v>
      </c>
      <c r="M14" s="453" t="s">
        <v>2112</v>
      </c>
      <c r="N14" s="453" t="s">
        <v>2111</v>
      </c>
      <c r="O14" s="453" t="s">
        <v>1109</v>
      </c>
      <c r="P14" s="453" t="s">
        <v>1110</v>
      </c>
      <c r="Q14" s="453" t="s">
        <v>1111</v>
      </c>
      <c r="R14" s="453" t="s">
        <v>1112</v>
      </c>
      <c r="S14" s="676"/>
    </row>
    <row r="15" spans="1:21" s="339" customFormat="1" ht="42.75" customHeight="1" x14ac:dyDescent="0.15">
      <c r="A15" s="460">
        <v>1</v>
      </c>
      <c r="B15" s="239" t="s">
        <v>6251</v>
      </c>
      <c r="C15" s="447" t="s">
        <v>6910</v>
      </c>
      <c r="D15" s="447" t="s">
        <v>3922</v>
      </c>
      <c r="E15" s="447" t="s">
        <v>3923</v>
      </c>
      <c r="F15" s="368">
        <v>16800</v>
      </c>
      <c r="G15" s="368" t="s">
        <v>3924</v>
      </c>
      <c r="H15" s="448">
        <v>42754</v>
      </c>
      <c r="I15" s="457" t="s">
        <v>6639</v>
      </c>
      <c r="J15" s="237" t="s">
        <v>5781</v>
      </c>
      <c r="K15" s="458" t="s">
        <v>7339</v>
      </c>
      <c r="L15" s="458" t="s">
        <v>7339</v>
      </c>
      <c r="M15" s="458" t="s">
        <v>7339</v>
      </c>
      <c r="N15" s="458" t="s">
        <v>7339</v>
      </c>
      <c r="O15" s="458" t="s">
        <v>7339</v>
      </c>
      <c r="P15" s="458" t="s">
        <v>7339</v>
      </c>
      <c r="Q15" s="458" t="s">
        <v>7339</v>
      </c>
      <c r="R15" s="458" t="s">
        <v>7339</v>
      </c>
      <c r="S15" s="333"/>
    </row>
    <row r="16" spans="1:21" s="339" customFormat="1" ht="35.25" customHeight="1" x14ac:dyDescent="0.15">
      <c r="A16" s="460">
        <v>2</v>
      </c>
      <c r="B16" s="239" t="s">
        <v>6252</v>
      </c>
      <c r="C16" s="447" t="s">
        <v>6911</v>
      </c>
      <c r="D16" s="447" t="s">
        <v>3929</v>
      </c>
      <c r="E16" s="447" t="s">
        <v>3923</v>
      </c>
      <c r="F16" s="368">
        <v>12000</v>
      </c>
      <c r="G16" s="368" t="s">
        <v>3924</v>
      </c>
      <c r="H16" s="448">
        <v>42754</v>
      </c>
      <c r="I16" s="457" t="s">
        <v>6639</v>
      </c>
      <c r="J16" s="237" t="s">
        <v>5782</v>
      </c>
      <c r="K16" s="458" t="s">
        <v>7339</v>
      </c>
      <c r="L16" s="458" t="s">
        <v>7339</v>
      </c>
      <c r="M16" s="458" t="s">
        <v>7339</v>
      </c>
      <c r="N16" s="458" t="s">
        <v>7339</v>
      </c>
      <c r="O16" s="458" t="s">
        <v>7339</v>
      </c>
      <c r="P16" s="458" t="s">
        <v>7339</v>
      </c>
      <c r="Q16" s="458" t="s">
        <v>7339</v>
      </c>
      <c r="R16" s="458" t="s">
        <v>7339</v>
      </c>
      <c r="S16" s="333"/>
    </row>
    <row r="17" spans="1:19" s="339" customFormat="1" ht="33.75" x14ac:dyDescent="0.15">
      <c r="A17" s="460">
        <v>3</v>
      </c>
      <c r="B17" s="239" t="s">
        <v>4739</v>
      </c>
      <c r="C17" s="447" t="s">
        <v>6912</v>
      </c>
      <c r="D17" s="447" t="s">
        <v>3932</v>
      </c>
      <c r="E17" s="447" t="s">
        <v>3933</v>
      </c>
      <c r="F17" s="368">
        <v>49800</v>
      </c>
      <c r="G17" s="368" t="s">
        <v>3924</v>
      </c>
      <c r="H17" s="448">
        <v>42754</v>
      </c>
      <c r="I17" s="457" t="s">
        <v>6639</v>
      </c>
      <c r="J17" s="237" t="s">
        <v>5783</v>
      </c>
      <c r="K17" s="458" t="s">
        <v>7339</v>
      </c>
      <c r="L17" s="458" t="s">
        <v>7339</v>
      </c>
      <c r="M17" s="458" t="s">
        <v>7339</v>
      </c>
      <c r="N17" s="458" t="s">
        <v>7339</v>
      </c>
      <c r="O17" s="458" t="s">
        <v>7339</v>
      </c>
      <c r="P17" s="458" t="s">
        <v>7339</v>
      </c>
      <c r="Q17" s="458" t="s">
        <v>7339</v>
      </c>
      <c r="R17" s="458" t="s">
        <v>7339</v>
      </c>
      <c r="S17" s="333"/>
    </row>
    <row r="18" spans="1:19" s="339" customFormat="1" ht="33.75" x14ac:dyDescent="0.15">
      <c r="A18" s="460">
        <v>4</v>
      </c>
      <c r="B18" s="239" t="s">
        <v>6640</v>
      </c>
      <c r="C18" s="447" t="s">
        <v>6913</v>
      </c>
      <c r="D18" s="447" t="s">
        <v>5519</v>
      </c>
      <c r="E18" s="447" t="s">
        <v>5520</v>
      </c>
      <c r="F18" s="368">
        <v>950</v>
      </c>
      <c r="G18" s="368" t="s">
        <v>3924</v>
      </c>
      <c r="H18" s="448">
        <v>42745</v>
      </c>
      <c r="I18" s="457" t="s">
        <v>6641</v>
      </c>
      <c r="J18" s="237" t="s">
        <v>6642</v>
      </c>
      <c r="K18" s="454" t="s">
        <v>1113</v>
      </c>
      <c r="L18" s="455"/>
      <c r="M18" s="454" t="s">
        <v>1113</v>
      </c>
      <c r="N18" s="455"/>
      <c r="O18" s="456"/>
      <c r="P18" s="456"/>
      <c r="Q18" s="456" t="s">
        <v>1113</v>
      </c>
      <c r="R18" s="456"/>
      <c r="S18" s="429"/>
    </row>
    <row r="19" spans="1:19" s="339" customFormat="1" ht="33.75" x14ac:dyDescent="0.15">
      <c r="A19" s="460">
        <v>5</v>
      </c>
      <c r="B19" s="239" t="s">
        <v>6643</v>
      </c>
      <c r="C19" s="447" t="s">
        <v>6914</v>
      </c>
      <c r="D19" s="447" t="s">
        <v>6644</v>
      </c>
      <c r="E19" s="447" t="s">
        <v>5785</v>
      </c>
      <c r="F19" s="368">
        <v>37037.42</v>
      </c>
      <c r="G19" s="368" t="s">
        <v>3962</v>
      </c>
      <c r="H19" s="448">
        <v>42776</v>
      </c>
      <c r="I19" s="457" t="s">
        <v>6883</v>
      </c>
      <c r="J19" s="237" t="s">
        <v>6645</v>
      </c>
      <c r="K19" s="454" t="s">
        <v>1113</v>
      </c>
      <c r="L19" s="455"/>
      <c r="M19" s="454" t="s">
        <v>1113</v>
      </c>
      <c r="N19" s="455"/>
      <c r="O19" s="456" t="s">
        <v>1113</v>
      </c>
      <c r="P19" s="456"/>
      <c r="Q19" s="456"/>
      <c r="R19" s="456"/>
      <c r="S19" s="429"/>
    </row>
    <row r="20" spans="1:19" s="339" customFormat="1" ht="33.75" x14ac:dyDescent="0.15">
      <c r="A20" s="688">
        <v>6</v>
      </c>
      <c r="B20" s="689" t="s">
        <v>6646</v>
      </c>
      <c r="C20" s="586" t="s">
        <v>6915</v>
      </c>
      <c r="D20" s="447" t="s">
        <v>6647</v>
      </c>
      <c r="E20" s="586" t="s">
        <v>6648</v>
      </c>
      <c r="F20" s="368">
        <v>29500</v>
      </c>
      <c r="G20" s="368" t="s">
        <v>3962</v>
      </c>
      <c r="H20" s="448">
        <v>42782</v>
      </c>
      <c r="I20" s="457" t="s">
        <v>6649</v>
      </c>
      <c r="J20" s="237" t="s">
        <v>6650</v>
      </c>
      <c r="K20" s="454"/>
      <c r="L20" s="455"/>
      <c r="M20" s="454"/>
      <c r="N20" s="455"/>
      <c r="O20" s="456"/>
      <c r="P20" s="456"/>
      <c r="Q20" s="456"/>
      <c r="R20" s="456"/>
      <c r="S20" s="429" t="s">
        <v>7345</v>
      </c>
    </row>
    <row r="21" spans="1:19" s="339" customFormat="1" ht="33.75" x14ac:dyDescent="0.15">
      <c r="A21" s="688"/>
      <c r="B21" s="689"/>
      <c r="C21" s="586"/>
      <c r="D21" s="447" t="s">
        <v>6651</v>
      </c>
      <c r="E21" s="586"/>
      <c r="F21" s="368">
        <v>500</v>
      </c>
      <c r="G21" s="368" t="s">
        <v>3962</v>
      </c>
      <c r="H21" s="448">
        <v>42782</v>
      </c>
      <c r="I21" s="457" t="s">
        <v>6649</v>
      </c>
      <c r="J21" s="237" t="s">
        <v>6652</v>
      </c>
      <c r="K21" s="454" t="s">
        <v>1113</v>
      </c>
      <c r="L21" s="455"/>
      <c r="M21" s="454" t="s">
        <v>1113</v>
      </c>
      <c r="N21" s="455"/>
      <c r="O21" s="456" t="s">
        <v>1113</v>
      </c>
      <c r="P21" s="456"/>
      <c r="Q21" s="456"/>
      <c r="R21" s="456"/>
      <c r="S21" s="333"/>
    </row>
    <row r="22" spans="1:19" s="339" customFormat="1" ht="22.5" x14ac:dyDescent="0.15">
      <c r="A22" s="688">
        <v>7</v>
      </c>
      <c r="B22" s="689" t="s">
        <v>6653</v>
      </c>
      <c r="C22" s="586" t="s">
        <v>6916</v>
      </c>
      <c r="D22" s="447" t="s">
        <v>6654</v>
      </c>
      <c r="E22" s="586" t="s">
        <v>6655</v>
      </c>
      <c r="F22" s="368">
        <v>2400</v>
      </c>
      <c r="G22" s="368" t="s">
        <v>3924</v>
      </c>
      <c r="H22" s="448">
        <v>42760</v>
      </c>
      <c r="I22" s="457" t="s">
        <v>6649</v>
      </c>
      <c r="J22" s="237" t="s">
        <v>6656</v>
      </c>
      <c r="K22" s="454" t="s">
        <v>1113</v>
      </c>
      <c r="L22" s="455"/>
      <c r="M22" s="454" t="s">
        <v>1113</v>
      </c>
      <c r="N22" s="455"/>
      <c r="O22" s="456" t="s">
        <v>1113</v>
      </c>
      <c r="P22" s="456"/>
      <c r="Q22" s="456"/>
      <c r="R22" s="456"/>
      <c r="S22" s="333"/>
    </row>
    <row r="23" spans="1:19" s="339" customFormat="1" ht="22.5" x14ac:dyDescent="0.15">
      <c r="A23" s="688"/>
      <c r="B23" s="689"/>
      <c r="C23" s="586"/>
      <c r="D23" s="447" t="s">
        <v>4991</v>
      </c>
      <c r="E23" s="586"/>
      <c r="F23" s="368">
        <v>11100</v>
      </c>
      <c r="G23" s="368" t="s">
        <v>3924</v>
      </c>
      <c r="H23" s="448">
        <v>42760</v>
      </c>
      <c r="I23" s="457" t="s">
        <v>6649</v>
      </c>
      <c r="J23" s="237" t="s">
        <v>6657</v>
      </c>
      <c r="K23" s="454" t="s">
        <v>1113</v>
      </c>
      <c r="L23" s="455"/>
      <c r="M23" s="454" t="s">
        <v>1113</v>
      </c>
      <c r="N23" s="455"/>
      <c r="O23" s="456" t="s">
        <v>1113</v>
      </c>
      <c r="P23" s="456"/>
      <c r="Q23" s="456"/>
      <c r="R23" s="456"/>
      <c r="S23" s="333"/>
    </row>
    <row r="24" spans="1:19" s="339" customFormat="1" ht="22.5" x14ac:dyDescent="0.15">
      <c r="A24" s="688">
        <v>8</v>
      </c>
      <c r="B24" s="689" t="s">
        <v>6658</v>
      </c>
      <c r="C24" s="586" t="s">
        <v>6917</v>
      </c>
      <c r="D24" s="447" t="s">
        <v>6659</v>
      </c>
      <c r="E24" s="586" t="s">
        <v>6660</v>
      </c>
      <c r="F24" s="368">
        <v>3300</v>
      </c>
      <c r="G24" s="368" t="s">
        <v>3924</v>
      </c>
      <c r="H24" s="587">
        <v>42765</v>
      </c>
      <c r="I24" s="457" t="s">
        <v>6649</v>
      </c>
      <c r="J24" s="237" t="s">
        <v>6661</v>
      </c>
      <c r="K24" s="454" t="s">
        <v>1113</v>
      </c>
      <c r="L24" s="455"/>
      <c r="M24" s="454" t="s">
        <v>1113</v>
      </c>
      <c r="N24" s="455"/>
      <c r="O24" s="456" t="s">
        <v>1113</v>
      </c>
      <c r="P24" s="456"/>
      <c r="Q24" s="456"/>
      <c r="R24" s="456"/>
      <c r="S24" s="429"/>
    </row>
    <row r="25" spans="1:19" s="339" customFormat="1" ht="22.5" x14ac:dyDescent="0.15">
      <c r="A25" s="688"/>
      <c r="B25" s="689"/>
      <c r="C25" s="586"/>
      <c r="D25" s="447" t="s">
        <v>3977</v>
      </c>
      <c r="E25" s="586"/>
      <c r="F25" s="368">
        <v>2200</v>
      </c>
      <c r="G25" s="368" t="s">
        <v>3924</v>
      </c>
      <c r="H25" s="587"/>
      <c r="I25" s="457" t="s">
        <v>6649</v>
      </c>
      <c r="J25" s="237" t="s">
        <v>6662</v>
      </c>
      <c r="K25" s="454" t="s">
        <v>1113</v>
      </c>
      <c r="L25" s="455"/>
      <c r="M25" s="454" t="s">
        <v>1113</v>
      </c>
      <c r="N25" s="455"/>
      <c r="O25" s="456"/>
      <c r="P25" s="456" t="s">
        <v>1113</v>
      </c>
      <c r="Q25" s="456"/>
      <c r="R25" s="456"/>
      <c r="S25" s="429"/>
    </row>
    <row r="26" spans="1:19" s="339" customFormat="1" ht="22.5" x14ac:dyDescent="0.15">
      <c r="A26" s="688"/>
      <c r="B26" s="689"/>
      <c r="C26" s="586"/>
      <c r="D26" s="447" t="s">
        <v>6663</v>
      </c>
      <c r="E26" s="586"/>
      <c r="F26" s="368">
        <v>500</v>
      </c>
      <c r="G26" s="368" t="s">
        <v>3924</v>
      </c>
      <c r="H26" s="587"/>
      <c r="I26" s="457" t="s">
        <v>6649</v>
      </c>
      <c r="J26" s="237" t="s">
        <v>6664</v>
      </c>
      <c r="K26" s="454" t="s">
        <v>1113</v>
      </c>
      <c r="L26" s="455"/>
      <c r="M26" s="454" t="s">
        <v>1113</v>
      </c>
      <c r="N26" s="455"/>
      <c r="O26" s="456"/>
      <c r="P26" s="456"/>
      <c r="Q26" s="456" t="s">
        <v>1113</v>
      </c>
      <c r="R26" s="456"/>
      <c r="S26" s="333"/>
    </row>
    <row r="27" spans="1:19" s="339" customFormat="1" ht="18.75" x14ac:dyDescent="0.15">
      <c r="A27" s="688">
        <v>9</v>
      </c>
      <c r="B27" s="689" t="s">
        <v>6665</v>
      </c>
      <c r="C27" s="586" t="s">
        <v>6918</v>
      </c>
      <c r="D27" s="447" t="s">
        <v>3944</v>
      </c>
      <c r="E27" s="586" t="s">
        <v>5788</v>
      </c>
      <c r="F27" s="368">
        <v>90</v>
      </c>
      <c r="G27" s="368" t="s">
        <v>3924</v>
      </c>
      <c r="H27" s="587">
        <v>42747</v>
      </c>
      <c r="I27" s="457" t="s">
        <v>6666</v>
      </c>
      <c r="J27" s="237" t="s">
        <v>6667</v>
      </c>
      <c r="K27" s="454" t="s">
        <v>1113</v>
      </c>
      <c r="L27" s="455"/>
      <c r="M27" s="454" t="s">
        <v>1113</v>
      </c>
      <c r="N27" s="455"/>
      <c r="O27" s="456" t="s">
        <v>1113</v>
      </c>
      <c r="P27" s="456"/>
      <c r="Q27" s="456"/>
      <c r="R27" s="456"/>
      <c r="S27" s="333"/>
    </row>
    <row r="28" spans="1:19" s="339" customFormat="1" ht="18.75" x14ac:dyDescent="0.15">
      <c r="A28" s="688"/>
      <c r="B28" s="689"/>
      <c r="C28" s="586"/>
      <c r="D28" s="447" t="s">
        <v>3947</v>
      </c>
      <c r="E28" s="586"/>
      <c r="F28" s="368">
        <v>90</v>
      </c>
      <c r="G28" s="368" t="s">
        <v>3924</v>
      </c>
      <c r="H28" s="587"/>
      <c r="I28" s="457" t="s">
        <v>6668</v>
      </c>
      <c r="J28" s="237" t="s">
        <v>6669</v>
      </c>
      <c r="K28" s="454" t="s">
        <v>1113</v>
      </c>
      <c r="L28" s="455"/>
      <c r="M28" s="454" t="s">
        <v>1113</v>
      </c>
      <c r="N28" s="455"/>
      <c r="O28" s="456" t="s">
        <v>1113</v>
      </c>
      <c r="P28" s="456"/>
      <c r="Q28" s="456"/>
      <c r="R28" s="456"/>
      <c r="S28" s="333"/>
    </row>
    <row r="29" spans="1:19" s="339" customFormat="1" ht="18.75" x14ac:dyDescent="0.15">
      <c r="A29" s="688"/>
      <c r="B29" s="689"/>
      <c r="C29" s="586"/>
      <c r="D29" s="447" t="s">
        <v>3948</v>
      </c>
      <c r="E29" s="586"/>
      <c r="F29" s="368">
        <v>70</v>
      </c>
      <c r="G29" s="368" t="s">
        <v>3924</v>
      </c>
      <c r="H29" s="587"/>
      <c r="I29" s="457" t="s">
        <v>6670</v>
      </c>
      <c r="J29" s="237" t="s">
        <v>6671</v>
      </c>
      <c r="K29" s="454" t="s">
        <v>1113</v>
      </c>
      <c r="L29" s="455"/>
      <c r="M29" s="454" t="s">
        <v>1113</v>
      </c>
      <c r="N29" s="455"/>
      <c r="O29" s="456" t="s">
        <v>1113</v>
      </c>
      <c r="P29" s="456"/>
      <c r="Q29" s="456"/>
      <c r="R29" s="456"/>
      <c r="S29" s="333"/>
    </row>
    <row r="30" spans="1:19" s="339" customFormat="1" ht="18.75" x14ac:dyDescent="0.15">
      <c r="A30" s="688"/>
      <c r="B30" s="689"/>
      <c r="C30" s="586"/>
      <c r="D30" s="447" t="s">
        <v>5793</v>
      </c>
      <c r="E30" s="586"/>
      <c r="F30" s="368">
        <v>45</v>
      </c>
      <c r="G30" s="368" t="s">
        <v>3924</v>
      </c>
      <c r="H30" s="587"/>
      <c r="I30" s="457" t="s">
        <v>6670</v>
      </c>
      <c r="J30" s="237" t="s">
        <v>6672</v>
      </c>
      <c r="K30" s="454" t="s">
        <v>1113</v>
      </c>
      <c r="L30" s="455"/>
      <c r="M30" s="454" t="s">
        <v>1113</v>
      </c>
      <c r="N30" s="455"/>
      <c r="O30" s="456" t="s">
        <v>1113</v>
      </c>
      <c r="P30" s="456"/>
      <c r="Q30" s="456"/>
      <c r="R30" s="456"/>
      <c r="S30" s="333"/>
    </row>
    <row r="31" spans="1:19" s="339" customFormat="1" ht="22.5" x14ac:dyDescent="0.15">
      <c r="A31" s="688">
        <v>10</v>
      </c>
      <c r="B31" s="689" t="s">
        <v>6673</v>
      </c>
      <c r="C31" s="586" t="s">
        <v>6919</v>
      </c>
      <c r="D31" s="447" t="s">
        <v>6674</v>
      </c>
      <c r="E31" s="586" t="s">
        <v>6675</v>
      </c>
      <c r="F31" s="368">
        <v>300</v>
      </c>
      <c r="G31" s="368" t="s">
        <v>3962</v>
      </c>
      <c r="H31" s="587">
        <v>42768</v>
      </c>
      <c r="I31" s="457" t="s">
        <v>6676</v>
      </c>
      <c r="J31" s="237" t="s">
        <v>6677</v>
      </c>
      <c r="K31" s="454" t="s">
        <v>1113</v>
      </c>
      <c r="L31" s="455"/>
      <c r="M31" s="454" t="s">
        <v>1113</v>
      </c>
      <c r="N31" s="455"/>
      <c r="O31" s="456" t="s">
        <v>1113</v>
      </c>
      <c r="P31" s="456"/>
      <c r="Q31" s="456"/>
      <c r="R31" s="456"/>
      <c r="S31" s="333"/>
    </row>
    <row r="32" spans="1:19" s="339" customFormat="1" ht="22.5" x14ac:dyDescent="0.15">
      <c r="A32" s="688"/>
      <c r="B32" s="689"/>
      <c r="C32" s="586"/>
      <c r="D32" s="447" t="s">
        <v>6678</v>
      </c>
      <c r="E32" s="586"/>
      <c r="F32" s="368">
        <v>1500</v>
      </c>
      <c r="G32" s="368" t="s">
        <v>3962</v>
      </c>
      <c r="H32" s="587"/>
      <c r="I32" s="457" t="s">
        <v>6676</v>
      </c>
      <c r="J32" s="237" t="s">
        <v>6679</v>
      </c>
      <c r="K32" s="454" t="s">
        <v>1113</v>
      </c>
      <c r="L32" s="455"/>
      <c r="M32" s="454" t="s">
        <v>1113</v>
      </c>
      <c r="N32" s="455"/>
      <c r="O32" s="456"/>
      <c r="P32" s="456"/>
      <c r="Q32" s="456" t="s">
        <v>1113</v>
      </c>
      <c r="R32" s="456"/>
      <c r="S32" s="333"/>
    </row>
    <row r="33" spans="1:19" s="339" customFormat="1" ht="22.5" x14ac:dyDescent="0.15">
      <c r="A33" s="688"/>
      <c r="B33" s="689"/>
      <c r="C33" s="586"/>
      <c r="D33" s="447" t="s">
        <v>6680</v>
      </c>
      <c r="E33" s="586"/>
      <c r="F33" s="368">
        <v>2700</v>
      </c>
      <c r="G33" s="368" t="s">
        <v>3962</v>
      </c>
      <c r="H33" s="587"/>
      <c r="I33" s="457" t="s">
        <v>6676</v>
      </c>
      <c r="J33" s="237" t="s">
        <v>6681</v>
      </c>
      <c r="K33" s="454" t="s">
        <v>1113</v>
      </c>
      <c r="L33" s="455"/>
      <c r="M33" s="454" t="s">
        <v>1113</v>
      </c>
      <c r="N33" s="455"/>
      <c r="O33" s="456"/>
      <c r="P33" s="456"/>
      <c r="Q33" s="456" t="s">
        <v>1113</v>
      </c>
      <c r="R33" s="456"/>
      <c r="S33" s="333"/>
    </row>
    <row r="34" spans="1:19" s="339" customFormat="1" ht="22.5" x14ac:dyDescent="0.15">
      <c r="A34" s="688">
        <v>11</v>
      </c>
      <c r="B34" s="689" t="s">
        <v>6682</v>
      </c>
      <c r="C34" s="586" t="s">
        <v>6920</v>
      </c>
      <c r="D34" s="447" t="s">
        <v>4345</v>
      </c>
      <c r="E34" s="586" t="s">
        <v>6683</v>
      </c>
      <c r="F34" s="368">
        <v>300</v>
      </c>
      <c r="G34" s="368" t="s">
        <v>3924</v>
      </c>
      <c r="H34" s="587">
        <v>42752</v>
      </c>
      <c r="I34" s="457" t="s">
        <v>6649</v>
      </c>
      <c r="J34" s="237" t="s">
        <v>6684</v>
      </c>
      <c r="K34" s="454" t="s">
        <v>1113</v>
      </c>
      <c r="L34" s="455"/>
      <c r="M34" s="454" t="s">
        <v>1113</v>
      </c>
      <c r="N34" s="455"/>
      <c r="O34" s="456" t="s">
        <v>1113</v>
      </c>
      <c r="P34" s="456"/>
      <c r="Q34" s="456"/>
      <c r="R34" s="456"/>
      <c r="S34" s="429"/>
    </row>
    <row r="35" spans="1:19" s="339" customFormat="1" ht="22.5" x14ac:dyDescent="0.15">
      <c r="A35" s="688"/>
      <c r="B35" s="689"/>
      <c r="C35" s="586"/>
      <c r="D35" s="447" t="s">
        <v>3955</v>
      </c>
      <c r="E35" s="586"/>
      <c r="F35" s="368">
        <v>1700</v>
      </c>
      <c r="G35" s="368" t="s">
        <v>3924</v>
      </c>
      <c r="H35" s="587"/>
      <c r="I35" s="457" t="s">
        <v>6649</v>
      </c>
      <c r="J35" s="237" t="s">
        <v>6685</v>
      </c>
      <c r="K35" s="454"/>
      <c r="L35" s="455"/>
      <c r="M35" s="454"/>
      <c r="N35" s="455"/>
      <c r="O35" s="456"/>
      <c r="P35" s="456"/>
      <c r="Q35" s="456"/>
      <c r="R35" s="456"/>
      <c r="S35" s="429" t="s">
        <v>7345</v>
      </c>
    </row>
    <row r="36" spans="1:19" s="339" customFormat="1" ht="33.75" x14ac:dyDescent="0.15">
      <c r="A36" s="460">
        <v>12</v>
      </c>
      <c r="B36" s="239" t="s">
        <v>6686</v>
      </c>
      <c r="C36" s="447" t="s">
        <v>6921</v>
      </c>
      <c r="D36" s="447" t="s">
        <v>6687</v>
      </c>
      <c r="E36" s="447" t="s">
        <v>6688</v>
      </c>
      <c r="F36" s="368">
        <v>15226.75</v>
      </c>
      <c r="G36" s="368" t="s">
        <v>3924</v>
      </c>
      <c r="H36" s="448">
        <v>42761</v>
      </c>
      <c r="I36" s="457" t="s">
        <v>6649</v>
      </c>
      <c r="J36" s="237" t="s">
        <v>6689</v>
      </c>
      <c r="K36" s="454" t="s">
        <v>1113</v>
      </c>
      <c r="L36" s="455"/>
      <c r="M36" s="454" t="s">
        <v>1113</v>
      </c>
      <c r="N36" s="455"/>
      <c r="O36" s="456" t="s">
        <v>1113</v>
      </c>
      <c r="P36" s="456"/>
      <c r="Q36" s="456"/>
      <c r="R36" s="456"/>
      <c r="S36" s="333"/>
    </row>
    <row r="37" spans="1:19" s="339" customFormat="1" ht="51" customHeight="1" x14ac:dyDescent="0.15">
      <c r="A37" s="460">
        <v>13</v>
      </c>
      <c r="B37" s="239" t="s">
        <v>6690</v>
      </c>
      <c r="C37" s="447" t="s">
        <v>6922</v>
      </c>
      <c r="D37" s="447" t="s">
        <v>4113</v>
      </c>
      <c r="E37" s="447" t="s">
        <v>6691</v>
      </c>
      <c r="F37" s="368">
        <v>4177.2</v>
      </c>
      <c r="G37" s="368" t="s">
        <v>3924</v>
      </c>
      <c r="H37" s="448">
        <v>42755</v>
      </c>
      <c r="I37" s="457" t="s">
        <v>6649</v>
      </c>
      <c r="J37" s="237" t="s">
        <v>6692</v>
      </c>
      <c r="K37" s="454" t="s">
        <v>1113</v>
      </c>
      <c r="L37" s="455"/>
      <c r="M37" s="454" t="s">
        <v>1113</v>
      </c>
      <c r="N37" s="455"/>
      <c r="O37" s="456" t="s">
        <v>1113</v>
      </c>
      <c r="P37" s="456"/>
      <c r="Q37" s="456"/>
      <c r="R37" s="456"/>
      <c r="S37" s="333"/>
    </row>
    <row r="38" spans="1:19" s="339" customFormat="1" ht="33.75" x14ac:dyDescent="0.15">
      <c r="A38" s="460">
        <v>14</v>
      </c>
      <c r="B38" s="239" t="s">
        <v>6693</v>
      </c>
      <c r="C38" s="447" t="s">
        <v>6923</v>
      </c>
      <c r="D38" s="447" t="s">
        <v>4315</v>
      </c>
      <c r="E38" s="447" t="s">
        <v>6694</v>
      </c>
      <c r="F38" s="368">
        <v>9956</v>
      </c>
      <c r="G38" s="368" t="s">
        <v>3924</v>
      </c>
      <c r="H38" s="448">
        <v>42765</v>
      </c>
      <c r="I38" s="457" t="s">
        <v>6695</v>
      </c>
      <c r="J38" s="237" t="s">
        <v>6696</v>
      </c>
      <c r="K38" s="454" t="s">
        <v>1113</v>
      </c>
      <c r="L38" s="455"/>
      <c r="M38" s="454" t="s">
        <v>1113</v>
      </c>
      <c r="N38" s="455"/>
      <c r="O38" s="456" t="s">
        <v>1113</v>
      </c>
      <c r="P38" s="456"/>
      <c r="Q38" s="456"/>
      <c r="R38" s="456"/>
      <c r="S38" s="333"/>
    </row>
    <row r="39" spans="1:19" s="339" customFormat="1" ht="18.75" x14ac:dyDescent="0.15">
      <c r="A39" s="688">
        <v>15</v>
      </c>
      <c r="B39" s="689" t="s">
        <v>6697</v>
      </c>
      <c r="C39" s="586" t="s">
        <v>6924</v>
      </c>
      <c r="D39" s="447" t="s">
        <v>6698</v>
      </c>
      <c r="E39" s="586" t="s">
        <v>6699</v>
      </c>
      <c r="F39" s="368">
        <v>1029</v>
      </c>
      <c r="G39" s="368" t="s">
        <v>3962</v>
      </c>
      <c r="H39" s="587">
        <v>42773</v>
      </c>
      <c r="I39" s="457" t="s">
        <v>6700</v>
      </c>
      <c r="J39" s="237" t="s">
        <v>6701</v>
      </c>
      <c r="K39" s="454" t="s">
        <v>1113</v>
      </c>
      <c r="L39" s="455"/>
      <c r="M39" s="454" t="s">
        <v>1113</v>
      </c>
      <c r="N39" s="455"/>
      <c r="O39" s="456"/>
      <c r="P39" s="456"/>
      <c r="Q39" s="456" t="s">
        <v>1113</v>
      </c>
      <c r="R39" s="456"/>
      <c r="S39" s="333"/>
    </row>
    <row r="40" spans="1:19" s="339" customFormat="1" ht="18.75" x14ac:dyDescent="0.15">
      <c r="A40" s="688"/>
      <c r="B40" s="689"/>
      <c r="C40" s="586"/>
      <c r="D40" s="447" t="s">
        <v>4102</v>
      </c>
      <c r="E40" s="586"/>
      <c r="F40" s="368">
        <v>790</v>
      </c>
      <c r="G40" s="368" t="s">
        <v>3962</v>
      </c>
      <c r="H40" s="587"/>
      <c r="I40" s="457" t="s">
        <v>6702</v>
      </c>
      <c r="J40" s="237" t="s">
        <v>6703</v>
      </c>
      <c r="K40" s="454" t="s">
        <v>1113</v>
      </c>
      <c r="L40" s="455"/>
      <c r="M40" s="454" t="s">
        <v>1113</v>
      </c>
      <c r="N40" s="455"/>
      <c r="O40" s="456" t="s">
        <v>1113</v>
      </c>
      <c r="P40" s="456"/>
      <c r="Q40" s="456"/>
      <c r="R40" s="456"/>
      <c r="S40" s="333"/>
    </row>
    <row r="41" spans="1:19" s="339" customFormat="1" ht="18.75" x14ac:dyDescent="0.15">
      <c r="A41" s="688"/>
      <c r="B41" s="689"/>
      <c r="C41" s="586"/>
      <c r="D41" s="447" t="s">
        <v>4099</v>
      </c>
      <c r="E41" s="586"/>
      <c r="F41" s="368">
        <v>5456</v>
      </c>
      <c r="G41" s="368" t="s">
        <v>3962</v>
      </c>
      <c r="H41" s="587"/>
      <c r="I41" s="457" t="s">
        <v>6704</v>
      </c>
      <c r="J41" s="237" t="s">
        <v>6705</v>
      </c>
      <c r="K41" s="454" t="s">
        <v>1113</v>
      </c>
      <c r="L41" s="455"/>
      <c r="M41" s="454" t="s">
        <v>1113</v>
      </c>
      <c r="N41" s="455"/>
      <c r="O41" s="456" t="s">
        <v>1113</v>
      </c>
      <c r="P41" s="456"/>
      <c r="Q41" s="456"/>
      <c r="R41" s="456"/>
      <c r="S41" s="333"/>
    </row>
    <row r="42" spans="1:19" s="339" customFormat="1" ht="18.75" x14ac:dyDescent="0.15">
      <c r="A42" s="688">
        <v>16</v>
      </c>
      <c r="B42" s="689" t="s">
        <v>6706</v>
      </c>
      <c r="C42" s="586" t="s">
        <v>6925</v>
      </c>
      <c r="D42" s="447" t="s">
        <v>4099</v>
      </c>
      <c r="E42" s="586" t="s">
        <v>5877</v>
      </c>
      <c r="F42" s="368">
        <v>3832.5</v>
      </c>
      <c r="G42" s="368" t="s">
        <v>3924</v>
      </c>
      <c r="H42" s="587">
        <v>42762</v>
      </c>
      <c r="I42" s="457" t="s">
        <v>6707</v>
      </c>
      <c r="J42" s="237" t="s">
        <v>6708</v>
      </c>
      <c r="K42" s="454" t="s">
        <v>1113</v>
      </c>
      <c r="L42" s="455"/>
      <c r="M42" s="454" t="s">
        <v>1113</v>
      </c>
      <c r="N42" s="455"/>
      <c r="O42" s="456" t="s">
        <v>1113</v>
      </c>
      <c r="P42" s="456"/>
      <c r="Q42" s="456"/>
      <c r="R42" s="456"/>
      <c r="S42" s="333"/>
    </row>
    <row r="43" spans="1:19" s="339" customFormat="1" ht="18.75" x14ac:dyDescent="0.15">
      <c r="A43" s="688"/>
      <c r="B43" s="689"/>
      <c r="C43" s="586"/>
      <c r="D43" s="447" t="s">
        <v>4102</v>
      </c>
      <c r="E43" s="586"/>
      <c r="F43" s="368">
        <v>6851.5</v>
      </c>
      <c r="G43" s="368" t="s">
        <v>3924</v>
      </c>
      <c r="H43" s="587"/>
      <c r="I43" s="457" t="s">
        <v>6707</v>
      </c>
      <c r="J43" s="237" t="s">
        <v>6709</v>
      </c>
      <c r="K43" s="454" t="s">
        <v>1113</v>
      </c>
      <c r="L43" s="455"/>
      <c r="M43" s="454" t="s">
        <v>1113</v>
      </c>
      <c r="N43" s="455"/>
      <c r="O43" s="456" t="s">
        <v>1113</v>
      </c>
      <c r="P43" s="456"/>
      <c r="Q43" s="456"/>
      <c r="R43" s="456"/>
      <c r="S43" s="333"/>
    </row>
    <row r="44" spans="1:19" s="339" customFormat="1" ht="45" x14ac:dyDescent="0.15">
      <c r="A44" s="460">
        <v>17</v>
      </c>
      <c r="B44" s="239" t="s">
        <v>6710</v>
      </c>
      <c r="C44" s="447" t="s">
        <v>6926</v>
      </c>
      <c r="D44" s="447" t="s">
        <v>4099</v>
      </c>
      <c r="E44" s="447" t="s">
        <v>6711</v>
      </c>
      <c r="F44" s="368">
        <v>5743</v>
      </c>
      <c r="G44" s="368" t="s">
        <v>3962</v>
      </c>
      <c r="H44" s="448">
        <v>42773</v>
      </c>
      <c r="I44" s="457" t="s">
        <v>6712</v>
      </c>
      <c r="J44" s="237" t="s">
        <v>6713</v>
      </c>
      <c r="K44" s="454" t="s">
        <v>1113</v>
      </c>
      <c r="L44" s="455"/>
      <c r="M44" s="454" t="s">
        <v>1113</v>
      </c>
      <c r="N44" s="455"/>
      <c r="O44" s="456" t="s">
        <v>1113</v>
      </c>
      <c r="P44" s="456"/>
      <c r="Q44" s="456"/>
      <c r="R44" s="456"/>
      <c r="S44" s="333"/>
    </row>
    <row r="45" spans="1:19" s="339" customFormat="1" ht="45" x14ac:dyDescent="0.15">
      <c r="A45" s="460">
        <v>18</v>
      </c>
      <c r="B45" s="239" t="s">
        <v>6714</v>
      </c>
      <c r="C45" s="447" t="s">
        <v>6927</v>
      </c>
      <c r="D45" s="447" t="s">
        <v>6715</v>
      </c>
      <c r="E45" s="447" t="s">
        <v>6716</v>
      </c>
      <c r="F45" s="368">
        <v>12835</v>
      </c>
      <c r="G45" s="368" t="s">
        <v>3962</v>
      </c>
      <c r="H45" s="448">
        <v>42775</v>
      </c>
      <c r="I45" s="457" t="s">
        <v>6676</v>
      </c>
      <c r="J45" s="237" t="s">
        <v>6717</v>
      </c>
      <c r="K45" s="454" t="s">
        <v>1113</v>
      </c>
      <c r="L45" s="455"/>
      <c r="M45" s="454" t="s">
        <v>1113</v>
      </c>
      <c r="N45" s="455"/>
      <c r="O45" s="456" t="s">
        <v>1113</v>
      </c>
      <c r="P45" s="456"/>
      <c r="Q45" s="456"/>
      <c r="R45" s="456"/>
      <c r="S45" s="333"/>
    </row>
    <row r="46" spans="1:19" s="339" customFormat="1" ht="22.5" x14ac:dyDescent="0.15">
      <c r="A46" s="460">
        <v>19</v>
      </c>
      <c r="B46" s="239" t="s">
        <v>6928</v>
      </c>
      <c r="C46" s="447" t="s">
        <v>6929</v>
      </c>
      <c r="D46" s="447" t="s">
        <v>6930</v>
      </c>
      <c r="E46" s="447" t="s">
        <v>6930</v>
      </c>
      <c r="F46" s="368" t="s">
        <v>3927</v>
      </c>
      <c r="G46" s="368" t="s">
        <v>3962</v>
      </c>
      <c r="H46" s="448">
        <v>42788</v>
      </c>
      <c r="I46" s="457" t="s">
        <v>6930</v>
      </c>
      <c r="J46" s="237" t="s">
        <v>3927</v>
      </c>
      <c r="K46" s="458" t="s">
        <v>7312</v>
      </c>
      <c r="L46" s="458" t="s">
        <v>7312</v>
      </c>
      <c r="M46" s="458" t="s">
        <v>7312</v>
      </c>
      <c r="N46" s="458" t="s">
        <v>7312</v>
      </c>
      <c r="O46" s="458" t="s">
        <v>7312</v>
      </c>
      <c r="P46" s="458" t="s">
        <v>7312</v>
      </c>
      <c r="Q46" s="458" t="s">
        <v>7312</v>
      </c>
      <c r="R46" s="458" t="s">
        <v>7312</v>
      </c>
      <c r="S46" s="333"/>
    </row>
    <row r="47" spans="1:19" s="339" customFormat="1" ht="39.75" customHeight="1" x14ac:dyDescent="0.15">
      <c r="A47" s="688">
        <v>20</v>
      </c>
      <c r="B47" s="239" t="s">
        <v>6718</v>
      </c>
      <c r="C47" s="586" t="s">
        <v>6931</v>
      </c>
      <c r="D47" s="691" t="s">
        <v>6719</v>
      </c>
      <c r="E47" s="586" t="s">
        <v>6720</v>
      </c>
      <c r="F47" s="368">
        <v>20150</v>
      </c>
      <c r="G47" s="368" t="s">
        <v>3962</v>
      </c>
      <c r="H47" s="448">
        <v>42781</v>
      </c>
      <c r="I47" s="587" t="s">
        <v>6676</v>
      </c>
      <c r="J47" s="237" t="s">
        <v>6721</v>
      </c>
      <c r="K47" s="686" t="s">
        <v>1113</v>
      </c>
      <c r="L47" s="686"/>
      <c r="M47" s="686" t="s">
        <v>1113</v>
      </c>
      <c r="N47" s="686"/>
      <c r="O47" s="686" t="s">
        <v>1113</v>
      </c>
      <c r="P47" s="686"/>
      <c r="Q47" s="686"/>
      <c r="R47" s="686"/>
      <c r="S47" s="687"/>
    </row>
    <row r="48" spans="1:19" s="339" customFormat="1" ht="33.75" x14ac:dyDescent="0.15">
      <c r="A48" s="688"/>
      <c r="B48" s="452" t="s">
        <v>7163</v>
      </c>
      <c r="C48" s="586"/>
      <c r="D48" s="691"/>
      <c r="E48" s="586"/>
      <c r="F48" s="368">
        <f>+F47*0.2</f>
        <v>4030</v>
      </c>
      <c r="G48" s="368" t="s">
        <v>4337</v>
      </c>
      <c r="H48" s="448">
        <v>42957</v>
      </c>
      <c r="I48" s="587"/>
      <c r="J48" s="237" t="s">
        <v>7313</v>
      </c>
      <c r="K48" s="686"/>
      <c r="L48" s="686"/>
      <c r="M48" s="686"/>
      <c r="N48" s="686"/>
      <c r="O48" s="686"/>
      <c r="P48" s="686"/>
      <c r="Q48" s="686"/>
      <c r="R48" s="686"/>
      <c r="S48" s="687"/>
    </row>
    <row r="49" spans="1:19" s="339" customFormat="1" ht="33.75" x14ac:dyDescent="0.15">
      <c r="A49" s="460">
        <v>21</v>
      </c>
      <c r="B49" s="239" t="s">
        <v>6722</v>
      </c>
      <c r="C49" s="447" t="s">
        <v>6932</v>
      </c>
      <c r="D49" s="447" t="s">
        <v>4052</v>
      </c>
      <c r="E49" s="447" t="s">
        <v>6723</v>
      </c>
      <c r="F49" s="368">
        <v>13680</v>
      </c>
      <c r="G49" s="368" t="s">
        <v>3962</v>
      </c>
      <c r="H49" s="448">
        <v>42790</v>
      </c>
      <c r="I49" s="457" t="s">
        <v>6676</v>
      </c>
      <c r="J49" s="237" t="s">
        <v>6724</v>
      </c>
      <c r="K49" s="454" t="s">
        <v>1113</v>
      </c>
      <c r="L49" s="455"/>
      <c r="M49" s="454" t="s">
        <v>1113</v>
      </c>
      <c r="N49" s="455"/>
      <c r="O49" s="456"/>
      <c r="P49" s="456"/>
      <c r="Q49" s="456" t="s">
        <v>1113</v>
      </c>
      <c r="R49" s="456"/>
      <c r="S49" s="333"/>
    </row>
    <row r="50" spans="1:19" s="339" customFormat="1" ht="33.75" x14ac:dyDescent="0.15">
      <c r="A50" s="460">
        <v>22</v>
      </c>
      <c r="B50" s="239" t="s">
        <v>6725</v>
      </c>
      <c r="C50" s="447" t="s">
        <v>6933</v>
      </c>
      <c r="D50" s="447" t="s">
        <v>6726</v>
      </c>
      <c r="E50" s="447" t="s">
        <v>6727</v>
      </c>
      <c r="F50" s="368">
        <v>2385</v>
      </c>
      <c r="G50" s="368" t="s">
        <v>3962</v>
      </c>
      <c r="H50" s="448">
        <v>42775</v>
      </c>
      <c r="I50" s="457" t="s">
        <v>6728</v>
      </c>
      <c r="J50" s="233" t="s">
        <v>6729</v>
      </c>
      <c r="K50" s="454" t="s">
        <v>1113</v>
      </c>
      <c r="L50" s="455"/>
      <c r="M50" s="454" t="s">
        <v>1113</v>
      </c>
      <c r="N50" s="455"/>
      <c r="O50" s="456" t="s">
        <v>1113</v>
      </c>
      <c r="P50" s="456"/>
      <c r="Q50" s="456"/>
      <c r="R50" s="456"/>
      <c r="S50" s="429"/>
    </row>
    <row r="51" spans="1:19" s="339" customFormat="1" ht="45" x14ac:dyDescent="0.15">
      <c r="A51" s="460">
        <v>23</v>
      </c>
      <c r="B51" s="239" t="s">
        <v>6730</v>
      </c>
      <c r="C51" s="447" t="s">
        <v>6934</v>
      </c>
      <c r="D51" s="447" t="s">
        <v>4113</v>
      </c>
      <c r="E51" s="447" t="s">
        <v>7314</v>
      </c>
      <c r="F51" s="368">
        <v>8906.64</v>
      </c>
      <c r="G51" s="368" t="s">
        <v>3962</v>
      </c>
      <c r="H51" s="448">
        <v>42782</v>
      </c>
      <c r="I51" s="457" t="s">
        <v>6884</v>
      </c>
      <c r="J51" s="237" t="s">
        <v>7164</v>
      </c>
      <c r="K51" s="454" t="s">
        <v>1113</v>
      </c>
      <c r="L51" s="455"/>
      <c r="M51" s="454" t="s">
        <v>1113</v>
      </c>
      <c r="N51" s="455"/>
      <c r="O51" s="456"/>
      <c r="P51" s="456"/>
      <c r="Q51" s="456"/>
      <c r="R51" s="456" t="s">
        <v>1113</v>
      </c>
      <c r="S51" s="429"/>
    </row>
    <row r="52" spans="1:19" s="339" customFormat="1" ht="34.5" customHeight="1" x14ac:dyDescent="0.15">
      <c r="A52" s="460">
        <v>24</v>
      </c>
      <c r="B52" s="239" t="s">
        <v>6731</v>
      </c>
      <c r="C52" s="447" t="s">
        <v>6935</v>
      </c>
      <c r="D52" s="447" t="s">
        <v>6644</v>
      </c>
      <c r="E52" s="447" t="s">
        <v>6732</v>
      </c>
      <c r="F52" s="368">
        <v>19720</v>
      </c>
      <c r="G52" s="368" t="s">
        <v>3962</v>
      </c>
      <c r="H52" s="448">
        <v>42776</v>
      </c>
      <c r="I52" s="457" t="s">
        <v>6883</v>
      </c>
      <c r="J52" s="237" t="s">
        <v>6733</v>
      </c>
      <c r="K52" s="454" t="s">
        <v>1113</v>
      </c>
      <c r="L52" s="455"/>
      <c r="M52" s="454" t="s">
        <v>1113</v>
      </c>
      <c r="N52" s="455"/>
      <c r="O52" s="456" t="s">
        <v>1113</v>
      </c>
      <c r="P52" s="456"/>
      <c r="Q52" s="456"/>
      <c r="R52" s="456"/>
      <c r="S52" s="429"/>
    </row>
    <row r="53" spans="1:19" s="339" customFormat="1" ht="33" customHeight="1" x14ac:dyDescent="0.15">
      <c r="A53" s="688">
        <v>25</v>
      </c>
      <c r="B53" s="689" t="s">
        <v>6734</v>
      </c>
      <c r="C53" s="586" t="s">
        <v>6936</v>
      </c>
      <c r="D53" s="447" t="s">
        <v>4120</v>
      </c>
      <c r="E53" s="586" t="s">
        <v>6735</v>
      </c>
      <c r="F53" s="368">
        <v>10000</v>
      </c>
      <c r="G53" s="368" t="s">
        <v>4096</v>
      </c>
      <c r="H53" s="448">
        <v>42801</v>
      </c>
      <c r="I53" s="457" t="s">
        <v>6736</v>
      </c>
      <c r="J53" s="237" t="s">
        <v>6881</v>
      </c>
      <c r="K53" s="454" t="s">
        <v>1113</v>
      </c>
      <c r="L53" s="455"/>
      <c r="M53" s="454" t="s">
        <v>1113</v>
      </c>
      <c r="N53" s="455"/>
      <c r="O53" s="456" t="s">
        <v>1113</v>
      </c>
      <c r="P53" s="456"/>
      <c r="Q53" s="456"/>
      <c r="R53" s="456"/>
      <c r="S53" s="333"/>
    </row>
    <row r="54" spans="1:19" s="339" customFormat="1" ht="33.75" x14ac:dyDescent="0.15">
      <c r="A54" s="688"/>
      <c r="B54" s="689"/>
      <c r="C54" s="586"/>
      <c r="D54" s="447" t="s">
        <v>6115</v>
      </c>
      <c r="E54" s="586"/>
      <c r="F54" s="368">
        <v>22800</v>
      </c>
      <c r="G54" s="368" t="s">
        <v>4096</v>
      </c>
      <c r="H54" s="448">
        <v>42801</v>
      </c>
      <c r="I54" s="457" t="s">
        <v>6676</v>
      </c>
      <c r="J54" s="237" t="s">
        <v>6737</v>
      </c>
      <c r="K54" s="454" t="s">
        <v>1113</v>
      </c>
      <c r="L54" s="455"/>
      <c r="M54" s="454" t="s">
        <v>1113</v>
      </c>
      <c r="N54" s="455"/>
      <c r="O54" s="456" t="s">
        <v>1113</v>
      </c>
      <c r="P54" s="456"/>
      <c r="Q54" s="456"/>
      <c r="R54" s="456"/>
      <c r="S54" s="429"/>
    </row>
    <row r="55" spans="1:19" s="339" customFormat="1" ht="36.75" customHeight="1" x14ac:dyDescent="0.15">
      <c r="A55" s="460">
        <v>26</v>
      </c>
      <c r="B55" s="239" t="s">
        <v>6738</v>
      </c>
      <c r="C55" s="447" t="s">
        <v>6937</v>
      </c>
      <c r="D55" s="447" t="s">
        <v>4747</v>
      </c>
      <c r="E55" s="447" t="s">
        <v>6739</v>
      </c>
      <c r="F55" s="368">
        <v>1600</v>
      </c>
      <c r="G55" s="368" t="s">
        <v>3962</v>
      </c>
      <c r="H55" s="448">
        <v>42772</v>
      </c>
      <c r="I55" s="457" t="s">
        <v>6676</v>
      </c>
      <c r="J55" s="237" t="s">
        <v>6740</v>
      </c>
      <c r="K55" s="454" t="s">
        <v>1113</v>
      </c>
      <c r="L55" s="455"/>
      <c r="M55" s="454" t="s">
        <v>1113</v>
      </c>
      <c r="N55" s="455"/>
      <c r="O55" s="456"/>
      <c r="P55" s="456"/>
      <c r="Q55" s="456" t="s">
        <v>1113</v>
      </c>
      <c r="R55" s="456"/>
      <c r="S55" s="333"/>
    </row>
    <row r="56" spans="1:19" s="339" customFormat="1" ht="36.75" customHeight="1" x14ac:dyDescent="0.15">
      <c r="A56" s="688">
        <v>27</v>
      </c>
      <c r="B56" s="239" t="s">
        <v>6741</v>
      </c>
      <c r="C56" s="586" t="s">
        <v>6938</v>
      </c>
      <c r="D56" s="691" t="s">
        <v>6742</v>
      </c>
      <c r="E56" s="586" t="s">
        <v>6743</v>
      </c>
      <c r="F56" s="368">
        <v>30000</v>
      </c>
      <c r="G56" s="368" t="s">
        <v>3962</v>
      </c>
      <c r="H56" s="448">
        <v>42779</v>
      </c>
      <c r="I56" s="587" t="s">
        <v>6676</v>
      </c>
      <c r="J56" s="237" t="s">
        <v>6744</v>
      </c>
      <c r="K56" s="686" t="s">
        <v>1113</v>
      </c>
      <c r="L56" s="686"/>
      <c r="M56" s="686" t="s">
        <v>1113</v>
      </c>
      <c r="N56" s="686"/>
      <c r="O56" s="686" t="s">
        <v>1113</v>
      </c>
      <c r="P56" s="686"/>
      <c r="Q56" s="686"/>
      <c r="R56" s="686"/>
      <c r="S56" s="687"/>
    </row>
    <row r="57" spans="1:19" s="339" customFormat="1" ht="44.25" customHeight="1" x14ac:dyDescent="0.15">
      <c r="A57" s="688"/>
      <c r="B57" s="452" t="s">
        <v>7315</v>
      </c>
      <c r="C57" s="586"/>
      <c r="D57" s="691"/>
      <c r="E57" s="586"/>
      <c r="F57" s="368">
        <f>+F56*0.2</f>
        <v>6000</v>
      </c>
      <c r="G57" s="368" t="s">
        <v>4337</v>
      </c>
      <c r="H57" s="448">
        <v>42964</v>
      </c>
      <c r="I57" s="587"/>
      <c r="J57" s="237" t="s">
        <v>7316</v>
      </c>
      <c r="K57" s="686"/>
      <c r="L57" s="686"/>
      <c r="M57" s="686"/>
      <c r="N57" s="686"/>
      <c r="O57" s="686"/>
      <c r="P57" s="686"/>
      <c r="Q57" s="686"/>
      <c r="R57" s="686"/>
      <c r="S57" s="687"/>
    </row>
    <row r="58" spans="1:19" s="339" customFormat="1" ht="33.75" customHeight="1" x14ac:dyDescent="0.15">
      <c r="A58" s="688">
        <v>28</v>
      </c>
      <c r="B58" s="689" t="s">
        <v>6745</v>
      </c>
      <c r="C58" s="586" t="s">
        <v>6939</v>
      </c>
      <c r="D58" s="447" t="s">
        <v>6746</v>
      </c>
      <c r="E58" s="586" t="s">
        <v>6885</v>
      </c>
      <c r="F58" s="368">
        <v>156</v>
      </c>
      <c r="G58" s="368" t="s">
        <v>3962</v>
      </c>
      <c r="H58" s="587">
        <v>42794</v>
      </c>
      <c r="I58" s="457" t="s">
        <v>6747</v>
      </c>
      <c r="J58" s="237" t="s">
        <v>6748</v>
      </c>
      <c r="K58" s="454" t="s">
        <v>1113</v>
      </c>
      <c r="L58" s="455"/>
      <c r="M58" s="454" t="s">
        <v>1113</v>
      </c>
      <c r="N58" s="455"/>
      <c r="O58" s="456"/>
      <c r="P58" s="456"/>
      <c r="Q58" s="456" t="s">
        <v>1113</v>
      </c>
      <c r="R58" s="456"/>
      <c r="S58" s="333"/>
    </row>
    <row r="59" spans="1:19" s="339" customFormat="1" ht="33.75" customHeight="1" x14ac:dyDescent="0.15">
      <c r="A59" s="688"/>
      <c r="B59" s="689"/>
      <c r="C59" s="586"/>
      <c r="D59" s="447" t="s">
        <v>5061</v>
      </c>
      <c r="E59" s="586"/>
      <c r="F59" s="368">
        <v>1230</v>
      </c>
      <c r="G59" s="368" t="s">
        <v>3962</v>
      </c>
      <c r="H59" s="587"/>
      <c r="I59" s="457" t="s">
        <v>6749</v>
      </c>
      <c r="J59" s="237" t="s">
        <v>6750</v>
      </c>
      <c r="K59" s="454" t="s">
        <v>1113</v>
      </c>
      <c r="L59" s="455"/>
      <c r="M59" s="454" t="s">
        <v>1113</v>
      </c>
      <c r="N59" s="455"/>
      <c r="O59" s="456"/>
      <c r="P59" s="456"/>
      <c r="Q59" s="456" t="s">
        <v>1113</v>
      </c>
      <c r="R59" s="456"/>
      <c r="S59" s="333"/>
    </row>
    <row r="60" spans="1:19" s="339" customFormat="1" ht="33.75" customHeight="1" x14ac:dyDescent="0.15">
      <c r="A60" s="688"/>
      <c r="B60" s="689"/>
      <c r="C60" s="586"/>
      <c r="D60" s="447" t="s">
        <v>4099</v>
      </c>
      <c r="E60" s="586"/>
      <c r="F60" s="368">
        <v>502.7</v>
      </c>
      <c r="G60" s="368" t="s">
        <v>3962</v>
      </c>
      <c r="H60" s="587"/>
      <c r="I60" s="457" t="s">
        <v>6751</v>
      </c>
      <c r="J60" s="237" t="s">
        <v>6752</v>
      </c>
      <c r="K60" s="454" t="s">
        <v>1113</v>
      </c>
      <c r="L60" s="455"/>
      <c r="M60" s="454" t="s">
        <v>1113</v>
      </c>
      <c r="N60" s="455"/>
      <c r="O60" s="456"/>
      <c r="P60" s="456"/>
      <c r="Q60" s="456" t="s">
        <v>1113</v>
      </c>
      <c r="R60" s="456"/>
      <c r="S60" s="333"/>
    </row>
    <row r="61" spans="1:19" s="339" customFormat="1" ht="33.75" customHeight="1" x14ac:dyDescent="0.15">
      <c r="A61" s="688"/>
      <c r="B61" s="689"/>
      <c r="C61" s="586"/>
      <c r="D61" s="447" t="s">
        <v>4102</v>
      </c>
      <c r="E61" s="586"/>
      <c r="F61" s="368">
        <v>2637</v>
      </c>
      <c r="G61" s="368" t="s">
        <v>3962</v>
      </c>
      <c r="H61" s="587"/>
      <c r="I61" s="457" t="s">
        <v>6753</v>
      </c>
      <c r="J61" s="237" t="s">
        <v>6754</v>
      </c>
      <c r="K61" s="454" t="s">
        <v>1113</v>
      </c>
      <c r="L61" s="455"/>
      <c r="M61" s="454" t="s">
        <v>1113</v>
      </c>
      <c r="N61" s="455"/>
      <c r="O61" s="456"/>
      <c r="P61" s="456"/>
      <c r="Q61" s="456" t="s">
        <v>1113</v>
      </c>
      <c r="R61" s="456"/>
      <c r="S61" s="333"/>
    </row>
    <row r="62" spans="1:19" s="339" customFormat="1" ht="33.75" customHeight="1" x14ac:dyDescent="0.15">
      <c r="A62" s="688"/>
      <c r="B62" s="689"/>
      <c r="C62" s="586"/>
      <c r="D62" s="447" t="s">
        <v>6698</v>
      </c>
      <c r="E62" s="586"/>
      <c r="F62" s="368">
        <v>340.8</v>
      </c>
      <c r="G62" s="368" t="s">
        <v>3962</v>
      </c>
      <c r="H62" s="587"/>
      <c r="I62" s="457" t="s">
        <v>6755</v>
      </c>
      <c r="J62" s="237" t="s">
        <v>6756</v>
      </c>
      <c r="K62" s="454" t="s">
        <v>1113</v>
      </c>
      <c r="L62" s="455"/>
      <c r="M62" s="454" t="s">
        <v>1113</v>
      </c>
      <c r="N62" s="455"/>
      <c r="O62" s="456"/>
      <c r="P62" s="456"/>
      <c r="Q62" s="456" t="s">
        <v>1113</v>
      </c>
      <c r="R62" s="456"/>
      <c r="S62" s="333"/>
    </row>
    <row r="63" spans="1:19" s="339" customFormat="1" ht="45" x14ac:dyDescent="0.15">
      <c r="A63" s="460">
        <v>29</v>
      </c>
      <c r="B63" s="239" t="s">
        <v>6757</v>
      </c>
      <c r="C63" s="447" t="s">
        <v>6940</v>
      </c>
      <c r="D63" s="447" t="s">
        <v>6758</v>
      </c>
      <c r="E63" s="447" t="s">
        <v>6759</v>
      </c>
      <c r="F63" s="368">
        <v>3300</v>
      </c>
      <c r="G63" s="368" t="s">
        <v>4096</v>
      </c>
      <c r="H63" s="448">
        <v>42829</v>
      </c>
      <c r="I63" s="457" t="s">
        <v>6941</v>
      </c>
      <c r="J63" s="237" t="s">
        <v>6882</v>
      </c>
      <c r="K63" s="454" t="s">
        <v>1113</v>
      </c>
      <c r="L63" s="455"/>
      <c r="M63" s="454" t="s">
        <v>1113</v>
      </c>
      <c r="N63" s="455"/>
      <c r="O63" s="456" t="s">
        <v>1113</v>
      </c>
      <c r="P63" s="456"/>
      <c r="Q63" s="456"/>
      <c r="R63" s="456"/>
      <c r="S63" s="333"/>
    </row>
    <row r="64" spans="1:19" s="339" customFormat="1" ht="56.25" x14ac:dyDescent="0.15">
      <c r="A64" s="460">
        <v>30</v>
      </c>
      <c r="B64" s="239" t="s">
        <v>6760</v>
      </c>
      <c r="C64" s="447" t="s">
        <v>6942</v>
      </c>
      <c r="D64" s="447" t="s">
        <v>6761</v>
      </c>
      <c r="E64" s="447" t="s">
        <v>7165</v>
      </c>
      <c r="F64" s="368">
        <v>1554.77</v>
      </c>
      <c r="G64" s="368" t="s">
        <v>3962</v>
      </c>
      <c r="H64" s="448">
        <v>42786</v>
      </c>
      <c r="I64" s="457" t="s">
        <v>6736</v>
      </c>
      <c r="J64" s="237" t="s">
        <v>6762</v>
      </c>
      <c r="K64" s="454" t="s">
        <v>1113</v>
      </c>
      <c r="L64" s="455"/>
      <c r="M64" s="454" t="s">
        <v>1113</v>
      </c>
      <c r="N64" s="455"/>
      <c r="O64" s="456" t="s">
        <v>1113</v>
      </c>
      <c r="P64" s="456"/>
      <c r="Q64" s="456"/>
      <c r="R64" s="456"/>
      <c r="S64" s="429"/>
    </row>
    <row r="65" spans="1:19" s="339" customFormat="1" ht="33.75" x14ac:dyDescent="0.15">
      <c r="A65" s="460">
        <v>31</v>
      </c>
      <c r="B65" s="239" t="s">
        <v>6943</v>
      </c>
      <c r="C65" s="447" t="s">
        <v>6944</v>
      </c>
      <c r="D65" s="447" t="s">
        <v>6930</v>
      </c>
      <c r="E65" s="447" t="s">
        <v>6930</v>
      </c>
      <c r="F65" s="368" t="s">
        <v>3927</v>
      </c>
      <c r="G65" s="368" t="s">
        <v>3962</v>
      </c>
      <c r="H65" s="448">
        <v>42794</v>
      </c>
      <c r="I65" s="457" t="s">
        <v>6930</v>
      </c>
      <c r="J65" s="448" t="s">
        <v>3927</v>
      </c>
      <c r="K65" s="458" t="s">
        <v>7311</v>
      </c>
      <c r="L65" s="458" t="s">
        <v>7311</v>
      </c>
      <c r="M65" s="458" t="s">
        <v>7311</v>
      </c>
      <c r="N65" s="458" t="s">
        <v>7311</v>
      </c>
      <c r="O65" s="458" t="s">
        <v>7343</v>
      </c>
      <c r="P65" s="458" t="s">
        <v>7343</v>
      </c>
      <c r="Q65" s="458" t="s">
        <v>7343</v>
      </c>
      <c r="R65" s="458" t="s">
        <v>7343</v>
      </c>
      <c r="S65" s="333" t="s">
        <v>6930</v>
      </c>
    </row>
    <row r="66" spans="1:19" s="339" customFormat="1" ht="45.75" customHeight="1" x14ac:dyDescent="0.15">
      <c r="A66" s="460">
        <v>32</v>
      </c>
      <c r="B66" s="239" t="s">
        <v>6763</v>
      </c>
      <c r="C66" s="447" t="s">
        <v>6945</v>
      </c>
      <c r="D66" s="447" t="s">
        <v>6764</v>
      </c>
      <c r="E66" s="447" t="s">
        <v>6765</v>
      </c>
      <c r="F66" s="368">
        <v>700</v>
      </c>
      <c r="G66" s="368" t="s">
        <v>3962</v>
      </c>
      <c r="H66" s="448">
        <v>42780</v>
      </c>
      <c r="I66" s="457" t="s">
        <v>6766</v>
      </c>
      <c r="J66" s="237" t="s">
        <v>6767</v>
      </c>
      <c r="K66" s="454" t="s">
        <v>1113</v>
      </c>
      <c r="L66" s="455"/>
      <c r="M66" s="454" t="s">
        <v>1113</v>
      </c>
      <c r="N66" s="455"/>
      <c r="O66" s="456"/>
      <c r="P66" s="456"/>
      <c r="Q66" s="456" t="s">
        <v>1113</v>
      </c>
      <c r="R66" s="456"/>
      <c r="S66" s="333"/>
    </row>
    <row r="67" spans="1:19" s="339" customFormat="1" ht="27" customHeight="1" x14ac:dyDescent="0.15">
      <c r="A67" s="688">
        <v>33</v>
      </c>
      <c r="B67" s="689" t="s">
        <v>6768</v>
      </c>
      <c r="C67" s="586" t="s">
        <v>6946</v>
      </c>
      <c r="D67" s="447" t="s">
        <v>75</v>
      </c>
      <c r="E67" s="586" t="s">
        <v>6769</v>
      </c>
      <c r="F67" s="368">
        <v>412.4</v>
      </c>
      <c r="G67" s="368" t="s">
        <v>3962</v>
      </c>
      <c r="H67" s="587">
        <v>42790</v>
      </c>
      <c r="I67" s="457" t="s">
        <v>6770</v>
      </c>
      <c r="J67" s="237" t="s">
        <v>6771</v>
      </c>
      <c r="K67" s="454" t="s">
        <v>1113</v>
      </c>
      <c r="L67" s="455"/>
      <c r="M67" s="454" t="s">
        <v>1113</v>
      </c>
      <c r="N67" s="455"/>
      <c r="O67" s="456" t="s">
        <v>1113</v>
      </c>
      <c r="P67" s="456"/>
      <c r="Q67" s="456"/>
      <c r="R67" s="456"/>
      <c r="S67" s="333"/>
    </row>
    <row r="68" spans="1:19" s="339" customFormat="1" ht="29.25" customHeight="1" x14ac:dyDescent="0.15">
      <c r="A68" s="688"/>
      <c r="B68" s="689"/>
      <c r="C68" s="586"/>
      <c r="D68" s="447" t="s">
        <v>6772</v>
      </c>
      <c r="E68" s="586"/>
      <c r="F68" s="368">
        <v>842.45</v>
      </c>
      <c r="G68" s="368" t="s">
        <v>3962</v>
      </c>
      <c r="H68" s="587"/>
      <c r="I68" s="457" t="s">
        <v>6773</v>
      </c>
      <c r="J68" s="237" t="s">
        <v>6774</v>
      </c>
      <c r="K68" s="454" t="s">
        <v>1113</v>
      </c>
      <c r="L68" s="455"/>
      <c r="M68" s="454" t="s">
        <v>1113</v>
      </c>
      <c r="N68" s="455"/>
      <c r="O68" s="456" t="s">
        <v>1113</v>
      </c>
      <c r="P68" s="456"/>
      <c r="Q68" s="456"/>
      <c r="R68" s="456"/>
      <c r="S68" s="333"/>
    </row>
    <row r="69" spans="1:19" s="339" customFormat="1" ht="39" customHeight="1" x14ac:dyDescent="0.15">
      <c r="A69" s="688"/>
      <c r="B69" s="689"/>
      <c r="C69" s="586"/>
      <c r="D69" s="447" t="s">
        <v>6775</v>
      </c>
      <c r="E69" s="586"/>
      <c r="F69" s="368">
        <v>1017</v>
      </c>
      <c r="G69" s="368" t="s">
        <v>3962</v>
      </c>
      <c r="H69" s="587"/>
      <c r="I69" s="457" t="s">
        <v>6886</v>
      </c>
      <c r="J69" s="237" t="s">
        <v>6776</v>
      </c>
      <c r="K69" s="454" t="s">
        <v>1113</v>
      </c>
      <c r="L69" s="455"/>
      <c r="M69" s="454" t="s">
        <v>1113</v>
      </c>
      <c r="N69" s="455"/>
      <c r="O69" s="456" t="s">
        <v>1113</v>
      </c>
      <c r="P69" s="456"/>
      <c r="Q69" s="456"/>
      <c r="R69" s="456"/>
      <c r="S69" s="333"/>
    </row>
    <row r="70" spans="1:19" s="339" customFormat="1" ht="28.5" customHeight="1" x14ac:dyDescent="0.15">
      <c r="A70" s="460">
        <v>34</v>
      </c>
      <c r="B70" s="239" t="s">
        <v>6777</v>
      </c>
      <c r="C70" s="447" t="s">
        <v>6947</v>
      </c>
      <c r="D70" s="447" t="s">
        <v>6778</v>
      </c>
      <c r="E70" s="447" t="s">
        <v>6779</v>
      </c>
      <c r="F70" s="368">
        <v>11058.96</v>
      </c>
      <c r="G70" s="368" t="s">
        <v>3962</v>
      </c>
      <c r="H70" s="448">
        <v>42783</v>
      </c>
      <c r="I70" s="457" t="s">
        <v>6780</v>
      </c>
      <c r="J70" s="237" t="s">
        <v>6781</v>
      </c>
      <c r="K70" s="454" t="s">
        <v>1113</v>
      </c>
      <c r="L70" s="455"/>
      <c r="M70" s="454" t="s">
        <v>1113</v>
      </c>
      <c r="N70" s="455"/>
      <c r="O70" s="456" t="s">
        <v>1113</v>
      </c>
      <c r="P70" s="456"/>
      <c r="Q70" s="456"/>
      <c r="R70" s="456"/>
      <c r="S70" s="429"/>
    </row>
    <row r="71" spans="1:19" s="339" customFormat="1" ht="25.5" customHeight="1" x14ac:dyDescent="0.15">
      <c r="A71" s="688">
        <v>35</v>
      </c>
      <c r="B71" s="689" t="s">
        <v>6782</v>
      </c>
      <c r="C71" s="586" t="s">
        <v>6948</v>
      </c>
      <c r="D71" s="447" t="s">
        <v>6783</v>
      </c>
      <c r="E71" s="586" t="s">
        <v>6784</v>
      </c>
      <c r="F71" s="368">
        <v>667</v>
      </c>
      <c r="G71" s="368" t="s">
        <v>4096</v>
      </c>
      <c r="H71" s="448">
        <v>42824</v>
      </c>
      <c r="I71" s="457" t="s">
        <v>6785</v>
      </c>
      <c r="J71" s="237" t="s">
        <v>6786</v>
      </c>
      <c r="K71" s="454" t="s">
        <v>1113</v>
      </c>
      <c r="L71" s="455"/>
      <c r="M71" s="454" t="s">
        <v>1113</v>
      </c>
      <c r="N71" s="455"/>
      <c r="O71" s="456" t="s">
        <v>1113</v>
      </c>
      <c r="P71" s="456"/>
      <c r="Q71" s="456"/>
      <c r="R71" s="456"/>
      <c r="S71" s="429"/>
    </row>
    <row r="72" spans="1:19" s="339" customFormat="1" ht="57" customHeight="1" x14ac:dyDescent="0.15">
      <c r="A72" s="688"/>
      <c r="B72" s="689"/>
      <c r="C72" s="586"/>
      <c r="D72" s="447" t="s">
        <v>6100</v>
      </c>
      <c r="E72" s="586"/>
      <c r="F72" s="368">
        <v>5478.55</v>
      </c>
      <c r="G72" s="368" t="s">
        <v>4096</v>
      </c>
      <c r="H72" s="448">
        <v>42824</v>
      </c>
      <c r="I72" s="457" t="s">
        <v>7317</v>
      </c>
      <c r="J72" s="237" t="s">
        <v>6949</v>
      </c>
      <c r="K72" s="454" t="s">
        <v>1113</v>
      </c>
      <c r="L72" s="455"/>
      <c r="M72" s="454" t="s">
        <v>1113</v>
      </c>
      <c r="N72" s="455"/>
      <c r="O72" s="456" t="s">
        <v>1113</v>
      </c>
      <c r="P72" s="456"/>
      <c r="Q72" s="456"/>
      <c r="R72" s="456"/>
      <c r="S72" s="333"/>
    </row>
    <row r="73" spans="1:19" s="339" customFormat="1" ht="22.5" x14ac:dyDescent="0.15">
      <c r="A73" s="688"/>
      <c r="B73" s="689"/>
      <c r="C73" s="586"/>
      <c r="D73" s="447" t="s">
        <v>6887</v>
      </c>
      <c r="E73" s="586"/>
      <c r="F73" s="368">
        <v>482.83</v>
      </c>
      <c r="G73" s="368" t="s">
        <v>4096</v>
      </c>
      <c r="H73" s="448">
        <v>42824</v>
      </c>
      <c r="I73" s="457" t="s">
        <v>6785</v>
      </c>
      <c r="J73" s="237" t="s">
        <v>6787</v>
      </c>
      <c r="K73" s="454" t="s">
        <v>1113</v>
      </c>
      <c r="L73" s="455"/>
      <c r="M73" s="454" t="s">
        <v>1113</v>
      </c>
      <c r="N73" s="455"/>
      <c r="O73" s="456" t="s">
        <v>1113</v>
      </c>
      <c r="P73" s="456"/>
      <c r="Q73" s="456"/>
      <c r="R73" s="456"/>
      <c r="S73" s="333"/>
    </row>
    <row r="74" spans="1:19" s="339" customFormat="1" ht="74.25" customHeight="1" x14ac:dyDescent="0.15">
      <c r="A74" s="688"/>
      <c r="B74" s="689"/>
      <c r="C74" s="586"/>
      <c r="D74" s="447" t="s">
        <v>6788</v>
      </c>
      <c r="E74" s="586"/>
      <c r="F74" s="368">
        <v>6288</v>
      </c>
      <c r="G74" s="368" t="s">
        <v>4096</v>
      </c>
      <c r="H74" s="448">
        <v>42824</v>
      </c>
      <c r="I74" s="457" t="s">
        <v>7317</v>
      </c>
      <c r="J74" s="237" t="s">
        <v>6950</v>
      </c>
      <c r="K74" s="454" t="s">
        <v>1113</v>
      </c>
      <c r="L74" s="455"/>
      <c r="M74" s="454" t="s">
        <v>1113</v>
      </c>
      <c r="N74" s="455"/>
      <c r="O74" s="456"/>
      <c r="P74" s="456"/>
      <c r="Q74" s="456"/>
      <c r="R74" s="456" t="s">
        <v>1113</v>
      </c>
      <c r="S74" s="333" t="s">
        <v>7341</v>
      </c>
    </row>
    <row r="75" spans="1:19" s="339" customFormat="1" ht="27.75" customHeight="1" x14ac:dyDescent="0.15">
      <c r="A75" s="688">
        <v>36</v>
      </c>
      <c r="B75" s="689" t="s">
        <v>6951</v>
      </c>
      <c r="C75" s="586" t="s">
        <v>6952</v>
      </c>
      <c r="D75" s="447" t="s">
        <v>6772</v>
      </c>
      <c r="E75" s="690" t="s">
        <v>6953</v>
      </c>
      <c r="F75" s="368">
        <v>133</v>
      </c>
      <c r="G75" s="368" t="s">
        <v>4220</v>
      </c>
      <c r="H75" s="448">
        <v>42877</v>
      </c>
      <c r="I75" s="457" t="s">
        <v>6954</v>
      </c>
      <c r="J75" s="237" t="s">
        <v>6955</v>
      </c>
      <c r="K75" s="454" t="s">
        <v>1113</v>
      </c>
      <c r="L75" s="455"/>
      <c r="M75" s="454" t="s">
        <v>1113</v>
      </c>
      <c r="N75" s="455"/>
      <c r="O75" s="456" t="s">
        <v>1113</v>
      </c>
      <c r="P75" s="456"/>
      <c r="Q75" s="456"/>
      <c r="R75" s="456"/>
      <c r="S75" s="333"/>
    </row>
    <row r="76" spans="1:19" s="339" customFormat="1" ht="28.5" customHeight="1" x14ac:dyDescent="0.15">
      <c r="A76" s="688"/>
      <c r="B76" s="689"/>
      <c r="C76" s="586"/>
      <c r="D76" s="447" t="s">
        <v>6956</v>
      </c>
      <c r="E76" s="690"/>
      <c r="F76" s="368">
        <v>247</v>
      </c>
      <c r="G76" s="368" t="s">
        <v>4220</v>
      </c>
      <c r="H76" s="448">
        <v>42853</v>
      </c>
      <c r="I76" s="457" t="s">
        <v>6755</v>
      </c>
      <c r="J76" s="237" t="s">
        <v>6957</v>
      </c>
      <c r="K76" s="454" t="s">
        <v>1113</v>
      </c>
      <c r="L76" s="455"/>
      <c r="M76" s="454" t="s">
        <v>1113</v>
      </c>
      <c r="N76" s="455"/>
      <c r="O76" s="456" t="s">
        <v>1113</v>
      </c>
      <c r="P76" s="456"/>
      <c r="Q76" s="456"/>
      <c r="R76" s="456"/>
      <c r="S76" s="333"/>
    </row>
    <row r="77" spans="1:19" s="339" customFormat="1" ht="34.5" customHeight="1" x14ac:dyDescent="0.15">
      <c r="A77" s="688"/>
      <c r="B77" s="689"/>
      <c r="C77" s="586"/>
      <c r="D77" s="447" t="s">
        <v>4088</v>
      </c>
      <c r="E77" s="690"/>
      <c r="F77" s="368">
        <v>2244</v>
      </c>
      <c r="G77" s="368" t="s">
        <v>4220</v>
      </c>
      <c r="H77" s="448">
        <v>42850</v>
      </c>
      <c r="I77" s="457" t="s">
        <v>6958</v>
      </c>
      <c r="J77" s="237" t="s">
        <v>6959</v>
      </c>
      <c r="K77" s="454" t="s">
        <v>1113</v>
      </c>
      <c r="L77" s="455"/>
      <c r="M77" s="454" t="s">
        <v>1113</v>
      </c>
      <c r="N77" s="455"/>
      <c r="O77" s="456" t="s">
        <v>1113</v>
      </c>
      <c r="P77" s="456"/>
      <c r="Q77" s="456"/>
      <c r="R77" s="456"/>
      <c r="S77" s="333"/>
    </row>
    <row r="78" spans="1:19" s="339" customFormat="1" ht="18.75" x14ac:dyDescent="0.15">
      <c r="A78" s="688"/>
      <c r="B78" s="689"/>
      <c r="C78" s="586"/>
      <c r="D78" s="447" t="s">
        <v>4085</v>
      </c>
      <c r="E78" s="690"/>
      <c r="F78" s="368">
        <v>85.5</v>
      </c>
      <c r="G78" s="368" t="s">
        <v>4220</v>
      </c>
      <c r="H78" s="448">
        <v>42850</v>
      </c>
      <c r="I78" s="457" t="s">
        <v>6960</v>
      </c>
      <c r="J78" s="237" t="s">
        <v>6961</v>
      </c>
      <c r="K78" s="454" t="s">
        <v>1113</v>
      </c>
      <c r="L78" s="455"/>
      <c r="M78" s="454" t="s">
        <v>1113</v>
      </c>
      <c r="N78" s="455"/>
      <c r="O78" s="456" t="s">
        <v>1113</v>
      </c>
      <c r="P78" s="456"/>
      <c r="Q78" s="456"/>
      <c r="R78" s="456"/>
      <c r="S78" s="333"/>
    </row>
    <row r="79" spans="1:19" s="339" customFormat="1" ht="37.5" customHeight="1" x14ac:dyDescent="0.15">
      <c r="A79" s="688"/>
      <c r="B79" s="689"/>
      <c r="C79" s="586"/>
      <c r="D79" s="447" t="s">
        <v>6962</v>
      </c>
      <c r="E79" s="690"/>
      <c r="F79" s="368">
        <v>466.36</v>
      </c>
      <c r="G79" s="368" t="s">
        <v>4220</v>
      </c>
      <c r="H79" s="448">
        <v>42850</v>
      </c>
      <c r="I79" s="457" t="s">
        <v>6963</v>
      </c>
      <c r="J79" s="237" t="s">
        <v>6964</v>
      </c>
      <c r="K79" s="454" t="s">
        <v>1113</v>
      </c>
      <c r="L79" s="455"/>
      <c r="M79" s="454" t="s">
        <v>1113</v>
      </c>
      <c r="N79" s="455"/>
      <c r="O79" s="456" t="s">
        <v>1113</v>
      </c>
      <c r="P79" s="456"/>
      <c r="Q79" s="456"/>
      <c r="R79" s="456"/>
      <c r="S79" s="333"/>
    </row>
    <row r="80" spans="1:19" s="339" customFormat="1" ht="18.75" x14ac:dyDescent="0.15">
      <c r="A80" s="688"/>
      <c r="B80" s="689"/>
      <c r="C80" s="586"/>
      <c r="D80" s="447" t="s">
        <v>75</v>
      </c>
      <c r="E80" s="690"/>
      <c r="F80" s="368">
        <v>5072</v>
      </c>
      <c r="G80" s="368" t="s">
        <v>4220</v>
      </c>
      <c r="H80" s="448">
        <v>42851</v>
      </c>
      <c r="I80" s="457" t="s">
        <v>6965</v>
      </c>
      <c r="J80" s="237" t="s">
        <v>6966</v>
      </c>
      <c r="K80" s="454" t="s">
        <v>1113</v>
      </c>
      <c r="L80" s="455"/>
      <c r="M80" s="454" t="s">
        <v>1113</v>
      </c>
      <c r="N80" s="455"/>
      <c r="O80" s="456" t="s">
        <v>1113</v>
      </c>
      <c r="P80" s="456"/>
      <c r="Q80" s="456"/>
      <c r="R80" s="456"/>
      <c r="S80" s="333"/>
    </row>
    <row r="81" spans="1:19" s="339" customFormat="1" ht="18.75" x14ac:dyDescent="0.15">
      <c r="A81" s="688"/>
      <c r="B81" s="689"/>
      <c r="C81" s="586"/>
      <c r="D81" s="447" t="s">
        <v>4090</v>
      </c>
      <c r="E81" s="690"/>
      <c r="F81" s="368">
        <v>1876.51</v>
      </c>
      <c r="G81" s="368" t="s">
        <v>4220</v>
      </c>
      <c r="H81" s="448">
        <v>42850</v>
      </c>
      <c r="I81" s="457" t="s">
        <v>6960</v>
      </c>
      <c r="J81" s="237" t="s">
        <v>6967</v>
      </c>
      <c r="K81" s="454" t="s">
        <v>1113</v>
      </c>
      <c r="L81" s="455"/>
      <c r="M81" s="454" t="s">
        <v>1113</v>
      </c>
      <c r="N81" s="455"/>
      <c r="O81" s="456" t="s">
        <v>1113</v>
      </c>
      <c r="P81" s="456"/>
      <c r="Q81" s="456"/>
      <c r="R81" s="456"/>
      <c r="S81" s="333"/>
    </row>
    <row r="82" spans="1:19" s="339" customFormat="1" ht="27" customHeight="1" x14ac:dyDescent="0.15">
      <c r="A82" s="460">
        <v>37</v>
      </c>
      <c r="B82" s="239" t="s">
        <v>6789</v>
      </c>
      <c r="C82" s="447" t="s">
        <v>6968</v>
      </c>
      <c r="D82" s="447" t="s">
        <v>4844</v>
      </c>
      <c r="E82" s="447" t="s">
        <v>6888</v>
      </c>
      <c r="F82" s="368">
        <v>200</v>
      </c>
      <c r="G82" s="368" t="s">
        <v>3962</v>
      </c>
      <c r="H82" s="448">
        <v>42788</v>
      </c>
      <c r="I82" s="457" t="s">
        <v>6790</v>
      </c>
      <c r="J82" s="237" t="s">
        <v>6791</v>
      </c>
      <c r="K82" s="454" t="s">
        <v>1113</v>
      </c>
      <c r="L82" s="455"/>
      <c r="M82" s="454" t="s">
        <v>1113</v>
      </c>
      <c r="N82" s="455"/>
      <c r="O82" s="456" t="s">
        <v>1113</v>
      </c>
      <c r="P82" s="456"/>
      <c r="Q82" s="456"/>
      <c r="R82" s="456"/>
      <c r="S82" s="333"/>
    </row>
    <row r="83" spans="1:19" s="339" customFormat="1" ht="42" customHeight="1" x14ac:dyDescent="0.15">
      <c r="A83" s="460">
        <v>38</v>
      </c>
      <c r="B83" s="239" t="s">
        <v>6792</v>
      </c>
      <c r="C83" s="447" t="s">
        <v>6969</v>
      </c>
      <c r="D83" s="447" t="s">
        <v>3935</v>
      </c>
      <c r="E83" s="447" t="s">
        <v>6793</v>
      </c>
      <c r="F83" s="368">
        <v>4549.5</v>
      </c>
      <c r="G83" s="368" t="s">
        <v>4096</v>
      </c>
      <c r="H83" s="448">
        <v>42800</v>
      </c>
      <c r="I83" s="457" t="s">
        <v>6794</v>
      </c>
      <c r="J83" s="237" t="s">
        <v>6795</v>
      </c>
      <c r="K83" s="454" t="s">
        <v>1113</v>
      </c>
      <c r="L83" s="455"/>
      <c r="M83" s="454" t="s">
        <v>1113</v>
      </c>
      <c r="N83" s="455"/>
      <c r="O83" s="456"/>
      <c r="P83" s="456"/>
      <c r="Q83" s="456" t="s">
        <v>1113</v>
      </c>
      <c r="R83" s="456"/>
      <c r="S83" s="333"/>
    </row>
    <row r="84" spans="1:19" s="339" customFormat="1" ht="33.75" x14ac:dyDescent="0.15">
      <c r="A84" s="460">
        <v>39</v>
      </c>
      <c r="B84" s="239" t="s">
        <v>6796</v>
      </c>
      <c r="C84" s="447" t="s">
        <v>7318</v>
      </c>
      <c r="D84" s="447" t="s">
        <v>4071</v>
      </c>
      <c r="E84" s="447" t="s">
        <v>6797</v>
      </c>
      <c r="F84" s="368">
        <v>1920</v>
      </c>
      <c r="G84" s="368" t="s">
        <v>4096</v>
      </c>
      <c r="H84" s="448">
        <v>42795</v>
      </c>
      <c r="I84" s="457" t="s">
        <v>6798</v>
      </c>
      <c r="J84" s="237" t="s">
        <v>6799</v>
      </c>
      <c r="K84" s="454" t="s">
        <v>1113</v>
      </c>
      <c r="L84" s="455"/>
      <c r="M84" s="454" t="s">
        <v>1113</v>
      </c>
      <c r="N84" s="455"/>
      <c r="O84" s="456"/>
      <c r="P84" s="456"/>
      <c r="Q84" s="456" t="s">
        <v>1113</v>
      </c>
      <c r="R84" s="456"/>
      <c r="S84" s="429"/>
    </row>
    <row r="85" spans="1:19" s="339" customFormat="1" ht="24" customHeight="1" x14ac:dyDescent="0.15">
      <c r="A85" s="460">
        <v>40</v>
      </c>
      <c r="B85" s="239" t="s">
        <v>6800</v>
      </c>
      <c r="C85" s="447" t="s">
        <v>7319</v>
      </c>
      <c r="D85" s="447" t="s">
        <v>6801</v>
      </c>
      <c r="E85" s="447" t="s">
        <v>6802</v>
      </c>
      <c r="F85" s="368">
        <v>4035.6</v>
      </c>
      <c r="G85" s="368" t="s">
        <v>4096</v>
      </c>
      <c r="H85" s="448">
        <v>42801</v>
      </c>
      <c r="I85" s="457" t="s">
        <v>6803</v>
      </c>
      <c r="J85" s="237" t="s">
        <v>6804</v>
      </c>
      <c r="K85" s="454" t="s">
        <v>1113</v>
      </c>
      <c r="L85" s="455"/>
      <c r="M85" s="454" t="s">
        <v>1113</v>
      </c>
      <c r="N85" s="455"/>
      <c r="O85" s="456"/>
      <c r="P85" s="456"/>
      <c r="Q85" s="456" t="s">
        <v>1113</v>
      </c>
      <c r="R85" s="456"/>
      <c r="S85" s="429"/>
    </row>
    <row r="86" spans="1:19" s="339" customFormat="1" ht="27" customHeight="1" x14ac:dyDescent="0.15">
      <c r="A86" s="688">
        <v>41</v>
      </c>
      <c r="B86" s="689" t="s">
        <v>6805</v>
      </c>
      <c r="C86" s="586" t="s">
        <v>6970</v>
      </c>
      <c r="D86" s="447" t="s">
        <v>6806</v>
      </c>
      <c r="E86" s="586" t="s">
        <v>6889</v>
      </c>
      <c r="F86" s="368">
        <v>699.72</v>
      </c>
      <c r="G86" s="368" t="s">
        <v>4096</v>
      </c>
      <c r="H86" s="587">
        <v>42818</v>
      </c>
      <c r="I86" s="457" t="s">
        <v>6807</v>
      </c>
      <c r="J86" s="237" t="s">
        <v>6808</v>
      </c>
      <c r="K86" s="454" t="s">
        <v>1113</v>
      </c>
      <c r="L86" s="455"/>
      <c r="M86" s="454" t="s">
        <v>1113</v>
      </c>
      <c r="N86" s="455"/>
      <c r="O86" s="456"/>
      <c r="P86" s="456"/>
      <c r="Q86" s="456" t="s">
        <v>1113</v>
      </c>
      <c r="R86" s="456"/>
      <c r="S86" s="333"/>
    </row>
    <row r="87" spans="1:19" s="339" customFormat="1" ht="34.5" customHeight="1" x14ac:dyDescent="0.15">
      <c r="A87" s="688"/>
      <c r="B87" s="689"/>
      <c r="C87" s="586"/>
      <c r="D87" s="447" t="s">
        <v>6809</v>
      </c>
      <c r="E87" s="586"/>
      <c r="F87" s="368">
        <v>238</v>
      </c>
      <c r="G87" s="368" t="s">
        <v>4096</v>
      </c>
      <c r="H87" s="587"/>
      <c r="I87" s="457" t="s">
        <v>6810</v>
      </c>
      <c r="J87" s="237" t="s">
        <v>6811</v>
      </c>
      <c r="K87" s="454" t="s">
        <v>1113</v>
      </c>
      <c r="L87" s="455"/>
      <c r="M87" s="454" t="s">
        <v>1113</v>
      </c>
      <c r="N87" s="455"/>
      <c r="O87" s="456" t="s">
        <v>1113</v>
      </c>
      <c r="P87" s="456"/>
      <c r="Q87" s="456"/>
      <c r="R87" s="456"/>
      <c r="S87" s="333"/>
    </row>
    <row r="88" spans="1:19" s="339" customFormat="1" ht="36" customHeight="1" x14ac:dyDescent="0.15">
      <c r="A88" s="688"/>
      <c r="B88" s="689"/>
      <c r="C88" s="586"/>
      <c r="D88" s="447" t="s">
        <v>6812</v>
      </c>
      <c r="E88" s="586"/>
      <c r="F88" s="368">
        <v>349.35</v>
      </c>
      <c r="G88" s="368" t="s">
        <v>4096</v>
      </c>
      <c r="H88" s="587"/>
      <c r="I88" s="457" t="s">
        <v>6813</v>
      </c>
      <c r="J88" s="237" t="s">
        <v>6814</v>
      </c>
      <c r="K88" s="454" t="s">
        <v>1113</v>
      </c>
      <c r="L88" s="455"/>
      <c r="M88" s="454" t="s">
        <v>1113</v>
      </c>
      <c r="N88" s="455"/>
      <c r="O88" s="456" t="s">
        <v>1113</v>
      </c>
      <c r="P88" s="456"/>
      <c r="Q88" s="456"/>
      <c r="R88" s="456"/>
      <c r="S88" s="333"/>
    </row>
    <row r="89" spans="1:19" s="339" customFormat="1" ht="33.75" customHeight="1" x14ac:dyDescent="0.15">
      <c r="A89" s="688"/>
      <c r="B89" s="689"/>
      <c r="C89" s="586"/>
      <c r="D89" s="447" t="s">
        <v>6815</v>
      </c>
      <c r="E89" s="586"/>
      <c r="F89" s="368">
        <v>633.65</v>
      </c>
      <c r="G89" s="368" t="s">
        <v>4096</v>
      </c>
      <c r="H89" s="587"/>
      <c r="I89" s="457" t="s">
        <v>6816</v>
      </c>
      <c r="J89" s="237" t="s">
        <v>6817</v>
      </c>
      <c r="K89" s="454" t="s">
        <v>1113</v>
      </c>
      <c r="L89" s="455"/>
      <c r="M89" s="454" t="s">
        <v>1113</v>
      </c>
      <c r="N89" s="455"/>
      <c r="O89" s="456"/>
      <c r="P89" s="456"/>
      <c r="Q89" s="456" t="s">
        <v>1113</v>
      </c>
      <c r="R89" s="456"/>
      <c r="S89" s="333"/>
    </row>
    <row r="90" spans="1:19" s="339" customFormat="1" ht="27.75" customHeight="1" x14ac:dyDescent="0.15">
      <c r="A90" s="688"/>
      <c r="B90" s="689"/>
      <c r="C90" s="586"/>
      <c r="D90" s="447" t="s">
        <v>6818</v>
      </c>
      <c r="E90" s="586"/>
      <c r="F90" s="368">
        <v>344.75</v>
      </c>
      <c r="G90" s="368" t="s">
        <v>4096</v>
      </c>
      <c r="H90" s="587"/>
      <c r="I90" s="457" t="s">
        <v>6755</v>
      </c>
      <c r="J90" s="237" t="s">
        <v>6819</v>
      </c>
      <c r="K90" s="454" t="s">
        <v>1113</v>
      </c>
      <c r="L90" s="455"/>
      <c r="M90" s="454" t="s">
        <v>1113</v>
      </c>
      <c r="N90" s="455"/>
      <c r="O90" s="456"/>
      <c r="P90" s="456"/>
      <c r="Q90" s="456" t="s">
        <v>1113</v>
      </c>
      <c r="R90" s="456"/>
      <c r="S90" s="333"/>
    </row>
    <row r="91" spans="1:19" s="339" customFormat="1" ht="45.75" customHeight="1" x14ac:dyDescent="0.15">
      <c r="A91" s="460">
        <v>42</v>
      </c>
      <c r="B91" s="239" t="s">
        <v>6971</v>
      </c>
      <c r="C91" s="447" t="s">
        <v>6972</v>
      </c>
      <c r="D91" s="447" t="s">
        <v>6973</v>
      </c>
      <c r="E91" s="447" t="s">
        <v>6974</v>
      </c>
      <c r="F91" s="368">
        <v>9750</v>
      </c>
      <c r="G91" s="368" t="s">
        <v>4240</v>
      </c>
      <c r="H91" s="448">
        <v>42863</v>
      </c>
      <c r="I91" s="457" t="s">
        <v>6975</v>
      </c>
      <c r="J91" s="237" t="s">
        <v>6976</v>
      </c>
      <c r="K91" s="454" t="s">
        <v>1113</v>
      </c>
      <c r="L91" s="455"/>
      <c r="M91" s="454" t="s">
        <v>1113</v>
      </c>
      <c r="N91" s="455"/>
      <c r="O91" s="456"/>
      <c r="P91" s="456"/>
      <c r="Q91" s="456" t="s">
        <v>1113</v>
      </c>
      <c r="R91" s="456"/>
      <c r="S91" s="333"/>
    </row>
    <row r="92" spans="1:19" s="339" customFormat="1" ht="38.25" customHeight="1" x14ac:dyDescent="0.15">
      <c r="A92" s="688">
        <v>43</v>
      </c>
      <c r="B92" s="689" t="s">
        <v>6820</v>
      </c>
      <c r="C92" s="586" t="s">
        <v>6977</v>
      </c>
      <c r="D92" s="447" t="s">
        <v>4691</v>
      </c>
      <c r="E92" s="586" t="s">
        <v>6821</v>
      </c>
      <c r="F92" s="368">
        <v>15691.61</v>
      </c>
      <c r="G92" s="368" t="s">
        <v>4096</v>
      </c>
      <c r="H92" s="587">
        <v>42810</v>
      </c>
      <c r="I92" s="457" t="s">
        <v>6822</v>
      </c>
      <c r="J92" s="237" t="s">
        <v>6823</v>
      </c>
      <c r="K92" s="454" t="s">
        <v>1113</v>
      </c>
      <c r="L92" s="455"/>
      <c r="M92" s="454" t="s">
        <v>1113</v>
      </c>
      <c r="N92" s="455"/>
      <c r="O92" s="456" t="s">
        <v>1113</v>
      </c>
      <c r="P92" s="456"/>
      <c r="Q92" s="456"/>
      <c r="R92" s="456"/>
      <c r="S92" s="333"/>
    </row>
    <row r="93" spans="1:19" s="339" customFormat="1" ht="22.5" x14ac:dyDescent="0.15">
      <c r="A93" s="688"/>
      <c r="B93" s="689"/>
      <c r="C93" s="586"/>
      <c r="D93" s="447" t="s">
        <v>5391</v>
      </c>
      <c r="E93" s="586"/>
      <c r="F93" s="368">
        <v>4568</v>
      </c>
      <c r="G93" s="368" t="s">
        <v>4096</v>
      </c>
      <c r="H93" s="587"/>
      <c r="I93" s="457" t="s">
        <v>6824</v>
      </c>
      <c r="J93" s="237" t="s">
        <v>6825</v>
      </c>
      <c r="K93" s="454" t="s">
        <v>1113</v>
      </c>
      <c r="L93" s="455"/>
      <c r="M93" s="454" t="s">
        <v>1113</v>
      </c>
      <c r="N93" s="455"/>
      <c r="O93" s="456" t="s">
        <v>1113</v>
      </c>
      <c r="P93" s="456"/>
      <c r="Q93" s="456"/>
      <c r="R93" s="456"/>
      <c r="S93" s="333"/>
    </row>
    <row r="94" spans="1:19" s="339" customFormat="1" ht="30.75" customHeight="1" x14ac:dyDescent="0.15">
      <c r="A94" s="688">
        <v>44</v>
      </c>
      <c r="B94" s="689" t="s">
        <v>6826</v>
      </c>
      <c r="C94" s="586" t="s">
        <v>6978</v>
      </c>
      <c r="D94" s="447" t="s">
        <v>6827</v>
      </c>
      <c r="E94" s="586" t="s">
        <v>6828</v>
      </c>
      <c r="F94" s="368">
        <v>865.7</v>
      </c>
      <c r="G94" s="368" t="s">
        <v>4096</v>
      </c>
      <c r="H94" s="587">
        <v>42800</v>
      </c>
      <c r="I94" s="457" t="s">
        <v>6829</v>
      </c>
      <c r="J94" s="237" t="s">
        <v>6830</v>
      </c>
      <c r="K94" s="454" t="s">
        <v>1113</v>
      </c>
      <c r="L94" s="455"/>
      <c r="M94" s="454" t="s">
        <v>1113</v>
      </c>
      <c r="N94" s="455"/>
      <c r="O94" s="456"/>
      <c r="P94" s="456"/>
      <c r="Q94" s="456" t="s">
        <v>1113</v>
      </c>
      <c r="R94" s="456"/>
      <c r="S94" s="333"/>
    </row>
    <row r="95" spans="1:19" s="339" customFormat="1" ht="26.25" customHeight="1" x14ac:dyDescent="0.15">
      <c r="A95" s="688"/>
      <c r="B95" s="689"/>
      <c r="C95" s="586"/>
      <c r="D95" s="447" t="s">
        <v>5947</v>
      </c>
      <c r="E95" s="586"/>
      <c r="F95" s="368">
        <v>99</v>
      </c>
      <c r="G95" s="368" t="s">
        <v>4096</v>
      </c>
      <c r="H95" s="587"/>
      <c r="I95" s="457" t="s">
        <v>6831</v>
      </c>
      <c r="J95" s="237" t="s">
        <v>6832</v>
      </c>
      <c r="K95" s="454" t="s">
        <v>1113</v>
      </c>
      <c r="L95" s="455"/>
      <c r="M95" s="454" t="s">
        <v>1113</v>
      </c>
      <c r="N95" s="455"/>
      <c r="O95" s="456"/>
      <c r="P95" s="456"/>
      <c r="Q95" s="456" t="s">
        <v>1113</v>
      </c>
      <c r="R95" s="456"/>
      <c r="S95" s="333"/>
    </row>
    <row r="96" spans="1:19" s="339" customFormat="1" ht="21.75" customHeight="1" x14ac:dyDescent="0.15">
      <c r="A96" s="688">
        <v>45</v>
      </c>
      <c r="B96" s="689" t="s">
        <v>6833</v>
      </c>
      <c r="C96" s="586" t="s">
        <v>6979</v>
      </c>
      <c r="D96" s="447" t="s">
        <v>3944</v>
      </c>
      <c r="E96" s="690" t="s">
        <v>4130</v>
      </c>
      <c r="F96" s="368">
        <v>169.5</v>
      </c>
      <c r="G96" s="368" t="s">
        <v>3962</v>
      </c>
      <c r="H96" s="587">
        <v>42790</v>
      </c>
      <c r="I96" s="692" t="s">
        <v>6834</v>
      </c>
      <c r="J96" s="237" t="s">
        <v>6835</v>
      </c>
      <c r="K96" s="454" t="s">
        <v>1113</v>
      </c>
      <c r="L96" s="455"/>
      <c r="M96" s="454" t="s">
        <v>1113</v>
      </c>
      <c r="N96" s="455"/>
      <c r="O96" s="456" t="s">
        <v>1113</v>
      </c>
      <c r="P96" s="456"/>
      <c r="Q96" s="456"/>
      <c r="R96" s="456"/>
      <c r="S96" s="333"/>
    </row>
    <row r="97" spans="1:19" s="339" customFormat="1" ht="18.75" x14ac:dyDescent="0.15">
      <c r="A97" s="688"/>
      <c r="B97" s="689"/>
      <c r="C97" s="586"/>
      <c r="D97" s="447" t="s">
        <v>3947</v>
      </c>
      <c r="E97" s="690"/>
      <c r="F97" s="368">
        <v>169.5</v>
      </c>
      <c r="G97" s="368" t="s">
        <v>3962</v>
      </c>
      <c r="H97" s="587"/>
      <c r="I97" s="692"/>
      <c r="J97" s="237" t="s">
        <v>6836</v>
      </c>
      <c r="K97" s="454" t="s">
        <v>1113</v>
      </c>
      <c r="L97" s="455"/>
      <c r="M97" s="454" t="s">
        <v>1113</v>
      </c>
      <c r="N97" s="455"/>
      <c r="O97" s="456" t="s">
        <v>1113</v>
      </c>
      <c r="P97" s="456"/>
      <c r="Q97" s="456"/>
      <c r="R97" s="456"/>
      <c r="S97" s="333"/>
    </row>
    <row r="98" spans="1:19" s="339" customFormat="1" ht="33.75" x14ac:dyDescent="0.15">
      <c r="A98" s="460">
        <v>46</v>
      </c>
      <c r="B98" s="239" t="s">
        <v>6980</v>
      </c>
      <c r="C98" s="447" t="s">
        <v>6981</v>
      </c>
      <c r="D98" s="447" t="s">
        <v>4247</v>
      </c>
      <c r="E98" s="447" t="s">
        <v>6982</v>
      </c>
      <c r="F98" s="368">
        <v>40000</v>
      </c>
      <c r="G98" s="368" t="s">
        <v>4240</v>
      </c>
      <c r="H98" s="448">
        <v>42874</v>
      </c>
      <c r="I98" s="457" t="s">
        <v>6983</v>
      </c>
      <c r="J98" s="237" t="s">
        <v>6984</v>
      </c>
      <c r="K98" s="454" t="s">
        <v>1113</v>
      </c>
      <c r="L98" s="455"/>
      <c r="M98" s="454" t="s">
        <v>1113</v>
      </c>
      <c r="N98" s="455"/>
      <c r="O98" s="456" t="s">
        <v>1113</v>
      </c>
      <c r="P98" s="456"/>
      <c r="Q98" s="456"/>
      <c r="R98" s="456"/>
      <c r="S98" s="333"/>
    </row>
    <row r="99" spans="1:19" s="339" customFormat="1" ht="24.75" customHeight="1" x14ac:dyDescent="0.15">
      <c r="A99" s="688">
        <v>47</v>
      </c>
      <c r="B99" s="689" t="s">
        <v>6837</v>
      </c>
      <c r="C99" s="586" t="s">
        <v>6985</v>
      </c>
      <c r="D99" s="447" t="s">
        <v>75</v>
      </c>
      <c r="E99" s="586" t="s">
        <v>6769</v>
      </c>
      <c r="F99" s="368">
        <v>1491.12</v>
      </c>
      <c r="G99" s="368" t="s">
        <v>4096</v>
      </c>
      <c r="H99" s="587">
        <v>42800</v>
      </c>
      <c r="I99" s="457" t="s">
        <v>6838</v>
      </c>
      <c r="J99" s="237" t="s">
        <v>6839</v>
      </c>
      <c r="K99" s="454" t="s">
        <v>1113</v>
      </c>
      <c r="L99" s="455"/>
      <c r="M99" s="454" t="s">
        <v>1113</v>
      </c>
      <c r="N99" s="455"/>
      <c r="O99" s="456" t="s">
        <v>1113</v>
      </c>
      <c r="P99" s="456"/>
      <c r="Q99" s="456"/>
      <c r="R99" s="456"/>
      <c r="S99" s="333"/>
    </row>
    <row r="100" spans="1:19" s="339" customFormat="1" ht="24" customHeight="1" x14ac:dyDescent="0.15">
      <c r="A100" s="688"/>
      <c r="B100" s="689"/>
      <c r="C100" s="586"/>
      <c r="D100" s="447" t="s">
        <v>4844</v>
      </c>
      <c r="E100" s="586"/>
      <c r="F100" s="368">
        <v>2466.79</v>
      </c>
      <c r="G100" s="368" t="s">
        <v>4096</v>
      </c>
      <c r="H100" s="587"/>
      <c r="I100" s="457" t="s">
        <v>6840</v>
      </c>
      <c r="J100" s="237" t="s">
        <v>6841</v>
      </c>
      <c r="K100" s="454" t="s">
        <v>1113</v>
      </c>
      <c r="L100" s="455"/>
      <c r="M100" s="454" t="s">
        <v>1113</v>
      </c>
      <c r="N100" s="455"/>
      <c r="O100" s="456" t="s">
        <v>1113</v>
      </c>
      <c r="P100" s="456"/>
      <c r="Q100" s="456"/>
      <c r="R100" s="456"/>
      <c r="S100" s="333"/>
    </row>
    <row r="101" spans="1:19" s="339" customFormat="1" ht="33.75" customHeight="1" x14ac:dyDescent="0.15">
      <c r="A101" s="460">
        <v>48</v>
      </c>
      <c r="B101" s="239" t="s">
        <v>6842</v>
      </c>
      <c r="C101" s="447" t="s">
        <v>6986</v>
      </c>
      <c r="D101" s="447" t="s">
        <v>6890</v>
      </c>
      <c r="E101" s="447" t="s">
        <v>6843</v>
      </c>
      <c r="F101" s="368">
        <v>1650</v>
      </c>
      <c r="G101" s="368" t="s">
        <v>4096</v>
      </c>
      <c r="H101" s="448">
        <v>42802</v>
      </c>
      <c r="I101" s="457" t="s">
        <v>6844</v>
      </c>
      <c r="J101" s="237" t="s">
        <v>6845</v>
      </c>
      <c r="K101" s="454" t="s">
        <v>1113</v>
      </c>
      <c r="L101" s="455"/>
      <c r="M101" s="454" t="s">
        <v>1113</v>
      </c>
      <c r="N101" s="455"/>
      <c r="O101" s="456"/>
      <c r="P101" s="456"/>
      <c r="Q101" s="456" t="s">
        <v>1113</v>
      </c>
      <c r="R101" s="456"/>
      <c r="S101" s="333"/>
    </row>
    <row r="102" spans="1:19" s="339" customFormat="1" ht="18.75" x14ac:dyDescent="0.15">
      <c r="A102" s="688">
        <v>49</v>
      </c>
      <c r="B102" s="689" t="s">
        <v>6987</v>
      </c>
      <c r="C102" s="586" t="s">
        <v>6988</v>
      </c>
      <c r="D102" s="459" t="s">
        <v>6989</v>
      </c>
      <c r="E102" s="586" t="s">
        <v>6990</v>
      </c>
      <c r="F102" s="368">
        <v>490</v>
      </c>
      <c r="G102" s="368" t="s">
        <v>4220</v>
      </c>
      <c r="H102" s="587">
        <v>42849</v>
      </c>
      <c r="I102" s="587" t="s">
        <v>6844</v>
      </c>
      <c r="J102" s="237" t="s">
        <v>6991</v>
      </c>
      <c r="K102" s="454" t="s">
        <v>1113</v>
      </c>
      <c r="L102" s="455"/>
      <c r="M102" s="454" t="s">
        <v>1113</v>
      </c>
      <c r="N102" s="455"/>
      <c r="O102" s="456" t="s">
        <v>1113</v>
      </c>
      <c r="P102" s="456"/>
      <c r="Q102" s="456"/>
      <c r="R102" s="456"/>
      <c r="S102" s="333"/>
    </row>
    <row r="103" spans="1:19" s="339" customFormat="1" ht="18.75" x14ac:dyDescent="0.15">
      <c r="A103" s="688"/>
      <c r="B103" s="689"/>
      <c r="C103" s="586"/>
      <c r="D103" s="459" t="s">
        <v>6992</v>
      </c>
      <c r="E103" s="586"/>
      <c r="F103" s="368">
        <v>250</v>
      </c>
      <c r="G103" s="368" t="s">
        <v>4220</v>
      </c>
      <c r="H103" s="587"/>
      <c r="I103" s="587"/>
      <c r="J103" s="237" t="s">
        <v>6993</v>
      </c>
      <c r="K103" s="454" t="s">
        <v>1113</v>
      </c>
      <c r="L103" s="455"/>
      <c r="M103" s="454" t="s">
        <v>1113</v>
      </c>
      <c r="N103" s="455"/>
      <c r="O103" s="456" t="s">
        <v>1113</v>
      </c>
      <c r="P103" s="456"/>
      <c r="Q103" s="456"/>
      <c r="R103" s="456"/>
      <c r="S103" s="333"/>
    </row>
    <row r="104" spans="1:19" s="339" customFormat="1" ht="18.75" x14ac:dyDescent="0.15">
      <c r="A104" s="688"/>
      <c r="B104" s="689"/>
      <c r="C104" s="586"/>
      <c r="D104" s="459" t="s">
        <v>6994</v>
      </c>
      <c r="E104" s="586"/>
      <c r="F104" s="368">
        <v>250</v>
      </c>
      <c r="G104" s="368" t="s">
        <v>4220</v>
      </c>
      <c r="H104" s="587"/>
      <c r="I104" s="587"/>
      <c r="J104" s="237" t="s">
        <v>6995</v>
      </c>
      <c r="K104" s="454" t="s">
        <v>1113</v>
      </c>
      <c r="L104" s="455"/>
      <c r="M104" s="454" t="s">
        <v>1113</v>
      </c>
      <c r="N104" s="455"/>
      <c r="O104" s="456" t="s">
        <v>1113</v>
      </c>
      <c r="P104" s="456"/>
      <c r="Q104" s="456"/>
      <c r="R104" s="456"/>
      <c r="S104" s="333"/>
    </row>
    <row r="105" spans="1:19" s="339" customFormat="1" ht="18.75" x14ac:dyDescent="0.15">
      <c r="A105" s="688"/>
      <c r="B105" s="689"/>
      <c r="C105" s="586"/>
      <c r="D105" s="459" t="s">
        <v>6996</v>
      </c>
      <c r="E105" s="586"/>
      <c r="F105" s="368">
        <v>1830.5</v>
      </c>
      <c r="G105" s="368" t="s">
        <v>4220</v>
      </c>
      <c r="H105" s="587"/>
      <c r="I105" s="587"/>
      <c r="J105" s="237" t="s">
        <v>6997</v>
      </c>
      <c r="K105" s="454" t="s">
        <v>1113</v>
      </c>
      <c r="L105" s="455"/>
      <c r="M105" s="454" t="s">
        <v>1113</v>
      </c>
      <c r="N105" s="455"/>
      <c r="O105" s="456" t="s">
        <v>1113</v>
      </c>
      <c r="P105" s="456"/>
      <c r="Q105" s="456"/>
      <c r="R105" s="456"/>
      <c r="S105" s="333"/>
    </row>
    <row r="106" spans="1:19" s="339" customFormat="1" ht="33.75" customHeight="1" x14ac:dyDescent="0.15">
      <c r="A106" s="688">
        <v>50</v>
      </c>
      <c r="B106" s="689" t="s">
        <v>6998</v>
      </c>
      <c r="C106" s="586" t="s">
        <v>6999</v>
      </c>
      <c r="D106" s="447" t="s">
        <v>6678</v>
      </c>
      <c r="E106" s="586" t="s">
        <v>7000</v>
      </c>
      <c r="F106" s="368">
        <f>17999.1+1810+1200</f>
        <v>21009.1</v>
      </c>
      <c r="G106" s="368" t="s">
        <v>4240</v>
      </c>
      <c r="H106" s="448">
        <v>42863</v>
      </c>
      <c r="I106" s="457" t="s">
        <v>7001</v>
      </c>
      <c r="J106" s="237" t="s">
        <v>7002</v>
      </c>
      <c r="K106" s="454" t="s">
        <v>1113</v>
      </c>
      <c r="L106" s="455"/>
      <c r="M106" s="454" t="s">
        <v>1113</v>
      </c>
      <c r="N106" s="455"/>
      <c r="O106" s="456" t="s">
        <v>1113</v>
      </c>
      <c r="P106" s="456"/>
      <c r="Q106" s="456"/>
      <c r="R106" s="456"/>
      <c r="S106" s="429"/>
    </row>
    <row r="107" spans="1:19" s="339" customFormat="1" ht="33.75" customHeight="1" x14ac:dyDescent="0.15">
      <c r="A107" s="688"/>
      <c r="B107" s="689"/>
      <c r="C107" s="586"/>
      <c r="D107" s="447" t="s">
        <v>7003</v>
      </c>
      <c r="E107" s="586"/>
      <c r="F107" s="368">
        <f>2542.5+600+500</f>
        <v>3642.5</v>
      </c>
      <c r="G107" s="368" t="s">
        <v>4240</v>
      </c>
      <c r="H107" s="448">
        <v>42863</v>
      </c>
      <c r="I107" s="457" t="s">
        <v>7001</v>
      </c>
      <c r="J107" s="237" t="s">
        <v>7004</v>
      </c>
      <c r="K107" s="454"/>
      <c r="L107" s="455"/>
      <c r="M107" s="454"/>
      <c r="N107" s="455"/>
      <c r="O107" s="456"/>
      <c r="P107" s="456"/>
      <c r="Q107" s="456"/>
      <c r="R107" s="456"/>
      <c r="S107" s="429" t="s">
        <v>7344</v>
      </c>
    </row>
    <row r="108" spans="1:19" s="339" customFormat="1" ht="18.75" x14ac:dyDescent="0.15">
      <c r="A108" s="688">
        <v>51</v>
      </c>
      <c r="B108" s="689" t="s">
        <v>7005</v>
      </c>
      <c r="C108" s="586" t="s">
        <v>7006</v>
      </c>
      <c r="D108" s="447" t="s">
        <v>4088</v>
      </c>
      <c r="E108" s="586" t="s">
        <v>7007</v>
      </c>
      <c r="F108" s="368">
        <v>284.45999999999998</v>
      </c>
      <c r="G108" s="368" t="s">
        <v>4220</v>
      </c>
      <c r="H108" s="448">
        <v>42843</v>
      </c>
      <c r="I108" s="457" t="s">
        <v>7008</v>
      </c>
      <c r="J108" s="237" t="s">
        <v>7009</v>
      </c>
      <c r="K108" s="454" t="s">
        <v>1113</v>
      </c>
      <c r="L108" s="455"/>
      <c r="M108" s="454" t="s">
        <v>1113</v>
      </c>
      <c r="N108" s="455"/>
      <c r="O108" s="456"/>
      <c r="P108" s="456"/>
      <c r="Q108" s="456" t="s">
        <v>1113</v>
      </c>
      <c r="R108" s="456"/>
      <c r="S108" s="333"/>
    </row>
    <row r="109" spans="1:19" s="339" customFormat="1" ht="18.75" x14ac:dyDescent="0.15">
      <c r="A109" s="688"/>
      <c r="B109" s="689"/>
      <c r="C109" s="586"/>
      <c r="D109" s="447" t="s">
        <v>7010</v>
      </c>
      <c r="E109" s="586"/>
      <c r="F109" s="368">
        <v>122.02</v>
      </c>
      <c r="G109" s="368" t="s">
        <v>4220</v>
      </c>
      <c r="H109" s="448">
        <v>42843</v>
      </c>
      <c r="I109" s="457" t="s">
        <v>7011</v>
      </c>
      <c r="J109" s="237" t="s">
        <v>7012</v>
      </c>
      <c r="K109" s="454" t="s">
        <v>1113</v>
      </c>
      <c r="L109" s="455"/>
      <c r="M109" s="454" t="s">
        <v>1113</v>
      </c>
      <c r="N109" s="455"/>
      <c r="O109" s="456"/>
      <c r="P109" s="456"/>
      <c r="Q109" s="456" t="s">
        <v>1113</v>
      </c>
      <c r="R109" s="456"/>
      <c r="S109" s="333"/>
    </row>
    <row r="110" spans="1:19" s="339" customFormat="1" ht="18.75" x14ac:dyDescent="0.15">
      <c r="A110" s="688"/>
      <c r="B110" s="689"/>
      <c r="C110" s="586"/>
      <c r="D110" s="447" t="s">
        <v>6850</v>
      </c>
      <c r="E110" s="586"/>
      <c r="F110" s="368">
        <v>619.5</v>
      </c>
      <c r="G110" s="368" t="s">
        <v>4220</v>
      </c>
      <c r="H110" s="448">
        <v>42843</v>
      </c>
      <c r="I110" s="457" t="s">
        <v>7013</v>
      </c>
      <c r="J110" s="237" t="s">
        <v>7014</v>
      </c>
      <c r="K110" s="454" t="s">
        <v>1113</v>
      </c>
      <c r="L110" s="455"/>
      <c r="M110" s="454" t="s">
        <v>1113</v>
      </c>
      <c r="N110" s="455"/>
      <c r="O110" s="456"/>
      <c r="P110" s="456"/>
      <c r="Q110" s="456" t="s">
        <v>1113</v>
      </c>
      <c r="R110" s="456"/>
      <c r="S110" s="333"/>
    </row>
    <row r="111" spans="1:19" s="339" customFormat="1" ht="28.5" customHeight="1" x14ac:dyDescent="0.15">
      <c r="A111" s="688">
        <v>52</v>
      </c>
      <c r="B111" s="689" t="s">
        <v>6846</v>
      </c>
      <c r="C111" s="586" t="s">
        <v>7015</v>
      </c>
      <c r="D111" s="447" t="s">
        <v>5216</v>
      </c>
      <c r="E111" s="586" t="s">
        <v>6847</v>
      </c>
      <c r="F111" s="368">
        <v>1499.75</v>
      </c>
      <c r="G111" s="368" t="s">
        <v>4096</v>
      </c>
      <c r="H111" s="448">
        <v>42817</v>
      </c>
      <c r="I111" s="457" t="s">
        <v>6848</v>
      </c>
      <c r="J111" s="237" t="s">
        <v>6849</v>
      </c>
      <c r="K111" s="454" t="s">
        <v>1113</v>
      </c>
      <c r="L111" s="455"/>
      <c r="M111" s="454" t="s">
        <v>1113</v>
      </c>
      <c r="N111" s="455"/>
      <c r="O111" s="456" t="s">
        <v>1113</v>
      </c>
      <c r="P111" s="456"/>
      <c r="Q111" s="456"/>
      <c r="R111" s="456"/>
      <c r="S111" s="333"/>
    </row>
    <row r="112" spans="1:19" s="339" customFormat="1" ht="26.25" customHeight="1" x14ac:dyDescent="0.15">
      <c r="A112" s="688"/>
      <c r="B112" s="689"/>
      <c r="C112" s="586"/>
      <c r="D112" s="447" t="s">
        <v>6850</v>
      </c>
      <c r="E112" s="586"/>
      <c r="F112" s="368">
        <v>500</v>
      </c>
      <c r="G112" s="368" t="s">
        <v>4096</v>
      </c>
      <c r="H112" s="448">
        <v>42817</v>
      </c>
      <c r="I112" s="457" t="s">
        <v>6851</v>
      </c>
      <c r="J112" s="237" t="s">
        <v>6852</v>
      </c>
      <c r="K112" s="454" t="s">
        <v>1113</v>
      </c>
      <c r="L112" s="455"/>
      <c r="M112" s="454" t="s">
        <v>1113</v>
      </c>
      <c r="N112" s="455"/>
      <c r="O112" s="456" t="s">
        <v>1113</v>
      </c>
      <c r="P112" s="456"/>
      <c r="Q112" s="456"/>
      <c r="R112" s="456"/>
      <c r="S112" s="333"/>
    </row>
    <row r="113" spans="1:19" s="339" customFormat="1" ht="36" customHeight="1" x14ac:dyDescent="0.15">
      <c r="A113" s="460">
        <v>53</v>
      </c>
      <c r="B113" s="239" t="s">
        <v>6853</v>
      </c>
      <c r="C113" s="447" t="s">
        <v>7320</v>
      </c>
      <c r="D113" s="447" t="s">
        <v>6854</v>
      </c>
      <c r="E113" s="447" t="s">
        <v>7016</v>
      </c>
      <c r="F113" s="368">
        <v>5000</v>
      </c>
      <c r="G113" s="368" t="s">
        <v>4096</v>
      </c>
      <c r="H113" s="448">
        <v>42810</v>
      </c>
      <c r="I113" s="457" t="s">
        <v>6855</v>
      </c>
      <c r="J113" s="237" t="s">
        <v>6856</v>
      </c>
      <c r="K113" s="454" t="s">
        <v>1113</v>
      </c>
      <c r="L113" s="455"/>
      <c r="M113" s="454" t="s">
        <v>1113</v>
      </c>
      <c r="N113" s="455"/>
      <c r="O113" s="456" t="s">
        <v>1113</v>
      </c>
      <c r="P113" s="456"/>
      <c r="Q113" s="456"/>
      <c r="R113" s="456"/>
      <c r="S113" s="429"/>
    </row>
    <row r="114" spans="1:19" s="339" customFormat="1" ht="33.75" x14ac:dyDescent="0.15">
      <c r="A114" s="460">
        <v>54</v>
      </c>
      <c r="B114" s="239" t="s">
        <v>6857</v>
      </c>
      <c r="C114" s="447" t="s">
        <v>7321</v>
      </c>
      <c r="D114" s="447" t="s">
        <v>6764</v>
      </c>
      <c r="E114" s="447" t="s">
        <v>6858</v>
      </c>
      <c r="F114" s="368">
        <v>510</v>
      </c>
      <c r="G114" s="368" t="s">
        <v>4096</v>
      </c>
      <c r="H114" s="448">
        <v>42809</v>
      </c>
      <c r="I114" s="457" t="s">
        <v>6859</v>
      </c>
      <c r="J114" s="237" t="s">
        <v>6860</v>
      </c>
      <c r="K114" s="454" t="s">
        <v>1113</v>
      </c>
      <c r="L114" s="455"/>
      <c r="M114" s="454" t="s">
        <v>1113</v>
      </c>
      <c r="N114" s="455"/>
      <c r="O114" s="456" t="s">
        <v>1113</v>
      </c>
      <c r="P114" s="456"/>
      <c r="Q114" s="456"/>
      <c r="R114" s="456"/>
      <c r="S114" s="333"/>
    </row>
    <row r="115" spans="1:19" s="339" customFormat="1" ht="56.25" x14ac:dyDescent="0.15">
      <c r="A115" s="460">
        <v>55</v>
      </c>
      <c r="B115" s="239" t="s">
        <v>6861</v>
      </c>
      <c r="C115" s="447" t="s">
        <v>7017</v>
      </c>
      <c r="D115" s="447" t="s">
        <v>6850</v>
      </c>
      <c r="E115" s="447" t="s">
        <v>6891</v>
      </c>
      <c r="F115" s="368">
        <v>600</v>
      </c>
      <c r="G115" s="368" t="s">
        <v>4096</v>
      </c>
      <c r="H115" s="448">
        <v>42811</v>
      </c>
      <c r="I115" s="457" t="s">
        <v>6862</v>
      </c>
      <c r="J115" s="237" t="s">
        <v>6863</v>
      </c>
      <c r="K115" s="454" t="s">
        <v>1113</v>
      </c>
      <c r="L115" s="455"/>
      <c r="M115" s="454" t="s">
        <v>1113</v>
      </c>
      <c r="N115" s="455"/>
      <c r="O115" s="456"/>
      <c r="P115" s="456"/>
      <c r="Q115" s="456" t="s">
        <v>1113</v>
      </c>
      <c r="R115" s="456"/>
      <c r="S115" s="333"/>
    </row>
    <row r="116" spans="1:19" s="339" customFormat="1" ht="18.75" x14ac:dyDescent="0.15">
      <c r="A116" s="688">
        <v>56</v>
      </c>
      <c r="B116" s="689" t="s">
        <v>6864</v>
      </c>
      <c r="C116" s="586" t="s">
        <v>7018</v>
      </c>
      <c r="D116" s="447" t="s">
        <v>6865</v>
      </c>
      <c r="E116" s="586" t="s">
        <v>6892</v>
      </c>
      <c r="F116" s="368">
        <v>759.3</v>
      </c>
      <c r="G116" s="368" t="s">
        <v>4096</v>
      </c>
      <c r="H116" s="587">
        <v>42816</v>
      </c>
      <c r="I116" s="692" t="s">
        <v>6866</v>
      </c>
      <c r="J116" s="237" t="s">
        <v>6867</v>
      </c>
      <c r="K116" s="454" t="s">
        <v>1113</v>
      </c>
      <c r="L116" s="455"/>
      <c r="M116" s="454" t="s">
        <v>1113</v>
      </c>
      <c r="N116" s="455"/>
      <c r="O116" s="456" t="s">
        <v>1113</v>
      </c>
      <c r="P116" s="456"/>
      <c r="Q116" s="456"/>
      <c r="R116" s="456"/>
      <c r="S116" s="333"/>
    </row>
    <row r="117" spans="1:19" s="339" customFormat="1" ht="18.75" x14ac:dyDescent="0.15">
      <c r="A117" s="688"/>
      <c r="B117" s="689"/>
      <c r="C117" s="586"/>
      <c r="D117" s="447" t="s">
        <v>6868</v>
      </c>
      <c r="E117" s="586"/>
      <c r="F117" s="368">
        <v>664.5</v>
      </c>
      <c r="G117" s="368" t="s">
        <v>4096</v>
      </c>
      <c r="H117" s="587"/>
      <c r="I117" s="692"/>
      <c r="J117" s="237" t="s">
        <v>6869</v>
      </c>
      <c r="K117" s="454" t="s">
        <v>1113</v>
      </c>
      <c r="L117" s="455"/>
      <c r="M117" s="454" t="s">
        <v>1113</v>
      </c>
      <c r="N117" s="455"/>
      <c r="O117" s="456" t="s">
        <v>1113</v>
      </c>
      <c r="P117" s="456"/>
      <c r="Q117" s="456"/>
      <c r="R117" s="456"/>
      <c r="S117" s="333"/>
    </row>
    <row r="118" spans="1:19" s="339" customFormat="1" ht="22.5" x14ac:dyDescent="0.15">
      <c r="A118" s="688"/>
      <c r="B118" s="689"/>
      <c r="C118" s="586"/>
      <c r="D118" s="447" t="s">
        <v>6870</v>
      </c>
      <c r="E118" s="586"/>
      <c r="F118" s="368">
        <v>341.1</v>
      </c>
      <c r="G118" s="368" t="s">
        <v>4096</v>
      </c>
      <c r="H118" s="587"/>
      <c r="I118" s="692"/>
      <c r="J118" s="237" t="s">
        <v>6871</v>
      </c>
      <c r="K118" s="454" t="s">
        <v>1113</v>
      </c>
      <c r="L118" s="455"/>
      <c r="M118" s="454" t="s">
        <v>1113</v>
      </c>
      <c r="N118" s="455"/>
      <c r="O118" s="456" t="s">
        <v>1113</v>
      </c>
      <c r="P118" s="456"/>
      <c r="Q118" s="456"/>
      <c r="R118" s="456"/>
      <c r="S118" s="333"/>
    </row>
    <row r="119" spans="1:19" s="339" customFormat="1" ht="18.75" x14ac:dyDescent="0.15">
      <c r="A119" s="688"/>
      <c r="B119" s="689"/>
      <c r="C119" s="586"/>
      <c r="D119" s="447" t="s">
        <v>6872</v>
      </c>
      <c r="E119" s="586"/>
      <c r="F119" s="368">
        <v>542.4</v>
      </c>
      <c r="G119" s="368" t="s">
        <v>4096</v>
      </c>
      <c r="H119" s="587"/>
      <c r="I119" s="692"/>
      <c r="J119" s="237" t="s">
        <v>6873</v>
      </c>
      <c r="K119" s="454" t="s">
        <v>1113</v>
      </c>
      <c r="L119" s="455"/>
      <c r="M119" s="454" t="s">
        <v>1113</v>
      </c>
      <c r="N119" s="455"/>
      <c r="O119" s="456" t="s">
        <v>1113</v>
      </c>
      <c r="P119" s="456"/>
      <c r="Q119" s="456"/>
      <c r="R119" s="456"/>
      <c r="S119" s="333"/>
    </row>
    <row r="120" spans="1:19" s="339" customFormat="1" ht="22.5" x14ac:dyDescent="0.15">
      <c r="A120" s="688"/>
      <c r="B120" s="689"/>
      <c r="C120" s="586"/>
      <c r="D120" s="447" t="s">
        <v>6874</v>
      </c>
      <c r="E120" s="586"/>
      <c r="F120" s="368">
        <v>588</v>
      </c>
      <c r="G120" s="368" t="s">
        <v>4096</v>
      </c>
      <c r="H120" s="587"/>
      <c r="I120" s="692"/>
      <c r="J120" s="237" t="s">
        <v>6875</v>
      </c>
      <c r="K120" s="454" t="s">
        <v>1113</v>
      </c>
      <c r="L120" s="455"/>
      <c r="M120" s="454" t="s">
        <v>1113</v>
      </c>
      <c r="N120" s="455"/>
      <c r="O120" s="456" t="s">
        <v>1113</v>
      </c>
      <c r="P120" s="456"/>
      <c r="Q120" s="456"/>
      <c r="R120" s="456"/>
      <c r="S120" s="333"/>
    </row>
    <row r="121" spans="1:19" s="339" customFormat="1" ht="45.75" customHeight="1" x14ac:dyDescent="0.15">
      <c r="A121" s="460">
        <v>57</v>
      </c>
      <c r="B121" s="239" t="s">
        <v>7019</v>
      </c>
      <c r="C121" s="447" t="s">
        <v>7020</v>
      </c>
      <c r="D121" s="447" t="s">
        <v>5281</v>
      </c>
      <c r="E121" s="447" t="s">
        <v>7021</v>
      </c>
      <c r="F121" s="368">
        <v>5000</v>
      </c>
      <c r="G121" s="368" t="s">
        <v>4220</v>
      </c>
      <c r="H121" s="448">
        <v>42849</v>
      </c>
      <c r="I121" s="457" t="s">
        <v>7022</v>
      </c>
      <c r="J121" s="237" t="s">
        <v>7023</v>
      </c>
      <c r="K121" s="454" t="s">
        <v>1113</v>
      </c>
      <c r="L121" s="455"/>
      <c r="M121" s="454" t="s">
        <v>1113</v>
      </c>
      <c r="N121" s="455"/>
      <c r="O121" s="456" t="s">
        <v>1113</v>
      </c>
      <c r="P121" s="456"/>
      <c r="Q121" s="456"/>
      <c r="R121" s="456"/>
      <c r="S121" s="429"/>
    </row>
    <row r="122" spans="1:19" s="339" customFormat="1" ht="22.5" x14ac:dyDescent="0.15">
      <c r="A122" s="460">
        <v>58</v>
      </c>
      <c r="B122" s="239" t="s">
        <v>7024</v>
      </c>
      <c r="C122" s="447" t="s">
        <v>7025</v>
      </c>
      <c r="D122" s="447" t="s">
        <v>12</v>
      </c>
      <c r="E122" s="447" t="s">
        <v>7026</v>
      </c>
      <c r="F122" s="368">
        <v>367.25</v>
      </c>
      <c r="G122" s="368" t="s">
        <v>4220</v>
      </c>
      <c r="H122" s="448">
        <v>42830</v>
      </c>
      <c r="I122" s="457" t="s">
        <v>7027</v>
      </c>
      <c r="J122" s="237" t="s">
        <v>7028</v>
      </c>
      <c r="K122" s="454" t="s">
        <v>1113</v>
      </c>
      <c r="L122" s="455"/>
      <c r="M122" s="454" t="s">
        <v>1113</v>
      </c>
      <c r="N122" s="455"/>
      <c r="O122" s="456" t="s">
        <v>1113</v>
      </c>
      <c r="P122" s="456"/>
      <c r="Q122" s="456"/>
      <c r="R122" s="456"/>
      <c r="S122" s="333"/>
    </row>
    <row r="123" spans="1:19" s="339" customFormat="1" ht="24.75" customHeight="1" x14ac:dyDescent="0.15">
      <c r="A123" s="688">
        <v>59</v>
      </c>
      <c r="B123" s="689" t="s">
        <v>6876</v>
      </c>
      <c r="C123" s="586" t="s">
        <v>7029</v>
      </c>
      <c r="D123" s="447" t="s">
        <v>3947</v>
      </c>
      <c r="E123" s="586" t="s">
        <v>6877</v>
      </c>
      <c r="F123" s="368">
        <v>759.36</v>
      </c>
      <c r="G123" s="368" t="s">
        <v>4096</v>
      </c>
      <c r="H123" s="448">
        <v>42822</v>
      </c>
      <c r="I123" s="457" t="s">
        <v>6878</v>
      </c>
      <c r="J123" s="237" t="s">
        <v>6879</v>
      </c>
      <c r="K123" s="454" t="s">
        <v>1113</v>
      </c>
      <c r="L123" s="455"/>
      <c r="M123" s="454" t="s">
        <v>1113</v>
      </c>
      <c r="N123" s="455"/>
      <c r="O123" s="456" t="s">
        <v>1113</v>
      </c>
      <c r="P123" s="456"/>
      <c r="Q123" s="456"/>
      <c r="R123" s="456"/>
      <c r="S123" s="333"/>
    </row>
    <row r="124" spans="1:19" s="339" customFormat="1" ht="31.5" customHeight="1" x14ac:dyDescent="0.15">
      <c r="A124" s="688"/>
      <c r="B124" s="689"/>
      <c r="C124" s="586"/>
      <c r="D124" s="447" t="s">
        <v>3944</v>
      </c>
      <c r="E124" s="586"/>
      <c r="F124" s="368">
        <v>759.36</v>
      </c>
      <c r="G124" s="368" t="s">
        <v>4096</v>
      </c>
      <c r="H124" s="448">
        <v>42822</v>
      </c>
      <c r="I124" s="457" t="s">
        <v>6878</v>
      </c>
      <c r="J124" s="237" t="s">
        <v>6880</v>
      </c>
      <c r="K124" s="454" t="s">
        <v>1113</v>
      </c>
      <c r="L124" s="455"/>
      <c r="M124" s="454" t="s">
        <v>1113</v>
      </c>
      <c r="N124" s="455"/>
      <c r="O124" s="456" t="s">
        <v>1113</v>
      </c>
      <c r="P124" s="456"/>
      <c r="Q124" s="456"/>
      <c r="R124" s="456"/>
      <c r="S124" s="333"/>
    </row>
    <row r="125" spans="1:19" s="339" customFormat="1" ht="33.75" x14ac:dyDescent="0.15">
      <c r="A125" s="460">
        <v>60</v>
      </c>
      <c r="B125" s="452" t="s">
        <v>7030</v>
      </c>
      <c r="C125" s="447" t="s">
        <v>7322</v>
      </c>
      <c r="D125" s="447" t="s">
        <v>7031</v>
      </c>
      <c r="E125" s="447" t="s">
        <v>7032</v>
      </c>
      <c r="F125" s="368">
        <v>1052.2</v>
      </c>
      <c r="G125" s="368" t="s">
        <v>4220</v>
      </c>
      <c r="H125" s="448">
        <v>42821</v>
      </c>
      <c r="I125" s="457" t="s">
        <v>7340</v>
      </c>
      <c r="J125" s="237" t="s">
        <v>7033</v>
      </c>
      <c r="K125" s="454" t="s">
        <v>1113</v>
      </c>
      <c r="L125" s="455"/>
      <c r="M125" s="454" t="s">
        <v>1113</v>
      </c>
      <c r="N125" s="455"/>
      <c r="O125" s="456" t="s">
        <v>1113</v>
      </c>
      <c r="P125" s="456"/>
      <c r="Q125" s="456"/>
      <c r="R125" s="456"/>
      <c r="S125" s="333"/>
    </row>
    <row r="126" spans="1:19" s="339" customFormat="1" ht="41.25" customHeight="1" x14ac:dyDescent="0.15">
      <c r="A126" s="460">
        <v>61</v>
      </c>
      <c r="B126" s="239" t="s">
        <v>7034</v>
      </c>
      <c r="C126" s="447" t="s">
        <v>7035</v>
      </c>
      <c r="D126" s="447" t="s">
        <v>6764</v>
      </c>
      <c r="E126" s="447" t="s">
        <v>7036</v>
      </c>
      <c r="F126" s="368">
        <v>300</v>
      </c>
      <c r="G126" s="368" t="s">
        <v>4220</v>
      </c>
      <c r="H126" s="448">
        <v>42830</v>
      </c>
      <c r="I126" s="457" t="s">
        <v>6859</v>
      </c>
      <c r="J126" s="237" t="s">
        <v>7037</v>
      </c>
      <c r="K126" s="454" t="s">
        <v>1113</v>
      </c>
      <c r="L126" s="455"/>
      <c r="M126" s="454" t="s">
        <v>1113</v>
      </c>
      <c r="N126" s="455"/>
      <c r="O126" s="456" t="s">
        <v>1113</v>
      </c>
      <c r="P126" s="456"/>
      <c r="Q126" s="456"/>
      <c r="R126" s="456"/>
      <c r="S126" s="333"/>
    </row>
    <row r="127" spans="1:19" s="339" customFormat="1" ht="45" x14ac:dyDescent="0.15">
      <c r="A127" s="460">
        <v>62</v>
      </c>
      <c r="B127" s="239" t="s">
        <v>7038</v>
      </c>
      <c r="C127" s="447" t="s">
        <v>7039</v>
      </c>
      <c r="D127" s="447" t="s">
        <v>4858</v>
      </c>
      <c r="E127" s="447" t="s">
        <v>7040</v>
      </c>
      <c r="F127" s="368">
        <v>3200</v>
      </c>
      <c r="G127" s="368" t="s">
        <v>4220</v>
      </c>
      <c r="H127" s="448">
        <v>42852</v>
      </c>
      <c r="I127" s="457" t="s">
        <v>7041</v>
      </c>
      <c r="J127" s="237" t="s">
        <v>7042</v>
      </c>
      <c r="K127" s="454" t="s">
        <v>1113</v>
      </c>
      <c r="L127" s="455"/>
      <c r="M127" s="454" t="s">
        <v>1113</v>
      </c>
      <c r="N127" s="455"/>
      <c r="O127" s="456" t="s">
        <v>1113</v>
      </c>
      <c r="P127" s="456"/>
      <c r="Q127" s="456"/>
      <c r="R127" s="456"/>
      <c r="S127" s="429"/>
    </row>
    <row r="128" spans="1:19" s="339" customFormat="1" ht="33.75" x14ac:dyDescent="0.15">
      <c r="A128" s="460">
        <v>63</v>
      </c>
      <c r="B128" s="239" t="s">
        <v>7043</v>
      </c>
      <c r="C128" s="447" t="s">
        <v>7044</v>
      </c>
      <c r="D128" s="447" t="s">
        <v>4858</v>
      </c>
      <c r="E128" s="447" t="s">
        <v>7045</v>
      </c>
      <c r="F128" s="368">
        <v>3000</v>
      </c>
      <c r="G128" s="368" t="s">
        <v>4220</v>
      </c>
      <c r="H128" s="448">
        <v>42849</v>
      </c>
      <c r="I128" s="457" t="s">
        <v>7041</v>
      </c>
      <c r="J128" s="237" t="s">
        <v>7046</v>
      </c>
      <c r="K128" s="454" t="s">
        <v>1113</v>
      </c>
      <c r="L128" s="455"/>
      <c r="M128" s="454" t="s">
        <v>1113</v>
      </c>
      <c r="N128" s="455"/>
      <c r="O128" s="456"/>
      <c r="P128" s="456"/>
      <c r="Q128" s="456" t="s">
        <v>1113</v>
      </c>
      <c r="R128" s="456"/>
      <c r="S128" s="429"/>
    </row>
    <row r="129" spans="1:19" s="339" customFormat="1" ht="39.75" customHeight="1" x14ac:dyDescent="0.15">
      <c r="A129" s="688">
        <v>64</v>
      </c>
      <c r="B129" s="239" t="s">
        <v>7047</v>
      </c>
      <c r="C129" s="586" t="s">
        <v>7048</v>
      </c>
      <c r="D129" s="586" t="s">
        <v>6788</v>
      </c>
      <c r="E129" s="586" t="s">
        <v>7049</v>
      </c>
      <c r="F129" s="368">
        <v>425.5</v>
      </c>
      <c r="G129" s="368" t="s">
        <v>4240</v>
      </c>
      <c r="H129" s="448">
        <v>42879</v>
      </c>
      <c r="I129" s="692" t="s">
        <v>7050</v>
      </c>
      <c r="J129" s="233" t="s">
        <v>7051</v>
      </c>
      <c r="K129" s="454" t="s">
        <v>1113</v>
      </c>
      <c r="L129" s="455"/>
      <c r="M129" s="454" t="s">
        <v>1113</v>
      </c>
      <c r="N129" s="455"/>
      <c r="O129" s="456" t="s">
        <v>1113</v>
      </c>
      <c r="P129" s="456"/>
      <c r="Q129" s="456"/>
      <c r="R129" s="456"/>
      <c r="S129" s="333"/>
    </row>
    <row r="130" spans="1:19" s="339" customFormat="1" ht="31.5" customHeight="1" x14ac:dyDescent="0.15">
      <c r="A130" s="688"/>
      <c r="B130" s="452" t="s">
        <v>7166</v>
      </c>
      <c r="C130" s="586"/>
      <c r="D130" s="586"/>
      <c r="E130" s="586"/>
      <c r="F130" s="368">
        <v>18.5</v>
      </c>
      <c r="G130" s="368" t="s">
        <v>4337</v>
      </c>
      <c r="H130" s="448">
        <v>42964</v>
      </c>
      <c r="I130" s="692"/>
      <c r="J130" s="233" t="s">
        <v>7323</v>
      </c>
      <c r="K130" s="454" t="s">
        <v>1113</v>
      </c>
      <c r="L130" s="455"/>
      <c r="M130" s="454" t="s">
        <v>1113</v>
      </c>
      <c r="N130" s="455"/>
      <c r="O130" s="456" t="s">
        <v>1113</v>
      </c>
      <c r="P130" s="456"/>
      <c r="Q130" s="456"/>
      <c r="R130" s="456"/>
      <c r="S130" s="333"/>
    </row>
    <row r="131" spans="1:19" s="339" customFormat="1" ht="33.75" x14ac:dyDescent="0.15">
      <c r="A131" s="460">
        <v>65</v>
      </c>
      <c r="B131" s="239" t="s">
        <v>7052</v>
      </c>
      <c r="C131" s="447" t="s">
        <v>7053</v>
      </c>
      <c r="D131" s="447" t="s">
        <v>7054</v>
      </c>
      <c r="E131" s="447" t="s">
        <v>7055</v>
      </c>
      <c r="F131" s="368">
        <v>250</v>
      </c>
      <c r="G131" s="368" t="s">
        <v>4240</v>
      </c>
      <c r="H131" s="448">
        <v>42858</v>
      </c>
      <c r="I131" s="457" t="s">
        <v>7056</v>
      </c>
      <c r="J131" s="237" t="s">
        <v>7057</v>
      </c>
      <c r="K131" s="454" t="s">
        <v>1113</v>
      </c>
      <c r="L131" s="455"/>
      <c r="M131" s="454" t="s">
        <v>1113</v>
      </c>
      <c r="N131" s="455"/>
      <c r="O131" s="456" t="s">
        <v>1113</v>
      </c>
      <c r="P131" s="456"/>
      <c r="Q131" s="456"/>
      <c r="R131" s="456"/>
      <c r="S131" s="333"/>
    </row>
    <row r="132" spans="1:19" s="339" customFormat="1" ht="33.75" x14ac:dyDescent="0.15">
      <c r="A132" s="460">
        <v>66</v>
      </c>
      <c r="B132" s="239" t="s">
        <v>7058</v>
      </c>
      <c r="C132" s="447" t="s">
        <v>7059</v>
      </c>
      <c r="D132" s="447" t="s">
        <v>7060</v>
      </c>
      <c r="E132" s="447" t="s">
        <v>7061</v>
      </c>
      <c r="F132" s="368">
        <v>1000</v>
      </c>
      <c r="G132" s="368" t="s">
        <v>4220</v>
      </c>
      <c r="H132" s="448">
        <v>42849</v>
      </c>
      <c r="I132" s="457" t="s">
        <v>7062</v>
      </c>
      <c r="J132" s="237" t="s">
        <v>7063</v>
      </c>
      <c r="K132" s="454" t="s">
        <v>1113</v>
      </c>
      <c r="L132" s="455"/>
      <c r="M132" s="454" t="s">
        <v>1113</v>
      </c>
      <c r="N132" s="455"/>
      <c r="O132" s="456"/>
      <c r="P132" s="456"/>
      <c r="Q132" s="456"/>
      <c r="R132" s="456" t="s">
        <v>1113</v>
      </c>
      <c r="S132" s="333"/>
    </row>
    <row r="133" spans="1:19" s="339" customFormat="1" ht="33.75" customHeight="1" x14ac:dyDescent="0.15">
      <c r="A133" s="460">
        <v>67</v>
      </c>
      <c r="B133" s="239" t="s">
        <v>7064</v>
      </c>
      <c r="C133" s="447" t="s">
        <v>7065</v>
      </c>
      <c r="D133" s="447" t="s">
        <v>5425</v>
      </c>
      <c r="E133" s="447" t="s">
        <v>7066</v>
      </c>
      <c r="F133" s="368">
        <v>2437.5</v>
      </c>
      <c r="G133" s="368" t="s">
        <v>4240</v>
      </c>
      <c r="H133" s="448">
        <v>42871</v>
      </c>
      <c r="I133" s="457" t="s">
        <v>5179</v>
      </c>
      <c r="J133" s="237" t="s">
        <v>7067</v>
      </c>
      <c r="K133" s="454" t="s">
        <v>1113</v>
      </c>
      <c r="L133" s="455"/>
      <c r="M133" s="454" t="s">
        <v>1113</v>
      </c>
      <c r="N133" s="455"/>
      <c r="O133" s="456" t="s">
        <v>1113</v>
      </c>
      <c r="P133" s="456"/>
      <c r="Q133" s="456"/>
      <c r="R133" s="456"/>
      <c r="S133" s="333"/>
    </row>
    <row r="134" spans="1:19" s="339" customFormat="1" ht="56.25" x14ac:dyDescent="0.15">
      <c r="A134" s="460">
        <v>68</v>
      </c>
      <c r="B134" s="239" t="s">
        <v>7068</v>
      </c>
      <c r="C134" s="447" t="s">
        <v>7069</v>
      </c>
      <c r="D134" s="447" t="s">
        <v>4369</v>
      </c>
      <c r="E134" s="447" t="s">
        <v>7070</v>
      </c>
      <c r="F134" s="368">
        <v>28810</v>
      </c>
      <c r="G134" s="368" t="s">
        <v>4050</v>
      </c>
      <c r="H134" s="448">
        <v>42909</v>
      </c>
      <c r="I134" s="457" t="s">
        <v>7167</v>
      </c>
      <c r="J134" s="233" t="s">
        <v>7071</v>
      </c>
      <c r="K134" s="454" t="s">
        <v>1113</v>
      </c>
      <c r="L134" s="455"/>
      <c r="M134" s="454" t="s">
        <v>1113</v>
      </c>
      <c r="N134" s="455"/>
      <c r="O134" s="456"/>
      <c r="P134" s="456"/>
      <c r="Q134" s="456" t="s">
        <v>1113</v>
      </c>
      <c r="R134" s="456"/>
      <c r="S134" s="429"/>
    </row>
    <row r="135" spans="1:19" s="339" customFormat="1" ht="35.25" customHeight="1" x14ac:dyDescent="0.15">
      <c r="A135" s="688">
        <v>69</v>
      </c>
      <c r="B135" s="689" t="s">
        <v>7072</v>
      </c>
      <c r="C135" s="586" t="s">
        <v>7073</v>
      </c>
      <c r="D135" s="447" t="s">
        <v>5501</v>
      </c>
      <c r="E135" s="586" t="s">
        <v>7074</v>
      </c>
      <c r="F135" s="368">
        <v>1167.53</v>
      </c>
      <c r="G135" s="368" t="s">
        <v>4240</v>
      </c>
      <c r="H135" s="448">
        <v>42878</v>
      </c>
      <c r="I135" s="457" t="s">
        <v>7075</v>
      </c>
      <c r="J135" s="237" t="s">
        <v>7076</v>
      </c>
      <c r="K135" s="454" t="s">
        <v>1113</v>
      </c>
      <c r="L135" s="455"/>
      <c r="M135" s="454" t="s">
        <v>1113</v>
      </c>
      <c r="N135" s="455"/>
      <c r="O135" s="456" t="s">
        <v>1113</v>
      </c>
      <c r="P135" s="456"/>
      <c r="Q135" s="456"/>
      <c r="R135" s="456"/>
      <c r="S135" s="333"/>
    </row>
    <row r="136" spans="1:19" s="339" customFormat="1" ht="24" customHeight="1" x14ac:dyDescent="0.15">
      <c r="A136" s="688"/>
      <c r="B136" s="689"/>
      <c r="C136" s="586"/>
      <c r="D136" s="447" t="s">
        <v>6433</v>
      </c>
      <c r="E136" s="586"/>
      <c r="F136" s="368">
        <v>1270</v>
      </c>
      <c r="G136" s="368" t="s">
        <v>4240</v>
      </c>
      <c r="H136" s="448">
        <v>42878</v>
      </c>
      <c r="I136" s="457" t="s">
        <v>7075</v>
      </c>
      <c r="J136" s="237" t="s">
        <v>7077</v>
      </c>
      <c r="K136" s="454" t="s">
        <v>1113</v>
      </c>
      <c r="L136" s="455"/>
      <c r="M136" s="454" t="s">
        <v>1113</v>
      </c>
      <c r="N136" s="455"/>
      <c r="O136" s="456"/>
      <c r="P136" s="456"/>
      <c r="Q136" s="456" t="s">
        <v>1113</v>
      </c>
      <c r="R136" s="456"/>
      <c r="S136" s="333"/>
    </row>
    <row r="137" spans="1:19" s="339" customFormat="1" ht="45" x14ac:dyDescent="0.15">
      <c r="A137" s="460">
        <v>70</v>
      </c>
      <c r="B137" s="239" t="s">
        <v>7078</v>
      </c>
      <c r="C137" s="447" t="s">
        <v>7079</v>
      </c>
      <c r="D137" s="447" t="s">
        <v>7080</v>
      </c>
      <c r="E137" s="447" t="s">
        <v>7081</v>
      </c>
      <c r="F137" s="368">
        <v>3158</v>
      </c>
      <c r="G137" s="368" t="s">
        <v>4050</v>
      </c>
      <c r="H137" s="448">
        <v>42902</v>
      </c>
      <c r="I137" s="457" t="s">
        <v>7082</v>
      </c>
      <c r="J137" s="233" t="s">
        <v>7083</v>
      </c>
      <c r="K137" s="454" t="s">
        <v>1113</v>
      </c>
      <c r="L137" s="455"/>
      <c r="M137" s="454" t="s">
        <v>1113</v>
      </c>
      <c r="N137" s="455"/>
      <c r="O137" s="456" t="s">
        <v>1113</v>
      </c>
      <c r="P137" s="456"/>
      <c r="Q137" s="456"/>
      <c r="R137" s="456"/>
      <c r="S137" s="429"/>
    </row>
    <row r="138" spans="1:19" s="339" customFormat="1" ht="45" x14ac:dyDescent="0.15">
      <c r="A138" s="460">
        <v>71</v>
      </c>
      <c r="B138" s="239" t="s">
        <v>7084</v>
      </c>
      <c r="C138" s="447" t="s">
        <v>7085</v>
      </c>
      <c r="D138" s="447" t="s">
        <v>7060</v>
      </c>
      <c r="E138" s="447" t="s">
        <v>7086</v>
      </c>
      <c r="F138" s="368">
        <v>800</v>
      </c>
      <c r="G138" s="368" t="s">
        <v>4240</v>
      </c>
      <c r="H138" s="448">
        <v>42884</v>
      </c>
      <c r="I138" s="457" t="s">
        <v>7087</v>
      </c>
      <c r="J138" s="237" t="s">
        <v>7088</v>
      </c>
      <c r="K138" s="454" t="s">
        <v>1113</v>
      </c>
      <c r="L138" s="455"/>
      <c r="M138" s="454" t="s">
        <v>1113</v>
      </c>
      <c r="N138" s="455"/>
      <c r="O138" s="456"/>
      <c r="P138" s="456"/>
      <c r="Q138" s="456"/>
      <c r="R138" s="456" t="s">
        <v>1113</v>
      </c>
      <c r="S138" s="429"/>
    </row>
    <row r="139" spans="1:19" s="339" customFormat="1" ht="33.75" x14ac:dyDescent="0.15">
      <c r="A139" s="460">
        <v>72</v>
      </c>
      <c r="B139" s="239" t="s">
        <v>7089</v>
      </c>
      <c r="C139" s="447" t="s">
        <v>7090</v>
      </c>
      <c r="D139" s="447" t="s">
        <v>7060</v>
      </c>
      <c r="E139" s="447" t="s">
        <v>6243</v>
      </c>
      <c r="F139" s="368">
        <v>700</v>
      </c>
      <c r="G139" s="368" t="s">
        <v>4240</v>
      </c>
      <c r="H139" s="448">
        <v>42878</v>
      </c>
      <c r="I139" s="457" t="s">
        <v>7091</v>
      </c>
      <c r="J139" s="237" t="s">
        <v>7092</v>
      </c>
      <c r="K139" s="454" t="s">
        <v>1113</v>
      </c>
      <c r="L139" s="455"/>
      <c r="M139" s="454" t="s">
        <v>1113</v>
      </c>
      <c r="N139" s="455"/>
      <c r="O139" s="456"/>
      <c r="P139" s="456"/>
      <c r="Q139" s="456"/>
      <c r="R139" s="456" t="s">
        <v>1113</v>
      </c>
      <c r="S139" s="429"/>
    </row>
    <row r="140" spans="1:19" s="339" customFormat="1" ht="45.75" customHeight="1" x14ac:dyDescent="0.15">
      <c r="A140" s="460">
        <v>73</v>
      </c>
      <c r="B140" s="239" t="s">
        <v>7093</v>
      </c>
      <c r="C140" s="447" t="s">
        <v>7094</v>
      </c>
      <c r="D140" s="447" t="s">
        <v>7060</v>
      </c>
      <c r="E140" s="447" t="s">
        <v>7095</v>
      </c>
      <c r="F140" s="368">
        <v>1500</v>
      </c>
      <c r="G140" s="368" t="s">
        <v>4240</v>
      </c>
      <c r="H140" s="448">
        <v>42881</v>
      </c>
      <c r="I140" s="457" t="s">
        <v>6983</v>
      </c>
      <c r="J140" s="237" t="s">
        <v>7096</v>
      </c>
      <c r="K140" s="454" t="s">
        <v>1113</v>
      </c>
      <c r="L140" s="455"/>
      <c r="M140" s="454" t="s">
        <v>1113</v>
      </c>
      <c r="N140" s="455"/>
      <c r="O140" s="456"/>
      <c r="P140" s="456"/>
      <c r="Q140" s="456"/>
      <c r="R140" s="456" t="s">
        <v>1113</v>
      </c>
      <c r="S140" s="429"/>
    </row>
    <row r="141" spans="1:19" s="339" customFormat="1" ht="33.75" x14ac:dyDescent="0.15">
      <c r="A141" s="460">
        <v>74</v>
      </c>
      <c r="B141" s="239" t="s">
        <v>7097</v>
      </c>
      <c r="C141" s="447" t="s">
        <v>7098</v>
      </c>
      <c r="D141" s="447" t="s">
        <v>2548</v>
      </c>
      <c r="E141" s="447" t="s">
        <v>7099</v>
      </c>
      <c r="F141" s="368">
        <v>625</v>
      </c>
      <c r="G141" s="368" t="s">
        <v>4240</v>
      </c>
      <c r="H141" s="448">
        <v>42877</v>
      </c>
      <c r="I141" s="457" t="s">
        <v>7100</v>
      </c>
      <c r="J141" s="237" t="s">
        <v>7101</v>
      </c>
      <c r="K141" s="454" t="s">
        <v>1113</v>
      </c>
      <c r="L141" s="455"/>
      <c r="M141" s="454" t="s">
        <v>1113</v>
      </c>
      <c r="N141" s="455"/>
      <c r="O141" s="456"/>
      <c r="P141" s="456"/>
      <c r="Q141" s="456" t="s">
        <v>1113</v>
      </c>
      <c r="R141" s="456"/>
      <c r="S141" s="333"/>
    </row>
    <row r="142" spans="1:19" s="339" customFormat="1" ht="30" customHeight="1" x14ac:dyDescent="0.15">
      <c r="A142" s="460">
        <v>75</v>
      </c>
      <c r="B142" s="239" t="s">
        <v>7168</v>
      </c>
      <c r="C142" s="447" t="s">
        <v>7169</v>
      </c>
      <c r="D142" s="447" t="s">
        <v>7170</v>
      </c>
      <c r="E142" s="447" t="s">
        <v>7324</v>
      </c>
      <c r="F142" s="368">
        <v>2705.22</v>
      </c>
      <c r="G142" s="368" t="s">
        <v>4005</v>
      </c>
      <c r="H142" s="448">
        <v>42927</v>
      </c>
      <c r="I142" s="457" t="s">
        <v>7171</v>
      </c>
      <c r="J142" s="233" t="s">
        <v>7172</v>
      </c>
      <c r="K142" s="454" t="s">
        <v>1113</v>
      </c>
      <c r="L142" s="455"/>
      <c r="M142" s="454" t="s">
        <v>1113</v>
      </c>
      <c r="N142" s="455"/>
      <c r="O142" s="456" t="s">
        <v>1113</v>
      </c>
      <c r="P142" s="456"/>
      <c r="Q142" s="456"/>
      <c r="R142" s="456"/>
      <c r="S142" s="333"/>
    </row>
    <row r="143" spans="1:19" s="339" customFormat="1" ht="27.75" customHeight="1" x14ac:dyDescent="0.15">
      <c r="A143" s="460">
        <v>76</v>
      </c>
      <c r="B143" s="239" t="s">
        <v>7102</v>
      </c>
      <c r="C143" s="447" t="s">
        <v>7103</v>
      </c>
      <c r="D143" s="447" t="s">
        <v>3948</v>
      </c>
      <c r="E143" s="447" t="s">
        <v>4130</v>
      </c>
      <c r="F143" s="368">
        <v>116.43</v>
      </c>
      <c r="G143" s="368" t="s">
        <v>4240</v>
      </c>
      <c r="H143" s="448">
        <v>42866</v>
      </c>
      <c r="I143" s="457" t="s">
        <v>7104</v>
      </c>
      <c r="J143" s="237" t="s">
        <v>7105</v>
      </c>
      <c r="K143" s="454" t="s">
        <v>1113</v>
      </c>
      <c r="L143" s="455"/>
      <c r="M143" s="454" t="s">
        <v>1113</v>
      </c>
      <c r="N143" s="455"/>
      <c r="O143" s="456" t="s">
        <v>1113</v>
      </c>
      <c r="P143" s="456"/>
      <c r="Q143" s="456"/>
      <c r="R143" s="456"/>
      <c r="S143" s="333"/>
    </row>
    <row r="144" spans="1:19" s="339" customFormat="1" ht="33.75" x14ac:dyDescent="0.15">
      <c r="A144" s="460">
        <v>77</v>
      </c>
      <c r="B144" s="239" t="s">
        <v>7106</v>
      </c>
      <c r="C144" s="447" t="s">
        <v>7107</v>
      </c>
      <c r="D144" s="447" t="s">
        <v>5297</v>
      </c>
      <c r="E144" s="447" t="s">
        <v>7108</v>
      </c>
      <c r="F144" s="368">
        <v>1859.13</v>
      </c>
      <c r="G144" s="368" t="s">
        <v>4050</v>
      </c>
      <c r="H144" s="448">
        <v>42893</v>
      </c>
      <c r="I144" s="457" t="s">
        <v>7109</v>
      </c>
      <c r="J144" s="233" t="s">
        <v>7110</v>
      </c>
      <c r="K144" s="454" t="s">
        <v>1113</v>
      </c>
      <c r="L144" s="455"/>
      <c r="M144" s="454" t="s">
        <v>1113</v>
      </c>
      <c r="N144" s="455"/>
      <c r="O144" s="456" t="s">
        <v>1113</v>
      </c>
      <c r="P144" s="456"/>
      <c r="Q144" s="456"/>
      <c r="R144" s="456"/>
      <c r="S144" s="333"/>
    </row>
    <row r="145" spans="1:19" s="339" customFormat="1" ht="45" x14ac:dyDescent="0.15">
      <c r="A145" s="460">
        <v>78</v>
      </c>
      <c r="B145" s="239" t="s">
        <v>7111</v>
      </c>
      <c r="C145" s="447" t="s">
        <v>7112</v>
      </c>
      <c r="D145" s="447" t="s">
        <v>4052</v>
      </c>
      <c r="E145" s="447" t="s">
        <v>7113</v>
      </c>
      <c r="F145" s="368">
        <v>1400</v>
      </c>
      <c r="G145" s="368" t="s">
        <v>4050</v>
      </c>
      <c r="H145" s="448">
        <v>42887</v>
      </c>
      <c r="I145" s="457" t="s">
        <v>7114</v>
      </c>
      <c r="J145" s="233" t="s">
        <v>7115</v>
      </c>
      <c r="K145" s="454" t="s">
        <v>1113</v>
      </c>
      <c r="L145" s="455"/>
      <c r="M145" s="454" t="s">
        <v>1113</v>
      </c>
      <c r="N145" s="455"/>
      <c r="O145" s="456"/>
      <c r="P145" s="456"/>
      <c r="Q145" s="456" t="s">
        <v>1113</v>
      </c>
      <c r="R145" s="456"/>
      <c r="S145" s="429"/>
    </row>
    <row r="146" spans="1:19" s="339" customFormat="1" ht="33.75" x14ac:dyDescent="0.15">
      <c r="A146" s="460">
        <v>79</v>
      </c>
      <c r="B146" s="239" t="s">
        <v>7116</v>
      </c>
      <c r="C146" s="447" t="s">
        <v>7117</v>
      </c>
      <c r="D146" s="447" t="s">
        <v>5200</v>
      </c>
      <c r="E146" s="447" t="s">
        <v>7118</v>
      </c>
      <c r="F146" s="368">
        <v>40000</v>
      </c>
      <c r="G146" s="368" t="s">
        <v>4050</v>
      </c>
      <c r="H146" s="448">
        <v>42916</v>
      </c>
      <c r="I146" s="457" t="s">
        <v>7173</v>
      </c>
      <c r="J146" s="233" t="s">
        <v>4716</v>
      </c>
      <c r="K146" s="454" t="s">
        <v>1113</v>
      </c>
      <c r="L146" s="455"/>
      <c r="M146" s="454" t="s">
        <v>1113</v>
      </c>
      <c r="N146" s="455"/>
      <c r="O146" s="456" t="s">
        <v>1113</v>
      </c>
      <c r="P146" s="456"/>
      <c r="Q146" s="456"/>
      <c r="R146" s="456"/>
      <c r="S146" s="333"/>
    </row>
    <row r="147" spans="1:19" s="339" customFormat="1" ht="45.75" customHeight="1" x14ac:dyDescent="0.15">
      <c r="A147" s="460">
        <v>80</v>
      </c>
      <c r="B147" s="239" t="s">
        <v>7119</v>
      </c>
      <c r="C147" s="447" t="s">
        <v>7120</v>
      </c>
      <c r="D147" s="447" t="s">
        <v>6175</v>
      </c>
      <c r="E147" s="447" t="s">
        <v>7121</v>
      </c>
      <c r="F147" s="368">
        <v>800</v>
      </c>
      <c r="G147" s="368" t="s">
        <v>4050</v>
      </c>
      <c r="H147" s="448">
        <v>42899</v>
      </c>
      <c r="I147" s="457" t="s">
        <v>7122</v>
      </c>
      <c r="J147" s="233" t="s">
        <v>7123</v>
      </c>
      <c r="K147" s="454" t="s">
        <v>1113</v>
      </c>
      <c r="L147" s="455"/>
      <c r="M147" s="454" t="s">
        <v>1113</v>
      </c>
      <c r="N147" s="455"/>
      <c r="O147" s="456" t="s">
        <v>1113</v>
      </c>
      <c r="P147" s="456"/>
      <c r="Q147" s="456"/>
      <c r="R147" s="456"/>
      <c r="S147" s="429"/>
    </row>
    <row r="148" spans="1:19" s="339" customFormat="1" ht="30" customHeight="1" x14ac:dyDescent="0.15">
      <c r="A148" s="460">
        <v>81</v>
      </c>
      <c r="B148" s="239" t="s">
        <v>7124</v>
      </c>
      <c r="C148" s="447" t="s">
        <v>7125</v>
      </c>
      <c r="D148" s="447" t="s">
        <v>75</v>
      </c>
      <c r="E148" s="447" t="s">
        <v>7126</v>
      </c>
      <c r="F148" s="368">
        <v>649.89</v>
      </c>
      <c r="G148" s="368" t="s">
        <v>4240</v>
      </c>
      <c r="H148" s="448">
        <v>42884</v>
      </c>
      <c r="I148" s="457" t="s">
        <v>7127</v>
      </c>
      <c r="J148" s="237" t="s">
        <v>7128</v>
      </c>
      <c r="K148" s="454" t="s">
        <v>1113</v>
      </c>
      <c r="L148" s="455"/>
      <c r="M148" s="454" t="s">
        <v>1113</v>
      </c>
      <c r="N148" s="455"/>
      <c r="O148" s="456" t="s">
        <v>1113</v>
      </c>
      <c r="P148" s="456"/>
      <c r="Q148" s="456"/>
      <c r="R148" s="456"/>
      <c r="S148" s="333"/>
    </row>
    <row r="149" spans="1:19" s="339" customFormat="1" ht="56.25" x14ac:dyDescent="0.15">
      <c r="A149" s="460">
        <v>82</v>
      </c>
      <c r="B149" s="239" t="s">
        <v>7129</v>
      </c>
      <c r="C149" s="447" t="s">
        <v>7130</v>
      </c>
      <c r="D149" s="447" t="s">
        <v>6930</v>
      </c>
      <c r="E149" s="447" t="s">
        <v>6930</v>
      </c>
      <c r="F149" s="368" t="s">
        <v>3927</v>
      </c>
      <c r="G149" s="368" t="s">
        <v>4050</v>
      </c>
      <c r="H149" s="448">
        <v>42894</v>
      </c>
      <c r="I149" s="457" t="s">
        <v>6930</v>
      </c>
      <c r="J149" s="237" t="s">
        <v>3927</v>
      </c>
      <c r="K149" s="458" t="s">
        <v>7312</v>
      </c>
      <c r="L149" s="458" t="s">
        <v>7312</v>
      </c>
      <c r="M149" s="458" t="s">
        <v>7312</v>
      </c>
      <c r="N149" s="458" t="s">
        <v>7312</v>
      </c>
      <c r="O149" s="458" t="s">
        <v>7312</v>
      </c>
      <c r="P149" s="458" t="s">
        <v>7312</v>
      </c>
      <c r="Q149" s="458" t="s">
        <v>7312</v>
      </c>
      <c r="R149" s="458" t="s">
        <v>7312</v>
      </c>
      <c r="S149" s="333"/>
    </row>
    <row r="150" spans="1:19" s="339" customFormat="1" ht="38.25" customHeight="1" x14ac:dyDescent="0.15">
      <c r="A150" s="460">
        <v>83</v>
      </c>
      <c r="B150" s="239" t="s">
        <v>7131</v>
      </c>
      <c r="C150" s="447" t="s">
        <v>7132</v>
      </c>
      <c r="D150" s="447" t="s">
        <v>3944</v>
      </c>
      <c r="E150" s="447" t="s">
        <v>4130</v>
      </c>
      <c r="F150" s="368">
        <v>211.88</v>
      </c>
      <c r="G150" s="368" t="s">
        <v>4050</v>
      </c>
      <c r="H150" s="448">
        <v>42892</v>
      </c>
      <c r="I150" s="457" t="s">
        <v>7133</v>
      </c>
      <c r="J150" s="233" t="s">
        <v>7134</v>
      </c>
      <c r="K150" s="454" t="s">
        <v>1113</v>
      </c>
      <c r="L150" s="455"/>
      <c r="M150" s="454" t="s">
        <v>1113</v>
      </c>
      <c r="N150" s="455"/>
      <c r="O150" s="456" t="s">
        <v>1113</v>
      </c>
      <c r="P150" s="456"/>
      <c r="Q150" s="456"/>
      <c r="R150" s="456"/>
      <c r="S150" s="333"/>
    </row>
    <row r="151" spans="1:19" s="339" customFormat="1" ht="33.75" customHeight="1" x14ac:dyDescent="0.15">
      <c r="A151" s="460">
        <v>84</v>
      </c>
      <c r="B151" s="239" t="s">
        <v>7135</v>
      </c>
      <c r="C151" s="447" t="s">
        <v>7136</v>
      </c>
      <c r="D151" s="447" t="s">
        <v>4315</v>
      </c>
      <c r="E151" s="447" t="s">
        <v>7137</v>
      </c>
      <c r="F151" s="368">
        <v>10951.75</v>
      </c>
      <c r="G151" s="368" t="s">
        <v>4050</v>
      </c>
      <c r="H151" s="448">
        <v>42899</v>
      </c>
      <c r="I151" s="457" t="s">
        <v>7138</v>
      </c>
      <c r="J151" s="233" t="s">
        <v>7139</v>
      </c>
      <c r="K151" s="454" t="s">
        <v>1113</v>
      </c>
      <c r="L151" s="455"/>
      <c r="M151" s="454" t="s">
        <v>1113</v>
      </c>
      <c r="N151" s="455"/>
      <c r="O151" s="456" t="s">
        <v>1113</v>
      </c>
      <c r="P151" s="456"/>
      <c r="Q151" s="456"/>
      <c r="R151" s="456"/>
      <c r="S151" s="333"/>
    </row>
    <row r="152" spans="1:19" s="203" customFormat="1" ht="58.5" customHeight="1" x14ac:dyDescent="0.2">
      <c r="A152" s="460">
        <v>85</v>
      </c>
      <c r="B152" s="239" t="s">
        <v>7140</v>
      </c>
      <c r="C152" s="447" t="s">
        <v>7141</v>
      </c>
      <c r="D152" s="447" t="s">
        <v>4172</v>
      </c>
      <c r="E152" s="447" t="s">
        <v>7325</v>
      </c>
      <c r="F152" s="368">
        <v>5962</v>
      </c>
      <c r="G152" s="368" t="s">
        <v>4050</v>
      </c>
      <c r="H152" s="448">
        <v>42912</v>
      </c>
      <c r="I152" s="457" t="s">
        <v>7142</v>
      </c>
      <c r="J152" s="233" t="s">
        <v>7143</v>
      </c>
      <c r="K152" s="454" t="s">
        <v>1113</v>
      </c>
      <c r="L152" s="455"/>
      <c r="M152" s="454" t="s">
        <v>1113</v>
      </c>
      <c r="N152" s="455"/>
      <c r="O152" s="456"/>
      <c r="P152" s="456"/>
      <c r="Q152" s="456" t="s">
        <v>1113</v>
      </c>
      <c r="R152" s="456"/>
      <c r="S152" s="429"/>
    </row>
    <row r="153" spans="1:19" s="203" customFormat="1" ht="58.5" customHeight="1" x14ac:dyDescent="0.2">
      <c r="A153" s="460">
        <v>86</v>
      </c>
      <c r="B153" s="239" t="s">
        <v>7144</v>
      </c>
      <c r="C153" s="447" t="s">
        <v>7145</v>
      </c>
      <c r="D153" s="447" t="s">
        <v>7326</v>
      </c>
      <c r="E153" s="447" t="s">
        <v>7146</v>
      </c>
      <c r="F153" s="368">
        <v>1500</v>
      </c>
      <c r="G153" s="368" t="s">
        <v>4050</v>
      </c>
      <c r="H153" s="448">
        <v>42914</v>
      </c>
      <c r="I153" s="457" t="s">
        <v>7147</v>
      </c>
      <c r="J153" s="233" t="s">
        <v>7148</v>
      </c>
      <c r="K153" s="454" t="s">
        <v>1113</v>
      </c>
      <c r="L153" s="455"/>
      <c r="M153" s="454" t="s">
        <v>1113</v>
      </c>
      <c r="N153" s="455"/>
      <c r="O153" s="456"/>
      <c r="P153" s="456"/>
      <c r="Q153" s="456" t="s">
        <v>1113</v>
      </c>
      <c r="R153" s="456"/>
      <c r="S153" s="429"/>
    </row>
    <row r="154" spans="1:19" s="203" customFormat="1" ht="58.5" customHeight="1" x14ac:dyDescent="0.2">
      <c r="A154" s="688">
        <v>87</v>
      </c>
      <c r="B154" s="689" t="s">
        <v>7149</v>
      </c>
      <c r="C154" s="586" t="s">
        <v>7150</v>
      </c>
      <c r="D154" s="447" t="s">
        <v>20</v>
      </c>
      <c r="E154" s="586" t="s">
        <v>7151</v>
      </c>
      <c r="F154" s="368">
        <v>400</v>
      </c>
      <c r="G154" s="368" t="s">
        <v>4050</v>
      </c>
      <c r="H154" s="448">
        <v>42907</v>
      </c>
      <c r="I154" s="457" t="s">
        <v>7152</v>
      </c>
      <c r="J154" s="233" t="s">
        <v>7153</v>
      </c>
      <c r="K154" s="454" t="s">
        <v>1113</v>
      </c>
      <c r="L154" s="455"/>
      <c r="M154" s="454" t="s">
        <v>1113</v>
      </c>
      <c r="N154" s="455"/>
      <c r="O154" s="456" t="s">
        <v>1113</v>
      </c>
      <c r="P154" s="456"/>
      <c r="Q154" s="456"/>
      <c r="R154" s="456"/>
      <c r="S154" s="333"/>
    </row>
    <row r="155" spans="1:19" s="203" customFormat="1" ht="58.5" customHeight="1" x14ac:dyDescent="0.2">
      <c r="A155" s="688"/>
      <c r="B155" s="689"/>
      <c r="C155" s="586"/>
      <c r="D155" s="447" t="s">
        <v>7154</v>
      </c>
      <c r="E155" s="586"/>
      <c r="F155" s="368">
        <v>397.75</v>
      </c>
      <c r="G155" s="368" t="s">
        <v>4050</v>
      </c>
      <c r="H155" s="448">
        <v>42907</v>
      </c>
      <c r="I155" s="457" t="s">
        <v>7155</v>
      </c>
      <c r="J155" s="233" t="s">
        <v>7156</v>
      </c>
      <c r="K155" s="454" t="s">
        <v>1113</v>
      </c>
      <c r="L155" s="455"/>
      <c r="M155" s="454" t="s">
        <v>1113</v>
      </c>
      <c r="N155" s="455"/>
      <c r="O155" s="456" t="s">
        <v>1113</v>
      </c>
      <c r="P155" s="456"/>
      <c r="Q155" s="456"/>
      <c r="R155" s="456"/>
      <c r="S155" s="333"/>
    </row>
    <row r="156" spans="1:19" s="203" customFormat="1" ht="58.5" customHeight="1" x14ac:dyDescent="0.2">
      <c r="A156" s="460">
        <v>88</v>
      </c>
      <c r="B156" s="239" t="s">
        <v>7174</v>
      </c>
      <c r="C156" s="447" t="s">
        <v>7175</v>
      </c>
      <c r="D156" s="447" t="s">
        <v>7176</v>
      </c>
      <c r="E156" s="447" t="s">
        <v>7177</v>
      </c>
      <c r="F156" s="368">
        <v>2625</v>
      </c>
      <c r="G156" s="368" t="s">
        <v>4005</v>
      </c>
      <c r="H156" s="448">
        <v>42923</v>
      </c>
      <c r="I156" s="457" t="s">
        <v>7178</v>
      </c>
      <c r="J156" s="233" t="s">
        <v>7179</v>
      </c>
      <c r="K156" s="454" t="s">
        <v>1113</v>
      </c>
      <c r="L156" s="455"/>
      <c r="M156" s="454" t="s">
        <v>1113</v>
      </c>
      <c r="N156" s="455"/>
      <c r="O156" s="456" t="s">
        <v>1113</v>
      </c>
      <c r="P156" s="456"/>
      <c r="Q156" s="456"/>
      <c r="R156" s="456"/>
      <c r="S156" s="333"/>
    </row>
    <row r="157" spans="1:19" s="203" customFormat="1" ht="58.5" customHeight="1" x14ac:dyDescent="0.2">
      <c r="A157" s="460">
        <v>89</v>
      </c>
      <c r="B157" s="239" t="s">
        <v>7180</v>
      </c>
      <c r="C157" s="447" t="s">
        <v>7181</v>
      </c>
      <c r="D157" s="447" t="s">
        <v>4369</v>
      </c>
      <c r="E157" s="447" t="s">
        <v>7182</v>
      </c>
      <c r="F157" s="368">
        <v>21820</v>
      </c>
      <c r="G157" s="368" t="s">
        <v>4337</v>
      </c>
      <c r="H157" s="448">
        <v>42963</v>
      </c>
      <c r="I157" s="457" t="s">
        <v>7183</v>
      </c>
      <c r="J157" s="233" t="s">
        <v>7184</v>
      </c>
      <c r="K157" s="454" t="s">
        <v>1113</v>
      </c>
      <c r="L157" s="455"/>
      <c r="M157" s="454" t="s">
        <v>1113</v>
      </c>
      <c r="N157" s="455"/>
      <c r="O157" s="456" t="s">
        <v>1113</v>
      </c>
      <c r="P157" s="456"/>
      <c r="Q157" s="456"/>
      <c r="R157" s="456"/>
      <c r="S157" s="429"/>
    </row>
    <row r="158" spans="1:19" s="203" customFormat="1" ht="64.5" customHeight="1" x14ac:dyDescent="0.2">
      <c r="A158" s="688">
        <v>90</v>
      </c>
      <c r="B158" s="689" t="s">
        <v>7185</v>
      </c>
      <c r="C158" s="586" t="s">
        <v>7186</v>
      </c>
      <c r="D158" s="447" t="s">
        <v>7187</v>
      </c>
      <c r="E158" s="690" t="s">
        <v>7188</v>
      </c>
      <c r="F158" s="368">
        <v>3537.5</v>
      </c>
      <c r="G158" s="368" t="s">
        <v>4337</v>
      </c>
      <c r="H158" s="448">
        <v>42958</v>
      </c>
      <c r="I158" s="457" t="s">
        <v>7327</v>
      </c>
      <c r="J158" s="233" t="s">
        <v>7189</v>
      </c>
      <c r="K158" s="454" t="s">
        <v>1113</v>
      </c>
      <c r="L158" s="455"/>
      <c r="M158" s="454" t="s">
        <v>1113</v>
      </c>
      <c r="N158" s="455"/>
      <c r="O158" s="456" t="s">
        <v>1113</v>
      </c>
      <c r="P158" s="456"/>
      <c r="Q158" s="456"/>
      <c r="R158" s="456"/>
      <c r="S158" s="333"/>
    </row>
    <row r="159" spans="1:19" s="203" customFormat="1" ht="64.5" customHeight="1" x14ac:dyDescent="0.2">
      <c r="A159" s="688"/>
      <c r="B159" s="689"/>
      <c r="C159" s="586"/>
      <c r="D159" s="447" t="s">
        <v>4157</v>
      </c>
      <c r="E159" s="690"/>
      <c r="F159" s="368">
        <v>5136.43</v>
      </c>
      <c r="G159" s="368" t="s">
        <v>4337</v>
      </c>
      <c r="H159" s="448">
        <v>42958</v>
      </c>
      <c r="I159" s="457" t="s">
        <v>7328</v>
      </c>
      <c r="J159" s="233" t="s">
        <v>7190</v>
      </c>
      <c r="K159" s="454" t="s">
        <v>1113</v>
      </c>
      <c r="L159" s="455"/>
      <c r="M159" s="454" t="s">
        <v>1113</v>
      </c>
      <c r="N159" s="455"/>
      <c r="O159" s="456"/>
      <c r="P159" s="456"/>
      <c r="Q159" s="456"/>
      <c r="R159" s="456" t="s">
        <v>1113</v>
      </c>
      <c r="S159" s="469" t="s">
        <v>7346</v>
      </c>
    </row>
    <row r="160" spans="1:19" s="203" customFormat="1" ht="64.5" customHeight="1" x14ac:dyDescent="0.2">
      <c r="A160" s="688"/>
      <c r="B160" s="689"/>
      <c r="C160" s="586"/>
      <c r="D160" s="447" t="s">
        <v>5391</v>
      </c>
      <c r="E160" s="690"/>
      <c r="F160" s="368">
        <v>345</v>
      </c>
      <c r="G160" s="368" t="s">
        <v>4337</v>
      </c>
      <c r="H160" s="448">
        <v>42958</v>
      </c>
      <c r="I160" s="457" t="s">
        <v>7191</v>
      </c>
      <c r="J160" s="233" t="s">
        <v>7192</v>
      </c>
      <c r="K160" s="454" t="s">
        <v>1113</v>
      </c>
      <c r="L160" s="455"/>
      <c r="M160" s="454" t="s">
        <v>1113</v>
      </c>
      <c r="N160" s="455"/>
      <c r="O160" s="456" t="s">
        <v>1113</v>
      </c>
      <c r="P160" s="456"/>
      <c r="Q160" s="456"/>
      <c r="R160" s="456"/>
      <c r="S160" s="333"/>
    </row>
    <row r="161" spans="1:19" s="203" customFormat="1" ht="64.5" customHeight="1" x14ac:dyDescent="0.2">
      <c r="A161" s="688"/>
      <c r="B161" s="689"/>
      <c r="C161" s="586"/>
      <c r="D161" s="447" t="s">
        <v>7193</v>
      </c>
      <c r="E161" s="690"/>
      <c r="F161" s="368">
        <v>3300</v>
      </c>
      <c r="G161" s="368" t="s">
        <v>4337</v>
      </c>
      <c r="H161" s="448">
        <v>42958</v>
      </c>
      <c r="I161" s="457" t="s">
        <v>6755</v>
      </c>
      <c r="J161" s="233" t="s">
        <v>7194</v>
      </c>
      <c r="K161" s="454" t="s">
        <v>1113</v>
      </c>
      <c r="L161" s="455"/>
      <c r="M161" s="454" t="s">
        <v>1113</v>
      </c>
      <c r="N161" s="455"/>
      <c r="O161" s="456" t="s">
        <v>1113</v>
      </c>
      <c r="P161" s="456"/>
      <c r="Q161" s="456"/>
      <c r="R161" s="456"/>
      <c r="S161" s="333"/>
    </row>
    <row r="162" spans="1:19" s="203" customFormat="1" ht="64.5" customHeight="1" x14ac:dyDescent="0.2">
      <c r="A162" s="688"/>
      <c r="B162" s="689"/>
      <c r="C162" s="586"/>
      <c r="D162" s="447" t="s">
        <v>6470</v>
      </c>
      <c r="E162" s="690"/>
      <c r="F162" s="368">
        <v>5685</v>
      </c>
      <c r="G162" s="368" t="s">
        <v>4337</v>
      </c>
      <c r="H162" s="448">
        <v>42958</v>
      </c>
      <c r="I162" s="457" t="s">
        <v>7195</v>
      </c>
      <c r="J162" s="233" t="s">
        <v>7196</v>
      </c>
      <c r="K162" s="454" t="s">
        <v>1113</v>
      </c>
      <c r="L162" s="455"/>
      <c r="M162" s="454" t="s">
        <v>1113</v>
      </c>
      <c r="N162" s="455"/>
      <c r="O162" s="456" t="s">
        <v>1113</v>
      </c>
      <c r="P162" s="456"/>
      <c r="Q162" s="456"/>
      <c r="R162" s="456"/>
      <c r="S162" s="333"/>
    </row>
    <row r="163" spans="1:19" s="203" customFormat="1" ht="58.5" customHeight="1" x14ac:dyDescent="0.2">
      <c r="A163" s="460">
        <v>91</v>
      </c>
      <c r="B163" s="239" t="s">
        <v>7197</v>
      </c>
      <c r="C163" s="447" t="s">
        <v>7198</v>
      </c>
      <c r="D163" s="447" t="s">
        <v>7199</v>
      </c>
      <c r="E163" s="447" t="s">
        <v>5847</v>
      </c>
      <c r="F163" s="368">
        <v>20000</v>
      </c>
      <c r="G163" s="368" t="s">
        <v>4337</v>
      </c>
      <c r="H163" s="448">
        <v>42958</v>
      </c>
      <c r="I163" s="457" t="s">
        <v>7200</v>
      </c>
      <c r="J163" s="233" t="s">
        <v>7201</v>
      </c>
      <c r="K163" s="454"/>
      <c r="L163" s="455"/>
      <c r="M163" s="454"/>
      <c r="N163" s="455"/>
      <c r="O163" s="456"/>
      <c r="P163" s="456"/>
      <c r="Q163" s="456"/>
      <c r="R163" s="456"/>
      <c r="S163" s="429" t="s">
        <v>7344</v>
      </c>
    </row>
    <row r="164" spans="1:19" s="203" customFormat="1" ht="58.5" customHeight="1" x14ac:dyDescent="0.2">
      <c r="A164" s="460">
        <v>92</v>
      </c>
      <c r="B164" s="239" t="s">
        <v>7202</v>
      </c>
      <c r="C164" s="447" t="s">
        <v>7203</v>
      </c>
      <c r="D164" s="447" t="s">
        <v>2235</v>
      </c>
      <c r="E164" s="447" t="s">
        <v>7204</v>
      </c>
      <c r="F164" s="368">
        <v>13780</v>
      </c>
      <c r="G164" s="368" t="s">
        <v>4337</v>
      </c>
      <c r="H164" s="448">
        <v>42971</v>
      </c>
      <c r="I164" s="457" t="s">
        <v>7205</v>
      </c>
      <c r="J164" s="233" t="s">
        <v>7206</v>
      </c>
      <c r="K164" s="454" t="s">
        <v>1113</v>
      </c>
      <c r="L164" s="455"/>
      <c r="M164" s="454" t="s">
        <v>1113</v>
      </c>
      <c r="N164" s="455"/>
      <c r="O164" s="456" t="s">
        <v>1113</v>
      </c>
      <c r="P164" s="456"/>
      <c r="Q164" s="456"/>
      <c r="R164" s="456"/>
      <c r="S164" s="333"/>
    </row>
    <row r="165" spans="1:19" s="203" customFormat="1" ht="58.5" customHeight="1" x14ac:dyDescent="0.2">
      <c r="A165" s="460">
        <v>93</v>
      </c>
      <c r="B165" s="239" t="s">
        <v>7207</v>
      </c>
      <c r="C165" s="447" t="s">
        <v>7208</v>
      </c>
      <c r="D165" s="447" t="s">
        <v>6764</v>
      </c>
      <c r="E165" s="447" t="s">
        <v>6765</v>
      </c>
      <c r="F165" s="368">
        <v>600</v>
      </c>
      <c r="G165" s="368" t="s">
        <v>4005</v>
      </c>
      <c r="H165" s="448">
        <v>42934</v>
      </c>
      <c r="I165" s="457" t="s">
        <v>7307</v>
      </c>
      <c r="J165" s="233" t="s">
        <v>7209</v>
      </c>
      <c r="K165" s="454" t="s">
        <v>1113</v>
      </c>
      <c r="L165" s="455"/>
      <c r="M165" s="454" t="s">
        <v>1113</v>
      </c>
      <c r="N165" s="455"/>
      <c r="O165" s="456" t="s">
        <v>1113</v>
      </c>
      <c r="P165" s="456"/>
      <c r="Q165" s="456"/>
      <c r="R165" s="456"/>
      <c r="S165" s="333"/>
    </row>
    <row r="166" spans="1:19" s="203" customFormat="1" ht="58.5" customHeight="1" x14ac:dyDescent="0.2">
      <c r="A166" s="688">
        <v>94</v>
      </c>
      <c r="B166" s="689" t="s">
        <v>7210</v>
      </c>
      <c r="C166" s="586" t="s">
        <v>7211</v>
      </c>
      <c r="D166" s="447" t="s">
        <v>7176</v>
      </c>
      <c r="E166" s="586" t="s">
        <v>7329</v>
      </c>
      <c r="F166" s="368">
        <v>980</v>
      </c>
      <c r="G166" s="368" t="s">
        <v>4337</v>
      </c>
      <c r="H166" s="448">
        <v>42977</v>
      </c>
      <c r="I166" s="457" t="s">
        <v>7056</v>
      </c>
      <c r="J166" s="233" t="s">
        <v>7212</v>
      </c>
      <c r="K166" s="454" t="s">
        <v>1113</v>
      </c>
      <c r="L166" s="455"/>
      <c r="M166" s="454" t="s">
        <v>1113</v>
      </c>
      <c r="N166" s="455"/>
      <c r="O166" s="456" t="s">
        <v>1113</v>
      </c>
      <c r="P166" s="456"/>
      <c r="Q166" s="456"/>
      <c r="R166" s="456"/>
      <c r="S166" s="333"/>
    </row>
    <row r="167" spans="1:19" s="203" customFormat="1" ht="58.5" customHeight="1" x14ac:dyDescent="0.2">
      <c r="A167" s="688"/>
      <c r="B167" s="689"/>
      <c r="C167" s="586"/>
      <c r="D167" s="447" t="s">
        <v>6850</v>
      </c>
      <c r="E167" s="586"/>
      <c r="F167" s="368">
        <v>330</v>
      </c>
      <c r="G167" s="368" t="s">
        <v>4337</v>
      </c>
      <c r="H167" s="448">
        <v>42977</v>
      </c>
      <c r="I167" s="457" t="s">
        <v>7213</v>
      </c>
      <c r="J167" s="233" t="s">
        <v>7214</v>
      </c>
      <c r="K167" s="454" t="s">
        <v>1113</v>
      </c>
      <c r="L167" s="455"/>
      <c r="M167" s="454" t="s">
        <v>1113</v>
      </c>
      <c r="N167" s="455"/>
      <c r="O167" s="456" t="s">
        <v>1113</v>
      </c>
      <c r="P167" s="456"/>
      <c r="Q167" s="456"/>
      <c r="R167" s="456"/>
      <c r="S167" s="333"/>
    </row>
    <row r="168" spans="1:19" s="203" customFormat="1" ht="58.5" customHeight="1" x14ac:dyDescent="0.2">
      <c r="A168" s="460">
        <v>95</v>
      </c>
      <c r="B168" s="239" t="s">
        <v>7215</v>
      </c>
      <c r="C168" s="447" t="s">
        <v>7216</v>
      </c>
      <c r="D168" s="447" t="s">
        <v>3944</v>
      </c>
      <c r="E168" s="447" t="s">
        <v>7308</v>
      </c>
      <c r="F168" s="368">
        <v>271.2</v>
      </c>
      <c r="G168" s="368" t="s">
        <v>4005</v>
      </c>
      <c r="H168" s="448">
        <v>42926</v>
      </c>
      <c r="I168" s="457" t="s">
        <v>7217</v>
      </c>
      <c r="J168" s="233" t="s">
        <v>7218</v>
      </c>
      <c r="K168" s="454" t="s">
        <v>1113</v>
      </c>
      <c r="L168" s="455"/>
      <c r="M168" s="454" t="s">
        <v>1113</v>
      </c>
      <c r="N168" s="455"/>
      <c r="O168" s="456" t="s">
        <v>1113</v>
      </c>
      <c r="P168" s="456"/>
      <c r="Q168" s="456"/>
      <c r="R168" s="456"/>
      <c r="S168" s="333"/>
    </row>
    <row r="169" spans="1:19" s="203" customFormat="1" ht="58.5" customHeight="1" x14ac:dyDescent="0.2">
      <c r="A169" s="460">
        <v>96</v>
      </c>
      <c r="B169" s="239" t="s">
        <v>7219</v>
      </c>
      <c r="C169" s="447" t="s">
        <v>7220</v>
      </c>
      <c r="D169" s="447" t="s">
        <v>7221</v>
      </c>
      <c r="E169" s="447" t="s">
        <v>7222</v>
      </c>
      <c r="F169" s="368">
        <v>277.98</v>
      </c>
      <c r="G169" s="368" t="s">
        <v>4005</v>
      </c>
      <c r="H169" s="448">
        <v>42947</v>
      </c>
      <c r="I169" s="457" t="s">
        <v>7330</v>
      </c>
      <c r="J169" s="233" t="s">
        <v>7223</v>
      </c>
      <c r="K169" s="454" t="s">
        <v>1113</v>
      </c>
      <c r="L169" s="455"/>
      <c r="M169" s="454" t="s">
        <v>1113</v>
      </c>
      <c r="N169" s="455"/>
      <c r="O169" s="456" t="s">
        <v>1113</v>
      </c>
      <c r="P169" s="456"/>
      <c r="Q169" s="456"/>
      <c r="R169" s="456"/>
      <c r="S169" s="333"/>
    </row>
    <row r="170" spans="1:19" s="203" customFormat="1" ht="38.25" customHeight="1" x14ac:dyDescent="0.2">
      <c r="A170" s="688">
        <v>97</v>
      </c>
      <c r="B170" s="689" t="s">
        <v>7224</v>
      </c>
      <c r="C170" s="586" t="s">
        <v>7225</v>
      </c>
      <c r="D170" s="447" t="s">
        <v>7226</v>
      </c>
      <c r="E170" s="586" t="s">
        <v>7331</v>
      </c>
      <c r="F170" s="368">
        <v>50</v>
      </c>
      <c r="G170" s="368" t="s">
        <v>4337</v>
      </c>
      <c r="H170" s="448">
        <v>42957</v>
      </c>
      <c r="I170" s="457" t="s">
        <v>6844</v>
      </c>
      <c r="J170" s="233" t="s">
        <v>7227</v>
      </c>
      <c r="K170" s="454" t="s">
        <v>1113</v>
      </c>
      <c r="L170" s="455"/>
      <c r="M170" s="454" t="s">
        <v>1113</v>
      </c>
      <c r="N170" s="455"/>
      <c r="O170" s="456" t="s">
        <v>1113</v>
      </c>
      <c r="P170" s="456"/>
      <c r="Q170" s="456"/>
      <c r="R170" s="456"/>
      <c r="S170" s="333"/>
    </row>
    <row r="171" spans="1:19" s="203" customFormat="1" ht="38.25" customHeight="1" x14ac:dyDescent="0.2">
      <c r="A171" s="688"/>
      <c r="B171" s="689"/>
      <c r="C171" s="586"/>
      <c r="D171" s="447" t="s">
        <v>7228</v>
      </c>
      <c r="E171" s="586"/>
      <c r="F171" s="368">
        <v>1527.3</v>
      </c>
      <c r="G171" s="368" t="s">
        <v>4337</v>
      </c>
      <c r="H171" s="448">
        <v>42957</v>
      </c>
      <c r="I171" s="457" t="s">
        <v>6844</v>
      </c>
      <c r="J171" s="233" t="s">
        <v>7229</v>
      </c>
      <c r="K171" s="454" t="s">
        <v>1113</v>
      </c>
      <c r="L171" s="455"/>
      <c r="M171" s="454" t="s">
        <v>1113</v>
      </c>
      <c r="N171" s="455"/>
      <c r="O171" s="456" t="s">
        <v>1113</v>
      </c>
      <c r="P171" s="456"/>
      <c r="Q171" s="456"/>
      <c r="R171" s="456"/>
      <c r="S171" s="333"/>
    </row>
    <row r="172" spans="1:19" s="203" customFormat="1" ht="18.75" x14ac:dyDescent="0.2">
      <c r="A172" s="688">
        <v>98</v>
      </c>
      <c r="B172" s="689" t="s">
        <v>7230</v>
      </c>
      <c r="C172" s="586" t="s">
        <v>7231</v>
      </c>
      <c r="D172" s="447" t="s">
        <v>7232</v>
      </c>
      <c r="E172" s="586" t="s">
        <v>7332</v>
      </c>
      <c r="F172" s="368">
        <v>2400</v>
      </c>
      <c r="G172" s="368" t="s">
        <v>4337</v>
      </c>
      <c r="H172" s="587">
        <v>42969</v>
      </c>
      <c r="I172" s="677" t="s">
        <v>7233</v>
      </c>
      <c r="J172" s="233" t="s">
        <v>7234</v>
      </c>
      <c r="K172" s="454" t="s">
        <v>1113</v>
      </c>
      <c r="L172" s="455"/>
      <c r="M172" s="454" t="s">
        <v>1113</v>
      </c>
      <c r="N172" s="455"/>
      <c r="O172" s="456" t="s">
        <v>1113</v>
      </c>
      <c r="P172" s="456"/>
      <c r="Q172" s="456"/>
      <c r="R172" s="456"/>
      <c r="S172" s="333"/>
    </row>
    <row r="173" spans="1:19" s="203" customFormat="1" ht="18.75" x14ac:dyDescent="0.2">
      <c r="A173" s="688"/>
      <c r="B173" s="689"/>
      <c r="C173" s="586"/>
      <c r="D173" s="447" t="s">
        <v>6623</v>
      </c>
      <c r="E173" s="586"/>
      <c r="F173" s="368">
        <v>2400</v>
      </c>
      <c r="G173" s="368" t="s">
        <v>4337</v>
      </c>
      <c r="H173" s="587"/>
      <c r="I173" s="678"/>
      <c r="J173" s="233" t="s">
        <v>7235</v>
      </c>
      <c r="K173" s="454" t="s">
        <v>1113</v>
      </c>
      <c r="L173" s="455"/>
      <c r="M173" s="454" t="s">
        <v>1113</v>
      </c>
      <c r="N173" s="455"/>
      <c r="O173" s="456" t="s">
        <v>1113</v>
      </c>
      <c r="P173" s="456"/>
      <c r="Q173" s="456"/>
      <c r="R173" s="456"/>
      <c r="S173" s="333"/>
    </row>
    <row r="174" spans="1:19" s="203" customFormat="1" ht="18.75" x14ac:dyDescent="0.2">
      <c r="A174" s="688"/>
      <c r="B174" s="689"/>
      <c r="C174" s="586"/>
      <c r="D174" s="447" t="s">
        <v>7236</v>
      </c>
      <c r="E174" s="586"/>
      <c r="F174" s="368">
        <v>2400</v>
      </c>
      <c r="G174" s="368" t="s">
        <v>4337</v>
      </c>
      <c r="H174" s="587"/>
      <c r="I174" s="678"/>
      <c r="J174" s="233" t="s">
        <v>7237</v>
      </c>
      <c r="K174" s="454" t="s">
        <v>1113</v>
      </c>
      <c r="L174" s="455"/>
      <c r="M174" s="454" t="s">
        <v>1113</v>
      </c>
      <c r="N174" s="455"/>
      <c r="O174" s="456" t="s">
        <v>1113</v>
      </c>
      <c r="P174" s="456"/>
      <c r="Q174" s="456"/>
      <c r="R174" s="456"/>
      <c r="S174" s="333"/>
    </row>
    <row r="175" spans="1:19" s="203" customFormat="1" ht="18.75" x14ac:dyDescent="0.2">
      <c r="A175" s="688"/>
      <c r="B175" s="689"/>
      <c r="C175" s="586"/>
      <c r="D175" s="447" t="s">
        <v>7238</v>
      </c>
      <c r="E175" s="586"/>
      <c r="F175" s="368">
        <v>2400</v>
      </c>
      <c r="G175" s="368" t="s">
        <v>4337</v>
      </c>
      <c r="H175" s="587"/>
      <c r="I175" s="678"/>
      <c r="J175" s="233" t="s">
        <v>7239</v>
      </c>
      <c r="K175" s="454" t="s">
        <v>1113</v>
      </c>
      <c r="L175" s="455"/>
      <c r="M175" s="454" t="s">
        <v>1113</v>
      </c>
      <c r="N175" s="455"/>
      <c r="O175" s="456" t="s">
        <v>1113</v>
      </c>
      <c r="P175" s="456"/>
      <c r="Q175" s="456"/>
      <c r="R175" s="456"/>
      <c r="S175" s="333"/>
    </row>
    <row r="176" spans="1:19" s="203" customFormat="1" ht="18.75" x14ac:dyDescent="0.2">
      <c r="A176" s="688"/>
      <c r="B176" s="689"/>
      <c r="C176" s="586"/>
      <c r="D176" s="447" t="s">
        <v>7240</v>
      </c>
      <c r="E176" s="586"/>
      <c r="F176" s="368">
        <v>2400</v>
      </c>
      <c r="G176" s="368" t="s">
        <v>4337</v>
      </c>
      <c r="H176" s="587"/>
      <c r="I176" s="678"/>
      <c r="J176" s="233" t="s">
        <v>7241</v>
      </c>
      <c r="K176" s="454" t="s">
        <v>1113</v>
      </c>
      <c r="L176" s="455"/>
      <c r="M176" s="454" t="s">
        <v>1113</v>
      </c>
      <c r="N176" s="455"/>
      <c r="O176" s="456" t="s">
        <v>1113</v>
      </c>
      <c r="P176" s="456"/>
      <c r="Q176" s="456"/>
      <c r="R176" s="456"/>
      <c r="S176" s="333"/>
    </row>
    <row r="177" spans="1:21" s="203" customFormat="1" ht="18.75" x14ac:dyDescent="0.2">
      <c r="A177" s="688"/>
      <c r="B177" s="689"/>
      <c r="C177" s="586"/>
      <c r="D177" s="447" t="s">
        <v>7242</v>
      </c>
      <c r="E177" s="586"/>
      <c r="F177" s="368">
        <v>2400</v>
      </c>
      <c r="G177" s="368" t="s">
        <v>4337</v>
      </c>
      <c r="H177" s="587"/>
      <c r="I177" s="678"/>
      <c r="J177" s="233" t="s">
        <v>7243</v>
      </c>
      <c r="K177" s="454" t="s">
        <v>1113</v>
      </c>
      <c r="L177" s="455"/>
      <c r="M177" s="454" t="s">
        <v>1113</v>
      </c>
      <c r="N177" s="455"/>
      <c r="O177" s="456" t="s">
        <v>1113</v>
      </c>
      <c r="P177" s="456"/>
      <c r="Q177" s="456"/>
      <c r="R177" s="456"/>
      <c r="S177" s="333"/>
    </row>
    <row r="178" spans="1:21" s="203" customFormat="1" ht="18.75" x14ac:dyDescent="0.2">
      <c r="A178" s="688"/>
      <c r="B178" s="689"/>
      <c r="C178" s="586"/>
      <c r="D178" s="447" t="s">
        <v>7244</v>
      </c>
      <c r="E178" s="586"/>
      <c r="F178" s="368">
        <v>2400</v>
      </c>
      <c r="G178" s="368" t="s">
        <v>4337</v>
      </c>
      <c r="H178" s="587"/>
      <c r="I178" s="678"/>
      <c r="J178" s="233" t="s">
        <v>7245</v>
      </c>
      <c r="K178" s="454" t="s">
        <v>1113</v>
      </c>
      <c r="L178" s="455"/>
      <c r="M178" s="454" t="s">
        <v>1113</v>
      </c>
      <c r="N178" s="455"/>
      <c r="O178" s="456" t="s">
        <v>1113</v>
      </c>
      <c r="P178" s="456"/>
      <c r="Q178" s="456"/>
      <c r="R178" s="456"/>
      <c r="S178" s="333"/>
    </row>
    <row r="179" spans="1:21" s="203" customFormat="1" ht="18.75" x14ac:dyDescent="0.2">
      <c r="A179" s="688"/>
      <c r="B179" s="689"/>
      <c r="C179" s="586"/>
      <c r="D179" s="447" t="s">
        <v>7246</v>
      </c>
      <c r="E179" s="586"/>
      <c r="F179" s="368">
        <v>2400</v>
      </c>
      <c r="G179" s="368" t="s">
        <v>4337</v>
      </c>
      <c r="H179" s="587"/>
      <c r="I179" s="679"/>
      <c r="J179" s="233" t="s">
        <v>7247</v>
      </c>
      <c r="K179" s="454" t="s">
        <v>1113</v>
      </c>
      <c r="L179" s="455"/>
      <c r="M179" s="454" t="s">
        <v>1113</v>
      </c>
      <c r="N179" s="455"/>
      <c r="O179" s="456" t="s">
        <v>1113</v>
      </c>
      <c r="P179" s="456"/>
      <c r="Q179" s="456"/>
      <c r="R179" s="456"/>
      <c r="S179" s="333"/>
    </row>
    <row r="180" spans="1:21" s="203" customFormat="1" ht="58.5" customHeight="1" x14ac:dyDescent="0.2">
      <c r="A180" s="460">
        <v>99</v>
      </c>
      <c r="B180" s="239" t="s">
        <v>7248</v>
      </c>
      <c r="C180" s="447" t="s">
        <v>7208</v>
      </c>
      <c r="D180" s="447" t="s">
        <v>6764</v>
      </c>
      <c r="E180" s="447" t="s">
        <v>6765</v>
      </c>
      <c r="F180" s="368">
        <v>240</v>
      </c>
      <c r="G180" s="368" t="s">
        <v>4005</v>
      </c>
      <c r="H180" s="448">
        <v>42941</v>
      </c>
      <c r="I180" s="457" t="s">
        <v>7307</v>
      </c>
      <c r="J180" s="233" t="s">
        <v>7249</v>
      </c>
      <c r="K180" s="454" t="s">
        <v>1113</v>
      </c>
      <c r="L180" s="455"/>
      <c r="M180" s="454" t="s">
        <v>1113</v>
      </c>
      <c r="N180" s="455"/>
      <c r="O180" s="456"/>
      <c r="P180" s="456"/>
      <c r="Q180" s="456" t="s">
        <v>1113</v>
      </c>
      <c r="R180" s="456"/>
      <c r="S180" s="333"/>
    </row>
    <row r="181" spans="1:21" s="203" customFormat="1" ht="58.5" customHeight="1" x14ac:dyDescent="0.2">
      <c r="A181" s="460">
        <v>100</v>
      </c>
      <c r="B181" s="239" t="s">
        <v>7250</v>
      </c>
      <c r="C181" s="447" t="s">
        <v>7251</v>
      </c>
      <c r="D181" s="447" t="s">
        <v>6930</v>
      </c>
      <c r="E181" s="447" t="s">
        <v>6930</v>
      </c>
      <c r="F181" s="368" t="s">
        <v>3927</v>
      </c>
      <c r="G181" s="368" t="s">
        <v>5487</v>
      </c>
      <c r="H181" s="448">
        <v>42985</v>
      </c>
      <c r="I181" s="457" t="s">
        <v>6930</v>
      </c>
      <c r="J181" s="237" t="s">
        <v>3927</v>
      </c>
      <c r="K181" s="458" t="s">
        <v>7312</v>
      </c>
      <c r="L181" s="458" t="s">
        <v>7312</v>
      </c>
      <c r="M181" s="458" t="s">
        <v>7312</v>
      </c>
      <c r="N181" s="458" t="s">
        <v>7312</v>
      </c>
      <c r="O181" s="458" t="s">
        <v>7312</v>
      </c>
      <c r="P181" s="458" t="s">
        <v>7312</v>
      </c>
      <c r="Q181" s="458" t="s">
        <v>7312</v>
      </c>
      <c r="R181" s="458" t="s">
        <v>7312</v>
      </c>
      <c r="S181" s="333"/>
    </row>
    <row r="182" spans="1:21" s="203" customFormat="1" ht="58.5" customHeight="1" x14ac:dyDescent="0.2">
      <c r="A182" s="460">
        <v>101</v>
      </c>
      <c r="B182" s="239" t="s">
        <v>7252</v>
      </c>
      <c r="C182" s="447" t="s">
        <v>7253</v>
      </c>
      <c r="D182" s="447" t="s">
        <v>7254</v>
      </c>
      <c r="E182" s="447" t="s">
        <v>7255</v>
      </c>
      <c r="F182" s="368">
        <v>2078.89</v>
      </c>
      <c r="G182" s="368" t="s">
        <v>5487</v>
      </c>
      <c r="H182" s="448">
        <v>42982</v>
      </c>
      <c r="I182" s="457" t="s">
        <v>7256</v>
      </c>
      <c r="J182" s="233" t="s">
        <v>7257</v>
      </c>
      <c r="K182" s="454" t="s">
        <v>1113</v>
      </c>
      <c r="L182" s="455"/>
      <c r="M182" s="454" t="s">
        <v>1113</v>
      </c>
      <c r="N182" s="455"/>
      <c r="O182" s="456" t="s">
        <v>1113</v>
      </c>
      <c r="P182" s="456"/>
      <c r="Q182" s="456"/>
      <c r="R182" s="456"/>
      <c r="S182" s="333"/>
    </row>
    <row r="183" spans="1:21" s="203" customFormat="1" ht="50.25" customHeight="1" x14ac:dyDescent="0.2">
      <c r="A183" s="688">
        <v>102</v>
      </c>
      <c r="B183" s="689" t="s">
        <v>7258</v>
      </c>
      <c r="C183" s="586" t="s">
        <v>7259</v>
      </c>
      <c r="D183" s="447" t="s">
        <v>6415</v>
      </c>
      <c r="E183" s="586" t="s">
        <v>7260</v>
      </c>
      <c r="F183" s="368">
        <v>1878</v>
      </c>
      <c r="G183" s="368" t="s">
        <v>5487</v>
      </c>
      <c r="H183" s="448">
        <v>42983</v>
      </c>
      <c r="I183" s="457" t="s">
        <v>6770</v>
      </c>
      <c r="J183" s="233" t="s">
        <v>7261</v>
      </c>
      <c r="K183" s="454" t="s">
        <v>1113</v>
      </c>
      <c r="L183" s="455"/>
      <c r="M183" s="454" t="s">
        <v>1113</v>
      </c>
      <c r="N183" s="455"/>
      <c r="O183" s="456"/>
      <c r="P183" s="456"/>
      <c r="Q183" s="456" t="s">
        <v>1113</v>
      </c>
      <c r="R183" s="456"/>
      <c r="S183" s="333"/>
    </row>
    <row r="184" spans="1:21" s="203" customFormat="1" ht="50.25" customHeight="1" x14ac:dyDescent="0.2">
      <c r="A184" s="688"/>
      <c r="B184" s="689"/>
      <c r="C184" s="586"/>
      <c r="D184" s="447" t="s">
        <v>7262</v>
      </c>
      <c r="E184" s="586"/>
      <c r="F184" s="368">
        <v>106.1</v>
      </c>
      <c r="G184" s="368" t="s">
        <v>5487</v>
      </c>
      <c r="H184" s="448">
        <v>42983</v>
      </c>
      <c r="I184" s="457" t="s">
        <v>6755</v>
      </c>
      <c r="J184" s="233" t="s">
        <v>7263</v>
      </c>
      <c r="K184" s="454" t="s">
        <v>1113</v>
      </c>
      <c r="L184" s="455"/>
      <c r="M184" s="454" t="s">
        <v>1113</v>
      </c>
      <c r="N184" s="455"/>
      <c r="O184" s="456"/>
      <c r="P184" s="456"/>
      <c r="Q184" s="456" t="s">
        <v>1113</v>
      </c>
      <c r="R184" s="456"/>
      <c r="S184" s="333"/>
    </row>
    <row r="185" spans="1:21" s="203" customFormat="1" ht="46.5" customHeight="1" x14ac:dyDescent="0.2">
      <c r="A185" s="688">
        <v>103</v>
      </c>
      <c r="B185" s="689" t="s">
        <v>7264</v>
      </c>
      <c r="C185" s="586" t="s">
        <v>7265</v>
      </c>
      <c r="D185" s="447" t="s">
        <v>7266</v>
      </c>
      <c r="E185" s="586" t="s">
        <v>7267</v>
      </c>
      <c r="F185" s="368">
        <v>177</v>
      </c>
      <c r="G185" s="368" t="s">
        <v>5487</v>
      </c>
      <c r="H185" s="587">
        <v>42992</v>
      </c>
      <c r="I185" s="457" t="s">
        <v>7309</v>
      </c>
      <c r="J185" s="233" t="s">
        <v>7268</v>
      </c>
      <c r="K185" s="454" t="s">
        <v>1113</v>
      </c>
      <c r="L185" s="455"/>
      <c r="M185" s="454" t="s">
        <v>1113</v>
      </c>
      <c r="N185" s="455"/>
      <c r="O185" s="456" t="s">
        <v>1113</v>
      </c>
      <c r="P185" s="456"/>
      <c r="Q185" s="456"/>
      <c r="R185" s="456"/>
      <c r="S185" s="333"/>
    </row>
    <row r="186" spans="1:21" s="203" customFormat="1" ht="42.75" customHeight="1" x14ac:dyDescent="0.2">
      <c r="A186" s="688"/>
      <c r="B186" s="689"/>
      <c r="C186" s="586"/>
      <c r="D186" s="447" t="s">
        <v>5391</v>
      </c>
      <c r="E186" s="586"/>
      <c r="F186" s="368">
        <v>225</v>
      </c>
      <c r="G186" s="368" t="s">
        <v>5487</v>
      </c>
      <c r="H186" s="587"/>
      <c r="I186" s="457" t="s">
        <v>7269</v>
      </c>
      <c r="J186" s="233" t="s">
        <v>7270</v>
      </c>
      <c r="K186" s="454" t="s">
        <v>1113</v>
      </c>
      <c r="L186" s="455"/>
      <c r="M186" s="454" t="s">
        <v>1113</v>
      </c>
      <c r="N186" s="455"/>
      <c r="O186" s="456" t="s">
        <v>1113</v>
      </c>
      <c r="P186" s="456"/>
      <c r="Q186" s="456"/>
      <c r="R186" s="456"/>
      <c r="S186" s="333"/>
    </row>
    <row r="187" spans="1:21" s="203" customFormat="1" ht="50.25" customHeight="1" x14ac:dyDescent="0.2">
      <c r="A187" s="460">
        <v>104</v>
      </c>
      <c r="B187" s="239" t="s">
        <v>7300</v>
      </c>
      <c r="C187" s="447" t="s">
        <v>7203</v>
      </c>
      <c r="D187" s="447" t="s">
        <v>7266</v>
      </c>
      <c r="E187" s="447" t="s">
        <v>7301</v>
      </c>
      <c r="F187" s="368">
        <v>7500</v>
      </c>
      <c r="G187" s="368" t="s">
        <v>4018</v>
      </c>
      <c r="H187" s="470">
        <v>42999</v>
      </c>
      <c r="I187" s="457" t="s">
        <v>7302</v>
      </c>
      <c r="J187" s="237" t="s">
        <v>7303</v>
      </c>
      <c r="K187" s="454" t="s">
        <v>1113</v>
      </c>
      <c r="L187" s="455"/>
      <c r="M187" s="454" t="s">
        <v>1113</v>
      </c>
      <c r="N187" s="455"/>
      <c r="O187" s="456"/>
      <c r="P187" s="456"/>
      <c r="Q187" s="456" t="s">
        <v>1113</v>
      </c>
      <c r="R187" s="456"/>
      <c r="S187" s="429"/>
      <c r="T187" s="467"/>
      <c r="U187" s="468"/>
    </row>
    <row r="188" spans="1:21" s="203" customFormat="1" ht="58.5" customHeight="1" x14ac:dyDescent="0.2">
      <c r="A188" s="460">
        <v>105</v>
      </c>
      <c r="B188" s="239" t="s">
        <v>7271</v>
      </c>
      <c r="C188" s="447" t="s">
        <v>7216</v>
      </c>
      <c r="D188" s="447" t="s">
        <v>3947</v>
      </c>
      <c r="E188" s="447" t="s">
        <v>7308</v>
      </c>
      <c r="F188" s="368">
        <v>169.5</v>
      </c>
      <c r="G188" s="368" t="s">
        <v>4337</v>
      </c>
      <c r="H188" s="448">
        <v>42978</v>
      </c>
      <c r="I188" s="457" t="s">
        <v>7272</v>
      </c>
      <c r="J188" s="233" t="s">
        <v>7273</v>
      </c>
      <c r="K188" s="454" t="s">
        <v>1113</v>
      </c>
      <c r="L188" s="455"/>
      <c r="M188" s="454" t="s">
        <v>1113</v>
      </c>
      <c r="N188" s="455"/>
      <c r="O188" s="456" t="s">
        <v>1113</v>
      </c>
      <c r="P188" s="456"/>
      <c r="Q188" s="456"/>
      <c r="R188" s="456"/>
      <c r="S188" s="333"/>
    </row>
    <row r="189" spans="1:21" s="203" customFormat="1" ht="58.5" customHeight="1" x14ac:dyDescent="0.2">
      <c r="A189" s="460">
        <v>106</v>
      </c>
      <c r="B189" s="239" t="s">
        <v>7274</v>
      </c>
      <c r="C189" s="447" t="s">
        <v>7107</v>
      </c>
      <c r="D189" s="447" t="s">
        <v>5297</v>
      </c>
      <c r="E189" s="447" t="s">
        <v>7108</v>
      </c>
      <c r="F189" s="368">
        <v>2404</v>
      </c>
      <c r="G189" s="368" t="s">
        <v>4018</v>
      </c>
      <c r="H189" s="448">
        <v>42999</v>
      </c>
      <c r="I189" s="457" t="s">
        <v>7275</v>
      </c>
      <c r="J189" s="237" t="s">
        <v>7276</v>
      </c>
      <c r="K189" s="454" t="s">
        <v>1113</v>
      </c>
      <c r="L189" s="455"/>
      <c r="M189" s="454" t="s">
        <v>1113</v>
      </c>
      <c r="N189" s="455"/>
      <c r="O189" s="456" t="s">
        <v>1113</v>
      </c>
      <c r="P189" s="456"/>
      <c r="Q189" s="456"/>
      <c r="R189" s="456"/>
      <c r="S189" s="333"/>
    </row>
    <row r="190" spans="1:21" s="203" customFormat="1" ht="58.5" customHeight="1" x14ac:dyDescent="0.2">
      <c r="A190" s="460">
        <v>107</v>
      </c>
      <c r="B190" s="239" t="s">
        <v>7277</v>
      </c>
      <c r="C190" s="447" t="s">
        <v>7278</v>
      </c>
      <c r="D190" s="447" t="s">
        <v>7333</v>
      </c>
      <c r="E190" s="447" t="s">
        <v>7334</v>
      </c>
      <c r="F190" s="368">
        <v>2400</v>
      </c>
      <c r="G190" s="368" t="s">
        <v>5487</v>
      </c>
      <c r="H190" s="448">
        <v>43005</v>
      </c>
      <c r="I190" s="457" t="s">
        <v>6844</v>
      </c>
      <c r="J190" s="233" t="s">
        <v>7279</v>
      </c>
      <c r="K190" s="454" t="s">
        <v>1113</v>
      </c>
      <c r="L190" s="455"/>
      <c r="M190" s="454" t="s">
        <v>1113</v>
      </c>
      <c r="N190" s="455"/>
      <c r="O190" s="456" t="s">
        <v>1113</v>
      </c>
      <c r="P190" s="456"/>
      <c r="Q190" s="456"/>
      <c r="R190" s="456"/>
      <c r="S190" s="333"/>
    </row>
    <row r="191" spans="1:21" s="203" customFormat="1" ht="58.5" customHeight="1" x14ac:dyDescent="0.2">
      <c r="A191" s="460">
        <v>108</v>
      </c>
      <c r="B191" s="239" t="s">
        <v>7280</v>
      </c>
      <c r="C191" s="447" t="s">
        <v>7281</v>
      </c>
      <c r="D191" s="447" t="s">
        <v>7282</v>
      </c>
      <c r="E191" s="447" t="s">
        <v>7335</v>
      </c>
      <c r="F191" s="368">
        <v>250</v>
      </c>
      <c r="G191" s="368" t="s">
        <v>5487</v>
      </c>
      <c r="H191" s="448">
        <v>43006</v>
      </c>
      <c r="I191" s="457" t="s">
        <v>7336</v>
      </c>
      <c r="J191" s="233" t="s">
        <v>7283</v>
      </c>
      <c r="K191" s="454" t="s">
        <v>1113</v>
      </c>
      <c r="L191" s="455"/>
      <c r="M191" s="454" t="s">
        <v>1113</v>
      </c>
      <c r="N191" s="455"/>
      <c r="O191" s="456"/>
      <c r="P191" s="456"/>
      <c r="Q191" s="456" t="s">
        <v>1113</v>
      </c>
      <c r="R191" s="456"/>
      <c r="S191" s="333"/>
    </row>
    <row r="192" spans="1:21" s="203" customFormat="1" ht="58.5" customHeight="1" x14ac:dyDescent="0.2">
      <c r="A192" s="460">
        <v>109</v>
      </c>
      <c r="B192" s="239" t="s">
        <v>7284</v>
      </c>
      <c r="C192" s="447" t="s">
        <v>7285</v>
      </c>
      <c r="D192" s="447" t="s">
        <v>7286</v>
      </c>
      <c r="E192" s="447" t="s">
        <v>7287</v>
      </c>
      <c r="F192" s="368">
        <v>1520</v>
      </c>
      <c r="G192" s="368" t="s">
        <v>5487</v>
      </c>
      <c r="H192" s="448">
        <v>43006</v>
      </c>
      <c r="I192" s="457" t="s">
        <v>7288</v>
      </c>
      <c r="J192" s="233" t="s">
        <v>7289</v>
      </c>
      <c r="K192" s="454" t="s">
        <v>1113</v>
      </c>
      <c r="L192" s="455"/>
      <c r="M192" s="454" t="s">
        <v>1113</v>
      </c>
      <c r="N192" s="455"/>
      <c r="O192" s="456" t="s">
        <v>1113</v>
      </c>
      <c r="P192" s="456"/>
      <c r="Q192" s="456"/>
      <c r="R192" s="456"/>
      <c r="S192" s="333"/>
    </row>
    <row r="193" spans="1:19" s="203" customFormat="1" ht="36" customHeight="1" x14ac:dyDescent="0.2">
      <c r="A193" s="688">
        <v>110</v>
      </c>
      <c r="B193" s="239" t="s">
        <v>7290</v>
      </c>
      <c r="C193" s="586" t="s">
        <v>7291</v>
      </c>
      <c r="D193" s="586" t="s">
        <v>7292</v>
      </c>
      <c r="E193" s="586" t="s">
        <v>7305</v>
      </c>
      <c r="F193" s="368">
        <v>1023.5</v>
      </c>
      <c r="G193" s="368" t="s">
        <v>5487</v>
      </c>
      <c r="H193" s="448">
        <v>43006</v>
      </c>
      <c r="I193" s="692" t="s">
        <v>7293</v>
      </c>
      <c r="J193" s="233" t="s">
        <v>7294</v>
      </c>
      <c r="K193" s="686" t="s">
        <v>1113</v>
      </c>
      <c r="L193" s="686"/>
      <c r="M193" s="686" t="s">
        <v>1113</v>
      </c>
      <c r="N193" s="686"/>
      <c r="O193" s="686" t="s">
        <v>1113</v>
      </c>
      <c r="P193" s="686"/>
      <c r="Q193" s="686"/>
      <c r="R193" s="686"/>
      <c r="S193" s="687"/>
    </row>
    <row r="194" spans="1:19" s="203" customFormat="1" ht="34.5" customHeight="1" x14ac:dyDescent="0.2">
      <c r="A194" s="688"/>
      <c r="B194" s="239" t="s">
        <v>7304</v>
      </c>
      <c r="C194" s="586"/>
      <c r="D194" s="586"/>
      <c r="E194" s="586"/>
      <c r="F194" s="368">
        <v>204</v>
      </c>
      <c r="G194" s="368" t="s">
        <v>4521</v>
      </c>
      <c r="H194" s="448">
        <v>43065</v>
      </c>
      <c r="I194" s="692"/>
      <c r="J194" s="233" t="s">
        <v>7306</v>
      </c>
      <c r="K194" s="686"/>
      <c r="L194" s="686"/>
      <c r="M194" s="686"/>
      <c r="N194" s="686"/>
      <c r="O194" s="686"/>
      <c r="P194" s="686"/>
      <c r="Q194" s="686"/>
      <c r="R194" s="686"/>
      <c r="S194" s="687"/>
    </row>
    <row r="195" spans="1:19" s="203" customFormat="1" ht="58.5" customHeight="1" x14ac:dyDescent="0.2">
      <c r="A195" s="460">
        <v>111</v>
      </c>
      <c r="B195" s="239" t="s">
        <v>7295</v>
      </c>
      <c r="C195" s="447" t="s">
        <v>7296</v>
      </c>
      <c r="D195" s="447" t="s">
        <v>5391</v>
      </c>
      <c r="E195" s="447" t="s">
        <v>7337</v>
      </c>
      <c r="F195" s="368">
        <v>309</v>
      </c>
      <c r="G195" s="368" t="s">
        <v>5487</v>
      </c>
      <c r="H195" s="448">
        <v>43003</v>
      </c>
      <c r="I195" s="457" t="s">
        <v>7297</v>
      </c>
      <c r="J195" s="233" t="s">
        <v>7298</v>
      </c>
      <c r="K195" s="454" t="s">
        <v>1113</v>
      </c>
      <c r="L195" s="455"/>
      <c r="M195" s="454" t="s">
        <v>1113</v>
      </c>
      <c r="N195" s="455"/>
      <c r="O195" s="456" t="s">
        <v>1113</v>
      </c>
      <c r="P195" s="456"/>
      <c r="Q195" s="456"/>
      <c r="R195" s="456"/>
      <c r="S195" s="333"/>
    </row>
    <row r="196" spans="1:19" s="203" customFormat="1" ht="58.5" customHeight="1" thickBot="1" x14ac:dyDescent="0.55000000000000004">
      <c r="A196" s="680" t="s">
        <v>7338</v>
      </c>
      <c r="B196" s="680"/>
      <c r="C196" s="680"/>
      <c r="D196" s="680"/>
      <c r="E196" s="680"/>
      <c r="F196" s="680"/>
      <c r="G196" s="680"/>
      <c r="H196" s="680"/>
      <c r="I196" s="680"/>
      <c r="J196" s="680"/>
      <c r="K196" s="337"/>
      <c r="L196" s="337"/>
      <c r="M196" s="337"/>
      <c r="N196" s="337"/>
      <c r="O196" s="337"/>
      <c r="P196" s="337"/>
      <c r="Q196" s="337"/>
      <c r="R196" s="337"/>
      <c r="S196" s="451"/>
    </row>
    <row r="197" spans="1:19" s="203" customFormat="1" ht="57.75" customHeight="1" thickTop="1" x14ac:dyDescent="0.2">
      <c r="A197" s="681" t="s">
        <v>4733</v>
      </c>
      <c r="B197" s="674" t="s">
        <v>6250</v>
      </c>
      <c r="C197" s="674" t="s">
        <v>6907</v>
      </c>
      <c r="D197" s="674" t="s">
        <v>3913</v>
      </c>
      <c r="E197" s="674" t="s">
        <v>3914</v>
      </c>
      <c r="F197" s="684" t="s">
        <v>3915</v>
      </c>
      <c r="G197" s="684" t="s">
        <v>3916</v>
      </c>
      <c r="H197" s="674" t="s">
        <v>3917</v>
      </c>
      <c r="I197" s="674" t="s">
        <v>3918</v>
      </c>
      <c r="J197" s="674" t="s">
        <v>3919</v>
      </c>
      <c r="K197" s="674" t="s">
        <v>2106</v>
      </c>
      <c r="L197" s="674"/>
      <c r="M197" s="674" t="s">
        <v>2107</v>
      </c>
      <c r="N197" s="674"/>
      <c r="O197" s="674" t="s">
        <v>2108</v>
      </c>
      <c r="P197" s="674"/>
      <c r="Q197" s="674"/>
      <c r="R197" s="674"/>
      <c r="S197" s="675" t="s">
        <v>2109</v>
      </c>
    </row>
    <row r="198" spans="1:19" s="203" customFormat="1" ht="34.5" customHeight="1" x14ac:dyDescent="0.2">
      <c r="A198" s="682"/>
      <c r="B198" s="683"/>
      <c r="C198" s="683"/>
      <c r="D198" s="683"/>
      <c r="E198" s="683"/>
      <c r="F198" s="685"/>
      <c r="G198" s="685"/>
      <c r="H198" s="683"/>
      <c r="I198" s="683"/>
      <c r="J198" s="683"/>
      <c r="K198" s="453" t="s">
        <v>2112</v>
      </c>
      <c r="L198" s="453" t="s">
        <v>3920</v>
      </c>
      <c r="M198" s="453" t="s">
        <v>2112</v>
      </c>
      <c r="N198" s="453" t="s">
        <v>2111</v>
      </c>
      <c r="O198" s="453" t="s">
        <v>1109</v>
      </c>
      <c r="P198" s="453" t="s">
        <v>1110</v>
      </c>
      <c r="Q198" s="453" t="s">
        <v>1111</v>
      </c>
      <c r="R198" s="453" t="s">
        <v>1112</v>
      </c>
      <c r="S198" s="676"/>
    </row>
    <row r="199" spans="1:19" s="203" customFormat="1" ht="58.5" customHeight="1" x14ac:dyDescent="0.2">
      <c r="A199" s="461">
        <v>1</v>
      </c>
      <c r="B199" s="462" t="s">
        <v>7157</v>
      </c>
      <c r="C199" s="447" t="s">
        <v>7158</v>
      </c>
      <c r="D199" s="463" t="s">
        <v>5752</v>
      </c>
      <c r="E199" s="447" t="s">
        <v>7159</v>
      </c>
      <c r="F199" s="464">
        <v>85100</v>
      </c>
      <c r="G199" s="239" t="s">
        <v>4220</v>
      </c>
      <c r="H199" s="448">
        <v>42851</v>
      </c>
      <c r="I199" s="390" t="s">
        <v>7160</v>
      </c>
      <c r="J199" s="465" t="s">
        <v>7161</v>
      </c>
      <c r="K199" s="449" t="s">
        <v>1113</v>
      </c>
      <c r="L199" s="215"/>
      <c r="M199" s="449" t="s">
        <v>1113</v>
      </c>
      <c r="N199" s="215"/>
      <c r="O199" s="450" t="s">
        <v>1113</v>
      </c>
      <c r="P199" s="450"/>
      <c r="Q199" s="450"/>
      <c r="R199" s="450"/>
      <c r="S199" s="429"/>
    </row>
    <row r="200" spans="1:19" s="203" customFormat="1" ht="58.5" customHeight="1" x14ac:dyDescent="0.2">
      <c r="A200" s="361"/>
      <c r="B200" s="221"/>
      <c r="C200" s="446"/>
      <c r="D200" s="224"/>
      <c r="E200" s="446"/>
      <c r="F200" s="225"/>
      <c r="G200" s="220"/>
      <c r="H200" s="224"/>
      <c r="I200" s="224"/>
      <c r="J200" s="338"/>
      <c r="O200" s="204"/>
      <c r="P200" s="204"/>
      <c r="Q200" s="204"/>
      <c r="R200" s="204"/>
      <c r="S200" s="335"/>
    </row>
    <row r="201" spans="1:19" x14ac:dyDescent="0.2">
      <c r="C201" s="442"/>
      <c r="D201" s="224"/>
      <c r="E201" s="442"/>
      <c r="F201" s="225"/>
      <c r="G201" s="220"/>
      <c r="H201" s="224"/>
      <c r="I201" s="224"/>
      <c r="J201" s="338"/>
      <c r="K201" s="203"/>
      <c r="L201" s="203"/>
      <c r="M201" s="203"/>
      <c r="N201" s="203"/>
      <c r="O201" s="204"/>
      <c r="P201" s="204"/>
      <c r="Q201" s="204"/>
      <c r="R201" s="204"/>
      <c r="S201" s="335"/>
    </row>
    <row r="202" spans="1:19" x14ac:dyDescent="0.2">
      <c r="A202" s="393"/>
      <c r="B202" s="693"/>
      <c r="C202" s="693"/>
      <c r="D202" s="693"/>
      <c r="E202" s="693"/>
      <c r="F202" s="693"/>
      <c r="G202" s="693"/>
      <c r="H202" s="693"/>
      <c r="I202" s="693"/>
      <c r="J202" s="693"/>
      <c r="K202" s="693"/>
      <c r="L202" s="693"/>
      <c r="M202" s="693"/>
      <c r="N202" s="693"/>
      <c r="O202" s="693"/>
      <c r="P202" s="693"/>
      <c r="Q202" s="693"/>
      <c r="R202" s="693"/>
      <c r="S202" s="335"/>
    </row>
    <row r="203" spans="1:19" x14ac:dyDescent="0.2">
      <c r="C203" s="442"/>
      <c r="D203" s="224"/>
      <c r="E203" s="442"/>
      <c r="F203" s="225"/>
      <c r="G203" s="220"/>
      <c r="H203" s="224"/>
      <c r="I203" s="224"/>
      <c r="J203" s="338"/>
      <c r="K203" s="203"/>
      <c r="L203" s="203"/>
      <c r="M203" s="203"/>
      <c r="N203" s="203"/>
      <c r="O203" s="204"/>
      <c r="P203" s="204"/>
      <c r="Q203" s="204"/>
      <c r="R203" s="204"/>
      <c r="S203" s="335"/>
    </row>
    <row r="204" spans="1:19" x14ac:dyDescent="0.2">
      <c r="C204" s="442"/>
      <c r="D204" s="224"/>
      <c r="E204" s="442"/>
      <c r="F204" s="225"/>
      <c r="G204" s="220"/>
      <c r="H204" s="224"/>
      <c r="I204" s="224"/>
      <c r="J204" s="338"/>
      <c r="K204" s="203"/>
      <c r="L204" s="203"/>
      <c r="M204" s="203"/>
      <c r="N204" s="203"/>
      <c r="O204" s="204"/>
      <c r="P204" s="204"/>
      <c r="Q204" s="204"/>
      <c r="R204" s="204"/>
      <c r="S204" s="335"/>
    </row>
    <row r="205" spans="1:19" x14ac:dyDescent="0.2">
      <c r="C205" s="442"/>
      <c r="D205" s="224"/>
      <c r="E205" s="442"/>
      <c r="F205" s="225"/>
      <c r="G205" s="220"/>
      <c r="H205" s="224"/>
      <c r="I205" s="224"/>
      <c r="J205" s="338"/>
      <c r="K205" s="203"/>
      <c r="L205" s="203"/>
      <c r="M205" s="203"/>
      <c r="N205" s="203"/>
      <c r="O205" s="204"/>
      <c r="P205" s="204"/>
      <c r="Q205" s="204"/>
      <c r="R205" s="204"/>
      <c r="S205" s="335"/>
    </row>
    <row r="206" spans="1:19" x14ac:dyDescent="0.2">
      <c r="C206" s="442"/>
      <c r="D206" s="224"/>
      <c r="E206" s="442"/>
      <c r="F206" s="225"/>
      <c r="G206" s="220"/>
      <c r="H206" s="224"/>
      <c r="I206" s="224"/>
      <c r="J206" s="338"/>
      <c r="K206" s="203"/>
      <c r="L206" s="203"/>
      <c r="M206" s="203"/>
      <c r="N206" s="203"/>
      <c r="O206" s="204"/>
      <c r="P206" s="204"/>
      <c r="Q206" s="204"/>
      <c r="R206" s="204"/>
      <c r="S206" s="335"/>
    </row>
    <row r="207" spans="1:19" x14ac:dyDescent="0.2">
      <c r="C207" s="442"/>
      <c r="D207" s="224"/>
      <c r="E207" s="442"/>
      <c r="F207" s="225"/>
      <c r="G207" s="220"/>
      <c r="H207" s="224"/>
      <c r="I207" s="224"/>
      <c r="J207" s="338"/>
      <c r="K207" s="203"/>
      <c r="L207" s="203"/>
      <c r="M207" s="203"/>
      <c r="N207" s="203"/>
      <c r="O207" s="204"/>
      <c r="P207" s="204"/>
      <c r="Q207" s="204"/>
      <c r="R207" s="204"/>
      <c r="S207" s="335"/>
    </row>
    <row r="208" spans="1:19" x14ac:dyDescent="0.2">
      <c r="C208" s="442"/>
      <c r="D208" s="224"/>
      <c r="E208" s="442"/>
      <c r="F208" s="225"/>
      <c r="G208" s="220"/>
      <c r="H208" s="224"/>
      <c r="I208" s="224"/>
      <c r="J208" s="338"/>
      <c r="K208" s="203"/>
      <c r="L208" s="203"/>
      <c r="M208" s="203"/>
      <c r="N208" s="203"/>
      <c r="O208" s="204"/>
      <c r="P208" s="204"/>
      <c r="Q208" s="204"/>
      <c r="R208" s="204"/>
      <c r="S208" s="335"/>
    </row>
    <row r="209" spans="3:19" x14ac:dyDescent="0.2">
      <c r="C209" s="442"/>
      <c r="D209" s="224"/>
      <c r="E209" s="442"/>
      <c r="F209" s="225"/>
      <c r="G209" s="220"/>
      <c r="H209" s="224"/>
      <c r="I209" s="224"/>
      <c r="J209" s="338"/>
      <c r="K209" s="203"/>
      <c r="L209" s="203"/>
      <c r="M209" s="203"/>
      <c r="N209" s="203"/>
      <c r="O209" s="204"/>
      <c r="P209" s="204"/>
      <c r="Q209" s="204"/>
      <c r="R209" s="204"/>
      <c r="S209" s="335"/>
    </row>
    <row r="210" spans="3:19" x14ac:dyDescent="0.2">
      <c r="C210" s="442"/>
      <c r="D210" s="224"/>
      <c r="E210" s="442"/>
      <c r="F210" s="225"/>
      <c r="G210" s="220"/>
      <c r="H210" s="224"/>
      <c r="I210" s="224"/>
      <c r="J210" s="338"/>
      <c r="K210" s="203"/>
      <c r="L210" s="203"/>
      <c r="M210" s="203"/>
      <c r="N210" s="203"/>
      <c r="O210" s="204"/>
      <c r="P210" s="204"/>
      <c r="Q210" s="204"/>
      <c r="R210" s="204"/>
      <c r="S210" s="335"/>
    </row>
    <row r="211" spans="3:19" x14ac:dyDescent="0.2">
      <c r="C211" s="442"/>
      <c r="D211" s="224"/>
      <c r="E211" s="442"/>
      <c r="F211" s="225"/>
      <c r="G211" s="220"/>
      <c r="H211" s="224"/>
      <c r="I211" s="224"/>
      <c r="J211" s="338"/>
      <c r="K211" s="203"/>
      <c r="L211" s="203"/>
      <c r="M211" s="203"/>
      <c r="N211" s="203"/>
      <c r="O211" s="204"/>
      <c r="P211" s="204"/>
      <c r="Q211" s="204"/>
      <c r="R211" s="204"/>
      <c r="S211" s="335"/>
    </row>
    <row r="212" spans="3:19" x14ac:dyDescent="0.2">
      <c r="C212" s="442"/>
      <c r="D212" s="224"/>
      <c r="E212" s="442"/>
      <c r="F212" s="225"/>
      <c r="G212" s="220"/>
      <c r="H212" s="224"/>
      <c r="I212" s="224"/>
      <c r="J212" s="338"/>
      <c r="K212" s="203"/>
      <c r="L212" s="203"/>
      <c r="M212" s="203"/>
      <c r="N212" s="203"/>
      <c r="O212" s="204"/>
      <c r="P212" s="204"/>
      <c r="Q212" s="204"/>
      <c r="R212" s="204"/>
      <c r="S212" s="335"/>
    </row>
    <row r="213" spans="3:19" x14ac:dyDescent="0.2">
      <c r="C213" s="442"/>
      <c r="D213" s="224"/>
      <c r="E213" s="442"/>
      <c r="F213" s="225"/>
      <c r="G213" s="220"/>
      <c r="H213" s="224"/>
      <c r="I213" s="224"/>
      <c r="J213" s="338"/>
      <c r="K213" s="203"/>
      <c r="L213" s="203"/>
      <c r="M213" s="203"/>
      <c r="N213" s="203"/>
      <c r="O213" s="204"/>
      <c r="P213" s="204"/>
      <c r="Q213" s="204"/>
      <c r="R213" s="204"/>
      <c r="S213" s="335"/>
    </row>
    <row r="214" spans="3:19" x14ac:dyDescent="0.2">
      <c r="C214" s="442"/>
      <c r="D214" s="224"/>
      <c r="E214" s="442"/>
      <c r="F214" s="225"/>
      <c r="G214" s="220"/>
      <c r="H214" s="224"/>
      <c r="I214" s="224"/>
      <c r="J214" s="338"/>
      <c r="K214" s="203"/>
      <c r="L214" s="203"/>
      <c r="M214" s="203"/>
      <c r="N214" s="203"/>
      <c r="O214" s="204"/>
      <c r="P214" s="204"/>
      <c r="Q214" s="204"/>
      <c r="R214" s="204"/>
      <c r="S214" s="335"/>
    </row>
    <row r="215" spans="3:19" x14ac:dyDescent="0.2">
      <c r="C215" s="442"/>
      <c r="D215" s="224"/>
      <c r="E215" s="442"/>
      <c r="F215" s="225"/>
      <c r="G215" s="220"/>
      <c r="H215" s="224"/>
      <c r="I215" s="224"/>
      <c r="J215" s="338"/>
      <c r="K215" s="203"/>
      <c r="L215" s="203"/>
      <c r="M215" s="203"/>
      <c r="N215" s="203"/>
      <c r="O215" s="204"/>
      <c r="P215" s="204"/>
      <c r="Q215" s="204"/>
      <c r="R215" s="204"/>
      <c r="S215" s="335"/>
    </row>
    <row r="216" spans="3:19" x14ac:dyDescent="0.2">
      <c r="C216" s="442"/>
      <c r="D216" s="224"/>
      <c r="E216" s="442"/>
      <c r="F216" s="225"/>
      <c r="G216" s="220"/>
      <c r="H216" s="224"/>
      <c r="I216" s="224"/>
      <c r="J216" s="338"/>
      <c r="K216" s="203"/>
      <c r="L216" s="203"/>
      <c r="M216" s="203"/>
      <c r="N216" s="203"/>
      <c r="O216" s="204"/>
      <c r="P216" s="204"/>
      <c r="Q216" s="204"/>
      <c r="R216" s="204"/>
      <c r="S216" s="335"/>
    </row>
    <row r="217" spans="3:19" x14ac:dyDescent="0.2">
      <c r="C217" s="442"/>
      <c r="D217" s="224"/>
      <c r="E217" s="442"/>
      <c r="F217" s="225"/>
      <c r="G217" s="220"/>
      <c r="H217" s="224"/>
      <c r="I217" s="224"/>
      <c r="J217" s="338"/>
      <c r="K217" s="203"/>
      <c r="L217" s="203"/>
      <c r="M217" s="203"/>
      <c r="N217" s="203"/>
      <c r="O217" s="204"/>
      <c r="P217" s="204"/>
      <c r="Q217" s="204"/>
      <c r="R217" s="204"/>
      <c r="S217" s="335"/>
    </row>
    <row r="218" spans="3:19" x14ac:dyDescent="0.2">
      <c r="C218" s="442"/>
      <c r="D218" s="224"/>
      <c r="E218" s="442"/>
      <c r="F218" s="225"/>
      <c r="G218" s="220"/>
      <c r="H218" s="224"/>
      <c r="I218" s="224"/>
      <c r="J218" s="338"/>
      <c r="K218" s="203"/>
      <c r="L218" s="203"/>
      <c r="M218" s="203"/>
      <c r="N218" s="203"/>
      <c r="O218" s="204"/>
      <c r="P218" s="204"/>
      <c r="Q218" s="204"/>
      <c r="R218" s="204"/>
      <c r="S218" s="335"/>
    </row>
    <row r="219" spans="3:19" x14ac:dyDescent="0.2">
      <c r="C219" s="442"/>
      <c r="D219" s="224"/>
      <c r="E219" s="442"/>
      <c r="F219" s="225"/>
      <c r="G219" s="220"/>
      <c r="H219" s="224"/>
      <c r="I219" s="224"/>
      <c r="J219" s="338"/>
      <c r="K219" s="203"/>
      <c r="L219" s="203"/>
      <c r="M219" s="203"/>
      <c r="N219" s="203"/>
      <c r="O219" s="204"/>
      <c r="P219" s="204"/>
      <c r="Q219" s="204"/>
      <c r="R219" s="204"/>
      <c r="S219" s="335"/>
    </row>
    <row r="220" spans="3:19" x14ac:dyDescent="0.2">
      <c r="C220" s="442"/>
      <c r="D220" s="224"/>
      <c r="E220" s="442"/>
      <c r="F220" s="225"/>
      <c r="G220" s="220"/>
      <c r="H220" s="224"/>
      <c r="I220" s="224"/>
      <c r="J220" s="338"/>
      <c r="K220" s="203"/>
      <c r="L220" s="203"/>
      <c r="M220" s="203"/>
      <c r="N220" s="203"/>
      <c r="O220" s="204"/>
      <c r="P220" s="204"/>
      <c r="Q220" s="204"/>
      <c r="R220" s="204"/>
      <c r="S220" s="335"/>
    </row>
    <row r="221" spans="3:19" x14ac:dyDescent="0.2">
      <c r="C221" s="442"/>
      <c r="D221" s="224"/>
      <c r="E221" s="442"/>
      <c r="F221" s="225"/>
      <c r="G221" s="220"/>
      <c r="H221" s="224"/>
      <c r="I221" s="224"/>
      <c r="J221" s="338"/>
      <c r="K221" s="203"/>
      <c r="L221" s="203"/>
      <c r="M221" s="203"/>
      <c r="N221" s="203"/>
      <c r="O221" s="204"/>
      <c r="P221" s="204"/>
      <c r="Q221" s="204"/>
      <c r="R221" s="204"/>
      <c r="S221" s="335"/>
    </row>
    <row r="222" spans="3:19" x14ac:dyDescent="0.2">
      <c r="C222" s="442"/>
      <c r="D222" s="224"/>
      <c r="E222" s="442"/>
      <c r="F222" s="225"/>
      <c r="G222" s="220"/>
      <c r="H222" s="224"/>
      <c r="I222" s="224"/>
      <c r="J222" s="338"/>
      <c r="K222" s="203"/>
      <c r="L222" s="203"/>
      <c r="M222" s="203"/>
      <c r="N222" s="203"/>
      <c r="O222" s="204"/>
      <c r="P222" s="204"/>
      <c r="Q222" s="204"/>
      <c r="R222" s="204"/>
      <c r="S222" s="335"/>
    </row>
    <row r="223" spans="3:19" x14ac:dyDescent="0.2">
      <c r="C223" s="442"/>
      <c r="D223" s="224"/>
      <c r="E223" s="442"/>
      <c r="F223" s="225"/>
      <c r="G223" s="220"/>
      <c r="H223" s="224"/>
      <c r="I223" s="224"/>
      <c r="J223" s="338"/>
      <c r="K223" s="203"/>
      <c r="L223" s="203"/>
      <c r="M223" s="203"/>
      <c r="N223" s="203"/>
      <c r="O223" s="204"/>
      <c r="P223" s="204"/>
      <c r="Q223" s="204"/>
      <c r="R223" s="204"/>
      <c r="S223" s="335"/>
    </row>
    <row r="224" spans="3:19" x14ac:dyDescent="0.2">
      <c r="C224" s="442"/>
      <c r="D224" s="224"/>
      <c r="E224" s="442"/>
      <c r="F224" s="225"/>
      <c r="G224" s="220"/>
      <c r="H224" s="224"/>
      <c r="I224" s="224"/>
      <c r="J224" s="338"/>
      <c r="K224" s="203"/>
      <c r="L224" s="203"/>
      <c r="M224" s="203"/>
      <c r="N224" s="203"/>
      <c r="O224" s="204"/>
      <c r="P224" s="204"/>
      <c r="Q224" s="204"/>
      <c r="R224" s="204"/>
      <c r="S224" s="335"/>
    </row>
    <row r="225" spans="3:19" x14ac:dyDescent="0.2">
      <c r="C225" s="442"/>
      <c r="D225" s="224"/>
      <c r="E225" s="442"/>
      <c r="F225" s="225"/>
      <c r="G225" s="220"/>
      <c r="H225" s="224"/>
      <c r="I225" s="224"/>
      <c r="J225" s="338"/>
      <c r="K225" s="203"/>
      <c r="L225" s="203"/>
      <c r="M225" s="203"/>
      <c r="N225" s="203"/>
      <c r="O225" s="204"/>
      <c r="P225" s="204"/>
      <c r="Q225" s="204"/>
      <c r="R225" s="204"/>
      <c r="S225" s="335"/>
    </row>
    <row r="226" spans="3:19" x14ac:dyDescent="0.2">
      <c r="C226" s="442"/>
      <c r="D226" s="224"/>
      <c r="E226" s="442"/>
      <c r="F226" s="225"/>
      <c r="G226" s="220"/>
      <c r="H226" s="224"/>
      <c r="I226" s="224"/>
      <c r="J226" s="338"/>
      <c r="K226" s="203"/>
      <c r="L226" s="203"/>
      <c r="M226" s="203"/>
      <c r="N226" s="203"/>
      <c r="O226" s="204"/>
      <c r="P226" s="204"/>
      <c r="Q226" s="204"/>
      <c r="R226" s="204"/>
      <c r="S226" s="335"/>
    </row>
    <row r="227" spans="3:19" x14ac:dyDescent="0.2">
      <c r="C227" s="442"/>
      <c r="D227" s="224"/>
      <c r="E227" s="442"/>
      <c r="F227" s="225"/>
      <c r="G227" s="220"/>
      <c r="H227" s="224"/>
      <c r="I227" s="224"/>
      <c r="J227" s="338"/>
      <c r="K227" s="203"/>
      <c r="L227" s="203"/>
      <c r="M227" s="203"/>
      <c r="N227" s="203"/>
      <c r="O227" s="204"/>
      <c r="P227" s="204"/>
      <c r="Q227" s="204"/>
      <c r="R227" s="204"/>
      <c r="S227" s="335"/>
    </row>
    <row r="228" spans="3:19" x14ac:dyDescent="0.2">
      <c r="C228" s="442"/>
      <c r="D228" s="224"/>
      <c r="E228" s="442"/>
      <c r="F228" s="225"/>
      <c r="G228" s="220"/>
      <c r="H228" s="224"/>
      <c r="I228" s="224"/>
      <c r="J228" s="338"/>
      <c r="K228" s="203"/>
      <c r="L228" s="203"/>
      <c r="M228" s="203"/>
      <c r="N228" s="203"/>
      <c r="O228" s="204"/>
      <c r="P228" s="204"/>
      <c r="Q228" s="204"/>
      <c r="R228" s="204"/>
      <c r="S228" s="335"/>
    </row>
    <row r="229" spans="3:19" x14ac:dyDescent="0.2">
      <c r="C229" s="442"/>
      <c r="D229" s="224"/>
      <c r="E229" s="442"/>
      <c r="F229" s="225"/>
      <c r="G229" s="220"/>
      <c r="H229" s="224"/>
      <c r="I229" s="224"/>
      <c r="J229" s="338"/>
      <c r="K229" s="203"/>
      <c r="L229" s="203"/>
      <c r="M229" s="203"/>
      <c r="N229" s="203"/>
      <c r="O229" s="204"/>
      <c r="P229" s="204"/>
      <c r="Q229" s="204"/>
      <c r="R229" s="204"/>
      <c r="S229" s="335"/>
    </row>
    <row r="230" spans="3:19" x14ac:dyDescent="0.2">
      <c r="C230" s="442"/>
      <c r="D230" s="224"/>
      <c r="E230" s="442"/>
      <c r="F230" s="225"/>
      <c r="G230" s="220"/>
      <c r="H230" s="224"/>
      <c r="I230" s="224"/>
      <c r="J230" s="338"/>
      <c r="K230" s="203"/>
      <c r="L230" s="203"/>
      <c r="M230" s="203"/>
      <c r="N230" s="203"/>
      <c r="O230" s="204"/>
      <c r="P230" s="204"/>
      <c r="Q230" s="204"/>
      <c r="R230" s="204"/>
      <c r="S230" s="335"/>
    </row>
    <row r="231" spans="3:19" x14ac:dyDescent="0.2">
      <c r="C231" s="442"/>
      <c r="D231" s="224"/>
      <c r="E231" s="442"/>
      <c r="F231" s="225"/>
      <c r="G231" s="220"/>
      <c r="H231" s="224"/>
      <c r="I231" s="224"/>
      <c r="J231" s="338"/>
      <c r="K231" s="203"/>
      <c r="L231" s="203"/>
      <c r="M231" s="203"/>
      <c r="N231" s="203"/>
      <c r="O231" s="204"/>
      <c r="P231" s="204"/>
      <c r="Q231" s="204"/>
      <c r="R231" s="204"/>
      <c r="S231" s="335"/>
    </row>
    <row r="232" spans="3:19" x14ac:dyDescent="0.2">
      <c r="C232" s="442"/>
      <c r="D232" s="224"/>
      <c r="E232" s="442"/>
      <c r="F232" s="225"/>
      <c r="G232" s="220"/>
      <c r="H232" s="224"/>
      <c r="I232" s="224"/>
      <c r="J232" s="338"/>
      <c r="K232" s="203"/>
      <c r="L232" s="203"/>
      <c r="M232" s="203"/>
      <c r="N232" s="203"/>
      <c r="O232" s="204"/>
      <c r="P232" s="204"/>
      <c r="Q232" s="204"/>
      <c r="R232" s="204"/>
      <c r="S232" s="335"/>
    </row>
    <row r="233" spans="3:19" x14ac:dyDescent="0.2">
      <c r="C233" s="442"/>
      <c r="D233" s="224"/>
      <c r="E233" s="442"/>
      <c r="F233" s="225"/>
      <c r="G233" s="220"/>
      <c r="H233" s="224"/>
      <c r="I233" s="224"/>
      <c r="J233" s="338"/>
      <c r="K233" s="203"/>
      <c r="L233" s="203"/>
      <c r="M233" s="203"/>
      <c r="N233" s="203"/>
      <c r="O233" s="204"/>
      <c r="P233" s="204"/>
      <c r="Q233" s="204"/>
      <c r="R233" s="204"/>
      <c r="S233" s="335"/>
    </row>
    <row r="234" spans="3:19" x14ac:dyDescent="0.2">
      <c r="C234" s="442"/>
      <c r="D234" s="224"/>
      <c r="E234" s="442"/>
      <c r="F234" s="225"/>
      <c r="G234" s="220"/>
      <c r="H234" s="224"/>
      <c r="I234" s="224"/>
      <c r="J234" s="338"/>
      <c r="K234" s="203"/>
      <c r="L234" s="203"/>
      <c r="M234" s="203"/>
      <c r="N234" s="203"/>
      <c r="O234" s="204"/>
      <c r="P234" s="204"/>
      <c r="Q234" s="204"/>
      <c r="R234" s="204"/>
      <c r="S234" s="335"/>
    </row>
    <row r="235" spans="3:19" x14ac:dyDescent="0.2">
      <c r="C235" s="442"/>
      <c r="D235" s="224"/>
      <c r="E235" s="442"/>
      <c r="F235" s="225"/>
      <c r="G235" s="220"/>
      <c r="H235" s="224"/>
      <c r="I235" s="224"/>
      <c r="J235" s="338"/>
      <c r="K235" s="203"/>
      <c r="L235" s="203"/>
      <c r="M235" s="203"/>
      <c r="N235" s="203"/>
      <c r="O235" s="204"/>
      <c r="P235" s="204"/>
      <c r="Q235" s="204"/>
      <c r="R235" s="204"/>
      <c r="S235" s="335"/>
    </row>
    <row r="236" spans="3:19" x14ac:dyDescent="0.2">
      <c r="C236" s="442"/>
      <c r="D236" s="224"/>
      <c r="E236" s="442"/>
      <c r="F236" s="225"/>
      <c r="G236" s="220"/>
      <c r="H236" s="224"/>
      <c r="I236" s="224"/>
      <c r="J236" s="338"/>
      <c r="K236" s="203"/>
      <c r="L236" s="203"/>
      <c r="M236" s="203"/>
      <c r="N236" s="203"/>
      <c r="O236" s="204"/>
      <c r="P236" s="204"/>
      <c r="Q236" s="204"/>
      <c r="R236" s="204"/>
      <c r="S236" s="335"/>
    </row>
    <row r="237" spans="3:19" x14ac:dyDescent="0.2">
      <c r="C237" s="442"/>
      <c r="D237" s="224"/>
      <c r="E237" s="442"/>
      <c r="F237" s="225"/>
      <c r="G237" s="220"/>
      <c r="H237" s="224"/>
      <c r="I237" s="224"/>
      <c r="J237" s="338"/>
      <c r="K237" s="203"/>
      <c r="L237" s="203"/>
      <c r="M237" s="203"/>
      <c r="N237" s="203"/>
      <c r="O237" s="204"/>
      <c r="P237" s="204"/>
      <c r="Q237" s="204"/>
      <c r="R237" s="204"/>
      <c r="S237" s="335"/>
    </row>
    <row r="238" spans="3:19" x14ac:dyDescent="0.2">
      <c r="C238" s="442"/>
      <c r="D238" s="224"/>
      <c r="E238" s="442"/>
      <c r="F238" s="225"/>
      <c r="G238" s="220"/>
      <c r="H238" s="224"/>
      <c r="I238" s="224"/>
      <c r="J238" s="338"/>
      <c r="K238" s="203"/>
      <c r="L238" s="203"/>
      <c r="M238" s="203"/>
      <c r="N238" s="203"/>
      <c r="O238" s="204"/>
      <c r="P238" s="204"/>
      <c r="Q238" s="204"/>
      <c r="R238" s="204"/>
      <c r="S238" s="335"/>
    </row>
    <row r="239" spans="3:19" x14ac:dyDescent="0.2">
      <c r="C239" s="442"/>
      <c r="D239" s="224"/>
      <c r="E239" s="442"/>
      <c r="F239" s="225"/>
      <c r="G239" s="220"/>
      <c r="H239" s="224"/>
      <c r="I239" s="224"/>
      <c r="J239" s="338"/>
      <c r="K239" s="203"/>
      <c r="L239" s="203"/>
      <c r="M239" s="203"/>
      <c r="N239" s="203"/>
      <c r="O239" s="204"/>
      <c r="P239" s="204"/>
      <c r="Q239" s="204"/>
      <c r="R239" s="204"/>
      <c r="S239" s="335"/>
    </row>
    <row r="240" spans="3:19" x14ac:dyDescent="0.2">
      <c r="C240" s="442"/>
      <c r="D240" s="224"/>
      <c r="E240" s="442"/>
      <c r="F240" s="225"/>
      <c r="G240" s="220"/>
      <c r="H240" s="224"/>
      <c r="I240" s="224"/>
      <c r="J240" s="338"/>
      <c r="K240" s="203"/>
      <c r="L240" s="203"/>
      <c r="M240" s="203"/>
      <c r="N240" s="203"/>
      <c r="O240" s="204"/>
      <c r="P240" s="204"/>
      <c r="Q240" s="204"/>
      <c r="R240" s="204"/>
      <c r="S240" s="335"/>
    </row>
    <row r="241" spans="3:19" x14ac:dyDescent="0.2">
      <c r="C241" s="442"/>
      <c r="D241" s="224"/>
      <c r="E241" s="442"/>
      <c r="F241" s="225"/>
      <c r="G241" s="220"/>
      <c r="H241" s="224"/>
      <c r="I241" s="224"/>
      <c r="J241" s="338"/>
      <c r="K241" s="203"/>
      <c r="L241" s="203"/>
      <c r="M241" s="203"/>
      <c r="N241" s="203"/>
      <c r="O241" s="204"/>
      <c r="P241" s="204"/>
      <c r="Q241" s="204"/>
      <c r="R241" s="204"/>
      <c r="S241" s="335"/>
    </row>
    <row r="242" spans="3:19" x14ac:dyDescent="0.2">
      <c r="C242" s="442"/>
      <c r="D242" s="224"/>
      <c r="E242" s="442"/>
      <c r="F242" s="225"/>
      <c r="G242" s="220"/>
      <c r="H242" s="224"/>
      <c r="I242" s="224"/>
      <c r="J242" s="338"/>
      <c r="K242" s="203"/>
      <c r="L242" s="203"/>
      <c r="M242" s="203"/>
      <c r="N242" s="203"/>
      <c r="O242" s="204"/>
      <c r="P242" s="204"/>
      <c r="Q242" s="204"/>
      <c r="R242" s="204"/>
      <c r="S242" s="335"/>
    </row>
    <row r="243" spans="3:19" x14ac:dyDescent="0.2">
      <c r="C243" s="442"/>
      <c r="D243" s="224"/>
      <c r="E243" s="442"/>
      <c r="F243" s="225"/>
      <c r="G243" s="220"/>
      <c r="H243" s="224"/>
      <c r="I243" s="224"/>
      <c r="J243" s="338"/>
      <c r="K243" s="203"/>
      <c r="L243" s="203"/>
      <c r="M243" s="203"/>
      <c r="N243" s="203"/>
      <c r="O243" s="204"/>
      <c r="P243" s="204"/>
      <c r="Q243" s="204"/>
      <c r="R243" s="204"/>
      <c r="S243" s="335"/>
    </row>
    <row r="244" spans="3:19" x14ac:dyDescent="0.2">
      <c r="C244" s="442"/>
      <c r="D244" s="224"/>
      <c r="E244" s="442"/>
      <c r="F244" s="225"/>
      <c r="G244" s="220"/>
      <c r="H244" s="224"/>
      <c r="I244" s="224"/>
      <c r="J244" s="338"/>
      <c r="K244" s="203"/>
      <c r="L244" s="203"/>
      <c r="M244" s="203"/>
      <c r="N244" s="203"/>
      <c r="O244" s="204"/>
      <c r="P244" s="204"/>
      <c r="Q244" s="204"/>
      <c r="R244" s="204"/>
      <c r="S244" s="335"/>
    </row>
    <row r="245" spans="3:19" x14ac:dyDescent="0.2">
      <c r="C245" s="442"/>
      <c r="D245" s="224"/>
      <c r="E245" s="442"/>
      <c r="F245" s="225"/>
      <c r="G245" s="220"/>
      <c r="H245" s="224"/>
      <c r="I245" s="224"/>
      <c r="J245" s="338"/>
      <c r="K245" s="203"/>
      <c r="L245" s="203"/>
      <c r="M245" s="203"/>
      <c r="N245" s="203"/>
      <c r="O245" s="204"/>
      <c r="P245" s="204"/>
      <c r="Q245" s="204"/>
      <c r="R245" s="204"/>
      <c r="S245" s="335"/>
    </row>
    <row r="246" spans="3:19" x14ac:dyDescent="0.2">
      <c r="C246" s="442"/>
      <c r="D246" s="224"/>
      <c r="E246" s="442"/>
      <c r="F246" s="225"/>
      <c r="G246" s="220"/>
      <c r="H246" s="224"/>
      <c r="I246" s="224"/>
      <c r="J246" s="338"/>
      <c r="K246" s="203"/>
      <c r="L246" s="203"/>
      <c r="M246" s="203"/>
      <c r="N246" s="203"/>
      <c r="O246" s="204"/>
      <c r="P246" s="204"/>
      <c r="Q246" s="204"/>
      <c r="R246" s="204"/>
      <c r="S246" s="335"/>
    </row>
    <row r="247" spans="3:19" x14ac:dyDescent="0.2">
      <c r="C247" s="442"/>
      <c r="D247" s="224"/>
      <c r="E247" s="442"/>
      <c r="F247" s="225"/>
      <c r="G247" s="220"/>
      <c r="H247" s="224"/>
      <c r="I247" s="224"/>
      <c r="J247" s="338"/>
      <c r="K247" s="203"/>
      <c r="L247" s="203"/>
      <c r="M247" s="203"/>
      <c r="N247" s="203"/>
      <c r="O247" s="204"/>
      <c r="P247" s="204"/>
      <c r="Q247" s="204"/>
      <c r="R247" s="204"/>
      <c r="S247" s="335"/>
    </row>
    <row r="248" spans="3:19" x14ac:dyDescent="0.2">
      <c r="C248" s="442"/>
      <c r="D248" s="224"/>
      <c r="E248" s="442"/>
      <c r="F248" s="225"/>
      <c r="G248" s="220"/>
      <c r="H248" s="224"/>
      <c r="I248" s="224"/>
      <c r="J248" s="338"/>
      <c r="K248" s="203"/>
      <c r="L248" s="203"/>
      <c r="M248" s="203"/>
      <c r="N248" s="203"/>
      <c r="O248" s="204"/>
      <c r="P248" s="204"/>
      <c r="Q248" s="204"/>
      <c r="R248" s="204"/>
      <c r="S248" s="335"/>
    </row>
    <row r="249" spans="3:19" x14ac:dyDescent="0.2">
      <c r="C249" s="442"/>
      <c r="D249" s="224"/>
      <c r="E249" s="442"/>
      <c r="F249" s="225"/>
      <c r="G249" s="220"/>
      <c r="H249" s="224"/>
      <c r="I249" s="224"/>
      <c r="J249" s="338"/>
      <c r="K249" s="203"/>
      <c r="L249" s="203"/>
      <c r="M249" s="203"/>
      <c r="N249" s="203"/>
      <c r="O249" s="204"/>
      <c r="P249" s="204"/>
      <c r="Q249" s="204"/>
      <c r="R249" s="204"/>
      <c r="S249" s="335"/>
    </row>
    <row r="250" spans="3:19" x14ac:dyDescent="0.2">
      <c r="C250" s="442"/>
      <c r="D250" s="224"/>
      <c r="E250" s="442"/>
      <c r="F250" s="225"/>
      <c r="G250" s="220"/>
      <c r="H250" s="224"/>
      <c r="I250" s="224"/>
      <c r="J250" s="338"/>
      <c r="K250" s="203"/>
      <c r="L250" s="203"/>
      <c r="M250" s="203"/>
      <c r="N250" s="203"/>
      <c r="O250" s="204"/>
      <c r="P250" s="204"/>
      <c r="Q250" s="204"/>
      <c r="R250" s="204"/>
      <c r="S250" s="335"/>
    </row>
    <row r="251" spans="3:19" x14ac:dyDescent="0.2">
      <c r="C251" s="442"/>
      <c r="D251" s="224"/>
      <c r="E251" s="442"/>
      <c r="F251" s="225"/>
      <c r="G251" s="220"/>
      <c r="H251" s="224"/>
      <c r="I251" s="224"/>
      <c r="J251" s="338"/>
      <c r="K251" s="203"/>
      <c r="L251" s="203"/>
      <c r="M251" s="203"/>
      <c r="N251" s="203"/>
      <c r="O251" s="204"/>
      <c r="P251" s="204"/>
      <c r="Q251" s="204"/>
      <c r="R251" s="204"/>
      <c r="S251" s="335"/>
    </row>
    <row r="252" spans="3:19" x14ac:dyDescent="0.2">
      <c r="C252" s="442"/>
      <c r="D252" s="224"/>
      <c r="E252" s="442"/>
      <c r="F252" s="225"/>
      <c r="G252" s="220"/>
      <c r="H252" s="224"/>
      <c r="I252" s="224"/>
      <c r="J252" s="338"/>
      <c r="K252" s="203"/>
      <c r="L252" s="203"/>
      <c r="M252" s="203"/>
      <c r="N252" s="203"/>
      <c r="O252" s="204"/>
      <c r="P252" s="204"/>
      <c r="Q252" s="204"/>
      <c r="R252" s="204"/>
      <c r="S252" s="335"/>
    </row>
    <row r="253" spans="3:19" x14ac:dyDescent="0.2">
      <c r="C253" s="442"/>
      <c r="D253" s="224"/>
      <c r="E253" s="442"/>
      <c r="F253" s="225"/>
      <c r="G253" s="220"/>
      <c r="H253" s="224"/>
      <c r="I253" s="224"/>
      <c r="J253" s="338"/>
      <c r="K253" s="203"/>
      <c r="L253" s="203"/>
      <c r="M253" s="203"/>
      <c r="N253" s="203"/>
      <c r="O253" s="204"/>
      <c r="P253" s="204"/>
      <c r="Q253" s="204"/>
      <c r="R253" s="204"/>
      <c r="S253" s="335"/>
    </row>
    <row r="254" spans="3:19" x14ac:dyDescent="0.2">
      <c r="C254" s="442"/>
      <c r="D254" s="224"/>
      <c r="E254" s="442"/>
      <c r="F254" s="225"/>
      <c r="G254" s="220"/>
      <c r="H254" s="224"/>
      <c r="I254" s="224"/>
      <c r="J254" s="338"/>
      <c r="K254" s="203"/>
      <c r="L254" s="203"/>
      <c r="M254" s="203"/>
      <c r="N254" s="203"/>
      <c r="O254" s="204"/>
      <c r="P254" s="204"/>
      <c r="Q254" s="204"/>
      <c r="R254" s="204"/>
      <c r="S254" s="335"/>
    </row>
    <row r="255" spans="3:19" x14ac:dyDescent="0.2">
      <c r="C255" s="442"/>
      <c r="D255" s="224"/>
      <c r="E255" s="442"/>
      <c r="F255" s="225"/>
      <c r="G255" s="220"/>
      <c r="H255" s="224"/>
      <c r="I255" s="224"/>
      <c r="J255" s="338"/>
      <c r="K255" s="203"/>
      <c r="L255" s="203"/>
      <c r="M255" s="203"/>
      <c r="N255" s="203"/>
      <c r="O255" s="204"/>
      <c r="P255" s="204"/>
      <c r="Q255" s="204"/>
      <c r="R255" s="204"/>
      <c r="S255" s="335"/>
    </row>
    <row r="256" spans="3:19" x14ac:dyDescent="0.2">
      <c r="C256" s="442"/>
      <c r="D256" s="224"/>
      <c r="E256" s="442"/>
      <c r="F256" s="225"/>
      <c r="G256" s="220"/>
      <c r="H256" s="224"/>
      <c r="I256" s="224"/>
      <c r="J256" s="338"/>
      <c r="K256" s="203"/>
      <c r="L256" s="203"/>
      <c r="M256" s="203"/>
      <c r="N256" s="203"/>
      <c r="O256" s="204"/>
      <c r="P256" s="204"/>
      <c r="Q256" s="204"/>
      <c r="R256" s="204"/>
      <c r="S256" s="335"/>
    </row>
    <row r="257" spans="3:19" x14ac:dyDescent="0.2">
      <c r="C257" s="442"/>
      <c r="D257" s="224"/>
      <c r="E257" s="442"/>
      <c r="F257" s="225"/>
      <c r="G257" s="220"/>
      <c r="H257" s="224"/>
      <c r="I257" s="224"/>
      <c r="J257" s="338"/>
      <c r="K257" s="203"/>
      <c r="L257" s="203"/>
      <c r="M257" s="203"/>
      <c r="N257" s="203"/>
      <c r="O257" s="204"/>
      <c r="P257" s="204"/>
      <c r="Q257" s="204"/>
      <c r="R257" s="204"/>
      <c r="S257" s="335"/>
    </row>
    <row r="258" spans="3:19" x14ac:dyDescent="0.2">
      <c r="C258" s="442"/>
      <c r="D258" s="224"/>
      <c r="E258" s="442"/>
      <c r="F258" s="225"/>
      <c r="G258" s="220"/>
      <c r="H258" s="224"/>
      <c r="I258" s="224"/>
      <c r="J258" s="338"/>
      <c r="K258" s="203"/>
      <c r="L258" s="203"/>
      <c r="M258" s="203"/>
      <c r="N258" s="203"/>
      <c r="O258" s="204"/>
      <c r="P258" s="204"/>
      <c r="Q258" s="204"/>
      <c r="R258" s="204"/>
      <c r="S258" s="335"/>
    </row>
    <row r="259" spans="3:19" x14ac:dyDescent="0.2">
      <c r="C259" s="442"/>
      <c r="D259" s="224"/>
      <c r="E259" s="442"/>
      <c r="F259" s="225"/>
      <c r="G259" s="220"/>
      <c r="H259" s="224"/>
      <c r="I259" s="224"/>
      <c r="J259" s="338"/>
      <c r="K259" s="203"/>
      <c r="L259" s="203"/>
      <c r="M259" s="203"/>
      <c r="N259" s="203"/>
      <c r="O259" s="204"/>
      <c r="P259" s="204"/>
      <c r="Q259" s="204"/>
      <c r="R259" s="204"/>
      <c r="S259" s="335"/>
    </row>
    <row r="260" spans="3:19" x14ac:dyDescent="0.2">
      <c r="C260" s="442"/>
      <c r="D260" s="224"/>
      <c r="E260" s="442"/>
      <c r="F260" s="225"/>
      <c r="G260" s="220"/>
      <c r="H260" s="224"/>
      <c r="I260" s="224"/>
      <c r="J260" s="338"/>
      <c r="K260" s="203"/>
      <c r="L260" s="203"/>
      <c r="M260" s="203"/>
      <c r="N260" s="203"/>
      <c r="O260" s="204"/>
      <c r="P260" s="204"/>
      <c r="Q260" s="204"/>
      <c r="R260" s="204"/>
      <c r="S260" s="335"/>
    </row>
    <row r="261" spans="3:19" x14ac:dyDescent="0.2">
      <c r="C261" s="442"/>
      <c r="D261" s="224"/>
      <c r="E261" s="442"/>
      <c r="F261" s="225"/>
      <c r="G261" s="220"/>
      <c r="H261" s="224"/>
      <c r="I261" s="224"/>
      <c r="J261" s="338"/>
      <c r="K261" s="203"/>
      <c r="L261" s="203"/>
      <c r="M261" s="203"/>
      <c r="N261" s="203"/>
      <c r="O261" s="204"/>
      <c r="P261" s="204"/>
      <c r="Q261" s="204"/>
      <c r="R261" s="204"/>
      <c r="S261" s="335"/>
    </row>
    <row r="262" spans="3:19" x14ac:dyDescent="0.2">
      <c r="C262" s="442"/>
      <c r="D262" s="224"/>
      <c r="E262" s="442"/>
      <c r="F262" s="225"/>
      <c r="G262" s="220"/>
      <c r="H262" s="224"/>
      <c r="I262" s="224"/>
      <c r="J262" s="338"/>
      <c r="K262" s="203"/>
      <c r="L262" s="203"/>
      <c r="M262" s="203"/>
      <c r="N262" s="203"/>
      <c r="O262" s="204"/>
      <c r="P262" s="204"/>
      <c r="Q262" s="204"/>
      <c r="R262" s="204"/>
      <c r="S262" s="335"/>
    </row>
    <row r="263" spans="3:19" x14ac:dyDescent="0.2">
      <c r="C263" s="442"/>
      <c r="D263" s="224"/>
      <c r="E263" s="442"/>
      <c r="F263" s="225"/>
      <c r="G263" s="220"/>
      <c r="H263" s="224"/>
      <c r="I263" s="224"/>
      <c r="J263" s="338"/>
      <c r="K263" s="203"/>
      <c r="L263" s="203"/>
      <c r="M263" s="203"/>
      <c r="N263" s="203"/>
      <c r="O263" s="204"/>
      <c r="P263" s="204"/>
      <c r="Q263" s="204"/>
      <c r="R263" s="204"/>
      <c r="S263" s="335"/>
    </row>
    <row r="264" spans="3:19" x14ac:dyDescent="0.2">
      <c r="C264" s="442"/>
      <c r="D264" s="224"/>
      <c r="E264" s="442"/>
      <c r="F264" s="225"/>
      <c r="G264" s="220"/>
      <c r="H264" s="224"/>
      <c r="I264" s="224"/>
      <c r="J264" s="338"/>
      <c r="K264" s="203"/>
      <c r="L264" s="203"/>
      <c r="M264" s="203"/>
      <c r="N264" s="203"/>
      <c r="O264" s="204"/>
      <c r="P264" s="204"/>
      <c r="Q264" s="204"/>
      <c r="R264" s="204"/>
      <c r="S264" s="335"/>
    </row>
    <row r="265" spans="3:19" x14ac:dyDescent="0.2">
      <c r="C265" s="442"/>
      <c r="D265" s="224"/>
      <c r="E265" s="442"/>
      <c r="F265" s="225"/>
      <c r="G265" s="220"/>
      <c r="H265" s="224"/>
      <c r="I265" s="224"/>
      <c r="J265" s="338"/>
      <c r="K265" s="203"/>
      <c r="L265" s="203"/>
      <c r="M265" s="203"/>
      <c r="N265" s="203"/>
      <c r="O265" s="204"/>
      <c r="P265" s="204"/>
      <c r="Q265" s="204"/>
      <c r="R265" s="204"/>
      <c r="S265" s="335"/>
    </row>
    <row r="266" spans="3:19" x14ac:dyDescent="0.2">
      <c r="C266" s="442"/>
      <c r="D266" s="224"/>
      <c r="E266" s="442"/>
      <c r="F266" s="225"/>
      <c r="G266" s="220"/>
      <c r="H266" s="224"/>
      <c r="I266" s="224"/>
      <c r="J266" s="338"/>
      <c r="K266" s="203"/>
      <c r="L266" s="203"/>
      <c r="M266" s="203"/>
      <c r="N266" s="203"/>
      <c r="O266" s="204"/>
      <c r="P266" s="204"/>
      <c r="Q266" s="204"/>
      <c r="R266" s="204"/>
      <c r="S266" s="335"/>
    </row>
    <row r="267" spans="3:19" x14ac:dyDescent="0.2">
      <c r="C267" s="442"/>
      <c r="D267" s="224"/>
      <c r="E267" s="442"/>
      <c r="F267" s="225"/>
      <c r="G267" s="220"/>
      <c r="H267" s="224"/>
      <c r="I267" s="224"/>
      <c r="J267" s="338"/>
      <c r="K267" s="203"/>
      <c r="L267" s="203"/>
      <c r="M267" s="203"/>
      <c r="N267" s="203"/>
      <c r="O267" s="204"/>
      <c r="P267" s="204"/>
      <c r="Q267" s="204"/>
      <c r="R267" s="204"/>
      <c r="S267" s="335"/>
    </row>
    <row r="268" spans="3:19" x14ac:dyDescent="0.2">
      <c r="C268" s="442"/>
      <c r="D268" s="224"/>
      <c r="E268" s="442"/>
      <c r="F268" s="225"/>
      <c r="G268" s="220"/>
      <c r="H268" s="224"/>
      <c r="I268" s="224"/>
      <c r="J268" s="338"/>
      <c r="K268" s="203"/>
      <c r="L268" s="203"/>
      <c r="M268" s="203"/>
      <c r="N268" s="203"/>
      <c r="O268" s="204"/>
      <c r="P268" s="204"/>
      <c r="Q268" s="204"/>
      <c r="R268" s="204"/>
      <c r="S268" s="335"/>
    </row>
    <row r="269" spans="3:19" x14ac:dyDescent="0.2">
      <c r="C269" s="442"/>
      <c r="D269" s="224"/>
      <c r="E269" s="442"/>
      <c r="F269" s="225"/>
      <c r="G269" s="220"/>
      <c r="H269" s="224"/>
      <c r="I269" s="224"/>
      <c r="J269" s="338"/>
      <c r="K269" s="203"/>
      <c r="L269" s="203"/>
      <c r="M269" s="203"/>
      <c r="N269" s="203"/>
      <c r="O269" s="204"/>
      <c r="P269" s="204"/>
      <c r="Q269" s="204"/>
      <c r="R269" s="204"/>
      <c r="S269" s="335"/>
    </row>
    <row r="270" spans="3:19" x14ac:dyDescent="0.2">
      <c r="C270" s="442"/>
      <c r="D270" s="224"/>
      <c r="E270" s="442"/>
      <c r="F270" s="225"/>
      <c r="G270" s="220"/>
      <c r="H270" s="224"/>
      <c r="I270" s="224"/>
      <c r="J270" s="338"/>
      <c r="K270" s="203"/>
      <c r="L270" s="203"/>
      <c r="M270" s="203"/>
      <c r="N270" s="203"/>
      <c r="O270" s="204"/>
      <c r="P270" s="204"/>
      <c r="Q270" s="204"/>
      <c r="R270" s="204"/>
      <c r="S270" s="335"/>
    </row>
    <row r="271" spans="3:19" x14ac:dyDescent="0.2">
      <c r="C271" s="442"/>
      <c r="D271" s="224"/>
      <c r="E271" s="442"/>
      <c r="F271" s="225"/>
      <c r="G271" s="220"/>
      <c r="H271" s="224"/>
      <c r="I271" s="224"/>
      <c r="J271" s="338"/>
      <c r="K271" s="203"/>
      <c r="L271" s="203"/>
      <c r="M271" s="203"/>
      <c r="N271" s="203"/>
      <c r="O271" s="204"/>
      <c r="P271" s="204"/>
      <c r="Q271" s="204"/>
      <c r="R271" s="204"/>
      <c r="S271" s="335"/>
    </row>
    <row r="272" spans="3:19" x14ac:dyDescent="0.2">
      <c r="C272" s="442"/>
      <c r="D272" s="224"/>
      <c r="E272" s="442"/>
      <c r="F272" s="225"/>
      <c r="G272" s="220"/>
      <c r="H272" s="224"/>
      <c r="I272" s="224"/>
      <c r="J272" s="338"/>
      <c r="K272" s="203"/>
      <c r="L272" s="203"/>
      <c r="M272" s="203"/>
      <c r="N272" s="203"/>
      <c r="O272" s="204"/>
      <c r="P272" s="204"/>
      <c r="Q272" s="204"/>
      <c r="R272" s="204"/>
      <c r="S272" s="335"/>
    </row>
    <row r="273" spans="3:19" x14ac:dyDescent="0.2">
      <c r="C273" s="442"/>
      <c r="D273" s="224"/>
      <c r="E273" s="442"/>
      <c r="F273" s="225"/>
      <c r="G273" s="220"/>
      <c r="H273" s="224"/>
      <c r="I273" s="224"/>
      <c r="J273" s="338"/>
      <c r="K273" s="203"/>
      <c r="L273" s="203"/>
      <c r="M273" s="203"/>
      <c r="N273" s="203"/>
      <c r="O273" s="204"/>
      <c r="P273" s="204"/>
      <c r="Q273" s="204"/>
      <c r="R273" s="204"/>
      <c r="S273" s="335"/>
    </row>
    <row r="274" spans="3:19" x14ac:dyDescent="0.2">
      <c r="C274" s="442"/>
      <c r="D274" s="224"/>
      <c r="E274" s="442"/>
      <c r="F274" s="225"/>
      <c r="G274" s="220"/>
      <c r="H274" s="224"/>
      <c r="I274" s="224"/>
      <c r="J274" s="338"/>
      <c r="K274" s="203"/>
      <c r="L274" s="203"/>
      <c r="M274" s="203"/>
      <c r="N274" s="203"/>
      <c r="O274" s="204"/>
      <c r="P274" s="204"/>
      <c r="Q274" s="204"/>
      <c r="R274" s="204"/>
      <c r="S274" s="335"/>
    </row>
    <row r="275" spans="3:19" x14ac:dyDescent="0.2">
      <c r="C275" s="442"/>
      <c r="D275" s="224"/>
      <c r="E275" s="442"/>
      <c r="F275" s="225"/>
      <c r="G275" s="220"/>
      <c r="H275" s="224"/>
      <c r="I275" s="224"/>
      <c r="J275" s="338"/>
      <c r="K275" s="203"/>
      <c r="L275" s="203"/>
      <c r="M275" s="203"/>
      <c r="N275" s="203"/>
      <c r="O275" s="204"/>
      <c r="P275" s="204"/>
      <c r="Q275" s="204"/>
      <c r="R275" s="204"/>
      <c r="S275" s="335"/>
    </row>
    <row r="276" spans="3:19" x14ac:dyDescent="0.2">
      <c r="C276" s="442"/>
      <c r="D276" s="224"/>
      <c r="E276" s="442"/>
      <c r="F276" s="225"/>
      <c r="G276" s="220"/>
      <c r="H276" s="224"/>
      <c r="I276" s="224"/>
      <c r="J276" s="338"/>
      <c r="K276" s="203"/>
      <c r="L276" s="203"/>
      <c r="M276" s="203"/>
      <c r="N276" s="203"/>
      <c r="O276" s="204"/>
      <c r="P276" s="204"/>
      <c r="Q276" s="204"/>
      <c r="R276" s="204"/>
      <c r="S276" s="335"/>
    </row>
    <row r="277" spans="3:19" x14ac:dyDescent="0.2">
      <c r="C277" s="442"/>
      <c r="D277" s="224"/>
      <c r="E277" s="442"/>
      <c r="F277" s="225"/>
      <c r="G277" s="220"/>
      <c r="H277" s="224"/>
      <c r="I277" s="224"/>
      <c r="J277" s="338"/>
      <c r="K277" s="203"/>
      <c r="L277" s="203"/>
      <c r="M277" s="203"/>
      <c r="N277" s="203"/>
      <c r="O277" s="204"/>
      <c r="P277" s="204"/>
      <c r="Q277" s="204"/>
      <c r="R277" s="204"/>
      <c r="S277" s="335"/>
    </row>
    <row r="278" spans="3:19" x14ac:dyDescent="0.2">
      <c r="C278" s="442"/>
      <c r="D278" s="224"/>
      <c r="E278" s="442"/>
      <c r="F278" s="225"/>
      <c r="G278" s="220"/>
      <c r="H278" s="224"/>
      <c r="I278" s="224"/>
      <c r="J278" s="338"/>
      <c r="K278" s="203"/>
      <c r="L278" s="203"/>
      <c r="M278" s="203"/>
      <c r="N278" s="203"/>
      <c r="O278" s="204"/>
      <c r="P278" s="204"/>
      <c r="Q278" s="204"/>
      <c r="R278" s="204"/>
      <c r="S278" s="335"/>
    </row>
    <row r="279" spans="3:19" x14ac:dyDescent="0.2">
      <c r="C279" s="442"/>
      <c r="D279" s="224"/>
      <c r="E279" s="442"/>
      <c r="F279" s="225"/>
      <c r="G279" s="220"/>
      <c r="H279" s="224"/>
      <c r="I279" s="224"/>
      <c r="J279" s="338"/>
      <c r="K279" s="203"/>
      <c r="L279" s="203"/>
      <c r="M279" s="203"/>
      <c r="N279" s="203"/>
      <c r="O279" s="204"/>
      <c r="P279" s="204"/>
      <c r="Q279" s="204"/>
      <c r="R279" s="204"/>
      <c r="S279" s="335"/>
    </row>
    <row r="280" spans="3:19" x14ac:dyDescent="0.2">
      <c r="C280" s="442"/>
      <c r="D280" s="224"/>
      <c r="E280" s="442"/>
      <c r="F280" s="225"/>
      <c r="G280" s="220"/>
      <c r="H280" s="224"/>
      <c r="I280" s="224"/>
      <c r="J280" s="338"/>
      <c r="K280" s="203"/>
      <c r="L280" s="203"/>
      <c r="M280" s="203"/>
      <c r="N280" s="203"/>
      <c r="O280" s="204"/>
      <c r="P280" s="204"/>
      <c r="Q280" s="204"/>
      <c r="R280" s="204"/>
      <c r="S280" s="335"/>
    </row>
    <row r="281" spans="3:19" x14ac:dyDescent="0.2">
      <c r="C281" s="442"/>
      <c r="D281" s="224"/>
      <c r="E281" s="442"/>
      <c r="F281" s="225"/>
      <c r="G281" s="220"/>
      <c r="H281" s="224"/>
      <c r="I281" s="224"/>
      <c r="J281" s="338"/>
      <c r="K281" s="203"/>
      <c r="L281" s="203"/>
      <c r="M281" s="203"/>
      <c r="N281" s="203"/>
      <c r="O281" s="204"/>
      <c r="P281" s="204"/>
      <c r="Q281" s="204"/>
      <c r="R281" s="204"/>
      <c r="S281" s="335"/>
    </row>
  </sheetData>
  <protectedRanges>
    <protectedRange sqref="A12:J14 A201:S201 T13:ID151 K12:ID12 A203:S65474 S202 A1:ID8 T201:ID65242" name="Rango1"/>
    <protectedRange sqref="T152:ID153 T155:ID186 V187:ID187 T188:ID200" name="Rango1_2"/>
    <protectedRange sqref="T154:ID154" name="Rango1_2_4"/>
    <protectedRange sqref="A197:J198 A200:S200" name="Rango1_1"/>
    <protectedRange sqref="A18:J26 E27:J30 C16:H16 B16:B17 A16 J16 I16:I17 A15:J15 A27:C30 A31:J195" name="Rango1_2_22"/>
    <protectedRange sqref="C17:H17 A17 J17" name="Rango1_2_4_2"/>
    <protectedRange sqref="D27:D30" name="Rango1_2_3_1"/>
  </protectedRanges>
  <mergeCells count="231">
    <mergeCell ref="B202:R202"/>
    <mergeCell ref="A9:S9"/>
    <mergeCell ref="A10:S10"/>
    <mergeCell ref="J13:J14"/>
    <mergeCell ref="A1:J1"/>
    <mergeCell ref="A12:D12"/>
    <mergeCell ref="A13:A14"/>
    <mergeCell ref="B13:B14"/>
    <mergeCell ref="C13:C14"/>
    <mergeCell ref="D13:D14"/>
    <mergeCell ref="E13:E14"/>
    <mergeCell ref="A11:S11"/>
    <mergeCell ref="M13:N13"/>
    <mergeCell ref="O13:R13"/>
    <mergeCell ref="S13:S14"/>
    <mergeCell ref="K13:L13"/>
    <mergeCell ref="F13:F14"/>
    <mergeCell ref="G13:G14"/>
    <mergeCell ref="H13:H14"/>
    <mergeCell ref="I13:I14"/>
    <mergeCell ref="A20:A21"/>
    <mergeCell ref="B20:B21"/>
    <mergeCell ref="C20:C21"/>
    <mergeCell ref="E20:E21"/>
    <mergeCell ref="A22:A23"/>
    <mergeCell ref="B22:B23"/>
    <mergeCell ref="C22:C23"/>
    <mergeCell ref="E22:E23"/>
    <mergeCell ref="A24:A26"/>
    <mergeCell ref="B24:B26"/>
    <mergeCell ref="C24:C26"/>
    <mergeCell ref="E24:E26"/>
    <mergeCell ref="H24:H26"/>
    <mergeCell ref="A27:A30"/>
    <mergeCell ref="B27:B30"/>
    <mergeCell ref="C27:C30"/>
    <mergeCell ref="E27:E30"/>
    <mergeCell ref="H27:H30"/>
    <mergeCell ref="A31:A33"/>
    <mergeCell ref="B31:B33"/>
    <mergeCell ref="C31:C33"/>
    <mergeCell ref="E31:E33"/>
    <mergeCell ref="H31:H33"/>
    <mergeCell ref="A34:A35"/>
    <mergeCell ref="B34:B35"/>
    <mergeCell ref="C34:C35"/>
    <mergeCell ref="E34:E35"/>
    <mergeCell ref="H34:H35"/>
    <mergeCell ref="A39:A41"/>
    <mergeCell ref="B39:B41"/>
    <mergeCell ref="C39:C41"/>
    <mergeCell ref="E39:E41"/>
    <mergeCell ref="H39:H41"/>
    <mergeCell ref="O47:O48"/>
    <mergeCell ref="P47:P48"/>
    <mergeCell ref="Q47:Q48"/>
    <mergeCell ref="R47:R48"/>
    <mergeCell ref="A42:A43"/>
    <mergeCell ref="B42:B43"/>
    <mergeCell ref="C42:C43"/>
    <mergeCell ref="E42:E43"/>
    <mergeCell ref="H42:H43"/>
    <mergeCell ref="A47:A48"/>
    <mergeCell ref="C47:C48"/>
    <mergeCell ref="D47:D48"/>
    <mergeCell ref="E47:E48"/>
    <mergeCell ref="S47:S48"/>
    <mergeCell ref="A53:A54"/>
    <mergeCell ref="B53:B54"/>
    <mergeCell ref="C53:C54"/>
    <mergeCell ref="E53:E54"/>
    <mergeCell ref="A56:A57"/>
    <mergeCell ref="C56:C57"/>
    <mergeCell ref="D56:D57"/>
    <mergeCell ref="E56:E57"/>
    <mergeCell ref="I56:I57"/>
    <mergeCell ref="K56:K57"/>
    <mergeCell ref="L56:L57"/>
    <mergeCell ref="M56:M57"/>
    <mergeCell ref="N56:N57"/>
    <mergeCell ref="O56:O57"/>
    <mergeCell ref="P56:P57"/>
    <mergeCell ref="Q56:Q57"/>
    <mergeCell ref="R56:R57"/>
    <mergeCell ref="S56:S57"/>
    <mergeCell ref="I47:I48"/>
    <mergeCell ref="K47:K48"/>
    <mergeCell ref="L47:L48"/>
    <mergeCell ref="M47:M48"/>
    <mergeCell ref="N47:N48"/>
    <mergeCell ref="A58:A62"/>
    <mergeCell ref="B58:B62"/>
    <mergeCell ref="C58:C62"/>
    <mergeCell ref="E58:E62"/>
    <mergeCell ref="H58:H62"/>
    <mergeCell ref="A67:A69"/>
    <mergeCell ref="B67:B69"/>
    <mergeCell ref="C67:C69"/>
    <mergeCell ref="E67:E69"/>
    <mergeCell ref="H67:H69"/>
    <mergeCell ref="A71:A74"/>
    <mergeCell ref="B71:B74"/>
    <mergeCell ref="C71:C74"/>
    <mergeCell ref="E71:E74"/>
    <mergeCell ref="A75:A81"/>
    <mergeCell ref="B75:B81"/>
    <mergeCell ref="C75:C81"/>
    <mergeCell ref="E75:E81"/>
    <mergeCell ref="A86:A90"/>
    <mergeCell ref="B86:B90"/>
    <mergeCell ref="C86:C90"/>
    <mergeCell ref="E86:E90"/>
    <mergeCell ref="H86:H90"/>
    <mergeCell ref="A92:A93"/>
    <mergeCell ref="B92:B93"/>
    <mergeCell ref="C92:C93"/>
    <mergeCell ref="E92:E93"/>
    <mergeCell ref="H92:H93"/>
    <mergeCell ref="A94:A95"/>
    <mergeCell ref="B94:B95"/>
    <mergeCell ref="C94:C95"/>
    <mergeCell ref="E94:E95"/>
    <mergeCell ref="H94:H95"/>
    <mergeCell ref="A96:A97"/>
    <mergeCell ref="B96:B97"/>
    <mergeCell ref="C96:C97"/>
    <mergeCell ref="E96:E97"/>
    <mergeCell ref="H96:H97"/>
    <mergeCell ref="I96:I97"/>
    <mergeCell ref="A99:A100"/>
    <mergeCell ref="B99:B100"/>
    <mergeCell ref="C99:C100"/>
    <mergeCell ref="E99:E100"/>
    <mergeCell ref="H99:H100"/>
    <mergeCell ref="A102:A105"/>
    <mergeCell ref="B102:B105"/>
    <mergeCell ref="C102:C105"/>
    <mergeCell ref="E102:E105"/>
    <mergeCell ref="H102:H105"/>
    <mergeCell ref="I102:I105"/>
    <mergeCell ref="A106:A107"/>
    <mergeCell ref="B106:B107"/>
    <mergeCell ref="C106:C107"/>
    <mergeCell ref="E106:E107"/>
    <mergeCell ref="A108:A110"/>
    <mergeCell ref="B108:B110"/>
    <mergeCell ref="C108:C110"/>
    <mergeCell ref="E108:E110"/>
    <mergeCell ref="A111:A112"/>
    <mergeCell ref="B111:B112"/>
    <mergeCell ref="C111:C112"/>
    <mergeCell ref="E111:E112"/>
    <mergeCell ref="A116:A120"/>
    <mergeCell ref="B116:B120"/>
    <mergeCell ref="C116:C120"/>
    <mergeCell ref="E116:E120"/>
    <mergeCell ref="H116:H120"/>
    <mergeCell ref="I116:I120"/>
    <mergeCell ref="A123:A124"/>
    <mergeCell ref="B123:B124"/>
    <mergeCell ref="C123:C124"/>
    <mergeCell ref="E123:E124"/>
    <mergeCell ref="A129:A130"/>
    <mergeCell ref="C129:C130"/>
    <mergeCell ref="D129:D130"/>
    <mergeCell ref="E129:E130"/>
    <mergeCell ref="I129:I130"/>
    <mergeCell ref="A135:A136"/>
    <mergeCell ref="B135:B136"/>
    <mergeCell ref="C135:C136"/>
    <mergeCell ref="E135:E136"/>
    <mergeCell ref="A154:A155"/>
    <mergeCell ref="B154:B155"/>
    <mergeCell ref="C154:C155"/>
    <mergeCell ref="E154:E155"/>
    <mergeCell ref="A158:A162"/>
    <mergeCell ref="B158:B162"/>
    <mergeCell ref="C158:C162"/>
    <mergeCell ref="E158:E162"/>
    <mergeCell ref="A166:A167"/>
    <mergeCell ref="B166:B167"/>
    <mergeCell ref="C166:C167"/>
    <mergeCell ref="E166:E167"/>
    <mergeCell ref="A170:A171"/>
    <mergeCell ref="B170:B171"/>
    <mergeCell ref="C170:C171"/>
    <mergeCell ref="E170:E171"/>
    <mergeCell ref="A172:A179"/>
    <mergeCell ref="B172:B179"/>
    <mergeCell ref="C172:C179"/>
    <mergeCell ref="E172:E179"/>
    <mergeCell ref="H172:H179"/>
    <mergeCell ref="A183:A184"/>
    <mergeCell ref="B183:B184"/>
    <mergeCell ref="C183:C184"/>
    <mergeCell ref="E183:E184"/>
    <mergeCell ref="A185:A186"/>
    <mergeCell ref="B185:B186"/>
    <mergeCell ref="C185:C186"/>
    <mergeCell ref="E185:E186"/>
    <mergeCell ref="H185:H186"/>
    <mergeCell ref="O193:O194"/>
    <mergeCell ref="P193:P194"/>
    <mergeCell ref="Q193:Q194"/>
    <mergeCell ref="R193:R194"/>
    <mergeCell ref="S193:S194"/>
    <mergeCell ref="A193:A194"/>
    <mergeCell ref="C193:C194"/>
    <mergeCell ref="D193:D194"/>
    <mergeCell ref="E193:E194"/>
    <mergeCell ref="I193:I194"/>
    <mergeCell ref="K193:K194"/>
    <mergeCell ref="L193:L194"/>
    <mergeCell ref="M193:M194"/>
    <mergeCell ref="N193:N194"/>
    <mergeCell ref="K197:L197"/>
    <mergeCell ref="M197:N197"/>
    <mergeCell ref="O197:R197"/>
    <mergeCell ref="S197:S198"/>
    <mergeCell ref="I172:I179"/>
    <mergeCell ref="A196:J196"/>
    <mergeCell ref="A197:A198"/>
    <mergeCell ref="B197:B198"/>
    <mergeCell ref="C197:C198"/>
    <mergeCell ref="D197:D198"/>
    <mergeCell ref="E197:E198"/>
    <mergeCell ref="F197:F198"/>
    <mergeCell ref="G197:G198"/>
    <mergeCell ref="H197:H198"/>
    <mergeCell ref="I197:I198"/>
    <mergeCell ref="J197:J198"/>
  </mergeCells>
  <conditionalFormatting sqref="A27:C27 A31:D31 A42:D42 D40:D41 F40:G41 A24:D24 D23 A22:D22 D25:D26 F27:I27 F25:G26 I25:I26 D21 F21:I24 A34:J34 D32:D33 F31:J31 A36:J39 D35 F35:G35 F42:J42 F43:G43 F28:G30 I28:J30 F32:G33 I32:J33 I35:J35 I40:J41 I43:J43 D43:D46 A44:C46 E44:J46 D54 A53:D53 F53:J54 A55:J55 J15:J27 D100 F100:G100 I100:J100 D59:D62 I59:J62 F59:G62 D68:D69 F68:G69 I68:J69 A63:J67 A96:J96 D95 A94:D94 F95:G95 I95:J95 A98:J99 D97 F97:G97 J97 A101:J101 A121:J122 D117:D120 F117:G120 J117:J120 D93 A92:D92 F92:J92 F94:J94 F93:G93 I93:J93 A91:J91 D87:D90 F87:G90 I87:J90 A70:J71 A113:J116 D112 A111:D111 A75:J75 D72:D74 D124:D125 A123:D123 F123:J125 D109:D110 A108:D108 D107 A106:D106 A102:C102 F102:J102 F106:J112 F103:G105 J103:J105 F72:J74 A82:J86 D76:D81 F76:J81 A126:J129 A135:D135 D136 F135:J136 D155 F155:J155 A137:J154 A156:J157 A58:J58 B57 F57:H57 A56:D56 F56:J56 A49:J52 B48 A47:D47 F47:J47 F48:H48 A172:J172 D171 F171:J171 D173:D179 F173:G179 J173:J179 A163:J166 D159:D162 F159:F162 A158:F158 H158:J162 A168:J170 D167 F167:J167 A180:J182 D184 A183:D183 F183:J184 A131:J134 B130 F130:H130 J130 A185:F185 A187:C187 D186 F186 H185:J185 I186:J186 A188:J193 B194 F194:H194 J194 J48 A15:I20 J57 A195:J195">
    <cfRule type="cellIs" dxfId="35" priority="37" stopIfTrue="1" operator="lessThanOrEqual">
      <formula>0</formula>
    </cfRule>
  </conditionalFormatting>
  <conditionalFormatting sqref="A199:B199">
    <cfRule type="cellIs" dxfId="34" priority="36" stopIfTrue="1" operator="lessThanOrEqual">
      <formula>0</formula>
    </cfRule>
  </conditionalFormatting>
  <conditionalFormatting sqref="C199">
    <cfRule type="cellIs" dxfId="33" priority="35" stopIfTrue="1" operator="lessThanOrEqual">
      <formula>0</formula>
    </cfRule>
  </conditionalFormatting>
  <conditionalFormatting sqref="E199:G199">
    <cfRule type="cellIs" dxfId="32" priority="34" stopIfTrue="1" operator="lessThanOrEqual">
      <formula>0</formula>
    </cfRule>
  </conditionalFormatting>
  <conditionalFormatting sqref="H199">
    <cfRule type="cellIs" dxfId="31" priority="33" stopIfTrue="1" operator="lessThanOrEqual">
      <formula>0</formula>
    </cfRule>
  </conditionalFormatting>
  <conditionalFormatting sqref="I199">
    <cfRule type="cellIs" dxfId="30" priority="32" stopIfTrue="1" operator="lessThanOrEqual">
      <formula>0</formula>
    </cfRule>
  </conditionalFormatting>
  <conditionalFormatting sqref="D199">
    <cfRule type="cellIs" dxfId="29" priority="31" stopIfTrue="1" operator="lessThanOrEqual">
      <formula>0</formula>
    </cfRule>
  </conditionalFormatting>
  <conditionalFormatting sqref="J199">
    <cfRule type="cellIs" dxfId="28" priority="29" stopIfTrue="1" operator="lessThanOrEqual">
      <formula>0</formula>
    </cfRule>
  </conditionalFormatting>
  <conditionalFormatting sqref="E27">
    <cfRule type="cellIs" dxfId="27" priority="28" stopIfTrue="1" operator="lessThanOrEqual">
      <formula>0</formula>
    </cfRule>
  </conditionalFormatting>
  <conditionalFormatting sqref="D27:D30">
    <cfRule type="cellIs" dxfId="26" priority="27" stopIfTrue="1" operator="lessThanOrEqual">
      <formula>0</formula>
    </cfRule>
  </conditionalFormatting>
  <conditionalFormatting sqref="E22">
    <cfRule type="cellIs" dxfId="25" priority="26" stopIfTrue="1" operator="lessThanOrEqual">
      <formula>0</formula>
    </cfRule>
  </conditionalFormatting>
  <conditionalFormatting sqref="E24">
    <cfRule type="cellIs" dxfId="24" priority="25" stopIfTrue="1" operator="lessThanOrEqual">
      <formula>0</formula>
    </cfRule>
  </conditionalFormatting>
  <conditionalFormatting sqref="E31">
    <cfRule type="cellIs" dxfId="23" priority="24" stopIfTrue="1" operator="lessThanOrEqual">
      <formula>0</formula>
    </cfRule>
  </conditionalFormatting>
  <conditionalFormatting sqref="E42">
    <cfRule type="cellIs" dxfId="22" priority="23" stopIfTrue="1" operator="lessThanOrEqual">
      <formula>0</formula>
    </cfRule>
  </conditionalFormatting>
  <conditionalFormatting sqref="E53">
    <cfRule type="cellIs" dxfId="21" priority="22" stopIfTrue="1" operator="lessThanOrEqual">
      <formula>0</formula>
    </cfRule>
  </conditionalFormatting>
  <conditionalFormatting sqref="E94">
    <cfRule type="cellIs" dxfId="20" priority="21" stopIfTrue="1" operator="lessThanOrEqual">
      <formula>0</formula>
    </cfRule>
  </conditionalFormatting>
  <conditionalFormatting sqref="E92">
    <cfRule type="cellIs" dxfId="19" priority="20" stopIfTrue="1" operator="lessThanOrEqual">
      <formula>0</formula>
    </cfRule>
  </conditionalFormatting>
  <conditionalFormatting sqref="E111">
    <cfRule type="cellIs" dxfId="18" priority="19" stopIfTrue="1" operator="lessThanOrEqual">
      <formula>0</formula>
    </cfRule>
  </conditionalFormatting>
  <conditionalFormatting sqref="E123">
    <cfRule type="cellIs" dxfId="17" priority="18" stopIfTrue="1" operator="lessThanOrEqual">
      <formula>0</formula>
    </cfRule>
  </conditionalFormatting>
  <conditionalFormatting sqref="E108">
    <cfRule type="cellIs" dxfId="16" priority="17" stopIfTrue="1" operator="lessThanOrEqual">
      <formula>0</formula>
    </cfRule>
  </conditionalFormatting>
  <conditionalFormatting sqref="E106">
    <cfRule type="cellIs" dxfId="15" priority="16" stopIfTrue="1" operator="lessThanOrEqual">
      <formula>0</formula>
    </cfRule>
  </conditionalFormatting>
  <conditionalFormatting sqref="E102">
    <cfRule type="cellIs" dxfId="14" priority="15" stopIfTrue="1" operator="lessThanOrEqual">
      <formula>0</formula>
    </cfRule>
  </conditionalFormatting>
  <conditionalFormatting sqref="D102:D105">
    <cfRule type="cellIs" dxfId="13" priority="14" stopIfTrue="1" operator="lessThanOrEqual">
      <formula>0</formula>
    </cfRule>
  </conditionalFormatting>
  <conditionalFormatting sqref="E135">
    <cfRule type="cellIs" dxfId="12" priority="13" stopIfTrue="1" operator="lessThanOrEqual">
      <formula>0</formula>
    </cfRule>
  </conditionalFormatting>
  <conditionalFormatting sqref="E56">
    <cfRule type="cellIs" dxfId="11" priority="12" stopIfTrue="1" operator="lessThanOrEqual">
      <formula>0</formula>
    </cfRule>
  </conditionalFormatting>
  <conditionalFormatting sqref="E47">
    <cfRule type="cellIs" dxfId="10" priority="11" stopIfTrue="1" operator="lessThanOrEqual">
      <formula>0</formula>
    </cfRule>
  </conditionalFormatting>
  <conditionalFormatting sqref="G158:G162">
    <cfRule type="cellIs" dxfId="9" priority="10" stopIfTrue="1" operator="lessThanOrEqual">
      <formula>0</formula>
    </cfRule>
  </conditionalFormatting>
  <conditionalFormatting sqref="E183">
    <cfRule type="cellIs" dxfId="8" priority="9" stopIfTrue="1" operator="lessThanOrEqual">
      <formula>0</formula>
    </cfRule>
  </conditionalFormatting>
  <conditionalFormatting sqref="D187:G187 I187:J187">
    <cfRule type="cellIs" dxfId="7" priority="8" stopIfTrue="1" operator="lessThanOrEqual">
      <formula>0</formula>
    </cfRule>
  </conditionalFormatting>
  <conditionalFormatting sqref="G185:G186">
    <cfRule type="cellIs" dxfId="5" priority="6" stopIfTrue="1" operator="lessThanOrEqual">
      <formula>0</formula>
    </cfRule>
  </conditionalFormatting>
  <conditionalFormatting sqref="H187">
    <cfRule type="cellIs" dxfId="0" priority="1" stopIfTrue="1" operator="lessThanOrEqual">
      <formula>0</formula>
    </cfRule>
  </conditionalFormatting>
  <hyperlinks>
    <hyperlink ref="J17" r:id="rId1"/>
    <hyperlink ref="J16" r:id="rId2"/>
    <hyperlink ref="J15" r:id="rId3"/>
    <hyperlink ref="J18" r:id="rId4"/>
    <hyperlink ref="J22" r:id="rId5"/>
    <hyperlink ref="J23" r:id="rId6"/>
    <hyperlink ref="J27" r:id="rId7"/>
    <hyperlink ref="J28" r:id="rId8"/>
    <hyperlink ref="J29" r:id="rId9"/>
    <hyperlink ref="J30" r:id="rId10"/>
    <hyperlink ref="J24" r:id="rId11"/>
    <hyperlink ref="J25" r:id="rId12"/>
    <hyperlink ref="J26" r:id="rId13"/>
    <hyperlink ref="J31" r:id="rId14"/>
    <hyperlink ref="J32" r:id="rId15"/>
    <hyperlink ref="J33" r:id="rId16"/>
    <hyperlink ref="J37" r:id="rId17"/>
    <hyperlink ref="J38" r:id="rId18"/>
    <hyperlink ref="J39" r:id="rId19"/>
    <hyperlink ref="J40" r:id="rId20"/>
    <hyperlink ref="J41" r:id="rId21"/>
    <hyperlink ref="J34" r:id="rId22"/>
    <hyperlink ref="J35" r:id="rId23"/>
    <hyperlink ref="J42" r:id="rId24"/>
    <hyperlink ref="J43" r:id="rId25"/>
    <hyperlink ref="J45" r:id="rId26"/>
    <hyperlink ref="J20" r:id="rId27"/>
    <hyperlink ref="J21" r:id="rId28" display="Contrato de Servicio N° 07/2017"/>
    <hyperlink ref="J47" r:id="rId29"/>
    <hyperlink ref="J49" r:id="rId30"/>
    <hyperlink ref="J19" r:id="rId31"/>
    <hyperlink ref="J52" r:id="rId32"/>
    <hyperlink ref="J56" r:id="rId33"/>
    <hyperlink ref="J58" r:id="rId34"/>
    <hyperlink ref="J59" r:id="rId35"/>
    <hyperlink ref="J60" r:id="rId36"/>
    <hyperlink ref="J61" r:id="rId37"/>
    <hyperlink ref="J62" r:id="rId38"/>
    <hyperlink ref="J64" r:id="rId39"/>
    <hyperlink ref="J66" r:id="rId40"/>
    <hyperlink ref="J67" r:id="rId41"/>
    <hyperlink ref="J68" r:id="rId42"/>
    <hyperlink ref="J69" r:id="rId43"/>
    <hyperlink ref="J70" r:id="rId44"/>
    <hyperlink ref="J82" r:id="rId45"/>
    <hyperlink ref="J84" r:id="rId46"/>
    <hyperlink ref="J85" r:id="rId47"/>
    <hyperlink ref="J94" r:id="rId48"/>
    <hyperlink ref="J95" r:id="rId49"/>
    <hyperlink ref="J96" r:id="rId50"/>
    <hyperlink ref="J97" r:id="rId51"/>
    <hyperlink ref="J99" r:id="rId52"/>
    <hyperlink ref="J100" r:id="rId53"/>
    <hyperlink ref="J44" r:id="rId54"/>
    <hyperlink ref="J51" r:id="rId55" display="Contrato de Servicios N° 09/2017"/>
    <hyperlink ref="J55" r:id="rId56" display="Contrato de Servicios N° 06/2017"/>
    <hyperlink ref="J54" r:id="rId57"/>
    <hyperlink ref="J87" r:id="rId58"/>
    <hyperlink ref="J88" r:id="rId59"/>
    <hyperlink ref="J89" r:id="rId60"/>
    <hyperlink ref="J92" r:id="rId61"/>
    <hyperlink ref="J93" r:id="rId62"/>
    <hyperlink ref="J111" r:id="rId63"/>
    <hyperlink ref="J112" r:id="rId64"/>
    <hyperlink ref="J113" r:id="rId65"/>
    <hyperlink ref="J114" r:id="rId66"/>
    <hyperlink ref="J115" r:id="rId67"/>
    <hyperlink ref="J116" r:id="rId68"/>
    <hyperlink ref="J117" r:id="rId69"/>
    <hyperlink ref="J118" r:id="rId70"/>
    <hyperlink ref="J119" r:id="rId71"/>
    <hyperlink ref="J120" r:id="rId72"/>
    <hyperlink ref="J86" r:id="rId73"/>
    <hyperlink ref="J71" r:id="rId74"/>
    <hyperlink ref="J73" r:id="rId75"/>
    <hyperlink ref="J122" r:id="rId76"/>
    <hyperlink ref="J123" r:id="rId77"/>
    <hyperlink ref="J124" r:id="rId78"/>
    <hyperlink ref="J126" r:id="rId79"/>
    <hyperlink ref="J101" r:id="rId80"/>
    <hyperlink ref="J90" r:id="rId81"/>
    <hyperlink ref="J36" r:id="rId82"/>
    <hyperlink ref="J53" r:id="rId83"/>
    <hyperlink ref="J63" r:id="rId84"/>
    <hyperlink ref="J127" r:id="rId85"/>
    <hyperlink ref="J128" r:id="rId86"/>
    <hyperlink ref="J132" r:id="rId87"/>
    <hyperlink ref="J148" r:id="rId88"/>
    <hyperlink ref="J143" r:id="rId89"/>
    <hyperlink ref="J141" r:id="rId90"/>
    <hyperlink ref="J140" r:id="rId91"/>
    <hyperlink ref="J139" r:id="rId92"/>
    <hyperlink ref="J138" r:id="rId93"/>
    <hyperlink ref="J136" r:id="rId94"/>
    <hyperlink ref="J135" r:id="rId95"/>
    <hyperlink ref="J133" r:id="rId96"/>
    <hyperlink ref="J131" r:id="rId97"/>
    <hyperlink ref="J125" r:id="rId98"/>
    <hyperlink ref="J121" r:id="rId99" display="721/2017"/>
    <hyperlink ref="J110" r:id="rId100"/>
    <hyperlink ref="J109" r:id="rId101"/>
    <hyperlink ref="J108" r:id="rId102"/>
    <hyperlink ref="J106" r:id="rId103"/>
    <hyperlink ref="J105" r:id="rId104"/>
    <hyperlink ref="J104" r:id="rId105"/>
    <hyperlink ref="J103" r:id="rId106"/>
    <hyperlink ref="J102" r:id="rId107"/>
    <hyperlink ref="J98" r:id="rId108"/>
    <hyperlink ref="J91" r:id="rId109" display="Constrato de Servicio N° 20/2017"/>
    <hyperlink ref="J83" r:id="rId110"/>
    <hyperlink ref="J81" r:id="rId111"/>
    <hyperlink ref="J80" r:id="rId112"/>
    <hyperlink ref="J79" r:id="rId113"/>
    <hyperlink ref="J78" r:id="rId114"/>
    <hyperlink ref="J77" r:id="rId115"/>
    <hyperlink ref="J76" r:id="rId116"/>
    <hyperlink ref="J75" r:id="rId117"/>
    <hyperlink ref="J74" r:id="rId118"/>
    <hyperlink ref="J72" r:id="rId119"/>
    <hyperlink ref="J199" r:id="rId120"/>
    <hyperlink ref="J107" r:id="rId121"/>
    <hyperlink ref="J147" r:id="rId122"/>
    <hyperlink ref="J150" r:id="rId123"/>
    <hyperlink ref="J145" r:id="rId124"/>
    <hyperlink ref="J144" r:id="rId125"/>
    <hyperlink ref="J137" r:id="rId126"/>
    <hyperlink ref="J155" r:id="rId127"/>
    <hyperlink ref="J154" r:id="rId128"/>
    <hyperlink ref="J151" r:id="rId129"/>
    <hyperlink ref="J152" r:id="rId130"/>
    <hyperlink ref="J153" r:id="rId131"/>
    <hyperlink ref="J146" r:id="rId132"/>
    <hyperlink ref="J168" r:id="rId133"/>
    <hyperlink ref="J134" r:id="rId134"/>
    <hyperlink ref="J142" r:id="rId135"/>
    <hyperlink ref="J165" r:id="rId136"/>
    <hyperlink ref="J50" r:id="rId137"/>
    <hyperlink ref="J129" r:id="rId138"/>
    <hyperlink ref="J163" r:id="rId139"/>
    <hyperlink ref="J169" r:id="rId140"/>
    <hyperlink ref="J170" r:id="rId141"/>
    <hyperlink ref="J171" r:id="rId142"/>
    <hyperlink ref="J156" r:id="rId143"/>
    <hyperlink ref="J183" r:id="rId144"/>
    <hyperlink ref="J184" r:id="rId145"/>
    <hyperlink ref="J180" r:id="rId146"/>
    <hyperlink ref="J179" r:id="rId147"/>
    <hyperlink ref="J178" r:id="rId148"/>
    <hyperlink ref="J177" r:id="rId149"/>
    <hyperlink ref="J176" r:id="rId150"/>
    <hyperlink ref="J175" r:id="rId151"/>
    <hyperlink ref="J174" r:id="rId152"/>
    <hyperlink ref="J173" r:id="rId153"/>
    <hyperlink ref="J172" r:id="rId154"/>
    <hyperlink ref="J167" r:id="rId155"/>
    <hyperlink ref="J166" r:id="rId156"/>
    <hyperlink ref="J164" r:id="rId157"/>
    <hyperlink ref="J157" r:id="rId158"/>
    <hyperlink ref="J158" r:id="rId159"/>
    <hyperlink ref="J159" r:id="rId160"/>
    <hyperlink ref="J160" r:id="rId161"/>
    <hyperlink ref="J161" r:id="rId162"/>
    <hyperlink ref="J162" r:id="rId163"/>
    <hyperlink ref="J130" r:id="rId164"/>
    <hyperlink ref="J195" r:id="rId165"/>
    <hyperlink ref="J193" r:id="rId166"/>
    <hyperlink ref="J192" r:id="rId167"/>
    <hyperlink ref="J191" r:id="rId168"/>
    <hyperlink ref="J190" r:id="rId169"/>
    <hyperlink ref="J188" r:id="rId170"/>
    <hyperlink ref="J186" r:id="rId171"/>
    <hyperlink ref="J185" r:id="rId172"/>
    <hyperlink ref="J182" r:id="rId173"/>
  </hyperlinks>
  <printOptions horizontalCentered="1"/>
  <pageMargins left="0" right="0" top="0" bottom="0" header="0" footer="0"/>
  <pageSetup scale="44" orientation="landscape" r:id="rId174"/>
  <headerFooter alignWithMargins="0"/>
  <rowBreaks count="3" manualBreakCount="3">
    <brk id="155" max="18" man="1"/>
    <brk id="184" max="18" man="1"/>
    <brk id="195" max="18" man="1"/>
  </rowBreaks>
  <colBreaks count="1" manualBreakCount="1">
    <brk id="20" max="1048575" man="1"/>
  </colBreaks>
  <drawing r:id="rId1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2009</vt:lpstr>
      <vt:lpstr>2010</vt:lpstr>
      <vt:lpstr>2011</vt:lpstr>
      <vt:lpstr>2012</vt:lpstr>
      <vt:lpstr>2013</vt:lpstr>
      <vt:lpstr>2014</vt:lpstr>
      <vt:lpstr>2015</vt:lpstr>
      <vt:lpstr>2016</vt:lpstr>
      <vt:lpstr>2017</vt:lpstr>
      <vt:lpstr>'2009'!Área_de_impresión</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'2009'!Títulos_a_imprimir</vt:lpstr>
      <vt:lpstr>'2010'!Títulos_a_imprimir</vt:lpstr>
      <vt:lpstr>'2011'!Títulos_a_imprimir</vt:lpstr>
      <vt:lpstr>'2012'!Títulos_a_imprimir</vt:lpstr>
      <vt:lpstr>'2013'!Títulos_a_imprimir</vt:lpstr>
    </vt:vector>
  </TitlesOfParts>
  <Company>Fondo de Protección de Lisiados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barbarava</dc:creator>
  <cp:lastModifiedBy>Miguel A. Aquino</cp:lastModifiedBy>
  <cp:lastPrinted>2018-12-06T17:57:38Z</cp:lastPrinted>
  <dcterms:created xsi:type="dcterms:W3CDTF">2003-10-15T14:02:52Z</dcterms:created>
  <dcterms:modified xsi:type="dcterms:W3CDTF">2019-10-03T20:53:13Z</dcterms:modified>
</cp:coreProperties>
</file>