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aes\Documents\Contabilidad 2021\Presupuesto 2021\Transpararencia octubre 2021\"/>
    </mc:Choice>
  </mc:AlternateContent>
  <xr:revisionPtr revIDLastSave="0" documentId="13_ncr:1_{278772F9-EBCE-4DD5-A5C3-B775C971D11F}" xr6:coauthVersionLast="47" xr6:coauthVersionMax="47" xr10:uidLastSave="{00000000-0000-0000-0000-000000000000}"/>
  <bookViews>
    <workbookView xWindow="-108" yWindow="-108" windowWidth="23256" windowHeight="12576" xr2:uid="{B60FC5A6-A2D1-4DA3-8CE9-6F2177BB39C1}"/>
  </bookViews>
  <sheets>
    <sheet name="PRESUPUESTO EGRESOS 2021 (2)" sheetId="1" r:id="rId1"/>
  </sheets>
  <definedNames>
    <definedName name="_xlnm.Print_Area" localSheetId="0">'PRESUPUESTO EGRESOS 2021 (2)'!$A$1:$AA$96</definedName>
    <definedName name="_xlnm.Print_Titles" localSheetId="0">'PRESUPUESTO EGRESOS 2021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5" i="1" l="1"/>
  <c r="E94" i="1"/>
  <c r="E93" i="1" s="1"/>
  <c r="E96" i="1" s="1"/>
  <c r="D94" i="1"/>
  <c r="D93" i="1" s="1"/>
  <c r="P92" i="1"/>
  <c r="AA92" i="1" s="1"/>
  <c r="Y91" i="1"/>
  <c r="X91" i="1"/>
  <c r="W91" i="1"/>
  <c r="V91" i="1"/>
  <c r="U91" i="1"/>
  <c r="T91" i="1"/>
  <c r="S91" i="1"/>
  <c r="R91" i="1"/>
  <c r="Q91" i="1"/>
  <c r="O91" i="1"/>
  <c r="N91" i="1"/>
  <c r="N88" i="1" s="1"/>
  <c r="N96" i="1" s="1"/>
  <c r="M91" i="1"/>
  <c r="M88" i="1" s="1"/>
  <c r="M96" i="1" s="1"/>
  <c r="L91" i="1"/>
  <c r="L88" i="1" s="1"/>
  <c r="L96" i="1" s="1"/>
  <c r="K91" i="1"/>
  <c r="K88" i="1" s="1"/>
  <c r="K96" i="1" s="1"/>
  <c r="J91" i="1"/>
  <c r="J88" i="1" s="1"/>
  <c r="J96" i="1" s="1"/>
  <c r="I91" i="1"/>
  <c r="V90" i="1"/>
  <c r="AA90" i="1" s="1"/>
  <c r="Y89" i="1"/>
  <c r="X89" i="1"/>
  <c r="W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Z88" i="1"/>
  <c r="AA87" i="1"/>
  <c r="AA86" i="1"/>
  <c r="G86" i="1"/>
  <c r="AA85" i="1"/>
  <c r="D84" i="1"/>
  <c r="C84" i="1"/>
  <c r="AA83" i="1"/>
  <c r="AA82" i="1"/>
  <c r="AA81" i="1"/>
  <c r="AA80" i="1"/>
  <c r="AA79" i="1"/>
  <c r="G78" i="1"/>
  <c r="D78" i="1"/>
  <c r="D77" i="1" s="1"/>
  <c r="C78" i="1"/>
  <c r="C77" i="1" s="1"/>
  <c r="AA76" i="1"/>
  <c r="D75" i="1"/>
  <c r="D72" i="1" s="1"/>
  <c r="C75" i="1"/>
  <c r="C72" i="1" s="1"/>
  <c r="AA74" i="1"/>
  <c r="G73" i="1"/>
  <c r="AA73" i="1" s="1"/>
  <c r="AA71" i="1"/>
  <c r="AA70" i="1"/>
  <c r="AA69" i="1"/>
  <c r="G68" i="1"/>
  <c r="D68" i="1"/>
  <c r="C68" i="1"/>
  <c r="D67" i="1"/>
  <c r="D66" i="1" s="1"/>
  <c r="G66" i="1"/>
  <c r="C66" i="1"/>
  <c r="AA64" i="1"/>
  <c r="AA63" i="1"/>
  <c r="AA62" i="1"/>
  <c r="AA61" i="1"/>
  <c r="Z60" i="1"/>
  <c r="Z22" i="1" s="1"/>
  <c r="Z96" i="1" s="1"/>
  <c r="G60" i="1"/>
  <c r="D60" i="1"/>
  <c r="C60" i="1"/>
  <c r="AA59" i="1"/>
  <c r="AA58" i="1"/>
  <c r="AA57" i="1"/>
  <c r="G56" i="1"/>
  <c r="D56" i="1"/>
  <c r="C56" i="1"/>
  <c r="AA55" i="1"/>
  <c r="AA54" i="1"/>
  <c r="AA53" i="1"/>
  <c r="AA52" i="1"/>
  <c r="AA51" i="1"/>
  <c r="AA50" i="1"/>
  <c r="AA49" i="1"/>
  <c r="AA48" i="1"/>
  <c r="AA47" i="1"/>
  <c r="AA46" i="1"/>
  <c r="H45" i="1"/>
  <c r="G45" i="1"/>
  <c r="F45" i="1"/>
  <c r="D45" i="1"/>
  <c r="C45" i="1"/>
  <c r="AA44" i="1"/>
  <c r="AA43" i="1"/>
  <c r="AA42" i="1"/>
  <c r="D41" i="1"/>
  <c r="C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H23" i="1"/>
  <c r="G23" i="1"/>
  <c r="F23" i="1"/>
  <c r="D23" i="1"/>
  <c r="C23" i="1"/>
  <c r="AA21" i="1"/>
  <c r="AA20" i="1"/>
  <c r="AA19" i="1"/>
  <c r="D18" i="1"/>
  <c r="C18" i="1"/>
  <c r="AA18" i="1" s="1"/>
  <c r="AA17" i="1"/>
  <c r="D16" i="1"/>
  <c r="C16" i="1"/>
  <c r="C15" i="1"/>
  <c r="C10" i="1" s="1"/>
  <c r="AA14" i="1"/>
  <c r="AA13" i="1"/>
  <c r="AA12" i="1"/>
  <c r="AA11" i="1"/>
  <c r="D10" i="1"/>
  <c r="D9" i="1" s="1"/>
  <c r="AA16" i="1" l="1"/>
  <c r="AA41" i="1"/>
  <c r="AA84" i="1"/>
  <c r="AA94" i="1"/>
  <c r="I88" i="1"/>
  <c r="I96" i="1" s="1"/>
  <c r="C65" i="1"/>
  <c r="G77" i="1"/>
  <c r="AA77" i="1" s="1"/>
  <c r="D22" i="1"/>
  <c r="H22" i="1"/>
  <c r="H96" i="1" s="1"/>
  <c r="X88" i="1"/>
  <c r="X96" i="1" s="1"/>
  <c r="AA23" i="1"/>
  <c r="Q88" i="1"/>
  <c r="Q96" i="1" s="1"/>
  <c r="Y88" i="1"/>
  <c r="Y96" i="1" s="1"/>
  <c r="G65" i="1"/>
  <c r="W88" i="1"/>
  <c r="W96" i="1" s="1"/>
  <c r="R88" i="1"/>
  <c r="R96" i="1" s="1"/>
  <c r="AA60" i="1"/>
  <c r="S88" i="1"/>
  <c r="S96" i="1" s="1"/>
  <c r="G22" i="1"/>
  <c r="AA56" i="1"/>
  <c r="AA66" i="1"/>
  <c r="V89" i="1"/>
  <c r="V88" i="1" s="1"/>
  <c r="V96" i="1" s="1"/>
  <c r="T88" i="1"/>
  <c r="T96" i="1" s="1"/>
  <c r="AA93" i="1"/>
  <c r="AA45" i="1"/>
  <c r="G72" i="1"/>
  <c r="AA72" i="1" s="1"/>
  <c r="O88" i="1"/>
  <c r="O96" i="1" s="1"/>
  <c r="U88" i="1"/>
  <c r="U96" i="1" s="1"/>
  <c r="D65" i="1"/>
  <c r="F22" i="1"/>
  <c r="F96" i="1" s="1"/>
  <c r="AA68" i="1"/>
  <c r="C22" i="1"/>
  <c r="C9" i="1"/>
  <c r="AA10" i="1"/>
  <c r="AA15" i="1"/>
  <c r="AA75" i="1"/>
  <c r="AA78" i="1"/>
  <c r="AA67" i="1"/>
  <c r="P91" i="1"/>
  <c r="AA65" i="1" l="1"/>
  <c r="AA89" i="1"/>
  <c r="D96" i="1"/>
  <c r="G96" i="1"/>
  <c r="AA22" i="1"/>
  <c r="P88" i="1"/>
  <c r="AA91" i="1"/>
  <c r="C96" i="1"/>
  <c r="AA9" i="1"/>
  <c r="P96" i="1" l="1"/>
  <c r="AA88" i="1"/>
  <c r="AA96" i="1" s="1"/>
</calcChain>
</file>

<file path=xl/sharedStrings.xml><?xml version="1.0" encoding="utf-8"?>
<sst xmlns="http://schemas.openxmlformats.org/spreadsheetml/2006/main" count="162" uniqueCount="152">
  <si>
    <t>FONDO AMBIENTAL DE EL SALVADOR</t>
  </si>
  <si>
    <t>PRESUPUESTO  DE EGRESOS, EJERCICIO ECONOMICO FISCAL 2021</t>
  </si>
  <si>
    <t>(Expresado en dólares de EEUU)</t>
  </si>
  <si>
    <t>CODIGO</t>
  </si>
  <si>
    <t>Aprobado por Junta Directiva en:</t>
  </si>
  <si>
    <t>Punto CINCO, Acta 28/21 del 27/11/2020</t>
  </si>
  <si>
    <t>Punto OCHO, Acta 11/21 27/05/2021</t>
  </si>
  <si>
    <t>Punto CINCO, Acta 15/21 05/07/2021</t>
  </si>
  <si>
    <t>Punto CINCO, Acta 03/21 del 5/02/2021</t>
  </si>
  <si>
    <t>Punto OCHO, Acta 06/19 del 6/09/2019</t>
  </si>
  <si>
    <t>Punto seis, Acta 05/21 del 5/02/2021</t>
  </si>
  <si>
    <t>Punto SIETE, Acta 12/21 04/06/2021</t>
  </si>
  <si>
    <t>Punto CINCO, Acta 07/21 23/03/2021</t>
  </si>
  <si>
    <t>Punto SIETE, Acta 14/21 18/06/2021</t>
  </si>
  <si>
    <t>TOTAL</t>
  </si>
  <si>
    <t>Fuente de Financiamiento o Recurso</t>
  </si>
  <si>
    <t>Fondo General/Subvención</t>
  </si>
  <si>
    <t>Fondos de Donaciones</t>
  </si>
  <si>
    <t>Recursos de C.A. y S.J.</t>
  </si>
  <si>
    <t xml:space="preserve">Fondos de Donaciones </t>
  </si>
  <si>
    <t>Recrusos de la UNICEF</t>
  </si>
  <si>
    <t>Recrusos de la GIZ</t>
  </si>
  <si>
    <t xml:space="preserve">Recursos de pagos de Sentencias Judiciales </t>
  </si>
  <si>
    <t xml:space="preserve">Recursos de pagos de Comepnsaciones Ambientales </t>
  </si>
  <si>
    <t>NOMBRE DEL RUBRO, CUENTA Y ESPECIFICO</t>
  </si>
  <si>
    <t>PRESUPUESTO DE FUNCIONAMIENTO</t>
  </si>
  <si>
    <t>N/A</t>
  </si>
  <si>
    <t>Programa Institucional</t>
  </si>
  <si>
    <t>Proyecto de Inversión # 7519</t>
  </si>
  <si>
    <t>Proyecto de NO Inversión # 92028</t>
  </si>
  <si>
    <t>Proyecto de Inversión # 6888</t>
  </si>
  <si>
    <t>Proyecto de Inversión # 6948</t>
  </si>
  <si>
    <t>Proyecto de Inversión # 7128</t>
  </si>
  <si>
    <t>Proyecto de Inversión # 7130</t>
  </si>
  <si>
    <t>Proyecto de Inversión # 7131</t>
  </si>
  <si>
    <t>Proyecto de Inversión # 7129</t>
  </si>
  <si>
    <t>Proyecto como Activadad de Mantenimiento</t>
  </si>
  <si>
    <t>Proyecto de Inversión # 7513</t>
  </si>
  <si>
    <t>Proyecto de Inversión # 7912</t>
  </si>
  <si>
    <t>Proyecto de Inversión # 7930</t>
  </si>
  <si>
    <t>Proyecto de Inversión # 7534</t>
  </si>
  <si>
    <t>Proyecto de Inversión # 7517</t>
  </si>
  <si>
    <t>Proyecto de Inversión # 7845</t>
  </si>
  <si>
    <t>Proyecto de Inversión # 7849</t>
  </si>
  <si>
    <t>INVERSIONES FINANCIERAS</t>
  </si>
  <si>
    <t xml:space="preserve">Guardianes Ambientales </t>
  </si>
  <si>
    <t xml:space="preserve">Implementación de Centro Regional de Semillas Forestales para distribución, conservación y restauración ecológica en El Salvador, Fase I </t>
  </si>
  <si>
    <t>Guardianes Ambientales UNICEF</t>
  </si>
  <si>
    <t xml:space="preserve">Plan de Restauración Ambiental en la Cuenca del Rio Las Cañas, Municipio de Apopa, Departamento de San Salvador  </t>
  </si>
  <si>
    <t>Plan de Restauración Ambiental en la Cuenca del Rio Jiboa, departamento de La Paz</t>
  </si>
  <si>
    <t>Restauración ambiental en colonia Casa Blanca, municipio de Chalchuapa, departamento de Santa Ana</t>
  </si>
  <si>
    <t>Restauración ambiental en los márgenes del Río Amolunca, municipio de Tacuba, departamento de Ahuachapán</t>
  </si>
  <si>
    <t>Restauración ambiental en los márgenes del río Chiquihuat, municipio de San Julián, departamento de Sonsonate</t>
  </si>
  <si>
    <t>Restauración ambiental en la Reserva de la Biósfera Transfronteriza Trifinio Fraternidad, cantón Las Lagunetas, municipio de Citalá, departamento de Chalatenango</t>
  </si>
  <si>
    <t>Plan de Restauración de 1,000 metros lineales sobre el margen izquierdo del Río Las Marías, municipio y departamento de Sonsonate</t>
  </si>
  <si>
    <t>Plan de Restauración de 14.81 manzanas a través de reforestación y hábitat para la vida silvestre en el Área Natural Protegida Zanjón El Chino, municipio de San Francisco Menéndez, Ahuachapán</t>
  </si>
  <si>
    <t>Conservación de especies de Tortugas Marinas y del Medio Ambiente en playa caserío El Espino, cantón Barra de Santiago, municipio de Jujutla, Ahuachapán</t>
  </si>
  <si>
    <t>Restauración de bosque y fortalecimiento de las capacidades para la protección y conservación del Área Natural Protegida San Juan Buena Vista, municipio de La Libertad y Huizucar, departamento de La Libertad. Fase II</t>
  </si>
  <si>
    <t>Restauración y mantenimiento de 16.68 hectáreas de Bosque para la Conservación de Zonas Críticas del Parque Walter Thilo Deininger y mejoramiento escénico del  bypass hacia el puerto de La Libertad, del Municipio del Puerto de La Libertad, Departamento de La Libertad "</t>
  </si>
  <si>
    <t>Fortalecimiento de la gestión integral de los recursos naturales y su sostenibilidad en el departamento de La Libertad</t>
  </si>
  <si>
    <t>Implementación de obras de Compensación Ambiental en los departamentos de Santa Ana, Ahuachapán, La Libertad y La Paz</t>
  </si>
  <si>
    <t xml:space="preserve">Implementación de medidas de compensación ambiental en zona del by-pass de San Miguel </t>
  </si>
  <si>
    <t>Plan de Restauración ambiental en la Reserva de la Biósfera Transfronteriza Trifinio Fraternidad, cantón Las Lagunetas, municipio de Citalá, departamento de Chalatenango</t>
  </si>
  <si>
    <t>Restauración Ambiental  a través de la  reforestación de 2.5 Manzanas en el Área Natural Protegida Acaxual, Cantón  Metalio, Acajutla, Sonsonate</t>
  </si>
  <si>
    <t>Instalación y equipamiento de Planta Procesadora de estopa de coco para la producción de Biomasa, comunidad El Amatal, cantón San Diego, La Libertad</t>
  </si>
  <si>
    <t>Estudio Hidrogeológico y la obtención del Certificado de No Afectación emitido por ANDA</t>
  </si>
  <si>
    <t>REMUNERACIONES</t>
  </si>
  <si>
    <t>REMUNERACIONES PERMANENTES</t>
  </si>
  <si>
    <t>Sueldos</t>
  </si>
  <si>
    <t>Aguinaldos</t>
  </si>
  <si>
    <t>Dietas</t>
  </si>
  <si>
    <t>Complementos</t>
  </si>
  <si>
    <t>Beneficios Adicionales</t>
  </si>
  <si>
    <t>CONTR. PATR. A INST. DE SEGURIDAD SOCIAL PUB.</t>
  </si>
  <si>
    <t>Por Remuneraciones Permanentes</t>
  </si>
  <si>
    <t>CONTR. PATR. A INST. DE SEGURIDAD SOCIAL PRIV.</t>
  </si>
  <si>
    <t>INDENNIZACIONES</t>
  </si>
  <si>
    <t>Al Personal de Servicios Permanentes</t>
  </si>
  <si>
    <t>ADQUISICION DE BIENES Y SERVICIOS</t>
  </si>
  <si>
    <t>BIENES DE USO Y CONSUMO</t>
  </si>
  <si>
    <t>Productos Alimenticios para Personas</t>
  </si>
  <si>
    <t xml:space="preserve">Productos Agropecuarios y Forestales </t>
  </si>
  <si>
    <t>Productos Textiles y Vestuarios</t>
  </si>
  <si>
    <t>Productos de Papel y Cartón</t>
  </si>
  <si>
    <t>Productos de Cuero y 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</si>
  <si>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</si>
  <si>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</si>
  <si>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</si>
  <si>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</si>
  <si>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</si>
  <si>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</si>
  <si>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</si>
  <si>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</si>
  <si>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 xml:space="preserve">Libros, Textos, Útiles de Enseñanza y Publicaciones 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</si>
  <si>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</si>
  <si>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</si>
  <si>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</si>
  <si>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</si>
  <si>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</si>
  <si>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</si>
  <si>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</si>
  <si>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GENERALES Y ARRENDAMIENTOS</t>
  </si>
  <si>
    <t>Mantenimientos y Reparaciones de Bienes Muebles</t>
  </si>
  <si>
    <t>Mantenimientos y Reparaciones de Vehículos</t>
  </si>
  <si>
    <t>Servicios de Publicidad</t>
  </si>
  <si>
    <t>Servicios de Vigilancia</t>
  </si>
  <si>
    <t>Servicios de Limpieza y Fumigaciones</t>
  </si>
  <si>
    <t>Servicios de Lavandería y Planchado</t>
  </si>
  <si>
    <t>Impresiones, Publicaciones, y Reproducciones</t>
  </si>
  <si>
    <t>Atenciones Oficiales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</si>
  <si>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</si>
  <si>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</si>
  <si>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</si>
  <si>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</si>
  <si>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</si>
  <si>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Viáticos por Comisión Interna</t>
  </si>
  <si>
    <t>SERVICIOS TECNICOS Y PROFESIONALES</t>
  </si>
  <si>
    <t>Servicios Jurídicos</t>
  </si>
  <si>
    <t>Servicios de Contabilidad y Auditoría</t>
  </si>
  <si>
    <t>Servicios de Capacitación</t>
  </si>
  <si>
    <t>Consultorías, Estudios e Investigaciones Diversas</t>
  </si>
  <si>
    <t>GASTOS FINANCIEROS Y OTROS</t>
  </si>
  <si>
    <t>IMPUESTOS TASAS Y DERECHOS</t>
  </si>
  <si>
    <t>Impuestos, Tasas y Derechos Diversos</t>
  </si>
  <si>
    <t>SEGUROS, COMISIONES Y GASTOS BANCARIOS</t>
  </si>
  <si>
    <t>Primas y Gastos de Seguros de Personas</t>
  </si>
  <si>
    <t>Primas y Gastos de Seguros de Bienes Muebles</t>
  </si>
  <si>
    <t>Comisiones y Gastos Bancarios</t>
  </si>
  <si>
    <t>TRANSFERENCIAS CORRIENTES</t>
  </si>
  <si>
    <t>TRANSFERENCIAS CORRIENTES AL SECTOR PUBLICO</t>
  </si>
  <si>
    <t>Transferencias Corrientes al sector Publico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</si>
  <si>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</si>
  <si>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</si>
  <si>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</si>
  <si>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</si>
  <si>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</si>
  <si>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 y Equipos</t>
  </si>
  <si>
    <t>Equipos Informáticos</t>
  </si>
  <si>
    <t>Vehículos de Transporte</t>
  </si>
  <si>
    <t>Bienes Muebles Diversos</t>
  </si>
  <si>
    <t>INTANGIBLES</t>
  </si>
  <si>
    <t>Derechos de Propiedad Intelectual</t>
  </si>
  <si>
    <t>INFRAESTRUCTURA</t>
  </si>
  <si>
    <t xml:space="preserve">Obras de Infraestructura Diversas 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</si>
  <si>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</si>
  <si>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</si>
  <si>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</si>
  <si>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</si>
  <si>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</si>
  <si>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Inversiones en Títulos Valores</t>
  </si>
  <si>
    <t>Depósitos a Plazo</t>
  </si>
  <si>
    <t>TOTAL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</si>
</sst>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theme="1"/>
      <name val="Times New Roman"/>
      <family val="1"/>
    </font>
    <font>
      <sz val="11"/>
      <color indexed="9"/>
      <name val="Calibri"/>
      <family val="2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1" fillId="3" borderId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166" fontId="16" fillId="0" borderId="0" applyFont="0" applyFill="0" applyBorder="0" applyAlignment="0" applyProtection="0"/>
    <xf numFmtId="0" fontId="11" fillId="3" borderId="0" applyBorder="0" applyAlignment="0" applyProtection="0"/>
  </cellStyleXfs>
  <cellXfs count="101">
    <xf numFmtId="0" fontId="0" fillId="0" borderId="0" xfId="0"/>
    <xf numFmtId="0" fontId="3" fillId="2" borderId="0" xfId="3" applyFont="1" applyFill="1" applyProtection="1">
      <protection hidden="1"/>
    </xf>
    <xf numFmtId="0" fontId="4" fillId="2" borderId="0" xfId="3" applyFont="1" applyFill="1" applyAlignment="1" applyProtection="1">
      <alignment horizontal="center"/>
      <protection hidden="1"/>
    </xf>
    <xf numFmtId="164" fontId="3" fillId="2" borderId="0" xfId="3" applyNumberFormat="1" applyFont="1" applyFill="1" applyProtection="1">
      <protection hidden="1"/>
    </xf>
    <xf numFmtId="0" fontId="5" fillId="2" borderId="0" xfId="3" applyFont="1" applyFill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165" fontId="3" fillId="2" borderId="0" xfId="3" applyNumberFormat="1" applyFont="1" applyFill="1" applyProtection="1">
      <protection hidden="1"/>
    </xf>
    <xf numFmtId="0" fontId="7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Alignment="1" applyProtection="1">
      <alignment horizontal="center"/>
      <protection hidden="1"/>
    </xf>
    <xf numFmtId="164" fontId="9" fillId="2" borderId="0" xfId="3" applyNumberFormat="1" applyFont="1" applyFill="1" applyProtection="1">
      <protection hidden="1"/>
    </xf>
    <xf numFmtId="164" fontId="8" fillId="2" borderId="0" xfId="3" applyNumberFormat="1" applyFont="1" applyFill="1" applyAlignment="1" applyProtection="1">
      <alignment horizontal="center"/>
      <protection hidden="1"/>
    </xf>
    <xf numFmtId="0" fontId="10" fillId="2" borderId="0" xfId="0" applyFont="1" applyFill="1"/>
    <xf numFmtId="0" fontId="8" fillId="2" borderId="1" xfId="2" applyFont="1" applyFill="1" applyBorder="1" applyAlignment="1" applyProtection="1">
      <alignment horizontal="center" vertical="center" wrapText="1"/>
      <protection hidden="1"/>
    </xf>
    <xf numFmtId="0" fontId="12" fillId="2" borderId="1" xfId="3" applyFont="1" applyFill="1" applyBorder="1" applyAlignment="1" applyProtection="1">
      <alignment horizontal="center"/>
      <protection hidden="1"/>
    </xf>
    <xf numFmtId="44" fontId="13" fillId="2" borderId="2" xfId="1" applyFont="1" applyFill="1" applyBorder="1" applyAlignment="1" applyProtection="1">
      <alignment horizontal="center" vertical="center" wrapText="1"/>
      <protection hidden="1"/>
    </xf>
    <xf numFmtId="44" fontId="13" fillId="2" borderId="3" xfId="1" applyFont="1" applyFill="1" applyBorder="1" applyAlignment="1" applyProtection="1">
      <alignment horizontal="center" vertical="center" wrapText="1"/>
      <protection hidden="1"/>
    </xf>
    <xf numFmtId="44" fontId="13" fillId="2" borderId="1" xfId="1" applyFont="1" applyFill="1" applyBorder="1" applyAlignment="1" applyProtection="1">
      <alignment horizontal="center" vertical="center" wrapText="1"/>
      <protection hidden="1"/>
    </xf>
    <xf numFmtId="164" fontId="13" fillId="2" borderId="1" xfId="3" applyNumberFormat="1" applyFont="1" applyFill="1" applyBorder="1" applyAlignment="1" applyProtection="1">
      <alignment horizontal="center" vertical="center" wrapText="1"/>
      <protection hidden="1"/>
    </xf>
    <xf numFmtId="164" fontId="13" fillId="2" borderId="1" xfId="3" applyNumberFormat="1" applyFont="1" applyFill="1" applyBorder="1" applyAlignment="1" applyProtection="1">
      <alignment horizontal="center" vertical="center" wrapText="1"/>
      <protection hidden="1"/>
    </xf>
    <xf numFmtId="44" fontId="13" fillId="2" borderId="1" xfId="1" applyFont="1" applyFill="1" applyBorder="1" applyAlignment="1" applyProtection="1">
      <alignment horizontal="center" vertical="center" wrapText="1"/>
      <protection hidden="1"/>
    </xf>
    <xf numFmtId="164" fontId="13" fillId="2" borderId="4" xfId="3" applyNumberFormat="1" applyFont="1" applyFill="1" applyBorder="1" applyAlignment="1" applyProtection="1">
      <alignment horizontal="center" vertical="center" wrapText="1"/>
      <protection hidden="1"/>
    </xf>
    <xf numFmtId="164" fontId="12" fillId="2" borderId="0" xfId="3" applyNumberFormat="1" applyFont="1" applyFill="1" applyAlignment="1" applyProtection="1">
      <alignment horizontal="center" wrapText="1"/>
      <protection hidden="1"/>
    </xf>
    <xf numFmtId="0" fontId="12" fillId="2" borderId="0" xfId="3" applyFont="1" applyFill="1" applyAlignment="1" applyProtection="1">
      <alignment horizontal="center" wrapText="1"/>
      <protection hidden="1"/>
    </xf>
    <xf numFmtId="0" fontId="12" fillId="2" borderId="0" xfId="3" applyFont="1" applyFill="1" applyAlignment="1" applyProtection="1">
      <alignment horizontal="center"/>
      <protection hidden="1"/>
    </xf>
    <xf numFmtId="0" fontId="3" fillId="2" borderId="0" xfId="3" applyFont="1" applyFill="1" applyAlignment="1" applyProtection="1">
      <alignment horizont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8" fillId="2" borderId="1" xfId="3" applyFont="1" applyFill="1" applyBorder="1" applyAlignment="1" applyProtection="1">
      <alignment horizontal="center" vertical="center" wrapText="1"/>
      <protection hidden="1"/>
    </xf>
    <xf numFmtId="0" fontId="8" fillId="2" borderId="1" xfId="2" applyFont="1" applyFill="1" applyBorder="1" applyAlignment="1" applyProtection="1">
      <alignment horizontal="center" vertical="center" wrapText="1"/>
      <protection hidden="1"/>
    </xf>
    <xf numFmtId="164" fontId="8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3" applyFont="1" applyFill="1" applyBorder="1" applyAlignment="1" applyProtection="1">
      <alignment horizontal="center" vertical="center" wrapText="1"/>
      <protection hidden="1"/>
    </xf>
    <xf numFmtId="164" fontId="13" fillId="2" borderId="5" xfId="3" applyNumberFormat="1" applyFont="1" applyFill="1" applyBorder="1" applyAlignment="1" applyProtection="1">
      <alignment horizontal="center" vertical="center" wrapText="1"/>
      <protection hidden="1"/>
    </xf>
    <xf numFmtId="164" fontId="13" fillId="2" borderId="0" xfId="3" applyNumberFormat="1" applyFont="1" applyFill="1" applyAlignment="1" applyProtection="1">
      <alignment horizontal="center" wrapText="1"/>
      <protection hidden="1"/>
    </xf>
    <xf numFmtId="0" fontId="13" fillId="2" borderId="0" xfId="3" applyFont="1" applyFill="1" applyAlignment="1" applyProtection="1">
      <alignment horizontal="center" wrapText="1"/>
      <protection hidden="1"/>
    </xf>
    <xf numFmtId="0" fontId="13" fillId="2" borderId="0" xfId="3" applyFont="1" applyFill="1" applyAlignment="1" applyProtection="1">
      <alignment horizontal="center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8" fillId="2" borderId="6" xfId="3" applyFont="1" applyFill="1" applyBorder="1" applyAlignment="1" applyProtection="1">
      <alignment horizontal="center" vertical="center" wrapText="1"/>
      <protection hidden="1"/>
    </xf>
    <xf numFmtId="0" fontId="8" fillId="2" borderId="7" xfId="3" applyFont="1" applyFill="1" applyBorder="1" applyAlignment="1" applyProtection="1">
      <alignment horizontal="center" vertical="center" wrapText="1"/>
      <protection hidden="1"/>
    </xf>
    <xf numFmtId="164" fontId="8" fillId="2" borderId="0" xfId="3" applyNumberFormat="1" applyFont="1" applyFill="1" applyAlignment="1" applyProtection="1">
      <alignment horizontal="center" wrapText="1"/>
      <protection hidden="1"/>
    </xf>
    <xf numFmtId="0" fontId="8" fillId="2" borderId="0" xfId="3" applyFont="1" applyFill="1" applyAlignment="1" applyProtection="1">
      <alignment horizontal="center" wrapText="1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8" fillId="2" borderId="9" xfId="3" applyFont="1" applyFill="1" applyBorder="1" applyAlignment="1" applyProtection="1">
      <alignment horizontal="center" vertical="center" wrapText="1"/>
      <protection hidden="1"/>
    </xf>
    <xf numFmtId="0" fontId="8" fillId="2" borderId="10" xfId="3" applyFont="1" applyFill="1" applyBorder="1" applyAlignment="1" applyProtection="1">
      <alignment horizontal="center" vertical="center" wrapText="1"/>
      <protection hidden="1"/>
    </xf>
    <xf numFmtId="164" fontId="8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2" applyFont="1" applyFill="1" applyBorder="1" applyAlignment="1" applyProtection="1">
      <alignment vertical="center" wrapText="1"/>
      <protection hidden="1"/>
    </xf>
    <xf numFmtId="49" fontId="8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4" applyFont="1" applyFill="1" applyBorder="1" applyAlignment="1" applyProtection="1">
      <alignment horizontal="left" vertical="center"/>
      <protection hidden="1"/>
    </xf>
    <xf numFmtId="0" fontId="12" fillId="2" borderId="1" xfId="4" applyFont="1" applyFill="1" applyBorder="1" applyAlignment="1" applyProtection="1">
      <alignment vertical="center"/>
      <protection hidden="1"/>
    </xf>
    <xf numFmtId="165" fontId="13" fillId="2" borderId="1" xfId="4" applyNumberFormat="1" applyFont="1" applyFill="1" applyBorder="1" applyAlignment="1" applyProtection="1">
      <alignment horizontal="center" vertical="center" wrapText="1"/>
      <protection hidden="1"/>
    </xf>
    <xf numFmtId="164" fontId="8" fillId="2" borderId="1" xfId="3" applyNumberFormat="1" applyFont="1" applyFill="1" applyBorder="1" applyProtection="1">
      <protection hidden="1"/>
    </xf>
    <xf numFmtId="0" fontId="8" fillId="2" borderId="1" xfId="3" applyFont="1" applyFill="1" applyBorder="1" applyProtection="1">
      <protection hidden="1"/>
    </xf>
    <xf numFmtId="164" fontId="7" fillId="2" borderId="0" xfId="3" applyNumberFormat="1" applyFont="1" applyFill="1" applyProtection="1">
      <protection hidden="1"/>
    </xf>
    <xf numFmtId="0" fontId="7" fillId="2" borderId="0" xfId="3" applyFont="1" applyFill="1" applyProtection="1">
      <protection hidden="1"/>
    </xf>
    <xf numFmtId="0" fontId="12" fillId="2" borderId="1" xfId="5" applyFont="1" applyFill="1" applyBorder="1" applyAlignment="1" applyProtection="1">
      <alignment horizontal="left" vertical="center"/>
      <protection hidden="1"/>
    </xf>
    <xf numFmtId="0" fontId="12" fillId="2" borderId="1" xfId="5" applyFont="1" applyFill="1" applyBorder="1" applyAlignment="1" applyProtection="1">
      <alignment vertical="center"/>
      <protection hidden="1"/>
    </xf>
    <xf numFmtId="165" fontId="13" fillId="2" borderId="1" xfId="5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3" applyFont="1" applyFill="1" applyBorder="1" applyProtection="1">
      <protection hidden="1"/>
    </xf>
    <xf numFmtId="0" fontId="3" fillId="2" borderId="1" xfId="6" applyFont="1" applyFill="1" applyBorder="1" applyAlignment="1" applyProtection="1">
      <alignment horizontal="left" vertical="center"/>
      <protection hidden="1"/>
    </xf>
    <xf numFmtId="0" fontId="14" fillId="2" borderId="1" xfId="2" applyFont="1" applyFill="1" applyBorder="1" applyAlignment="1" applyProtection="1">
      <alignment vertical="center"/>
      <protection hidden="1"/>
    </xf>
    <xf numFmtId="165" fontId="9" fillId="2" borderId="1" xfId="6" applyNumberFormat="1" applyFont="1" applyFill="1" applyBorder="1" applyAlignment="1" applyProtection="1">
      <alignment horizontal="center" vertical="center" wrapText="1"/>
      <protection hidden="1"/>
    </xf>
    <xf numFmtId="165" fontId="9" fillId="2" borderId="1" xfId="6" applyNumberFormat="1" applyFont="1" applyFill="1" applyBorder="1" applyAlignment="1" applyProtection="1">
      <alignment vertical="center" wrapText="1"/>
      <protection hidden="1"/>
    </xf>
    <xf numFmtId="164" fontId="9" fillId="2" borderId="1" xfId="3" applyNumberFormat="1" applyFont="1" applyFill="1" applyBorder="1" applyProtection="1">
      <protection hidden="1"/>
    </xf>
    <xf numFmtId="164" fontId="9" fillId="2" borderId="1" xfId="6" applyNumberFormat="1" applyFont="1" applyFill="1" applyBorder="1" applyAlignment="1" applyProtection="1">
      <alignment vertical="center" wrapText="1"/>
      <protection hidden="1"/>
    </xf>
    <xf numFmtId="0" fontId="9" fillId="2" borderId="1" xfId="3" applyFont="1" applyFill="1" applyBorder="1" applyProtection="1">
      <protection hidden="1"/>
    </xf>
    <xf numFmtId="164" fontId="15" fillId="2" borderId="1" xfId="3" applyNumberFormat="1" applyFont="1" applyFill="1" applyBorder="1" applyProtection="1">
      <protection hidden="1"/>
    </xf>
    <xf numFmtId="164" fontId="13" fillId="2" borderId="1" xfId="3" applyNumberFormat="1" applyFont="1" applyFill="1" applyBorder="1" applyProtection="1">
      <protection hidden="1"/>
    </xf>
    <xf numFmtId="0" fontId="13" fillId="2" borderId="1" xfId="3" applyFont="1" applyFill="1" applyBorder="1" applyProtection="1">
      <protection hidden="1"/>
    </xf>
    <xf numFmtId="164" fontId="12" fillId="2" borderId="0" xfId="3" applyNumberFormat="1" applyFont="1" applyFill="1" applyProtection="1">
      <protection hidden="1"/>
    </xf>
    <xf numFmtId="0" fontId="12" fillId="2" borderId="0" xfId="3" applyFont="1" applyFill="1" applyProtection="1">
      <protection hidden="1"/>
    </xf>
    <xf numFmtId="0" fontId="12" fillId="2" borderId="1" xfId="6" applyFont="1" applyFill="1" applyBorder="1" applyAlignment="1" applyProtection="1">
      <alignment horizontal="left" vertical="center"/>
      <protection hidden="1"/>
    </xf>
    <xf numFmtId="0" fontId="7" fillId="2" borderId="1" xfId="2" applyFont="1" applyFill="1" applyBorder="1" applyAlignment="1" applyProtection="1">
      <alignment vertical="center"/>
      <protection hidden="1"/>
    </xf>
    <xf numFmtId="165" fontId="13" fillId="2" borderId="1" xfId="6" applyNumberFormat="1" applyFont="1" applyFill="1" applyBorder="1" applyAlignment="1" applyProtection="1">
      <alignment horizontal="center" vertical="center" wrapText="1"/>
      <protection hidden="1"/>
    </xf>
    <xf numFmtId="165" fontId="13" fillId="2" borderId="1" xfId="6" applyNumberFormat="1" applyFont="1" applyFill="1" applyBorder="1" applyAlignment="1" applyProtection="1">
      <alignment vertical="center" wrapText="1"/>
      <protection hidden="1"/>
    </xf>
    <xf numFmtId="164" fontId="13" fillId="2" borderId="1" xfId="6" applyNumberFormat="1" applyFont="1" applyFill="1" applyBorder="1" applyAlignment="1" applyProtection="1">
      <alignment vertical="center" wrapText="1"/>
      <protection hidden="1"/>
    </xf>
    <xf numFmtId="165" fontId="13" fillId="2" borderId="1" xfId="5" applyNumberFormat="1" applyFont="1" applyFill="1" applyBorder="1" applyAlignment="1" applyProtection="1">
      <alignment vertical="center" wrapText="1"/>
      <protection hidden="1"/>
    </xf>
    <xf numFmtId="165" fontId="15" fillId="2" borderId="1" xfId="2" applyNumberFormat="1" applyFont="1" applyFill="1" applyBorder="1" applyAlignment="1" applyProtection="1">
      <alignment horizontal="center" vertical="center" wrapText="1"/>
      <protection hidden="1"/>
    </xf>
    <xf numFmtId="165" fontId="15" fillId="2" borderId="1" xfId="2" applyNumberFormat="1" applyFont="1" applyFill="1" applyBorder="1" applyAlignment="1" applyProtection="1">
      <alignment vertical="center" wrapText="1"/>
      <protection hidden="1"/>
    </xf>
    <xf numFmtId="0" fontId="12" fillId="2" borderId="1" xfId="6" applyFont="1" applyFill="1" applyBorder="1" applyAlignment="1" applyProtection="1">
      <alignment horizontal="left"/>
      <protection hidden="1"/>
    </xf>
    <xf numFmtId="0" fontId="7" fillId="2" borderId="1" xfId="2" applyFont="1" applyFill="1" applyBorder="1" applyAlignment="1" applyProtection="1">
      <protection hidden="1"/>
    </xf>
    <xf numFmtId="0" fontId="3" fillId="2" borderId="1" xfId="3" applyFont="1" applyFill="1" applyBorder="1" applyAlignment="1" applyProtection="1">
      <alignment horizontal="left"/>
      <protection hidden="1"/>
    </xf>
    <xf numFmtId="0" fontId="14" fillId="2" borderId="1" xfId="2" applyFont="1" applyFill="1" applyBorder="1" applyAlignment="1" applyProtection="1">
      <protection hidden="1"/>
    </xf>
    <xf numFmtId="165" fontId="9" fillId="2" borderId="1" xfId="4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3" applyFont="1" applyFill="1" applyBorder="1" applyAlignment="1" applyProtection="1">
      <alignment horizontal="left"/>
      <protection hidden="1"/>
    </xf>
    <xf numFmtId="164" fontId="8" fillId="2" borderId="1" xfId="2" applyNumberFormat="1" applyFont="1" applyFill="1" applyBorder="1" applyAlignment="1" applyProtection="1">
      <alignment wrapText="1"/>
      <protection hidden="1"/>
    </xf>
    <xf numFmtId="164" fontId="8" fillId="2" borderId="1" xfId="2" applyNumberFormat="1" applyFont="1" applyFill="1" applyBorder="1" applyAlignment="1" applyProtection="1">
      <protection hidden="1"/>
    </xf>
    <xf numFmtId="44" fontId="8" fillId="2" borderId="1" xfId="1" applyFont="1" applyFill="1" applyBorder="1" applyAlignment="1" applyProtection="1">
      <protection hidden="1"/>
    </xf>
    <xf numFmtId="44" fontId="8" fillId="2" borderId="1" xfId="1" applyFont="1" applyFill="1" applyBorder="1" applyAlignment="1" applyProtection="1">
      <alignment wrapText="1"/>
      <protection hidden="1"/>
    </xf>
    <xf numFmtId="44" fontId="15" fillId="2" borderId="1" xfId="1" applyFont="1" applyFill="1" applyBorder="1" applyAlignment="1" applyProtection="1">
      <alignment wrapText="1"/>
      <protection hidden="1"/>
    </xf>
    <xf numFmtId="164" fontId="15" fillId="2" borderId="1" xfId="2" applyNumberFormat="1" applyFont="1" applyFill="1" applyBorder="1" applyAlignment="1" applyProtection="1">
      <alignment wrapText="1"/>
      <protection hidden="1"/>
    </xf>
    <xf numFmtId="164" fontId="15" fillId="2" borderId="1" xfId="7" applyNumberFormat="1" applyFont="1" applyFill="1" applyBorder="1" applyAlignment="1"/>
    <xf numFmtId="44" fontId="9" fillId="2" borderId="1" xfId="1" applyFont="1" applyFill="1" applyBorder="1" applyProtection="1">
      <protection hidden="1"/>
    </xf>
    <xf numFmtId="164" fontId="15" fillId="2" borderId="1" xfId="2" applyNumberFormat="1" applyFont="1" applyFill="1" applyBorder="1" applyAlignment="1" applyProtection="1">
      <protection hidden="1"/>
    </xf>
    <xf numFmtId="44" fontId="15" fillId="2" borderId="1" xfId="1" applyFont="1" applyFill="1" applyBorder="1" applyAlignment="1" applyProtection="1">
      <protection hidden="1"/>
    </xf>
    <xf numFmtId="165" fontId="8" fillId="2" borderId="1" xfId="2" applyNumberFormat="1" applyFont="1" applyFill="1" applyBorder="1" applyAlignment="1" applyProtection="1">
      <alignment horizontal="center" vertical="center" wrapText="1"/>
      <protection hidden="1"/>
    </xf>
    <xf numFmtId="165" fontId="8" fillId="2" borderId="1" xfId="2" applyNumberFormat="1" applyFont="1" applyFill="1" applyBorder="1" applyAlignment="1" applyProtection="1">
      <alignment vertical="center" wrapText="1"/>
      <protection hidden="1"/>
    </xf>
    <xf numFmtId="165" fontId="8" fillId="2" borderId="1" xfId="5" applyNumberFormat="1" applyFont="1" applyFill="1" applyBorder="1" applyAlignment="1" applyProtection="1">
      <alignment vertical="center" wrapText="1"/>
      <protection hidden="1"/>
    </xf>
    <xf numFmtId="44" fontId="13" fillId="2" borderId="1" xfId="1" applyFont="1" applyFill="1" applyBorder="1" applyProtection="1">
      <protection hidden="1"/>
    </xf>
    <xf numFmtId="165" fontId="8" fillId="2" borderId="1" xfId="8" applyNumberFormat="1" applyFont="1" applyFill="1" applyBorder="1" applyAlignment="1" applyProtection="1">
      <alignment vertical="center" wrapText="1"/>
      <protection hidden="1"/>
    </xf>
    <xf numFmtId="0" fontId="12" fillId="2" borderId="1" xfId="3" applyFont="1" applyFill="1" applyBorder="1" applyAlignment="1" applyProtection="1">
      <alignment vertical="center"/>
      <protection hidden="1"/>
    </xf>
    <xf numFmtId="165" fontId="13" fillId="2" borderId="1" xfId="3" applyNumberFormat="1" applyFont="1" applyFill="1" applyBorder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9" fillId="2" borderId="0" xfId="3" applyFont="1" applyFill="1" applyProtection="1">
      <protection hidden="1"/>
    </xf>
  </cellXfs>
  <cellStyles count="9">
    <cellStyle name="40% - Énfasis3_Copia de PRESUPUESTO INGRESOS Y GASTOS 2012_1" xfId="5" xr:uid="{6565F733-3B8A-4B8A-B7CE-8AFBD34A95E7}"/>
    <cellStyle name="40% - Énfasis4_Copia de PRESUPUESTO INGRESOS Y GASTOS 2012_1" xfId="6" xr:uid="{D9EE27DE-B278-4511-8B64-BB1A6274C531}"/>
    <cellStyle name="40% - Énfasis6_Copia de PRESUPUESTO INGRESOS Y GASTOS 2012_2" xfId="4" xr:uid="{E7469DEC-018A-402C-85BF-68F4DBC1790F}"/>
    <cellStyle name="Énfasis1" xfId="2" builtinId="29"/>
    <cellStyle name="Énfasis1 2" xfId="8" xr:uid="{28123550-6ADA-4F8E-8B79-09BAE3AD583B}"/>
    <cellStyle name="Moneda" xfId="1" builtinId="4"/>
    <cellStyle name="Moneda 2" xfId="7" xr:uid="{63DF6B34-4A8D-4635-9B75-F2DC310D0BFC}"/>
    <cellStyle name="Normal" xfId="0" builtinId="0"/>
    <cellStyle name="Normal_Copia de PRESUPUESTO INGRESOS Y GASTOS 2012" xfId="3" xr:uid="{2C5762E0-FE07-4DF1-BAE9-D420792CD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C22A-79E6-421B-B625-B546EE498E49}">
  <sheetPr>
    <tabColor theme="5" tint="-0.249977111117893"/>
    <pageSetUpPr fitToPage="1"/>
  </sheetPr>
  <dimension ref="A1:AU96"/>
  <sheetViews>
    <sheetView showGridLines="0" tabSelected="1" zoomScale="98" zoomScaleNormal="98" zoomScaleSheetLayoutView="124" workbookViewId="0">
      <pane xSplit="6840" ySplit="3732" topLeftCell="T89" activePane="bottomLeft"/>
      <selection sqref="A1:XFD1048576"/>
      <selection pane="topRight" activeCell="A5" sqref="A5"/>
      <selection pane="bottomLeft" activeCell="A100" sqref="A100"/>
      <selection pane="bottomRight" activeCell="C5" sqref="C5"/>
    </sheetView>
  </sheetViews>
  <sheetFormatPr baseColWidth="10" defaultColWidth="11.44140625" defaultRowHeight="21" customHeight="1" x14ac:dyDescent="0.25"/>
  <cols>
    <col min="1" max="1" width="8.44140625" style="1" customWidth="1"/>
    <col min="2" max="2" width="53.6640625" style="1" customWidth="1"/>
    <col min="3" max="3" width="15.77734375" style="99" customWidth="1"/>
    <col min="4" max="4" width="15.77734375" style="100" customWidth="1"/>
    <col min="5" max="23" width="15.77734375" style="9" customWidth="1"/>
    <col min="24" max="24" width="15.77734375" style="11" customWidth="1"/>
    <col min="25" max="27" width="15.77734375" style="9" customWidth="1"/>
    <col min="28" max="30" width="11.44140625" style="3"/>
    <col min="31" max="16384" width="11.44140625" style="1"/>
  </cols>
  <sheetData>
    <row r="1" spans="1:47" ht="25.5" customHeight="1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7" ht="15.7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47" ht="15.7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47" ht="7.5" customHeight="1" x14ac:dyDescent="0.25">
      <c r="A4" s="6"/>
      <c r="B4" s="7"/>
      <c r="C4" s="8"/>
      <c r="D4" s="8"/>
      <c r="F4" s="10"/>
      <c r="G4" s="10"/>
      <c r="H4" s="10"/>
    </row>
    <row r="5" spans="1:47" s="24" customFormat="1" ht="36.6" customHeight="1" x14ac:dyDescent="0.25">
      <c r="A5" s="12" t="s">
        <v>3</v>
      </c>
      <c r="B5" s="13" t="s">
        <v>4</v>
      </c>
      <c r="C5" s="14" t="s">
        <v>5</v>
      </c>
      <c r="D5" s="15"/>
      <c r="E5" s="16" t="s">
        <v>6</v>
      </c>
      <c r="F5" s="16" t="s">
        <v>7</v>
      </c>
      <c r="G5" s="17" t="s">
        <v>8</v>
      </c>
      <c r="H5" s="17" t="s">
        <v>9</v>
      </c>
      <c r="I5" s="18" t="s">
        <v>8</v>
      </c>
      <c r="J5" s="18"/>
      <c r="K5" s="18"/>
      <c r="L5" s="18"/>
      <c r="M5" s="18"/>
      <c r="N5" s="18"/>
      <c r="O5" s="18"/>
      <c r="P5" s="17" t="s">
        <v>8</v>
      </c>
      <c r="Q5" s="18" t="s">
        <v>10</v>
      </c>
      <c r="R5" s="18"/>
      <c r="S5" s="18"/>
      <c r="T5" s="18" t="s">
        <v>8</v>
      </c>
      <c r="U5" s="18"/>
      <c r="V5" s="17" t="s">
        <v>8</v>
      </c>
      <c r="W5" s="19" t="s">
        <v>11</v>
      </c>
      <c r="X5" s="19"/>
      <c r="Y5" s="16" t="s">
        <v>12</v>
      </c>
      <c r="Z5" s="16" t="s">
        <v>13</v>
      </c>
      <c r="AA5" s="20" t="s">
        <v>14</v>
      </c>
      <c r="AB5" s="21"/>
      <c r="AC5" s="21"/>
      <c r="AD5" s="21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3"/>
      <c r="AU5" s="23"/>
    </row>
    <row r="6" spans="1:47" s="33" customFormat="1" ht="36.6" customHeight="1" x14ac:dyDescent="0.2">
      <c r="A6" s="12"/>
      <c r="B6" s="25" t="s">
        <v>15</v>
      </c>
      <c r="C6" s="26" t="s">
        <v>16</v>
      </c>
      <c r="D6" s="27" t="s">
        <v>17</v>
      </c>
      <c r="E6" s="17" t="s">
        <v>18</v>
      </c>
      <c r="F6" s="28" t="s">
        <v>19</v>
      </c>
      <c r="G6" s="28" t="s">
        <v>20</v>
      </c>
      <c r="H6" s="28" t="s">
        <v>21</v>
      </c>
      <c r="I6" s="12" t="s">
        <v>22</v>
      </c>
      <c r="J6" s="12"/>
      <c r="K6" s="12"/>
      <c r="L6" s="12"/>
      <c r="M6" s="12"/>
      <c r="N6" s="12"/>
      <c r="O6" s="12"/>
      <c r="P6" s="12"/>
      <c r="Q6" s="29" t="s">
        <v>23</v>
      </c>
      <c r="R6" s="29"/>
      <c r="S6" s="29"/>
      <c r="T6" s="29"/>
      <c r="U6" s="29"/>
      <c r="V6" s="29"/>
      <c r="W6" s="29"/>
      <c r="X6" s="29"/>
      <c r="Y6" s="29"/>
      <c r="Z6" s="29"/>
      <c r="AA6" s="30"/>
      <c r="AB6" s="31"/>
      <c r="AC6" s="31"/>
      <c r="AD6" s="31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</row>
    <row r="7" spans="1:47" s="8" customFormat="1" ht="38.4" customHeight="1" x14ac:dyDescent="0.2">
      <c r="A7" s="12"/>
      <c r="B7" s="34" t="s">
        <v>24</v>
      </c>
      <c r="C7" s="35" t="s">
        <v>25</v>
      </c>
      <c r="D7" s="36"/>
      <c r="E7" s="27" t="s">
        <v>26</v>
      </c>
      <c r="F7" s="28" t="s">
        <v>27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33</v>
      </c>
      <c r="M7" s="27" t="s">
        <v>34</v>
      </c>
      <c r="N7" s="27" t="s">
        <v>35</v>
      </c>
      <c r="O7" s="27" t="s">
        <v>36</v>
      </c>
      <c r="P7" s="27" t="s">
        <v>37</v>
      </c>
      <c r="Q7" s="27" t="s">
        <v>38</v>
      </c>
      <c r="R7" s="27" t="s">
        <v>36</v>
      </c>
      <c r="S7" s="27" t="s">
        <v>39</v>
      </c>
      <c r="T7" s="27" t="s">
        <v>40</v>
      </c>
      <c r="U7" s="27" t="s">
        <v>41</v>
      </c>
      <c r="V7" s="27" t="s">
        <v>42</v>
      </c>
      <c r="W7" s="27" t="s">
        <v>36</v>
      </c>
      <c r="X7" s="27" t="s">
        <v>36</v>
      </c>
      <c r="Y7" s="27" t="s">
        <v>43</v>
      </c>
      <c r="Z7" s="27" t="s">
        <v>36</v>
      </c>
      <c r="AA7" s="30"/>
      <c r="AB7" s="37"/>
      <c r="AC7" s="37"/>
      <c r="AD7" s="37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7" s="8" customFormat="1" ht="183" customHeight="1" x14ac:dyDescent="0.2">
      <c r="A8" s="12"/>
      <c r="B8" s="39"/>
      <c r="C8" s="40"/>
      <c r="D8" s="41"/>
      <c r="E8" s="42" t="s">
        <v>44</v>
      </c>
      <c r="F8" s="28" t="s">
        <v>45</v>
      </c>
      <c r="G8" s="28" t="s">
        <v>46</v>
      </c>
      <c r="H8" s="28" t="s">
        <v>47</v>
      </c>
      <c r="I8" s="27" t="s">
        <v>48</v>
      </c>
      <c r="J8" s="27" t="s">
        <v>49</v>
      </c>
      <c r="K8" s="27" t="s">
        <v>50</v>
      </c>
      <c r="L8" s="27" t="s">
        <v>51</v>
      </c>
      <c r="M8" s="27" t="s">
        <v>52</v>
      </c>
      <c r="N8" s="27" t="s">
        <v>53</v>
      </c>
      <c r="O8" s="27" t="s">
        <v>54</v>
      </c>
      <c r="P8" s="42" t="s">
        <v>55</v>
      </c>
      <c r="Q8" s="26" t="s">
        <v>56</v>
      </c>
      <c r="R8" s="43" t="s">
        <v>57</v>
      </c>
      <c r="S8" s="44" t="s">
        <v>58</v>
      </c>
      <c r="T8" s="26" t="s">
        <v>59</v>
      </c>
      <c r="U8" s="43" t="s">
        <v>60</v>
      </c>
      <c r="V8" s="42" t="s">
        <v>61</v>
      </c>
      <c r="W8" s="42" t="s">
        <v>62</v>
      </c>
      <c r="X8" s="26" t="s">
        <v>63</v>
      </c>
      <c r="Y8" s="42" t="s">
        <v>64</v>
      </c>
      <c r="Z8" s="42" t="s">
        <v>65</v>
      </c>
      <c r="AA8" s="30"/>
      <c r="AB8" s="37"/>
      <c r="AC8" s="37"/>
      <c r="AD8" s="37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7" s="51" customFormat="1" ht="13.5" customHeight="1" x14ac:dyDescent="0.25">
      <c r="A9" s="45">
        <v>51</v>
      </c>
      <c r="B9" s="46" t="s">
        <v>66</v>
      </c>
      <c r="C9" s="47">
        <f>+C10+C16+C18+C20</f>
        <v>375740</v>
      </c>
      <c r="D9" s="47">
        <f>+D10+D16+D18+D20</f>
        <v>174650</v>
      </c>
      <c r="E9" s="48"/>
      <c r="F9" s="47"/>
      <c r="G9" s="47"/>
      <c r="H9" s="47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  <c r="Y9" s="48"/>
      <c r="Z9" s="48"/>
      <c r="AA9" s="48">
        <f>SUM(C9:Z9)</f>
        <v>550390</v>
      </c>
      <c r="AB9" s="50"/>
      <c r="AC9" s="50"/>
      <c r="AD9" s="50"/>
    </row>
    <row r="10" spans="1:47" s="51" customFormat="1" ht="13.5" customHeight="1" x14ac:dyDescent="0.25">
      <c r="A10" s="52">
        <v>511</v>
      </c>
      <c r="B10" s="53" t="s">
        <v>67</v>
      </c>
      <c r="C10" s="54">
        <f>SUM(C11:C15)</f>
        <v>333735</v>
      </c>
      <c r="D10" s="54">
        <f>SUM(D11:D15)</f>
        <v>158490</v>
      </c>
      <c r="E10" s="48"/>
      <c r="F10" s="54"/>
      <c r="G10" s="54"/>
      <c r="H10" s="54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9"/>
      <c r="Y10" s="48"/>
      <c r="Z10" s="48"/>
      <c r="AA10" s="48">
        <f>SUM(C10:Z10)</f>
        <v>492225</v>
      </c>
      <c r="AB10" s="50"/>
      <c r="AC10" s="50"/>
      <c r="AD10" s="50"/>
    </row>
    <row r="11" spans="1:47" ht="13.5" customHeight="1" x14ac:dyDescent="0.25">
      <c r="A11" s="56">
        <v>51101</v>
      </c>
      <c r="B11" s="57" t="s">
        <v>68</v>
      </c>
      <c r="C11" s="58">
        <v>330000</v>
      </c>
      <c r="D11" s="59">
        <v>103680</v>
      </c>
      <c r="E11" s="6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2"/>
      <c r="Y11" s="60"/>
      <c r="Z11" s="60"/>
      <c r="AA11" s="63">
        <f>SUM(C11:Z11)</f>
        <v>433680</v>
      </c>
    </row>
    <row r="12" spans="1:47" ht="13.5" customHeight="1" x14ac:dyDescent="0.25">
      <c r="A12" s="56">
        <v>51103</v>
      </c>
      <c r="B12" s="57" t="s">
        <v>69</v>
      </c>
      <c r="C12" s="58">
        <v>0</v>
      </c>
      <c r="D12" s="59">
        <v>23200</v>
      </c>
      <c r="E12" s="60"/>
      <c r="F12" s="61"/>
      <c r="G12" s="61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2"/>
      <c r="Y12" s="60"/>
      <c r="Z12" s="60"/>
      <c r="AA12" s="63">
        <f>SUM(C12:Z12)</f>
        <v>23200</v>
      </c>
    </row>
    <row r="13" spans="1:47" ht="13.5" customHeight="1" x14ac:dyDescent="0.25">
      <c r="A13" s="56">
        <v>51105</v>
      </c>
      <c r="B13" s="57" t="s">
        <v>70</v>
      </c>
      <c r="C13" s="58">
        <v>0</v>
      </c>
      <c r="D13" s="59">
        <v>24960</v>
      </c>
      <c r="E13" s="60"/>
      <c r="F13" s="61"/>
      <c r="G13" s="61"/>
      <c r="H13" s="6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2"/>
      <c r="Y13" s="60"/>
      <c r="Z13" s="60"/>
      <c r="AA13" s="63">
        <f>SUM(C13:Z13)</f>
        <v>24960</v>
      </c>
    </row>
    <row r="14" spans="1:47" ht="13.5" customHeight="1" x14ac:dyDescent="0.25">
      <c r="A14" s="56">
        <v>51106</v>
      </c>
      <c r="B14" s="57" t="s">
        <v>71</v>
      </c>
      <c r="C14" s="58">
        <v>0</v>
      </c>
      <c r="D14" s="59">
        <v>1000</v>
      </c>
      <c r="E14" s="60"/>
      <c r="F14" s="61"/>
      <c r="G14" s="61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2"/>
      <c r="Y14" s="60"/>
      <c r="Z14" s="60"/>
      <c r="AA14" s="63">
        <f>SUM(C14:Z14)</f>
        <v>1000</v>
      </c>
    </row>
    <row r="15" spans="1:47" ht="13.5" customHeight="1" x14ac:dyDescent="0.25">
      <c r="A15" s="56">
        <v>51107</v>
      </c>
      <c r="B15" s="57" t="s">
        <v>72</v>
      </c>
      <c r="C15" s="58">
        <f>3270+465</f>
        <v>3735</v>
      </c>
      <c r="D15" s="59">
        <v>5650</v>
      </c>
      <c r="E15" s="60"/>
      <c r="F15" s="61"/>
      <c r="G15" s="61"/>
      <c r="H15" s="61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2"/>
      <c r="Y15" s="60"/>
      <c r="Z15" s="60"/>
      <c r="AA15" s="63">
        <f>SUM(C15:Z15)</f>
        <v>9385</v>
      </c>
    </row>
    <row r="16" spans="1:47" s="67" customFormat="1" ht="13.5" customHeight="1" x14ac:dyDescent="0.25">
      <c r="A16" s="52">
        <v>514</v>
      </c>
      <c r="B16" s="53" t="s">
        <v>73</v>
      </c>
      <c r="C16" s="54">
        <f>+C17</f>
        <v>16335</v>
      </c>
      <c r="D16" s="54">
        <f>+D17</f>
        <v>5520</v>
      </c>
      <c r="E16" s="64"/>
      <c r="F16" s="54"/>
      <c r="G16" s="54"/>
      <c r="H16" s="5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64"/>
      <c r="Z16" s="64"/>
      <c r="AA16" s="48">
        <f>SUM(C16:Z16)</f>
        <v>21855</v>
      </c>
      <c r="AB16" s="66"/>
      <c r="AC16" s="66"/>
      <c r="AD16" s="66"/>
    </row>
    <row r="17" spans="1:30" ht="13.5" customHeight="1" x14ac:dyDescent="0.25">
      <c r="A17" s="56">
        <v>51401</v>
      </c>
      <c r="B17" s="57" t="s">
        <v>74</v>
      </c>
      <c r="C17" s="58">
        <v>16335</v>
      </c>
      <c r="D17" s="59">
        <v>5520</v>
      </c>
      <c r="E17" s="60"/>
      <c r="F17" s="61"/>
      <c r="G17" s="61"/>
      <c r="H17" s="61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2"/>
      <c r="Y17" s="60"/>
      <c r="Z17" s="60"/>
      <c r="AA17" s="63">
        <f>SUM(C17:Z17)</f>
        <v>21855</v>
      </c>
    </row>
    <row r="18" spans="1:30" s="67" customFormat="1" ht="13.5" customHeight="1" x14ac:dyDescent="0.25">
      <c r="A18" s="52">
        <v>515</v>
      </c>
      <c r="B18" s="53" t="s">
        <v>75</v>
      </c>
      <c r="C18" s="54">
        <f>+C19</f>
        <v>25670</v>
      </c>
      <c r="D18" s="54">
        <f>+D19</f>
        <v>5640</v>
      </c>
      <c r="E18" s="64"/>
      <c r="F18" s="54"/>
      <c r="G18" s="54"/>
      <c r="H18" s="5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64"/>
      <c r="Z18" s="64"/>
      <c r="AA18" s="48">
        <f>SUM(C18:Z18)</f>
        <v>31310</v>
      </c>
      <c r="AB18" s="66"/>
      <c r="AC18" s="66"/>
      <c r="AD18" s="66"/>
    </row>
    <row r="19" spans="1:30" ht="13.5" customHeight="1" x14ac:dyDescent="0.25">
      <c r="A19" s="56">
        <v>51501</v>
      </c>
      <c r="B19" s="57" t="s">
        <v>74</v>
      </c>
      <c r="C19" s="58">
        <v>25670</v>
      </c>
      <c r="D19" s="59">
        <v>5640</v>
      </c>
      <c r="E19" s="60"/>
      <c r="F19" s="61"/>
      <c r="G19" s="61"/>
      <c r="H19" s="61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2"/>
      <c r="Y19" s="60"/>
      <c r="Z19" s="60"/>
      <c r="AA19" s="63">
        <f>SUM(C19:Z19)</f>
        <v>31310</v>
      </c>
    </row>
    <row r="20" spans="1:30" s="67" customFormat="1" ht="13.5" customHeight="1" x14ac:dyDescent="0.25">
      <c r="A20" s="68">
        <v>517</v>
      </c>
      <c r="B20" s="69" t="s">
        <v>76</v>
      </c>
      <c r="C20" s="70">
        <v>0</v>
      </c>
      <c r="D20" s="71">
        <v>5000</v>
      </c>
      <c r="E20" s="64"/>
      <c r="F20" s="72"/>
      <c r="G20" s="72"/>
      <c r="H20" s="72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64"/>
      <c r="Z20" s="64"/>
      <c r="AA20" s="48">
        <f>SUM(C20:Z20)</f>
        <v>5000</v>
      </c>
      <c r="AB20" s="66"/>
      <c r="AC20" s="66"/>
      <c r="AD20" s="66"/>
    </row>
    <row r="21" spans="1:30" ht="13.5" customHeight="1" x14ac:dyDescent="0.25">
      <c r="A21" s="56">
        <v>51701</v>
      </c>
      <c r="B21" s="57" t="s">
        <v>77</v>
      </c>
      <c r="C21" s="58">
        <v>0</v>
      </c>
      <c r="D21" s="59">
        <v>5000</v>
      </c>
      <c r="E21" s="6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2"/>
      <c r="Y21" s="60"/>
      <c r="Z21" s="60"/>
      <c r="AA21" s="63">
        <f>SUM(C21:Z21)</f>
        <v>5000</v>
      </c>
    </row>
    <row r="22" spans="1:30" s="51" customFormat="1" ht="13.5" customHeight="1" x14ac:dyDescent="0.25">
      <c r="A22" s="45">
        <v>54</v>
      </c>
      <c r="B22" s="46" t="s">
        <v>78</v>
      </c>
      <c r="C22" s="47">
        <f>+C23+C41+C45+C56+C60</f>
        <v>57060</v>
      </c>
      <c r="D22" s="47">
        <f>+D23+D41+D45+D56+D60</f>
        <v>108300</v>
      </c>
      <c r="E22" s="48"/>
      <c r="F22" s="47">
        <f>+F23+F41+F45+F56+F60</f>
        <v>12000</v>
      </c>
      <c r="G22" s="47">
        <f>+G23+G41+G45+G56+G60</f>
        <v>118184</v>
      </c>
      <c r="H22" s="47">
        <f>+H23+H41+H45+H56+H60</f>
        <v>1006.9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/>
      <c r="Y22" s="48"/>
      <c r="Z22" s="48">
        <f>+Z60</f>
        <v>6000</v>
      </c>
      <c r="AA22" s="48">
        <f>SUM(C22:Z22)</f>
        <v>302550.90000000002</v>
      </c>
      <c r="AB22" s="50"/>
      <c r="AC22" s="50"/>
      <c r="AD22" s="50"/>
    </row>
    <row r="23" spans="1:30" s="67" customFormat="1" ht="13.5" customHeight="1" x14ac:dyDescent="0.25">
      <c r="A23" s="52">
        <v>541</v>
      </c>
      <c r="B23" s="53" t="s">
        <v>79</v>
      </c>
      <c r="C23" s="73">
        <f>SUM(C24:C40)</f>
        <v>0</v>
      </c>
      <c r="D23" s="73">
        <f>SUM(D24:D40)</f>
        <v>36800</v>
      </c>
      <c r="E23" s="64"/>
      <c r="F23" s="73">
        <f>SUM(F24:F40)</f>
        <v>8500</v>
      </c>
      <c r="G23" s="73">
        <f>SUM(G24:G40)</f>
        <v>54557</v>
      </c>
      <c r="H23" s="73">
        <f>SUM(H24:H40)</f>
        <v>646.9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64"/>
      <c r="Z23" s="64"/>
      <c r="AA23" s="48">
        <f>SUM(C23:Z23)</f>
        <v>100503.9</v>
      </c>
      <c r="AB23" s="66"/>
      <c r="AC23" s="66"/>
      <c r="AD23" s="66"/>
    </row>
    <row r="24" spans="1:30" ht="13.5" customHeight="1" x14ac:dyDescent="0.25">
      <c r="A24" s="56">
        <v>54101</v>
      </c>
      <c r="B24" s="57" t="s">
        <v>80</v>
      </c>
      <c r="C24" s="74">
        <v>0</v>
      </c>
      <c r="D24" s="75">
        <v>4000</v>
      </c>
      <c r="E24" s="60"/>
      <c r="F24" s="61">
        <v>1500</v>
      </c>
      <c r="G24" s="61">
        <v>8019</v>
      </c>
      <c r="H24" s="61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2"/>
      <c r="Y24" s="60"/>
      <c r="Z24" s="60"/>
      <c r="AA24" s="63">
        <f>SUM(C24:Z24)</f>
        <v>13519</v>
      </c>
    </row>
    <row r="25" spans="1:30" ht="13.5" customHeight="1" x14ac:dyDescent="0.25">
      <c r="A25" s="56">
        <v>54103</v>
      </c>
      <c r="B25" s="57" t="s">
        <v>81</v>
      </c>
      <c r="C25" s="74"/>
      <c r="D25" s="75"/>
      <c r="E25" s="60"/>
      <c r="F25" s="61">
        <v>1000</v>
      </c>
      <c r="G25" s="61"/>
      <c r="H25" s="61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2"/>
      <c r="Y25" s="60"/>
      <c r="Z25" s="60"/>
      <c r="AA25" s="63">
        <f>SUM(C25:Z25)</f>
        <v>1000</v>
      </c>
    </row>
    <row r="26" spans="1:30" ht="13.5" customHeight="1" x14ac:dyDescent="0.25">
      <c r="A26" s="56">
        <v>54104</v>
      </c>
      <c r="B26" s="57" t="s">
        <v>82</v>
      </c>
      <c r="C26" s="74">
        <v>0</v>
      </c>
      <c r="D26" s="75">
        <v>5000</v>
      </c>
      <c r="E26" s="60"/>
      <c r="F26" s="61">
        <v>2500</v>
      </c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2"/>
      <c r="Y26" s="60"/>
      <c r="Z26" s="60"/>
      <c r="AA26" s="63">
        <f>SUM(C26:Z26)</f>
        <v>7500</v>
      </c>
    </row>
    <row r="27" spans="1:30" ht="13.5" customHeight="1" x14ac:dyDescent="0.25">
      <c r="A27" s="56">
        <v>54105</v>
      </c>
      <c r="B27" s="57" t="s">
        <v>83</v>
      </c>
      <c r="C27" s="74">
        <v>0</v>
      </c>
      <c r="D27" s="75">
        <v>2500</v>
      </c>
      <c r="E27" s="60"/>
      <c r="F27" s="61">
        <v>250</v>
      </c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2"/>
      <c r="Y27" s="60"/>
      <c r="Z27" s="60"/>
      <c r="AA27" s="63">
        <f>SUM(C27:Z27)</f>
        <v>2750</v>
      </c>
    </row>
    <row r="28" spans="1:30" ht="13.5" customHeight="1" x14ac:dyDescent="0.25">
      <c r="A28" s="56">
        <v>54106</v>
      </c>
      <c r="B28" s="57" t="s">
        <v>84</v>
      </c>
      <c r="C28" s="74">
        <v>0</v>
      </c>
      <c r="D28" s="75">
        <v>50</v>
      </c>
      <c r="E28" s="60"/>
      <c r="F28" s="61"/>
      <c r="G28" s="61"/>
      <c r="H28" s="61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2"/>
      <c r="Y28" s="60"/>
      <c r="Z28" s="60"/>
      <c r="AA28" s="63">
        <f>SUM(C28:Z28)</f>
        <v>50</v>
      </c>
    </row>
    <row r="29" spans="1:30" ht="13.5" customHeight="1" x14ac:dyDescent="0.25">
      <c r="A29" s="56">
        <v>54107</v>
      </c>
      <c r="B29" s="57" t="s">
        <v>85</v>
      </c>
      <c r="C29" s="74">
        <v>0</v>
      </c>
      <c r="D29" s="75">
        <v>1200</v>
      </c>
      <c r="E29" s="60"/>
      <c r="F29" s="61"/>
      <c r="G29" s="61"/>
      <c r="H29" s="61">
        <v>646.9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2"/>
      <c r="Y29" s="60"/>
      <c r="Z29" s="60"/>
      <c r="AA29" s="63">
        <f>SUM(C29:Z29)</f>
        <v>1846.9</v>
      </c>
    </row>
    <row r="30" spans="1:30" ht="13.5" customHeight="1" x14ac:dyDescent="0.25">
      <c r="A30" s="56">
        <v>54108</v>
      </c>
      <c r="B30" s="57" t="s">
        <v>86</v>
      </c>
      <c r="C30" s="74">
        <v>0</v>
      </c>
      <c r="D30" s="75">
        <v>100</v>
      </c>
      <c r="E30" s="60"/>
      <c r="F30" s="61"/>
      <c r="G30" s="61"/>
      <c r="H30" s="61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2"/>
      <c r="Y30" s="60"/>
      <c r="Z30" s="60"/>
      <c r="AA30" s="63">
        <f>SUM(C30:Z30)</f>
        <v>100</v>
      </c>
    </row>
    <row r="31" spans="1:30" ht="13.5" customHeight="1" x14ac:dyDescent="0.25">
      <c r="A31" s="56">
        <v>54109</v>
      </c>
      <c r="B31" s="57" t="s">
        <v>87</v>
      </c>
      <c r="C31" s="74">
        <v>0</v>
      </c>
      <c r="D31" s="75">
        <v>1200</v>
      </c>
      <c r="E31" s="60"/>
      <c r="F31" s="61"/>
      <c r="G31" s="61"/>
      <c r="H31" s="61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2"/>
      <c r="Y31" s="60"/>
      <c r="Z31" s="60"/>
      <c r="AA31" s="63">
        <f>SUM(C31:Z31)</f>
        <v>1200</v>
      </c>
    </row>
    <row r="32" spans="1:30" ht="13.5" customHeight="1" x14ac:dyDescent="0.25">
      <c r="A32" s="56">
        <v>54110</v>
      </c>
      <c r="B32" s="57" t="s">
        <v>88</v>
      </c>
      <c r="C32" s="74">
        <v>0</v>
      </c>
      <c r="D32" s="75">
        <v>8000</v>
      </c>
      <c r="E32" s="60"/>
      <c r="F32" s="61"/>
      <c r="G32" s="61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2"/>
      <c r="Y32" s="60"/>
      <c r="Z32" s="60"/>
      <c r="AA32" s="63">
        <f>SUM(C32:Z32)</f>
        <v>8000</v>
      </c>
    </row>
    <row r="33" spans="1:30" ht="13.5" customHeight="1" x14ac:dyDescent="0.25">
      <c r="A33" s="56">
        <v>54111</v>
      </c>
      <c r="B33" s="57" t="s">
        <v>89</v>
      </c>
      <c r="C33" s="74">
        <v>0</v>
      </c>
      <c r="D33" s="75">
        <v>50</v>
      </c>
      <c r="E33" s="60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2"/>
      <c r="Y33" s="60"/>
      <c r="Z33" s="60"/>
      <c r="AA33" s="63">
        <f>SUM(C33:Z33)</f>
        <v>50</v>
      </c>
    </row>
    <row r="34" spans="1:30" ht="13.5" customHeight="1" x14ac:dyDescent="0.25">
      <c r="A34" s="56">
        <v>54112</v>
      </c>
      <c r="B34" s="57" t="s">
        <v>90</v>
      </c>
      <c r="C34" s="74">
        <v>0</v>
      </c>
      <c r="D34" s="75">
        <v>500</v>
      </c>
      <c r="E34" s="60"/>
      <c r="F34" s="61"/>
      <c r="G34" s="61"/>
      <c r="H34" s="61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2"/>
      <c r="Y34" s="60"/>
      <c r="Z34" s="60"/>
      <c r="AA34" s="63">
        <f>SUM(C34:Z34)</f>
        <v>500</v>
      </c>
    </row>
    <row r="35" spans="1:30" ht="13.5" customHeight="1" x14ac:dyDescent="0.25">
      <c r="A35" s="56">
        <v>54114</v>
      </c>
      <c r="B35" s="57" t="s">
        <v>91</v>
      </c>
      <c r="C35" s="74">
        <v>0</v>
      </c>
      <c r="D35" s="75">
        <v>3000</v>
      </c>
      <c r="E35" s="60"/>
      <c r="F35" s="61">
        <v>250</v>
      </c>
      <c r="G35" s="61"/>
      <c r="H35" s="61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2"/>
      <c r="Y35" s="60"/>
      <c r="Z35" s="60"/>
      <c r="AA35" s="63">
        <f>SUM(C35:Z35)</f>
        <v>3250</v>
      </c>
    </row>
    <row r="36" spans="1:30" ht="13.5" customHeight="1" x14ac:dyDescent="0.25">
      <c r="A36" s="56">
        <v>54115</v>
      </c>
      <c r="B36" s="57" t="s">
        <v>92</v>
      </c>
      <c r="C36" s="74">
        <v>0</v>
      </c>
      <c r="D36" s="75">
        <v>3000</v>
      </c>
      <c r="E36" s="60"/>
      <c r="F36" s="61"/>
      <c r="G36" s="61"/>
      <c r="H36" s="61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2"/>
      <c r="Y36" s="60"/>
      <c r="Z36" s="60"/>
      <c r="AA36" s="63">
        <f>SUM(C36:Z36)</f>
        <v>3000</v>
      </c>
    </row>
    <row r="37" spans="1:30" ht="13.5" customHeight="1" x14ac:dyDescent="0.25">
      <c r="A37" s="56">
        <v>54116</v>
      </c>
      <c r="B37" s="57" t="s">
        <v>93</v>
      </c>
      <c r="C37" s="74">
        <v>0</v>
      </c>
      <c r="D37" s="75">
        <v>400</v>
      </c>
      <c r="E37" s="60"/>
      <c r="F37" s="61"/>
      <c r="G37" s="61"/>
      <c r="H37" s="61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2"/>
      <c r="Y37" s="60"/>
      <c r="Z37" s="60"/>
      <c r="AA37" s="63">
        <f>SUM(C37:Z37)</f>
        <v>400</v>
      </c>
    </row>
    <row r="38" spans="1:30" ht="13.5" customHeight="1" x14ac:dyDescent="0.25">
      <c r="A38" s="56">
        <v>54118</v>
      </c>
      <c r="B38" s="57" t="s">
        <v>94</v>
      </c>
      <c r="C38" s="74">
        <v>0</v>
      </c>
      <c r="D38" s="75">
        <v>600</v>
      </c>
      <c r="E38" s="60"/>
      <c r="F38" s="61">
        <v>1000</v>
      </c>
      <c r="G38" s="61">
        <v>46538</v>
      </c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2"/>
      <c r="Y38" s="60"/>
      <c r="Z38" s="60"/>
      <c r="AA38" s="63">
        <f>SUM(C38:Z38)</f>
        <v>48138</v>
      </c>
    </row>
    <row r="39" spans="1:30" ht="13.5" customHeight="1" x14ac:dyDescent="0.25">
      <c r="A39" s="56">
        <v>54119</v>
      </c>
      <c r="B39" s="57" t="s">
        <v>95</v>
      </c>
      <c r="C39" s="74">
        <v>0</v>
      </c>
      <c r="D39" s="75">
        <v>1500</v>
      </c>
      <c r="E39" s="60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2"/>
      <c r="Y39" s="60"/>
      <c r="Z39" s="60"/>
      <c r="AA39" s="63">
        <f>SUM(C39:Z39)</f>
        <v>1500</v>
      </c>
    </row>
    <row r="40" spans="1:30" ht="13.5" customHeight="1" x14ac:dyDescent="0.25">
      <c r="A40" s="56">
        <v>54199</v>
      </c>
      <c r="B40" s="57" t="s">
        <v>96</v>
      </c>
      <c r="C40" s="74">
        <v>0</v>
      </c>
      <c r="D40" s="75">
        <v>5700</v>
      </c>
      <c r="E40" s="60"/>
      <c r="F40" s="61">
        <v>2000</v>
      </c>
      <c r="G40" s="61"/>
      <c r="H40" s="61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2"/>
      <c r="Y40" s="60"/>
      <c r="Z40" s="60"/>
      <c r="AA40" s="63">
        <f>SUM(C40:Z40)</f>
        <v>7700</v>
      </c>
    </row>
    <row r="41" spans="1:30" s="67" customFormat="1" ht="13.5" customHeight="1" x14ac:dyDescent="0.25">
      <c r="A41" s="52">
        <v>542</v>
      </c>
      <c r="B41" s="53" t="s">
        <v>97</v>
      </c>
      <c r="C41" s="54">
        <f>SUM(C42:C44)</f>
        <v>0</v>
      </c>
      <c r="D41" s="54">
        <f>SUM(D42:D44)</f>
        <v>24000</v>
      </c>
      <c r="E41" s="64"/>
      <c r="F41" s="54"/>
      <c r="G41" s="54"/>
      <c r="H41" s="5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64"/>
      <c r="Z41" s="64"/>
      <c r="AA41" s="48">
        <f>SUM(C41:Z41)</f>
        <v>24000</v>
      </c>
      <c r="AB41" s="66"/>
      <c r="AC41" s="66"/>
      <c r="AD41" s="66"/>
    </row>
    <row r="42" spans="1:30" ht="13.5" customHeight="1" x14ac:dyDescent="0.25">
      <c r="A42" s="56">
        <v>54201</v>
      </c>
      <c r="B42" s="57" t="s">
        <v>98</v>
      </c>
      <c r="C42" s="74">
        <v>0</v>
      </c>
      <c r="D42" s="75">
        <v>13200</v>
      </c>
      <c r="E42" s="60"/>
      <c r="F42" s="61"/>
      <c r="G42" s="61"/>
      <c r="H42" s="61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2"/>
      <c r="Y42" s="60"/>
      <c r="Z42" s="60"/>
      <c r="AA42" s="63">
        <f>SUM(C42:Z42)</f>
        <v>13200</v>
      </c>
    </row>
    <row r="43" spans="1:30" ht="13.5" customHeight="1" x14ac:dyDescent="0.25">
      <c r="A43" s="56">
        <v>54202</v>
      </c>
      <c r="B43" s="57" t="s">
        <v>99</v>
      </c>
      <c r="C43" s="74">
        <v>0</v>
      </c>
      <c r="D43" s="75">
        <v>1200</v>
      </c>
      <c r="E43" s="60"/>
      <c r="F43" s="61"/>
      <c r="G43" s="61"/>
      <c r="H43" s="61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2"/>
      <c r="Y43" s="60"/>
      <c r="Z43" s="60"/>
      <c r="AA43" s="63">
        <f>SUM(C43:Z43)</f>
        <v>1200</v>
      </c>
    </row>
    <row r="44" spans="1:30" ht="13.5" customHeight="1" x14ac:dyDescent="0.25">
      <c r="A44" s="56">
        <v>54203</v>
      </c>
      <c r="B44" s="57" t="s">
        <v>100</v>
      </c>
      <c r="C44" s="74">
        <v>0</v>
      </c>
      <c r="D44" s="75">
        <v>9600</v>
      </c>
      <c r="E44" s="60"/>
      <c r="F44" s="61"/>
      <c r="G44" s="61"/>
      <c r="H44" s="61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2"/>
      <c r="Y44" s="60"/>
      <c r="Z44" s="60"/>
      <c r="AA44" s="63">
        <f>SUM(C44:Z44)</f>
        <v>9600</v>
      </c>
    </row>
    <row r="45" spans="1:30" s="67" customFormat="1" ht="13.5" customHeight="1" x14ac:dyDescent="0.25">
      <c r="A45" s="52">
        <v>543</v>
      </c>
      <c r="B45" s="53" t="s">
        <v>101</v>
      </c>
      <c r="C45" s="54">
        <f>SUM(C46:C55)</f>
        <v>57060</v>
      </c>
      <c r="D45" s="54">
        <f>SUM(D46:D55)</f>
        <v>34400</v>
      </c>
      <c r="E45" s="64"/>
      <c r="F45" s="54">
        <f>SUM(F46:F55)</f>
        <v>3500</v>
      </c>
      <c r="G45" s="54">
        <f>SUM(G46:G55)</f>
        <v>2200</v>
      </c>
      <c r="H45" s="54">
        <f>SUM(H46:H55)</f>
        <v>360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64"/>
      <c r="Z45" s="64"/>
      <c r="AA45" s="48">
        <f>SUM(C45:Z45)</f>
        <v>97520</v>
      </c>
      <c r="AB45" s="66"/>
      <c r="AC45" s="66"/>
      <c r="AD45" s="66"/>
    </row>
    <row r="46" spans="1:30" ht="13.5" customHeight="1" x14ac:dyDescent="0.25">
      <c r="A46" s="56">
        <v>54301</v>
      </c>
      <c r="B46" s="57" t="s">
        <v>102</v>
      </c>
      <c r="C46" s="74">
        <v>0</v>
      </c>
      <c r="D46" s="75">
        <v>5000</v>
      </c>
      <c r="E46" s="60"/>
      <c r="F46" s="61"/>
      <c r="G46" s="61"/>
      <c r="H46" s="61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2"/>
      <c r="Y46" s="60"/>
      <c r="Z46" s="60"/>
      <c r="AA46" s="63">
        <f>SUM(C46:Z46)</f>
        <v>5000</v>
      </c>
    </row>
    <row r="47" spans="1:30" ht="13.5" customHeight="1" x14ac:dyDescent="0.25">
      <c r="A47" s="56">
        <v>54302</v>
      </c>
      <c r="B47" s="57" t="s">
        <v>103</v>
      </c>
      <c r="C47" s="74">
        <v>0</v>
      </c>
      <c r="D47" s="75">
        <v>12000</v>
      </c>
      <c r="E47" s="60"/>
      <c r="F47" s="61"/>
      <c r="G47" s="61"/>
      <c r="H47" s="61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2"/>
      <c r="Y47" s="60"/>
      <c r="Z47" s="60"/>
      <c r="AA47" s="63">
        <f>SUM(C47:Z47)</f>
        <v>12000</v>
      </c>
    </row>
    <row r="48" spans="1:30" ht="13.5" customHeight="1" x14ac:dyDescent="0.25">
      <c r="A48" s="56">
        <v>54305</v>
      </c>
      <c r="B48" s="57" t="s">
        <v>104</v>
      </c>
      <c r="C48" s="74">
        <v>0</v>
      </c>
      <c r="D48" s="75">
        <v>2500</v>
      </c>
      <c r="E48" s="60"/>
      <c r="F48" s="61"/>
      <c r="G48" s="61"/>
      <c r="H48" s="61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2"/>
      <c r="Y48" s="60"/>
      <c r="Z48" s="60"/>
      <c r="AA48" s="63">
        <f>SUM(C48:Z48)</f>
        <v>2500</v>
      </c>
    </row>
    <row r="49" spans="1:30" ht="13.5" customHeight="1" x14ac:dyDescent="0.25">
      <c r="A49" s="56">
        <v>54306</v>
      </c>
      <c r="B49" s="57" t="s">
        <v>105</v>
      </c>
      <c r="C49" s="74">
        <v>20880</v>
      </c>
      <c r="D49" s="75">
        <v>0</v>
      </c>
      <c r="E49" s="60"/>
      <c r="F49" s="61"/>
      <c r="G49" s="61"/>
      <c r="H49" s="61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2"/>
      <c r="Y49" s="60"/>
      <c r="Z49" s="60"/>
      <c r="AA49" s="63">
        <f>SUM(C49:Z49)</f>
        <v>20880</v>
      </c>
    </row>
    <row r="50" spans="1:30" ht="13.5" customHeight="1" x14ac:dyDescent="0.25">
      <c r="A50" s="56">
        <v>54307</v>
      </c>
      <c r="B50" s="57" t="s">
        <v>106</v>
      </c>
      <c r="C50" s="74">
        <v>0</v>
      </c>
      <c r="D50" s="75">
        <v>700</v>
      </c>
      <c r="E50" s="60"/>
      <c r="F50" s="61"/>
      <c r="G50" s="61"/>
      <c r="H50" s="61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2"/>
      <c r="Y50" s="60"/>
      <c r="Z50" s="60"/>
      <c r="AA50" s="63">
        <f>SUM(C50:Z50)</f>
        <v>700</v>
      </c>
    </row>
    <row r="51" spans="1:30" ht="13.5" customHeight="1" x14ac:dyDescent="0.25">
      <c r="A51" s="56">
        <v>54308</v>
      </c>
      <c r="B51" s="57" t="s">
        <v>107</v>
      </c>
      <c r="C51" s="74">
        <v>0</v>
      </c>
      <c r="D51" s="75">
        <v>200</v>
      </c>
      <c r="E51" s="60"/>
      <c r="F51" s="61"/>
      <c r="G51" s="61"/>
      <c r="H51" s="61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2"/>
      <c r="Y51" s="60"/>
      <c r="Z51" s="60"/>
      <c r="AA51" s="63">
        <f>SUM(C51:Z51)</f>
        <v>200</v>
      </c>
    </row>
    <row r="52" spans="1:30" ht="13.5" customHeight="1" x14ac:dyDescent="0.25">
      <c r="A52" s="56">
        <v>54313</v>
      </c>
      <c r="B52" s="57" t="s">
        <v>108</v>
      </c>
      <c r="C52" s="74">
        <v>0</v>
      </c>
      <c r="D52" s="75">
        <v>3500</v>
      </c>
      <c r="E52" s="60"/>
      <c r="F52" s="61">
        <v>1000</v>
      </c>
      <c r="G52" s="61">
        <v>2200</v>
      </c>
      <c r="H52" s="61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2"/>
      <c r="Y52" s="60"/>
      <c r="Z52" s="60"/>
      <c r="AA52" s="63">
        <f>SUM(C52:Z52)</f>
        <v>6700</v>
      </c>
    </row>
    <row r="53" spans="1:30" ht="13.5" customHeight="1" x14ac:dyDescent="0.25">
      <c r="A53" s="56">
        <v>54314</v>
      </c>
      <c r="B53" s="57" t="s">
        <v>109</v>
      </c>
      <c r="C53" s="74">
        <v>0</v>
      </c>
      <c r="D53" s="75">
        <v>5000</v>
      </c>
      <c r="E53" s="60"/>
      <c r="F53" s="61"/>
      <c r="G53" s="61"/>
      <c r="H53" s="61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2"/>
      <c r="Y53" s="60"/>
      <c r="Z53" s="60"/>
      <c r="AA53" s="63">
        <f>SUM(C53:Z53)</f>
        <v>5000</v>
      </c>
    </row>
    <row r="54" spans="1:30" ht="13.5" customHeight="1" x14ac:dyDescent="0.25">
      <c r="A54" s="56">
        <v>54317</v>
      </c>
      <c r="B54" s="57" t="s">
        <v>110</v>
      </c>
      <c r="C54" s="74">
        <v>36180</v>
      </c>
      <c r="D54" s="75">
        <v>0</v>
      </c>
      <c r="E54" s="60"/>
      <c r="F54" s="61"/>
      <c r="G54" s="61"/>
      <c r="H54" s="61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2"/>
      <c r="Y54" s="60"/>
      <c r="Z54" s="60"/>
      <c r="AA54" s="63">
        <f>SUM(C54:Z54)</f>
        <v>36180</v>
      </c>
    </row>
    <row r="55" spans="1:30" ht="13.5" customHeight="1" x14ac:dyDescent="0.25">
      <c r="A55" s="56">
        <v>54399</v>
      </c>
      <c r="B55" s="57" t="s">
        <v>111</v>
      </c>
      <c r="C55" s="74">
        <v>0</v>
      </c>
      <c r="D55" s="75">
        <v>5500</v>
      </c>
      <c r="E55" s="60"/>
      <c r="F55" s="61">
        <v>2500</v>
      </c>
      <c r="G55" s="61"/>
      <c r="H55" s="61">
        <v>360</v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2"/>
      <c r="Y55" s="60"/>
      <c r="Z55" s="60"/>
      <c r="AA55" s="63">
        <f>SUM(C55:Z55)</f>
        <v>8360</v>
      </c>
    </row>
    <row r="56" spans="1:30" s="67" customFormat="1" ht="13.5" customHeight="1" x14ac:dyDescent="0.25">
      <c r="A56" s="52">
        <v>544</v>
      </c>
      <c r="B56" s="53" t="s">
        <v>112</v>
      </c>
      <c r="C56" s="54">
        <f>SUM(C57:C59)</f>
        <v>0</v>
      </c>
      <c r="D56" s="54">
        <f>SUM(D57:D59)</f>
        <v>5500</v>
      </c>
      <c r="E56" s="64"/>
      <c r="F56" s="54"/>
      <c r="G56" s="54">
        <f>SUM(G57:G59)</f>
        <v>6105</v>
      </c>
      <c r="H56" s="5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5"/>
      <c r="Y56" s="64"/>
      <c r="Z56" s="64"/>
      <c r="AA56" s="48">
        <f>SUM(C56:Z56)</f>
        <v>11605</v>
      </c>
      <c r="AB56" s="66"/>
      <c r="AC56" s="66"/>
      <c r="AD56" s="66"/>
    </row>
    <row r="57" spans="1:30" ht="13.5" customHeight="1" x14ac:dyDescent="0.25">
      <c r="A57" s="56">
        <v>54401</v>
      </c>
      <c r="B57" s="57" t="s">
        <v>113</v>
      </c>
      <c r="C57" s="74">
        <v>0</v>
      </c>
      <c r="D57" s="75">
        <v>100</v>
      </c>
      <c r="E57" s="60"/>
      <c r="F57" s="61"/>
      <c r="G57" s="61"/>
      <c r="H57" s="61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2"/>
      <c r="Y57" s="60"/>
      <c r="Z57" s="60"/>
      <c r="AA57" s="63">
        <f>SUM(C57:Z57)</f>
        <v>100</v>
      </c>
    </row>
    <row r="58" spans="1:30" ht="13.5" customHeight="1" x14ac:dyDescent="0.25">
      <c r="A58" s="56">
        <v>54402</v>
      </c>
      <c r="B58" s="57" t="s">
        <v>114</v>
      </c>
      <c r="C58" s="74">
        <v>0</v>
      </c>
      <c r="D58" s="75">
        <v>0</v>
      </c>
      <c r="E58" s="60"/>
      <c r="F58" s="61"/>
      <c r="G58" s="61">
        <v>6105</v>
      </c>
      <c r="H58" s="61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2"/>
      <c r="Y58" s="60"/>
      <c r="Z58" s="60"/>
      <c r="AA58" s="63">
        <f>SUM(C58:Z58)</f>
        <v>6105</v>
      </c>
    </row>
    <row r="59" spans="1:30" ht="13.5" customHeight="1" x14ac:dyDescent="0.25">
      <c r="A59" s="56">
        <v>54403</v>
      </c>
      <c r="B59" s="57" t="s">
        <v>115</v>
      </c>
      <c r="C59" s="74">
        <v>0</v>
      </c>
      <c r="D59" s="75">
        <v>5400</v>
      </c>
      <c r="E59" s="60"/>
      <c r="F59" s="61"/>
      <c r="G59" s="61"/>
      <c r="H59" s="61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2"/>
      <c r="Y59" s="60"/>
      <c r="Z59" s="60"/>
      <c r="AA59" s="63">
        <f>SUM(C59:Z59)</f>
        <v>5400</v>
      </c>
    </row>
    <row r="60" spans="1:30" s="67" customFormat="1" ht="13.5" customHeight="1" x14ac:dyDescent="0.25">
      <c r="A60" s="52">
        <v>545</v>
      </c>
      <c r="B60" s="53" t="s">
        <v>116</v>
      </c>
      <c r="C60" s="54">
        <f>SUM(C61:C64)</f>
        <v>0</v>
      </c>
      <c r="D60" s="54">
        <f>SUM(D61:D64)</f>
        <v>7600</v>
      </c>
      <c r="E60" s="64"/>
      <c r="F60" s="54"/>
      <c r="G60" s="54">
        <f>SUM(G61:G64)</f>
        <v>55322</v>
      </c>
      <c r="H60" s="5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5"/>
      <c r="Y60" s="64"/>
      <c r="Z60" s="64">
        <f>SUM(Z61:Z64)</f>
        <v>6000</v>
      </c>
      <c r="AA60" s="48">
        <f>SUM(C60:Z60)</f>
        <v>68922</v>
      </c>
      <c r="AB60" s="66"/>
      <c r="AC60" s="66"/>
      <c r="AD60" s="66"/>
    </row>
    <row r="61" spans="1:30" ht="13.5" customHeight="1" x14ac:dyDescent="0.25">
      <c r="A61" s="56">
        <v>54503</v>
      </c>
      <c r="B61" s="57" t="s">
        <v>117</v>
      </c>
      <c r="C61" s="74">
        <v>0</v>
      </c>
      <c r="D61" s="75">
        <v>100</v>
      </c>
      <c r="E61" s="60"/>
      <c r="F61" s="61"/>
      <c r="G61" s="61"/>
      <c r="H61" s="61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2"/>
      <c r="Y61" s="60"/>
      <c r="Z61" s="60"/>
      <c r="AA61" s="63">
        <f>SUM(C61:Z61)</f>
        <v>100</v>
      </c>
    </row>
    <row r="62" spans="1:30" ht="13.5" customHeight="1" x14ac:dyDescent="0.25">
      <c r="A62" s="56">
        <v>54504</v>
      </c>
      <c r="B62" s="57" t="s">
        <v>118</v>
      </c>
      <c r="C62" s="74">
        <v>0</v>
      </c>
      <c r="D62" s="75">
        <v>5000</v>
      </c>
      <c r="E62" s="60"/>
      <c r="F62" s="61"/>
      <c r="G62" s="61"/>
      <c r="H62" s="61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2"/>
      <c r="Y62" s="60"/>
      <c r="Z62" s="60"/>
      <c r="AA62" s="63">
        <f>SUM(C62:Z62)</f>
        <v>5000</v>
      </c>
    </row>
    <row r="63" spans="1:30" ht="13.5" customHeight="1" x14ac:dyDescent="0.25">
      <c r="A63" s="56">
        <v>54505</v>
      </c>
      <c r="B63" s="57" t="s">
        <v>119</v>
      </c>
      <c r="C63" s="74">
        <v>0</v>
      </c>
      <c r="D63" s="75">
        <v>1500</v>
      </c>
      <c r="E63" s="60"/>
      <c r="F63" s="61"/>
      <c r="G63" s="61"/>
      <c r="H63" s="61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2"/>
      <c r="Y63" s="60"/>
      <c r="Z63" s="60"/>
      <c r="AA63" s="63">
        <f>SUM(C63:Z63)</f>
        <v>1500</v>
      </c>
    </row>
    <row r="64" spans="1:30" ht="13.5" customHeight="1" x14ac:dyDescent="0.25">
      <c r="A64" s="56">
        <v>54599</v>
      </c>
      <c r="B64" s="57" t="s">
        <v>120</v>
      </c>
      <c r="C64" s="74">
        <v>0</v>
      </c>
      <c r="D64" s="75">
        <v>1000</v>
      </c>
      <c r="E64" s="60"/>
      <c r="F64" s="61"/>
      <c r="G64" s="61">
        <v>55322</v>
      </c>
      <c r="H64" s="61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2"/>
      <c r="Y64" s="60"/>
      <c r="Z64" s="60">
        <v>6000</v>
      </c>
      <c r="AA64" s="63">
        <f>SUM(C64:Z64)</f>
        <v>62322</v>
      </c>
    </row>
    <row r="65" spans="1:30" s="67" customFormat="1" ht="13.5" customHeight="1" x14ac:dyDescent="0.25">
      <c r="A65" s="45">
        <v>55</v>
      </c>
      <c r="B65" s="46" t="s">
        <v>121</v>
      </c>
      <c r="C65" s="47">
        <f>+C66+C68</f>
        <v>0</v>
      </c>
      <c r="D65" s="47">
        <f>+D66+D68</f>
        <v>16310</v>
      </c>
      <c r="E65" s="64"/>
      <c r="F65" s="47"/>
      <c r="G65" s="47">
        <f>+G66+G68</f>
        <v>0</v>
      </c>
      <c r="H65" s="47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5"/>
      <c r="Y65" s="64"/>
      <c r="Z65" s="64"/>
      <c r="AA65" s="48">
        <f>SUM(C65:Z65)</f>
        <v>16310</v>
      </c>
      <c r="AB65" s="66"/>
      <c r="AC65" s="66"/>
      <c r="AD65" s="66"/>
    </row>
    <row r="66" spans="1:30" s="67" customFormat="1" ht="13.5" customHeight="1" x14ac:dyDescent="0.25">
      <c r="A66" s="52">
        <v>555</v>
      </c>
      <c r="B66" s="53" t="s">
        <v>122</v>
      </c>
      <c r="C66" s="54">
        <f>+C67</f>
        <v>0</v>
      </c>
      <c r="D66" s="54">
        <f>+D67</f>
        <v>2910</v>
      </c>
      <c r="E66" s="64"/>
      <c r="F66" s="54"/>
      <c r="G66" s="54">
        <f>+G67</f>
        <v>0</v>
      </c>
      <c r="H66" s="5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5"/>
      <c r="Y66" s="64"/>
      <c r="Z66" s="64"/>
      <c r="AA66" s="48">
        <f>SUM(C66:Z66)</f>
        <v>2910</v>
      </c>
      <c r="AB66" s="66"/>
      <c r="AC66" s="66"/>
      <c r="AD66" s="66"/>
    </row>
    <row r="67" spans="1:30" ht="13.5" customHeight="1" x14ac:dyDescent="0.25">
      <c r="A67" s="56">
        <v>55599</v>
      </c>
      <c r="B67" s="57" t="s">
        <v>123</v>
      </c>
      <c r="C67" s="74">
        <v>0</v>
      </c>
      <c r="D67" s="75">
        <f>2600+310</f>
        <v>2910</v>
      </c>
      <c r="E67" s="60"/>
      <c r="F67" s="61"/>
      <c r="G67" s="61"/>
      <c r="H67" s="61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2"/>
      <c r="Y67" s="60"/>
      <c r="Z67" s="60"/>
      <c r="AA67" s="63">
        <f>SUM(C67:Z67)</f>
        <v>2910</v>
      </c>
    </row>
    <row r="68" spans="1:30" s="67" customFormat="1" ht="13.5" customHeight="1" x14ac:dyDescent="0.25">
      <c r="A68" s="52">
        <v>556</v>
      </c>
      <c r="B68" s="53" t="s">
        <v>124</v>
      </c>
      <c r="C68" s="54">
        <f>SUM(C69:C71)</f>
        <v>0</v>
      </c>
      <c r="D68" s="54">
        <f>SUM(D69:D71)</f>
        <v>13400</v>
      </c>
      <c r="E68" s="64"/>
      <c r="F68" s="54"/>
      <c r="G68" s="54">
        <f>SUM(G69:G71)</f>
        <v>0</v>
      </c>
      <c r="H68" s="5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5"/>
      <c r="Y68" s="64"/>
      <c r="Z68" s="64"/>
      <c r="AA68" s="48">
        <f>SUM(C68:Z68)</f>
        <v>13400</v>
      </c>
      <c r="AB68" s="66"/>
      <c r="AC68" s="66"/>
      <c r="AD68" s="66"/>
    </row>
    <row r="69" spans="1:30" ht="13.5" customHeight="1" x14ac:dyDescent="0.25">
      <c r="A69" s="56">
        <v>55601</v>
      </c>
      <c r="B69" s="57" t="s">
        <v>125</v>
      </c>
      <c r="C69" s="74">
        <v>0</v>
      </c>
      <c r="D69" s="75">
        <v>8500</v>
      </c>
      <c r="E69" s="60"/>
      <c r="F69" s="61"/>
      <c r="G69" s="61"/>
      <c r="H69" s="61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2"/>
      <c r="Y69" s="60"/>
      <c r="Z69" s="60"/>
      <c r="AA69" s="63">
        <f>SUM(C69:Z69)</f>
        <v>8500</v>
      </c>
    </row>
    <row r="70" spans="1:30" ht="13.5" customHeight="1" x14ac:dyDescent="0.25">
      <c r="A70" s="56">
        <v>55602</v>
      </c>
      <c r="B70" s="57" t="s">
        <v>126</v>
      </c>
      <c r="C70" s="74">
        <v>0</v>
      </c>
      <c r="D70" s="75">
        <v>4800</v>
      </c>
      <c r="E70" s="60"/>
      <c r="F70" s="61"/>
      <c r="G70" s="61"/>
      <c r="H70" s="61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2"/>
      <c r="Y70" s="60"/>
      <c r="Z70" s="60"/>
      <c r="AA70" s="63">
        <f>SUM(C70:Z70)</f>
        <v>4800</v>
      </c>
    </row>
    <row r="71" spans="1:30" ht="13.5" customHeight="1" x14ac:dyDescent="0.25">
      <c r="A71" s="56">
        <v>55603</v>
      </c>
      <c r="B71" s="57" t="s">
        <v>127</v>
      </c>
      <c r="C71" s="74">
        <v>0</v>
      </c>
      <c r="D71" s="75">
        <v>100</v>
      </c>
      <c r="E71" s="60"/>
      <c r="F71" s="61"/>
      <c r="G71" s="61"/>
      <c r="H71" s="61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2"/>
      <c r="Y71" s="60"/>
      <c r="Z71" s="60"/>
      <c r="AA71" s="63">
        <f>SUM(C71:Z71)</f>
        <v>100</v>
      </c>
    </row>
    <row r="72" spans="1:30" s="67" customFormat="1" ht="13.5" customHeight="1" x14ac:dyDescent="0.25">
      <c r="A72" s="45">
        <v>56</v>
      </c>
      <c r="B72" s="46" t="s">
        <v>128</v>
      </c>
      <c r="C72" s="47">
        <f>+C75</f>
        <v>0</v>
      </c>
      <c r="D72" s="47">
        <f>+D75</f>
        <v>4400</v>
      </c>
      <c r="E72" s="64"/>
      <c r="F72" s="47"/>
      <c r="G72" s="47">
        <f>+G75+G73</f>
        <v>58928</v>
      </c>
      <c r="H72" s="47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5"/>
      <c r="Y72" s="64"/>
      <c r="Z72" s="64"/>
      <c r="AA72" s="48">
        <f>SUM(C72:Z72)</f>
        <v>63328</v>
      </c>
      <c r="AB72" s="66"/>
      <c r="AC72" s="66"/>
      <c r="AD72" s="66"/>
    </row>
    <row r="73" spans="1:30" s="67" customFormat="1" ht="13.5" customHeight="1" x14ac:dyDescent="0.25">
      <c r="A73" s="76">
        <v>562</v>
      </c>
      <c r="B73" s="77" t="s">
        <v>129</v>
      </c>
      <c r="C73" s="47">
        <v>0</v>
      </c>
      <c r="D73" s="47">
        <v>0</v>
      </c>
      <c r="E73" s="64"/>
      <c r="F73" s="47"/>
      <c r="G73" s="47">
        <f>+G74</f>
        <v>58928</v>
      </c>
      <c r="H73" s="47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5"/>
      <c r="Y73" s="64"/>
      <c r="Z73" s="64"/>
      <c r="AA73" s="48">
        <f>SUM(C73:Z73)</f>
        <v>58928</v>
      </c>
      <c r="AB73" s="66"/>
      <c r="AC73" s="66"/>
      <c r="AD73" s="66"/>
    </row>
    <row r="74" spans="1:30" ht="13.5" customHeight="1" x14ac:dyDescent="0.25">
      <c r="A74" s="78">
        <v>56201</v>
      </c>
      <c r="B74" s="79" t="s">
        <v>130</v>
      </c>
      <c r="C74" s="80">
        <v>0</v>
      </c>
      <c r="D74" s="80">
        <v>0</v>
      </c>
      <c r="E74" s="60"/>
      <c r="F74" s="80"/>
      <c r="G74" s="80">
        <v>58928</v>
      </c>
      <c r="H74" s="8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2"/>
      <c r="Y74" s="60"/>
      <c r="Z74" s="60"/>
      <c r="AA74" s="63">
        <f>SUM(C74:Z74)</f>
        <v>58928</v>
      </c>
    </row>
    <row r="75" spans="1:30" s="67" customFormat="1" ht="13.5" customHeight="1" x14ac:dyDescent="0.25">
      <c r="A75" s="52">
        <v>563</v>
      </c>
      <c r="B75" s="53" t="s">
        <v>131</v>
      </c>
      <c r="C75" s="54">
        <f t="shared" ref="C75:D75" si="0">+C76</f>
        <v>0</v>
      </c>
      <c r="D75" s="54">
        <f t="shared" si="0"/>
        <v>4400</v>
      </c>
      <c r="E75" s="64"/>
      <c r="F75" s="54"/>
      <c r="G75" s="54"/>
      <c r="H75" s="5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5"/>
      <c r="Y75" s="64"/>
      <c r="Z75" s="64"/>
      <c r="AA75" s="48">
        <f>SUM(C75:Z75)</f>
        <v>4400</v>
      </c>
      <c r="AB75" s="66"/>
      <c r="AC75" s="66"/>
      <c r="AD75" s="66"/>
    </row>
    <row r="76" spans="1:30" ht="13.5" customHeight="1" x14ac:dyDescent="0.25">
      <c r="A76" s="56">
        <v>56304</v>
      </c>
      <c r="B76" s="57" t="s">
        <v>132</v>
      </c>
      <c r="C76" s="74">
        <v>0</v>
      </c>
      <c r="D76" s="75">
        <v>4400</v>
      </c>
      <c r="E76" s="60"/>
      <c r="F76" s="61"/>
      <c r="G76" s="61"/>
      <c r="H76" s="61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2"/>
      <c r="Y76" s="60"/>
      <c r="Z76" s="60"/>
      <c r="AA76" s="63">
        <f>SUM(C76:Z76)</f>
        <v>4400</v>
      </c>
    </row>
    <row r="77" spans="1:30" s="67" customFormat="1" ht="13.5" customHeight="1" x14ac:dyDescent="0.25">
      <c r="A77" s="45">
        <v>61</v>
      </c>
      <c r="B77" s="46" t="s">
        <v>133</v>
      </c>
      <c r="C77" s="47">
        <f>+C78+C84</f>
        <v>0</v>
      </c>
      <c r="D77" s="47">
        <f>+D78+D84+D86</f>
        <v>46800</v>
      </c>
      <c r="E77" s="64"/>
      <c r="F77" s="47"/>
      <c r="G77" s="47">
        <f>+G78+G84+G86</f>
        <v>332000</v>
      </c>
      <c r="H77" s="47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5"/>
      <c r="Y77" s="64"/>
      <c r="Z77" s="64"/>
      <c r="AA77" s="48">
        <f>SUM(C77:Z77)</f>
        <v>378800</v>
      </c>
      <c r="AB77" s="66"/>
      <c r="AC77" s="66"/>
      <c r="AD77" s="66"/>
    </row>
    <row r="78" spans="1:30" s="67" customFormat="1" ht="13.5" customHeight="1" x14ac:dyDescent="0.25">
      <c r="A78" s="52">
        <v>611</v>
      </c>
      <c r="B78" s="53" t="s">
        <v>134</v>
      </c>
      <c r="C78" s="54">
        <f>SUM(C79:C83)</f>
        <v>0</v>
      </c>
      <c r="D78" s="54">
        <f>SUM(D79:D83)</f>
        <v>45000</v>
      </c>
      <c r="E78" s="64"/>
      <c r="F78" s="54"/>
      <c r="G78" s="54">
        <f>SUM(G79:G83)</f>
        <v>71810</v>
      </c>
      <c r="H78" s="5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5"/>
      <c r="Y78" s="64"/>
      <c r="Z78" s="64"/>
      <c r="AA78" s="48">
        <f>SUM(C78:Z78)</f>
        <v>116810</v>
      </c>
      <c r="AB78" s="66"/>
      <c r="AC78" s="66"/>
      <c r="AD78" s="66"/>
    </row>
    <row r="79" spans="1:30" ht="13.5" customHeight="1" x14ac:dyDescent="0.25">
      <c r="A79" s="56">
        <v>61101</v>
      </c>
      <c r="B79" s="57" t="s">
        <v>135</v>
      </c>
      <c r="C79" s="74">
        <v>0</v>
      </c>
      <c r="D79" s="75">
        <v>1000</v>
      </c>
      <c r="E79" s="60"/>
      <c r="F79" s="61"/>
      <c r="G79" s="61">
        <v>3850</v>
      </c>
      <c r="H79" s="61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2"/>
      <c r="Y79" s="60"/>
      <c r="Z79" s="60"/>
      <c r="AA79" s="63">
        <f>SUM(C79:Z79)</f>
        <v>4850</v>
      </c>
    </row>
    <row r="80" spans="1:30" ht="13.5" customHeight="1" x14ac:dyDescent="0.25">
      <c r="A80" s="56">
        <v>61102</v>
      </c>
      <c r="B80" s="57" t="s">
        <v>136</v>
      </c>
      <c r="C80" s="74">
        <v>0</v>
      </c>
      <c r="D80" s="75">
        <v>4000</v>
      </c>
      <c r="E80" s="60"/>
      <c r="F80" s="61"/>
      <c r="G80" s="61">
        <v>65760</v>
      </c>
      <c r="H80" s="61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2"/>
      <c r="Y80" s="60"/>
      <c r="Z80" s="60"/>
      <c r="AA80" s="63">
        <f>SUM(C80:Z80)</f>
        <v>69760</v>
      </c>
    </row>
    <row r="81" spans="1:30" ht="13.5" customHeight="1" x14ac:dyDescent="0.25">
      <c r="A81" s="56">
        <v>61104</v>
      </c>
      <c r="B81" s="57" t="s">
        <v>137</v>
      </c>
      <c r="C81" s="74">
        <v>0</v>
      </c>
      <c r="D81" s="75">
        <v>4000</v>
      </c>
      <c r="E81" s="60"/>
      <c r="F81" s="61"/>
      <c r="G81" s="61">
        <v>2200</v>
      </c>
      <c r="H81" s="61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2"/>
      <c r="Y81" s="60"/>
      <c r="Z81" s="60"/>
      <c r="AA81" s="63">
        <f>SUM(C81:Z81)</f>
        <v>6200</v>
      </c>
    </row>
    <row r="82" spans="1:30" ht="13.5" customHeight="1" x14ac:dyDescent="0.25">
      <c r="A82" s="56">
        <v>61105</v>
      </c>
      <c r="B82" s="57" t="s">
        <v>138</v>
      </c>
      <c r="C82" s="74">
        <v>0</v>
      </c>
      <c r="D82" s="75">
        <v>35000</v>
      </c>
      <c r="E82" s="60"/>
      <c r="F82" s="61"/>
      <c r="G82" s="61"/>
      <c r="H82" s="61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2"/>
      <c r="Y82" s="60"/>
      <c r="Z82" s="60"/>
      <c r="AA82" s="63">
        <f>SUM(C82:Z82)</f>
        <v>35000</v>
      </c>
    </row>
    <row r="83" spans="1:30" ht="13.5" customHeight="1" x14ac:dyDescent="0.25">
      <c r="A83" s="56">
        <v>61199</v>
      </c>
      <c r="B83" s="57" t="s">
        <v>139</v>
      </c>
      <c r="C83" s="74">
        <v>0</v>
      </c>
      <c r="D83" s="75">
        <v>1000</v>
      </c>
      <c r="E83" s="60"/>
      <c r="F83" s="61"/>
      <c r="G83" s="61"/>
      <c r="H83" s="61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2"/>
      <c r="Y83" s="60"/>
      <c r="Z83" s="60"/>
      <c r="AA83" s="63">
        <f>SUM(C83:Z83)</f>
        <v>1000</v>
      </c>
    </row>
    <row r="84" spans="1:30" s="67" customFormat="1" ht="13.5" customHeight="1" x14ac:dyDescent="0.25">
      <c r="A84" s="52">
        <v>614</v>
      </c>
      <c r="B84" s="53" t="s">
        <v>140</v>
      </c>
      <c r="C84" s="54">
        <f>+C85</f>
        <v>0</v>
      </c>
      <c r="D84" s="54">
        <f>+D85</f>
        <v>1800</v>
      </c>
      <c r="E84" s="64"/>
      <c r="F84" s="54"/>
      <c r="G84" s="54"/>
      <c r="H84" s="5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5"/>
      <c r="Y84" s="64"/>
      <c r="Z84" s="64"/>
      <c r="AA84" s="48">
        <f>SUM(C84:Z84)</f>
        <v>1800</v>
      </c>
      <c r="AB84" s="66"/>
      <c r="AC84" s="66"/>
      <c r="AD84" s="66"/>
    </row>
    <row r="85" spans="1:30" ht="13.5" customHeight="1" x14ac:dyDescent="0.25">
      <c r="A85" s="56">
        <v>61403</v>
      </c>
      <c r="B85" s="57" t="s">
        <v>141</v>
      </c>
      <c r="C85" s="74">
        <v>0</v>
      </c>
      <c r="D85" s="75">
        <v>1800</v>
      </c>
      <c r="E85" s="60"/>
      <c r="F85" s="61"/>
      <c r="G85" s="61"/>
      <c r="H85" s="61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2"/>
      <c r="Y85" s="60"/>
      <c r="Z85" s="60"/>
      <c r="AA85" s="63">
        <f>SUM(C85:Z85)</f>
        <v>1800</v>
      </c>
    </row>
    <row r="86" spans="1:30" ht="13.5" customHeight="1" x14ac:dyDescent="0.25">
      <c r="A86" s="81">
        <v>616</v>
      </c>
      <c r="B86" s="77" t="s">
        <v>142</v>
      </c>
      <c r="C86" s="74">
        <v>0</v>
      </c>
      <c r="D86" s="75">
        <v>0</v>
      </c>
      <c r="E86" s="60"/>
      <c r="F86" s="61"/>
      <c r="G86" s="61">
        <f>+G87</f>
        <v>260190</v>
      </c>
      <c r="H86" s="61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2"/>
      <c r="Y86" s="60"/>
      <c r="Z86" s="60"/>
      <c r="AA86" s="48">
        <f>SUM(C86:Z86)</f>
        <v>260190</v>
      </c>
    </row>
    <row r="87" spans="1:30" ht="13.5" customHeight="1" x14ac:dyDescent="0.25">
      <c r="A87" s="78">
        <v>61699</v>
      </c>
      <c r="B87" s="79" t="s">
        <v>143</v>
      </c>
      <c r="C87" s="74">
        <v>0</v>
      </c>
      <c r="D87" s="75">
        <v>0</v>
      </c>
      <c r="E87" s="60"/>
      <c r="F87" s="61"/>
      <c r="G87" s="61">
        <v>260190</v>
      </c>
      <c r="H87" s="61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2"/>
      <c r="Y87" s="60"/>
      <c r="Z87" s="60"/>
      <c r="AA87" s="63">
        <f>SUM(C87:Z87)</f>
        <v>260190</v>
      </c>
    </row>
    <row r="88" spans="1:30" ht="13.5" customHeight="1" x14ac:dyDescent="0.25">
      <c r="A88" s="81">
        <v>62</v>
      </c>
      <c r="B88" s="77" t="s">
        <v>144</v>
      </c>
      <c r="C88" s="74">
        <v>0</v>
      </c>
      <c r="D88" s="75">
        <v>0</v>
      </c>
      <c r="E88" s="60"/>
      <c r="F88" s="61"/>
      <c r="G88" s="61"/>
      <c r="H88" s="61"/>
      <c r="I88" s="82">
        <f>+I91+I89</f>
        <v>7663.75</v>
      </c>
      <c r="J88" s="82">
        <f t="shared" ref="J88:N88" si="1">+J91</f>
        <v>2694</v>
      </c>
      <c r="K88" s="82">
        <f t="shared" si="1"/>
        <v>1000</v>
      </c>
      <c r="L88" s="82">
        <f t="shared" si="1"/>
        <v>1384</v>
      </c>
      <c r="M88" s="82">
        <f t="shared" si="1"/>
        <v>720</v>
      </c>
      <c r="N88" s="82">
        <f t="shared" si="1"/>
        <v>900</v>
      </c>
      <c r="O88" s="82">
        <f>+O91+O89</f>
        <v>2000</v>
      </c>
      <c r="P88" s="83">
        <f>+P91+P89</f>
        <v>46277.579999999994</v>
      </c>
      <c r="Q88" s="82">
        <f t="shared" ref="Q88:R88" si="2">+Q91+Q89</f>
        <v>28750</v>
      </c>
      <c r="R88" s="82">
        <f t="shared" si="2"/>
        <v>16167.5</v>
      </c>
      <c r="S88" s="83">
        <f>+S91+S89</f>
        <v>46947.289999999994</v>
      </c>
      <c r="T88" s="83">
        <f t="shared" ref="T88:Y88" si="3">+T91+T89</f>
        <v>376436.02999999997</v>
      </c>
      <c r="U88" s="83">
        <f t="shared" si="3"/>
        <v>304113.46999999997</v>
      </c>
      <c r="V88" s="83">
        <f t="shared" si="3"/>
        <v>288117.53999999998</v>
      </c>
      <c r="W88" s="84">
        <f t="shared" si="3"/>
        <v>3779.4</v>
      </c>
      <c r="X88" s="84">
        <f t="shared" si="3"/>
        <v>5204.8999999999996</v>
      </c>
      <c r="Y88" s="83">
        <f t="shared" si="3"/>
        <v>37302.550000000003</v>
      </c>
      <c r="Z88" s="85">
        <f>+Z89</f>
        <v>1100</v>
      </c>
      <c r="AA88" s="48">
        <f>SUM(C88:Z88)</f>
        <v>1170558.0099999998</v>
      </c>
    </row>
    <row r="89" spans="1:30" ht="13.5" customHeight="1" x14ac:dyDescent="0.25">
      <c r="A89" s="81">
        <v>622</v>
      </c>
      <c r="B89" s="77" t="s">
        <v>145</v>
      </c>
      <c r="C89" s="74">
        <v>0</v>
      </c>
      <c r="D89" s="75">
        <v>0</v>
      </c>
      <c r="E89" s="60"/>
      <c r="F89" s="61"/>
      <c r="G89" s="61"/>
      <c r="H89" s="61"/>
      <c r="I89" s="82">
        <f>+I90</f>
        <v>0</v>
      </c>
      <c r="J89" s="82">
        <f t="shared" ref="J89:R89" si="4">+J90</f>
        <v>0</v>
      </c>
      <c r="K89" s="82">
        <f t="shared" si="4"/>
        <v>0</v>
      </c>
      <c r="L89" s="82">
        <f t="shared" si="4"/>
        <v>0</v>
      </c>
      <c r="M89" s="82">
        <f t="shared" si="4"/>
        <v>0</v>
      </c>
      <c r="N89" s="82">
        <f t="shared" si="4"/>
        <v>0</v>
      </c>
      <c r="O89" s="82">
        <f t="shared" si="4"/>
        <v>0</v>
      </c>
      <c r="P89" s="83">
        <f>+P90</f>
        <v>3945.95</v>
      </c>
      <c r="Q89" s="82">
        <f t="shared" si="4"/>
        <v>3750</v>
      </c>
      <c r="R89" s="82">
        <f t="shared" si="4"/>
        <v>3153</v>
      </c>
      <c r="S89" s="83">
        <f>+S90</f>
        <v>10556.09</v>
      </c>
      <c r="T89" s="83">
        <f t="shared" ref="T89:Y89" si="5">+T90</f>
        <v>24626.66</v>
      </c>
      <c r="U89" s="83">
        <f t="shared" si="5"/>
        <v>120617.51999999999</v>
      </c>
      <c r="V89" s="83">
        <f t="shared" si="5"/>
        <v>183718.99</v>
      </c>
      <c r="W89" s="84">
        <f t="shared" si="5"/>
        <v>995.4</v>
      </c>
      <c r="X89" s="84">
        <f t="shared" si="5"/>
        <v>678.9</v>
      </c>
      <c r="Y89" s="83">
        <f t="shared" si="5"/>
        <v>4865.55</v>
      </c>
      <c r="Z89" s="86">
        <v>1100</v>
      </c>
      <c r="AA89" s="48">
        <f>SUM(C89:Z89)</f>
        <v>358008.06</v>
      </c>
    </row>
    <row r="90" spans="1:30" ht="13.5" customHeight="1" x14ac:dyDescent="0.25">
      <c r="A90" s="78">
        <v>62201</v>
      </c>
      <c r="B90" s="55" t="s">
        <v>146</v>
      </c>
      <c r="C90" s="74">
        <v>0</v>
      </c>
      <c r="D90" s="75">
        <v>0</v>
      </c>
      <c r="E90" s="60"/>
      <c r="F90" s="61"/>
      <c r="G90" s="61"/>
      <c r="H90" s="61"/>
      <c r="I90" s="87"/>
      <c r="J90" s="87"/>
      <c r="K90" s="87"/>
      <c r="L90" s="87"/>
      <c r="M90" s="87"/>
      <c r="N90" s="87"/>
      <c r="O90" s="87"/>
      <c r="P90" s="60">
        <v>3945.95</v>
      </c>
      <c r="Q90" s="60">
        <v>3750</v>
      </c>
      <c r="R90" s="60">
        <v>3153</v>
      </c>
      <c r="S90" s="88">
        <v>10556.09</v>
      </c>
      <c r="T90" s="60">
        <v>24626.66</v>
      </c>
      <c r="U90" s="88">
        <v>120617.51999999999</v>
      </c>
      <c r="V90" s="60">
        <f>155075.02+28643.97</f>
        <v>183718.99</v>
      </c>
      <c r="W90" s="89">
        <v>995.4</v>
      </c>
      <c r="X90" s="89">
        <v>678.9</v>
      </c>
      <c r="Y90" s="60">
        <v>4865.55</v>
      </c>
      <c r="Z90" s="60"/>
      <c r="AA90" s="63">
        <f>SUM(C90:Z90)</f>
        <v>356908.06</v>
      </c>
    </row>
    <row r="91" spans="1:30" ht="13.5" customHeight="1" x14ac:dyDescent="0.25">
      <c r="A91" s="81">
        <v>623</v>
      </c>
      <c r="B91" s="77" t="s">
        <v>147</v>
      </c>
      <c r="C91" s="74">
        <v>0</v>
      </c>
      <c r="D91" s="75">
        <v>0</v>
      </c>
      <c r="E91" s="60"/>
      <c r="F91" s="61"/>
      <c r="G91" s="61"/>
      <c r="H91" s="61"/>
      <c r="I91" s="82">
        <f>+I92</f>
        <v>7663.75</v>
      </c>
      <c r="J91" s="82">
        <f>+J92</f>
        <v>2694</v>
      </c>
      <c r="K91" s="82">
        <f t="shared" ref="K91:R91" si="6">+K92</f>
        <v>1000</v>
      </c>
      <c r="L91" s="82">
        <f t="shared" si="6"/>
        <v>1384</v>
      </c>
      <c r="M91" s="82">
        <f t="shared" si="6"/>
        <v>720</v>
      </c>
      <c r="N91" s="82">
        <f t="shared" si="6"/>
        <v>900</v>
      </c>
      <c r="O91" s="82">
        <f t="shared" si="6"/>
        <v>2000</v>
      </c>
      <c r="P91" s="83">
        <f>+P92</f>
        <v>42331.63</v>
      </c>
      <c r="Q91" s="82">
        <f t="shared" si="6"/>
        <v>25000</v>
      </c>
      <c r="R91" s="82">
        <f t="shared" si="6"/>
        <v>13014.5</v>
      </c>
      <c r="S91" s="83">
        <f>+S92</f>
        <v>36391.199999999997</v>
      </c>
      <c r="T91" s="83">
        <f t="shared" ref="T91:Y91" si="7">+T92</f>
        <v>351809.37</v>
      </c>
      <c r="U91" s="83">
        <f t="shared" si="7"/>
        <v>183495.95</v>
      </c>
      <c r="V91" s="83">
        <f t="shared" si="7"/>
        <v>104398.55</v>
      </c>
      <c r="W91" s="84">
        <f>+W92</f>
        <v>2784</v>
      </c>
      <c r="X91" s="84">
        <f>+X92</f>
        <v>4526</v>
      </c>
      <c r="Y91" s="83">
        <f t="shared" si="7"/>
        <v>32437</v>
      </c>
      <c r="Z91" s="60"/>
      <c r="AA91" s="48">
        <f>SUM(C91:Z91)</f>
        <v>812549.95000000007</v>
      </c>
    </row>
    <row r="92" spans="1:30" ht="13.5" customHeight="1" x14ac:dyDescent="0.25">
      <c r="A92" s="78">
        <v>62303</v>
      </c>
      <c r="B92" s="79" t="s">
        <v>148</v>
      </c>
      <c r="C92" s="74">
        <v>0</v>
      </c>
      <c r="D92" s="75">
        <v>0</v>
      </c>
      <c r="E92" s="60"/>
      <c r="F92" s="61"/>
      <c r="G92" s="61"/>
      <c r="H92" s="61"/>
      <c r="I92" s="90">
        <v>7663.75</v>
      </c>
      <c r="J92" s="90">
        <v>2694</v>
      </c>
      <c r="K92" s="87">
        <v>1000</v>
      </c>
      <c r="L92" s="87">
        <v>1384</v>
      </c>
      <c r="M92" s="87">
        <v>720</v>
      </c>
      <c r="N92" s="87">
        <v>900</v>
      </c>
      <c r="O92" s="87">
        <v>2000</v>
      </c>
      <c r="P92" s="90">
        <f>36096.88+6234.75</f>
        <v>42331.63</v>
      </c>
      <c r="Q92" s="60">
        <v>25000</v>
      </c>
      <c r="R92" s="60">
        <v>13014.5</v>
      </c>
      <c r="S92" s="87">
        <v>36391.199999999997</v>
      </c>
      <c r="T92" s="90">
        <v>351809.37</v>
      </c>
      <c r="U92" s="87">
        <v>183495.95</v>
      </c>
      <c r="V92" s="90">
        <v>104398.55</v>
      </c>
      <c r="W92" s="91">
        <v>2784</v>
      </c>
      <c r="X92" s="89">
        <v>4526</v>
      </c>
      <c r="Y92" s="90">
        <v>32437</v>
      </c>
      <c r="Z92" s="60"/>
      <c r="AA92" s="63">
        <f>SUM(C92:Z92)</f>
        <v>812549.95000000007</v>
      </c>
    </row>
    <row r="93" spans="1:30" s="67" customFormat="1" ht="13.5" customHeight="1" x14ac:dyDescent="0.25">
      <c r="A93" s="68">
        <v>63</v>
      </c>
      <c r="B93" s="69" t="s">
        <v>44</v>
      </c>
      <c r="C93" s="92">
        <v>0</v>
      </c>
      <c r="D93" s="93">
        <f>+D94</f>
        <v>600000</v>
      </c>
      <c r="E93" s="94">
        <f>SUM(E94:E94)</f>
        <v>286000</v>
      </c>
      <c r="F93" s="93"/>
      <c r="G93" s="93"/>
      <c r="H93" s="93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95"/>
      <c r="X93" s="95"/>
      <c r="Y93" s="64"/>
      <c r="Z93" s="64"/>
      <c r="AA93" s="48">
        <f>SUM(C93:Z93)</f>
        <v>886000</v>
      </c>
      <c r="AB93" s="66"/>
      <c r="AC93" s="66"/>
      <c r="AD93" s="66"/>
    </row>
    <row r="94" spans="1:30" s="67" customFormat="1" ht="13.5" customHeight="1" x14ac:dyDescent="0.25">
      <c r="A94" s="68">
        <v>631</v>
      </c>
      <c r="B94" s="69" t="s">
        <v>149</v>
      </c>
      <c r="C94" s="92">
        <v>0</v>
      </c>
      <c r="D94" s="93">
        <f>+D95</f>
        <v>600000</v>
      </c>
      <c r="E94" s="96">
        <f>+E95</f>
        <v>286000</v>
      </c>
      <c r="F94" s="93"/>
      <c r="G94" s="93"/>
      <c r="H94" s="93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95"/>
      <c r="X94" s="95"/>
      <c r="Y94" s="64"/>
      <c r="Z94" s="64"/>
      <c r="AA94" s="48">
        <f>SUM(C94:Z94)</f>
        <v>886000</v>
      </c>
      <c r="AB94" s="66"/>
      <c r="AC94" s="66"/>
      <c r="AD94" s="66"/>
    </row>
    <row r="95" spans="1:30" ht="13.5" customHeight="1" x14ac:dyDescent="0.25">
      <c r="A95" s="56">
        <v>63105</v>
      </c>
      <c r="B95" s="57" t="s">
        <v>150</v>
      </c>
      <c r="C95" s="74">
        <v>0</v>
      </c>
      <c r="D95" s="75">
        <v>600000</v>
      </c>
      <c r="E95" s="60">
        <v>286000</v>
      </c>
      <c r="F95" s="61"/>
      <c r="G95" s="61"/>
      <c r="H95" s="61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89"/>
      <c r="X95" s="89"/>
      <c r="Y95" s="60"/>
      <c r="Z95" s="60"/>
      <c r="AA95" s="63">
        <f>SUM(C95:Z95)</f>
        <v>886000</v>
      </c>
    </row>
    <row r="96" spans="1:30" ht="15" customHeight="1" x14ac:dyDescent="0.25">
      <c r="A96" s="97" t="s">
        <v>151</v>
      </c>
      <c r="B96" s="97"/>
      <c r="C96" s="98">
        <f>+C9+C22+C65+C72+C77</f>
        <v>432800</v>
      </c>
      <c r="D96" s="98">
        <f>+D9+D22+D65+D72+D77+D93+D88</f>
        <v>950460</v>
      </c>
      <c r="E96" s="98">
        <f>+E9+E22+E65+E72+E77+E93+E88</f>
        <v>286000</v>
      </c>
      <c r="F96" s="98">
        <f>+F9+F22+F65+F72+F77+F93+F88</f>
        <v>12000</v>
      </c>
      <c r="G96" s="98">
        <f t="shared" ref="G96:Z96" si="8">+G9+G22+G65+G72+G77+G93+G88</f>
        <v>509112</v>
      </c>
      <c r="H96" s="98">
        <f t="shared" si="8"/>
        <v>1006.9</v>
      </c>
      <c r="I96" s="98">
        <f t="shared" si="8"/>
        <v>7663.75</v>
      </c>
      <c r="J96" s="98">
        <f t="shared" si="8"/>
        <v>2694</v>
      </c>
      <c r="K96" s="98">
        <f t="shared" si="8"/>
        <v>1000</v>
      </c>
      <c r="L96" s="98">
        <f t="shared" si="8"/>
        <v>1384</v>
      </c>
      <c r="M96" s="98">
        <f t="shared" si="8"/>
        <v>720</v>
      </c>
      <c r="N96" s="98">
        <f t="shared" si="8"/>
        <v>900</v>
      </c>
      <c r="O96" s="98">
        <f>+O9+O22+O65+O72+O77+O93+O88</f>
        <v>2000</v>
      </c>
      <c r="P96" s="98">
        <f>+P9+P22+P65+P72+P77+P93+P88</f>
        <v>46277.579999999994</v>
      </c>
      <c r="Q96" s="98">
        <f t="shared" si="8"/>
        <v>28750</v>
      </c>
      <c r="R96" s="98">
        <f t="shared" si="8"/>
        <v>16167.5</v>
      </c>
      <c r="S96" s="98">
        <f>+S9+S22+S65+S72+S77+S93+S88</f>
        <v>46947.289999999994</v>
      </c>
      <c r="T96" s="98">
        <f t="shared" si="8"/>
        <v>376436.02999999997</v>
      </c>
      <c r="U96" s="98">
        <f t="shared" si="8"/>
        <v>304113.46999999997</v>
      </c>
      <c r="V96" s="98">
        <f t="shared" si="8"/>
        <v>288117.53999999998</v>
      </c>
      <c r="W96" s="98">
        <f t="shared" si="8"/>
        <v>3779.4</v>
      </c>
      <c r="X96" s="98">
        <f t="shared" si="8"/>
        <v>5204.8999999999996</v>
      </c>
      <c r="Y96" s="98">
        <f t="shared" si="8"/>
        <v>37302.550000000003</v>
      </c>
      <c r="Z96" s="98">
        <f t="shared" si="8"/>
        <v>7100</v>
      </c>
      <c r="AA96" s="98">
        <f>+AA9+AA22+AA65+AA72+AA77+AA93+AA88</f>
        <v>3367936.9099999997</v>
      </c>
    </row>
  </sheetData>
  <mergeCells count="14">
    <mergeCell ref="I6:P6"/>
    <mergeCell ref="Q6:Z6"/>
    <mergeCell ref="B7:B8"/>
    <mergeCell ref="C7:D8"/>
    <mergeCell ref="A1:AA1"/>
    <mergeCell ref="A2:AA2"/>
    <mergeCell ref="A3:AA3"/>
    <mergeCell ref="A5:A8"/>
    <mergeCell ref="C5:D5"/>
    <mergeCell ref="I5:O5"/>
    <mergeCell ref="Q5:S5"/>
    <mergeCell ref="T5:U5"/>
    <mergeCell ref="W5:X5"/>
    <mergeCell ref="AA5:AA8"/>
  </mergeCells>
  <printOptions horizontalCentered="1"/>
  <pageMargins left="0.15748031496062992" right="0.19685039370078741" top="0.19685039370078741" bottom="0.23622047244094491" header="0.15748031496062992" footer="0.15748031496062992"/>
  <pageSetup scale="29" orientation="landscape" r:id="rId1"/>
  <headerFooter alignWithMargins="0"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EGRESOS 2021 (2)</vt:lpstr>
      <vt:lpstr>'PRESUPUESTO EGRESOS 2021 (2)'!Área_de_impresión</vt:lpstr>
      <vt:lpstr>'PRESUPUESTO EGRESOS 2021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Fonaes</dc:creator>
  <cp:lastModifiedBy>Fonaes</cp:lastModifiedBy>
  <cp:lastPrinted>2021-10-13T15:30:01Z</cp:lastPrinted>
  <dcterms:created xsi:type="dcterms:W3CDTF">2021-10-13T14:04:02Z</dcterms:created>
  <dcterms:modified xsi:type="dcterms:W3CDTF">2021-10-13T15:35:48Z</dcterms:modified>
</cp:coreProperties>
</file>