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FISDL" sheetId="1" r:id="rId1"/>
  </sheets>
  <definedNames>
    <definedName name="_xlnm._FilterDatabase" localSheetId="0" hidden="1">FISDL!$B$6:$V$26</definedName>
    <definedName name="_xlnm.Print_Area" localSheetId="0">FISDL!$B$1:$V$27</definedName>
    <definedName name="Z_130323B9_C48F_49CC_8F38_3D34DC74059E_.wvu.Cols" localSheetId="0" hidden="1">FISDL!$E:$E,FISDL!$F:$F,FISDL!$H:$I</definedName>
    <definedName name="Z_130323B9_C48F_49CC_8F38_3D34DC74059E_.wvu.FilterData" localSheetId="0" hidden="1">FISDL!$A$6:$V$26</definedName>
    <definedName name="Z_130323B9_C48F_49CC_8F38_3D34DC74059E_.wvu.PrintArea" localSheetId="0" hidden="1">FISDL!$B$1:$V$28</definedName>
    <definedName name="Z_247B1F90_5B3D_4296_919C_621A45CFAECC_.wvu.FilterData" localSheetId="0" hidden="1">FISDL!$A$6:$V$26</definedName>
    <definedName name="Z_39B45868_2B73_48E4_942A_02B593E08B37_.wvu.FilterData" localSheetId="0" hidden="1">FISDL!$B$6:$V$26</definedName>
    <definedName name="Z_6E0C1737_1043_435B_9E59_3495219F1007_.wvu.Cols" localSheetId="0" hidden="1">FISDL!$E:$I</definedName>
    <definedName name="Z_6E0C1737_1043_435B_9E59_3495219F1007_.wvu.FilterData" localSheetId="0" hidden="1">FISDL!$A$6:$V$26</definedName>
    <definedName name="Z_6E0C1737_1043_435B_9E59_3495219F1007_.wvu.PrintArea" localSheetId="0" hidden="1">FISDL!$B$1:$V$28</definedName>
    <definedName name="Z_6E0C1737_1043_435B_9E59_3495219F1007_.wvu.Rows" localSheetId="0" hidden="1">FISDL!$12:$16</definedName>
    <definedName name="Z_753F0B97_0748_4ABD_BA61_907B0FA07673_.wvu.Cols" localSheetId="0" hidden="1">FISDL!$E:$E,FISDL!$F:$F,FISDL!$H:$I</definedName>
    <definedName name="Z_753F0B97_0748_4ABD_BA61_907B0FA07673_.wvu.FilterData" localSheetId="0" hidden="1">FISDL!$B$6:$V$26</definedName>
    <definedName name="Z_753F0B97_0748_4ABD_BA61_907B0FA07673_.wvu.PrintArea" localSheetId="0" hidden="1">FISDL!$B$1:$V$28</definedName>
    <definedName name="Z_AA00A7B5_42C0_4261_A497_D3C11ADE9447_.wvu.Cols" localSheetId="0" hidden="1">FISDL!$E:$E,FISDL!$F:$F,FISDL!$H:$I</definedName>
    <definedName name="Z_AA00A7B5_42C0_4261_A497_D3C11ADE9447_.wvu.FilterData" localSheetId="0" hidden="1">FISDL!$B$6:$V$26</definedName>
    <definedName name="Z_AA00A7B5_42C0_4261_A497_D3C11ADE9447_.wvu.PrintArea" localSheetId="0" hidden="1">FISDL!$B$1:$V$28</definedName>
    <definedName name="Z_C372DE4B_BFC7_4A40_9C02_FCA76BD62C6B_.wvu.Cols" localSheetId="0" hidden="1">FISDL!$E:$E,FISDL!$F:$F,FISDL!$H:$I</definedName>
    <definedName name="Z_C372DE4B_BFC7_4A40_9C02_FCA76BD62C6B_.wvu.FilterData" localSheetId="0" hidden="1">FISDL!$B$6:$V$26</definedName>
    <definedName name="Z_C372DE4B_BFC7_4A40_9C02_FCA76BD62C6B_.wvu.PrintArea" localSheetId="0" hidden="1">FISDL!$B$1:$V$28</definedName>
  </definedNames>
  <calcPr calcId="145621"/>
  <customWorkbookViews>
    <customWorkbookView name="GLENDA RAQUEL GARCIA DE ESCOBAR - Vista personalizada" guid="{AA00A7B5-42C0-4261-A497-D3C11ADE9447}" mergeInterval="0" personalView="1" maximized="1" windowWidth="1362" windowHeight="542" activeSheetId="1"/>
    <customWorkbookView name="ANA RUBI LOVO DE RAMOS - Vista personalizada" guid="{6E0C1737-1043-435B-9E59-3495219F1007}" mergeInterval="0" personalView="1" maximized="1" windowWidth="1362" windowHeight="542" activeSheetId="1"/>
    <customWorkbookView name="IDANIA LISSETH CASTRO BLANCO - Vista personalizada" guid="{130323B9-C48F-49CC-8F38-3D34DC74059E}" mergeInterval="0" personalView="1" maximized="1" windowWidth="1362" windowHeight="586" activeSheetId="1"/>
    <customWorkbookView name="EDITH GUADALUPE ANDRADE ARGUETA - Vista personalizada" guid="{753F0B97-0748-4ABD-BA61-907B0FA07673}" mergeInterval="0" personalView="1" maximized="1" xWindow="-8" yWindow="-8" windowWidth="1382" windowHeight="744" activeSheetId="1"/>
    <customWorkbookView name="ROXANA PATRICIA RODRIGUEZ DE CAÑAS - Vista personalizada" guid="{C372DE4B-BFC7-4A40-9C02-FCA76BD62C6B}" mergeInterval="0" personalView="1" maximized="1" windowWidth="1350" windowHeight="450" activeSheetId="1"/>
  </customWorkbookViews>
</workbook>
</file>

<file path=xl/calcChain.xml><?xml version="1.0" encoding="utf-8"?>
<calcChain xmlns="http://schemas.openxmlformats.org/spreadsheetml/2006/main">
  <c r="U25" i="1" l="1"/>
  <c r="U24" i="1"/>
  <c r="U23" i="1"/>
  <c r="U21" i="1"/>
  <c r="U20" i="1"/>
  <c r="U19" i="1"/>
  <c r="U18" i="1"/>
  <c r="U16" i="1"/>
  <c r="U15" i="1"/>
  <c r="U14" i="1"/>
  <c r="U13" i="1"/>
  <c r="U11" i="1"/>
  <c r="V11" i="1" s="1"/>
  <c r="U9" i="1"/>
  <c r="V9" i="1" s="1"/>
  <c r="U8" i="1"/>
  <c r="J7" i="1"/>
  <c r="V8" i="1"/>
  <c r="J22" i="1"/>
  <c r="J26" i="1" s="1"/>
  <c r="J17" i="1"/>
  <c r="J12" i="1"/>
  <c r="J10" i="1"/>
  <c r="U7" i="1" l="1"/>
  <c r="V7" i="1" s="1"/>
  <c r="U10" i="1"/>
  <c r="V10" i="1" s="1"/>
  <c r="V26" i="1" s="1"/>
  <c r="K17" i="1" l="1"/>
  <c r="L17" i="1"/>
  <c r="M17" i="1"/>
  <c r="N17" i="1"/>
  <c r="O17" i="1"/>
  <c r="P17" i="1"/>
  <c r="Q17" i="1"/>
  <c r="R17" i="1"/>
  <c r="S17" i="1"/>
  <c r="T17" i="1"/>
  <c r="U17" i="1"/>
  <c r="I18" i="1"/>
  <c r="H18" i="1"/>
  <c r="H13" i="1" l="1"/>
  <c r="I13" i="1"/>
  <c r="K12" i="1"/>
  <c r="N12" i="1"/>
  <c r="O12" i="1"/>
  <c r="R12" i="1"/>
  <c r="S12" i="1"/>
  <c r="H14" i="1"/>
  <c r="I14" i="1"/>
  <c r="L12" i="1"/>
  <c r="M12" i="1"/>
  <c r="P12" i="1"/>
  <c r="Q12" i="1"/>
  <c r="T12" i="1"/>
  <c r="U12" i="1"/>
  <c r="H15" i="1"/>
  <c r="I15" i="1"/>
  <c r="H19" i="1"/>
  <c r="I19" i="1"/>
  <c r="H20" i="1"/>
  <c r="I20" i="1"/>
  <c r="H21" i="1"/>
  <c r="I21" i="1"/>
  <c r="H23" i="1"/>
  <c r="I23" i="1"/>
  <c r="L22" i="1"/>
  <c r="L26" i="1" s="1"/>
  <c r="M22" i="1"/>
  <c r="M26" i="1" s="1"/>
  <c r="P22" i="1"/>
  <c r="P26" i="1" s="1"/>
  <c r="Q22" i="1"/>
  <c r="Q26" i="1" s="1"/>
  <c r="T22" i="1"/>
  <c r="T26" i="1" s="1"/>
  <c r="U22" i="1"/>
  <c r="U26" i="1" s="1"/>
  <c r="H24" i="1"/>
  <c r="I24" i="1"/>
  <c r="K22" i="1"/>
  <c r="N22" i="1"/>
  <c r="O22" i="1"/>
  <c r="O26" i="1" s="1"/>
  <c r="R22" i="1"/>
  <c r="R26" i="1" s="1"/>
  <c r="S22" i="1"/>
  <c r="K26" i="1" l="1"/>
  <c r="N26" i="1"/>
  <c r="S26" i="1"/>
  <c r="I22" i="1"/>
  <c r="I17" i="1"/>
  <c r="H22" i="1"/>
  <c r="H12" i="1"/>
  <c r="I12" i="1"/>
  <c r="H17" i="1"/>
  <c r="I26" i="1" l="1"/>
  <c r="H26" i="1"/>
</calcChain>
</file>

<file path=xl/sharedStrings.xml><?xml version="1.0" encoding="utf-8"?>
<sst xmlns="http://schemas.openxmlformats.org/spreadsheetml/2006/main" count="68" uniqueCount="43">
  <si>
    <t>FONDO DE INVERSION SOCIAL PARA EL DESARROLLO LOCAL</t>
  </si>
  <si>
    <t xml:space="preserve">      UNIDAD PRESUPUESTARIA Y LINEAS DE TRABAJO </t>
  </si>
  <si>
    <t>PROPÓSITO</t>
  </si>
  <si>
    <t>FUENTE DE FINANCIAMIENTO</t>
  </si>
  <si>
    <t>VALOR                    (US$)</t>
  </si>
  <si>
    <t>01</t>
  </si>
  <si>
    <t>Fondo General</t>
  </si>
  <si>
    <t xml:space="preserve">Apoyo al Programa de Erradicación de la Pobreza en El Salvador </t>
  </si>
  <si>
    <t>Transferir recursos para mejorar las condiciones de vida de las familias en situación de pobreza y vulnerabilidad, en el marco del Sistema de Protección Social Universal, proveyendo los recursos necesarios a través de apoyos monetarios directos y el mejoramiento de los servicios sociales; asimismo, mejorar los ingresos de los adultos mayores, a través de apoyos monetarios directos.</t>
  </si>
  <si>
    <t>Apoyo en Educación y Salud</t>
  </si>
  <si>
    <t>30106B1623</t>
  </si>
  <si>
    <t>Pensión Básica Universal</t>
  </si>
  <si>
    <t>30271S1611</t>
  </si>
  <si>
    <t>Infraestructura Social</t>
  </si>
  <si>
    <t>30306C1624</t>
  </si>
  <si>
    <t>Inclusión Productiva para Personas en Condición de Pobreza y Vulnerabilidad</t>
  </si>
  <si>
    <t>02</t>
  </si>
  <si>
    <t>Apoyo a la Prevención de la Violencia</t>
  </si>
  <si>
    <t>Apoyar la estratégia de prevención de la violencia, por medio de la inversión en proyectos de infraestructura social, equipamiento  y de capital humano.</t>
  </si>
  <si>
    <t>Espacios Seguros de Convivencia para Jóvenes en El Salvador (CONVIVIR)</t>
  </si>
  <si>
    <t>4042371618</t>
  </si>
  <si>
    <t>Préstamos Externos</t>
  </si>
  <si>
    <t>Donaciones</t>
  </si>
  <si>
    <t xml:space="preserve">Programa de Apoyo Integral a la Estrategia de Prevención de la Violencia </t>
  </si>
  <si>
    <t>40508J1619</t>
  </si>
  <si>
    <t>03</t>
  </si>
  <si>
    <t>Compensación a Personas en Condición de Vulnerabilidad a Consecuencia del Conflicto Armando Interno</t>
  </si>
  <si>
    <t>Mejorar el ingreso de los adultos mayores Veteranos de Guerra, a través de apoyos monetarios directos; dar cumplimiento al Programa Indemnizatorio contenido en el Programa de Reparaciones a las Víctimas de Graves Violaciones a los Derechos Humanos Ocurridas en el Contexto del Conflicto Armado Interno y contribuir al cumplimiento de la sentencia emitida por la Corte Intereamericana de Derechos Humanos contra el Estado de El Salvador, mediante la ejecución de las medidas de reparación contenidas en el Programa de Desarrollo Social Integral de El Mozote y lugares aledaños.</t>
  </si>
  <si>
    <t>Veteranos de Guerra</t>
  </si>
  <si>
    <t>Indemnización a Víctimas de Graves Violaciones</t>
  </si>
  <si>
    <t>Cumplimiento de la Sentencia El Mozote y lugares aledaños</t>
  </si>
  <si>
    <t>TOTAL</t>
  </si>
  <si>
    <t>04</t>
  </si>
  <si>
    <t>05</t>
  </si>
  <si>
    <t>Dirección y Administración Institucional</t>
  </si>
  <si>
    <t>Dirección Superior</t>
  </si>
  <si>
    <t>Administración General</t>
  </si>
  <si>
    <t>Gestión de Programas y Proyectos</t>
  </si>
  <si>
    <t>MODIFICACIONES</t>
  </si>
  <si>
    <t>TOTAL MODIFICACIONES</t>
  </si>
  <si>
    <t>PRESUPUESTO MODIFICADO APROBADO</t>
  </si>
  <si>
    <t>LEY DE PRESUPUESTO 2017</t>
  </si>
  <si>
    <t>PRESUPUESTO INICIAL APROBADO (Dto. 590 páginas 218-223)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</si>
</sst>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quot;$&quot;* #,##0_-;_-&quot;$&quot;* &quot;-&quot;_-;_-@_-"/>
    <numFmt numFmtId="43" formatCode="_-* #,##0.00_-;\-* #,##0.00_-;_-* &quot;-&quot;??_-;_-@_-"/>
    <numFmt numFmtId="164" formatCode="_(&quot;$&quot;* #,##0.00_);_(&quot;$&quot;* \(#,##0.00\);_(&quot;$&quot;* &quot;-&quot;??_);_(@_)"/>
    <numFmt numFmtId="165"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0"/>
      <name val="Arial"/>
      <family val="2"/>
    </font>
    <font>
      <sz val="12"/>
      <color theme="1"/>
      <name val="Calibri"/>
      <family val="2"/>
      <scheme val="minor"/>
    </font>
    <font>
      <sz val="10"/>
      <color theme="1"/>
      <name val="Calibri"/>
      <family val="2"/>
      <scheme val="minor"/>
    </font>
    <font>
      <sz val="11"/>
      <color rgb="FF000000"/>
      <name val="Calibri"/>
      <family val="2"/>
    </font>
    <font>
      <sz val="11"/>
      <color theme="1"/>
      <name val="Calibri"/>
      <family val="2"/>
      <charset val="1"/>
      <scheme val="minor"/>
    </font>
    <font>
      <sz val="12"/>
      <color rgb="FF002060"/>
      <name val="Calibri"/>
      <family val="2"/>
      <scheme val="minor"/>
    </font>
    <font>
      <b/>
      <sz val="12"/>
      <color rgb="FF002060"/>
      <name val="Calibri"/>
      <family val="2"/>
      <scheme val="minor"/>
    </font>
    <font>
      <sz val="12"/>
      <color theme="0"/>
      <name val="Calibri"/>
      <family val="2"/>
      <scheme val="minor"/>
    </font>
    <font>
      <b/>
      <sz val="10"/>
      <name val="Calibri"/>
      <family val="2"/>
      <scheme val="minor"/>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s>
  <cellStyleXfs count="14">
    <xf numFmtId="0" fontId="0"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0" fontId="1" fillId="0" borderId="0"/>
    <xf numFmtId="0" fontId="5" fillId="0" borderId="0"/>
    <xf numFmtId="0" fontId="1" fillId="0" borderId="0"/>
    <xf numFmtId="0" fontId="1" fillId="0" borderId="0"/>
    <xf numFmtId="0" fontId="8" fillId="0" borderId="0"/>
    <xf numFmtId="0" fontId="1" fillId="0" borderId="0"/>
    <xf numFmtId="0" fontId="1" fillId="0" borderId="0"/>
    <xf numFmtId="0" fontId="9" fillId="0" borderId="0"/>
    <xf numFmtId="0" fontId="14" fillId="0" borderId="0" applyNumberFormat="0" applyFill="0" applyBorder="0" applyAlignment="0" applyProtection="0"/>
  </cellStyleXfs>
  <cellXfs count="57">
    <xf numFmtId="0" fontId="0" fillId="0" borderId="0" xfId="0"/>
    <xf numFmtId="0" fontId="3" fillId="0" borderId="0" xfId="0" applyFont="1"/>
    <xf numFmtId="0" fontId="3" fillId="3" borderId="1" xfId="1"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xf>
    <xf numFmtId="0" fontId="3" fillId="2" borderId="1" xfId="1" applyFont="1" applyFill="1" applyBorder="1" applyAlignment="1">
      <alignment vertical="center" wrapText="1"/>
    </xf>
    <xf numFmtId="165" fontId="3" fillId="2" borderId="1" xfId="1" applyNumberFormat="1" applyFont="1" applyFill="1" applyBorder="1" applyAlignment="1">
      <alignment horizontal="right" vertical="center" wrapText="1"/>
    </xf>
    <xf numFmtId="0" fontId="3" fillId="2" borderId="1" xfId="1" applyFont="1" applyFill="1" applyBorder="1" applyAlignment="1">
      <alignment horizontal="center" vertical="center" wrapText="1"/>
    </xf>
    <xf numFmtId="0" fontId="3" fillId="2" borderId="1" xfId="1" quotePrefix="1" applyFont="1" applyFill="1" applyBorder="1" applyAlignment="1">
      <alignment horizontal="center" vertical="center" wrapText="1"/>
    </xf>
    <xf numFmtId="0" fontId="6" fillId="3" borderId="1" xfId="0" applyFont="1" applyFill="1" applyBorder="1" applyAlignment="1">
      <alignment vertical="center"/>
    </xf>
    <xf numFmtId="0" fontId="3" fillId="3" borderId="1" xfId="0" applyFont="1" applyFill="1" applyBorder="1" applyAlignment="1">
      <alignment horizontal="center" vertical="center"/>
    </xf>
    <xf numFmtId="165" fontId="3" fillId="3" borderId="1" xfId="0" applyNumberFormat="1" applyFont="1" applyFill="1" applyBorder="1" applyAlignment="1">
      <alignment horizontal="right" vertical="center"/>
    </xf>
    <xf numFmtId="0" fontId="7" fillId="0" borderId="0" xfId="0" applyFont="1" applyAlignment="1">
      <alignment wrapText="1"/>
    </xf>
    <xf numFmtId="0" fontId="7" fillId="0" borderId="0" xfId="0" applyFont="1" applyAlignment="1">
      <alignment horizontal="center" wrapText="1"/>
    </xf>
    <xf numFmtId="0" fontId="10" fillId="0" borderId="1" xfId="1" applyFont="1" applyFill="1" applyBorder="1" applyAlignment="1">
      <alignment vertical="center" wrapText="1"/>
    </xf>
    <xf numFmtId="11" fontId="10"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5" fontId="10" fillId="0" borderId="1" xfId="1" applyNumberFormat="1" applyFont="1" applyFill="1" applyBorder="1" applyAlignment="1">
      <alignment horizontal="right" vertical="center" wrapText="1"/>
    </xf>
    <xf numFmtId="0" fontId="10" fillId="0"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0" borderId="1" xfId="1" applyFont="1" applyFill="1" applyBorder="1" applyAlignment="1">
      <alignment horizontal="left" vertical="center" wrapText="1"/>
    </xf>
    <xf numFmtId="0" fontId="11" fillId="2" borderId="1" xfId="1" applyFont="1" applyFill="1" applyBorder="1" applyAlignment="1">
      <alignment vertical="center" wrapText="1"/>
    </xf>
    <xf numFmtId="165" fontId="10" fillId="2" borderId="1" xfId="1" applyNumberFormat="1" applyFont="1" applyFill="1" applyBorder="1" applyAlignment="1">
      <alignment horizontal="right" vertical="center" wrapText="1"/>
    </xf>
    <xf numFmtId="0" fontId="4" fillId="0" borderId="2" xfId="0" applyFont="1" applyBorder="1" applyAlignment="1">
      <alignment horizontal="center"/>
    </xf>
    <xf numFmtId="0" fontId="12" fillId="0" borderId="1" xfId="1" quotePrefix="1" applyFont="1" applyFill="1" applyBorder="1" applyAlignment="1">
      <alignment horizontal="center" vertical="center"/>
    </xf>
    <xf numFmtId="0" fontId="12" fillId="0"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3" fillId="2" borderId="1"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1" xfId="1" quotePrefix="1" applyFont="1" applyFill="1" applyBorder="1" applyAlignment="1">
      <alignment horizontal="center" vertical="center" wrapText="1"/>
    </xf>
    <xf numFmtId="0" fontId="6" fillId="2" borderId="1" xfId="1" applyFont="1" applyFill="1" applyBorder="1" applyAlignment="1">
      <alignment horizontal="left" vertical="center" wrapText="1"/>
    </xf>
    <xf numFmtId="0" fontId="6" fillId="2" borderId="1" xfId="1" applyFont="1" applyFill="1" applyBorder="1" applyAlignment="1">
      <alignment horizontal="center" vertical="center"/>
    </xf>
    <xf numFmtId="0" fontId="6" fillId="0" borderId="1" xfId="1" quotePrefix="1" applyFont="1" applyFill="1" applyBorder="1" applyAlignment="1">
      <alignment horizontal="center" vertical="center"/>
    </xf>
    <xf numFmtId="0" fontId="6" fillId="0" borderId="1" xfId="1" quotePrefix="1" applyFont="1" applyFill="1" applyBorder="1" applyAlignment="1">
      <alignment horizontal="center" vertical="center" wrapText="1"/>
    </xf>
    <xf numFmtId="0" fontId="2" fillId="3" borderId="1" xfId="1" applyFont="1" applyFill="1" applyBorder="1" applyAlignment="1">
      <alignment horizontal="center" vertical="center"/>
    </xf>
    <xf numFmtId="0" fontId="2" fillId="3" borderId="1" xfId="1" applyFont="1" applyFill="1" applyBorder="1" applyAlignment="1">
      <alignment horizontal="center" vertical="center" wrapText="1"/>
    </xf>
    <xf numFmtId="165" fontId="3" fillId="0" borderId="1" xfId="1" applyNumberFormat="1" applyFont="1" applyFill="1" applyBorder="1" applyAlignment="1">
      <alignment horizontal="right" vertical="center" wrapText="1"/>
    </xf>
    <xf numFmtId="165" fontId="11" fillId="0" borderId="1" xfId="1" applyNumberFormat="1" applyFont="1" applyFill="1" applyBorder="1" applyAlignment="1">
      <alignment horizontal="right" vertical="center" wrapText="1"/>
    </xf>
    <xf numFmtId="0" fontId="0" fillId="0" borderId="0" xfId="0" applyFont="1" applyAlignment="1">
      <alignment vertical="center"/>
    </xf>
    <xf numFmtId="0" fontId="2" fillId="0" borderId="1" xfId="0" applyFont="1" applyBorder="1" applyAlignment="1">
      <alignment horizontal="center" vertical="center"/>
    </xf>
    <xf numFmtId="0" fontId="0" fillId="2" borderId="0" xfId="0" applyFill="1" applyAlignment="1">
      <alignment vertical="center"/>
    </xf>
    <xf numFmtId="0" fontId="0" fillId="2" borderId="0" xfId="0" applyFont="1" applyFill="1" applyAlignment="1">
      <alignment vertical="center"/>
    </xf>
    <xf numFmtId="0" fontId="0" fillId="0" borderId="0" xfId="0" applyAlignment="1">
      <alignment vertical="center"/>
    </xf>
    <xf numFmtId="0" fontId="10" fillId="0" borderId="1" xfId="0" applyFont="1" applyBorder="1" applyAlignment="1">
      <alignment vertical="center" wrapText="1"/>
    </xf>
    <xf numFmtId="0" fontId="2" fillId="3" borderId="1" xfId="1" applyFont="1" applyFill="1" applyBorder="1" applyAlignment="1">
      <alignment horizontal="center" vertical="center" wrapText="1"/>
    </xf>
    <xf numFmtId="0" fontId="14" fillId="3" borderId="1" xfId="13" applyFill="1" applyBorder="1" applyAlignment="1">
      <alignment horizontal="center" vertical="center" wrapText="1"/>
    </xf>
    <xf numFmtId="0" fontId="13"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0" borderId="1" xfId="0" applyFont="1" applyBorder="1" applyAlignment="1">
      <alignment horizontal="center" vertical="center" wrapText="1"/>
    </xf>
    <xf numFmtId="42" fontId="11" fillId="0" borderId="1" xfId="1" applyNumberFormat="1" applyFont="1" applyFill="1" applyBorder="1" applyAlignment="1">
      <alignment horizontal="right" vertical="center" wrapText="1"/>
    </xf>
    <xf numFmtId="42" fontId="10" fillId="0" borderId="1" xfId="1" applyNumberFormat="1" applyFont="1" applyFill="1" applyBorder="1" applyAlignment="1">
      <alignment horizontal="right" vertical="center" wrapText="1"/>
    </xf>
    <xf numFmtId="42" fontId="3" fillId="0" borderId="1" xfId="1" applyNumberFormat="1" applyFont="1" applyFill="1" applyBorder="1" applyAlignment="1">
      <alignment horizontal="right" vertical="center" wrapText="1"/>
    </xf>
    <xf numFmtId="42" fontId="3" fillId="2" borderId="1" xfId="1" applyNumberFormat="1" applyFont="1" applyFill="1" applyBorder="1" applyAlignment="1">
      <alignment horizontal="right" vertical="center" wrapText="1"/>
    </xf>
    <xf numFmtId="42" fontId="10" fillId="2" borderId="1" xfId="1" applyNumberFormat="1" applyFont="1" applyFill="1" applyBorder="1" applyAlignment="1">
      <alignment horizontal="right" vertical="center" wrapText="1"/>
    </xf>
    <xf numFmtId="42" fontId="3" fillId="3" borderId="1" xfId="0" applyNumberFormat="1" applyFont="1" applyFill="1" applyBorder="1" applyAlignment="1">
      <alignment horizontal="right" vertical="center"/>
    </xf>
  </cellXfs>
  <cellStyles count="14">
    <cellStyle name="Hipervínculo" xfId="13" builtinId="8"/>
    <cellStyle name="Millares 2 2" xfId="2"/>
    <cellStyle name="Millares 3" xfId="3"/>
    <cellStyle name="Moneda 2" xfId="4"/>
    <cellStyle name="Normal" xfId="0" builtinId="0"/>
    <cellStyle name="Normal 2" xfId="5"/>
    <cellStyle name="Normal 3" xfId="6"/>
    <cellStyle name="Normal 3 2" xfId="7"/>
    <cellStyle name="Normal 4" xfId="8"/>
    <cellStyle name="Normal 5" xfId="9"/>
    <cellStyle name="Normal 6" xfId="10"/>
    <cellStyle name="Normal 7" xfId="11"/>
    <cellStyle name="Normal 8" xfId="12"/>
    <cellStyle name="Normal_PEP HACIENDA 200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6.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20170201%20PRESUP%20Y%20SALARIO%202017%20D.O.%2022%20TOMO%20414.pdf"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8"/>
  <sheetViews>
    <sheetView tabSelected="1" topLeftCell="A22" zoomScaleNormal="100" workbookViewId="0">
      <selection activeCell="X9" sqref="X9"/>
    </sheetView>
  </sheetViews>
  <sheetFormatPr baseColWidth="10" defaultRowHeight="15" x14ac:dyDescent="0.25"/>
  <cols>
    <col min="1" max="1" width="4.42578125" customWidth="1"/>
    <col min="2" max="2" width="4.5703125" customWidth="1"/>
    <col min="3" max="3" width="6" customWidth="1"/>
    <col min="4" max="4" width="55" customWidth="1"/>
    <col min="5" max="5" width="11.42578125" hidden="1" customWidth="1"/>
    <col min="6" max="6" width="49.7109375" hidden="1" customWidth="1"/>
    <col min="7" max="7" width="18.140625" customWidth="1"/>
    <col min="8" max="8" width="15.5703125" hidden="1" customWidth="1"/>
    <col min="9" max="9" width="13.85546875" hidden="1" customWidth="1"/>
    <col min="10" max="10" width="15.7109375" customWidth="1"/>
    <col min="11" max="16" width="0" hidden="1" customWidth="1"/>
    <col min="17" max="17" width="13.28515625" hidden="1" customWidth="1"/>
    <col min="18" max="18" width="14.85546875" hidden="1" customWidth="1"/>
    <col min="19" max="19" width="0" hidden="1" customWidth="1"/>
    <col min="20" max="20" width="13.7109375" hidden="1" customWidth="1"/>
    <col min="21" max="21" width="15.42578125" hidden="1" customWidth="1"/>
    <col min="22" max="22" width="13.42578125" hidden="1" customWidth="1"/>
  </cols>
  <sheetData>
    <row r="1" spans="2:22" ht="15.75" x14ac:dyDescent="0.25">
      <c r="B1" s="1" t="s">
        <v>0</v>
      </c>
      <c r="C1" s="1"/>
      <c r="D1" s="1"/>
    </row>
    <row r="2" spans="2:22" ht="15.75" x14ac:dyDescent="0.25">
      <c r="B2" s="1" t="s">
        <v>41</v>
      </c>
      <c r="C2" s="1"/>
      <c r="D2" s="1"/>
    </row>
    <row r="3" spans="2:22" ht="15.75" x14ac:dyDescent="0.25">
      <c r="B3" s="1"/>
      <c r="C3" s="1"/>
      <c r="D3" s="1"/>
    </row>
    <row r="4" spans="2:22" ht="12" customHeight="1" x14ac:dyDescent="0.3">
      <c r="B4" s="25"/>
      <c r="C4" s="25"/>
      <c r="D4" s="25"/>
      <c r="E4" s="25"/>
      <c r="F4" s="25"/>
      <c r="G4" s="25"/>
      <c r="H4" s="25"/>
      <c r="I4" s="25"/>
      <c r="J4" s="25"/>
      <c r="K4" s="25"/>
      <c r="L4" s="25"/>
      <c r="M4" s="25"/>
      <c r="N4" s="25"/>
      <c r="O4" s="25"/>
      <c r="P4" s="25"/>
      <c r="Q4" s="25"/>
      <c r="R4" s="25"/>
      <c r="S4" s="25"/>
      <c r="T4" s="25"/>
      <c r="U4" s="25"/>
      <c r="V4" s="25"/>
    </row>
    <row r="5" spans="2:22" s="40" customFormat="1" ht="19.5" customHeight="1" x14ac:dyDescent="0.25">
      <c r="B5" s="46" t="s">
        <v>1</v>
      </c>
      <c r="C5" s="46"/>
      <c r="D5" s="46"/>
      <c r="E5" s="41"/>
      <c r="F5" s="41"/>
      <c r="G5" s="46" t="s">
        <v>3</v>
      </c>
      <c r="H5" s="41"/>
      <c r="I5" s="41"/>
      <c r="J5" s="47" t="s">
        <v>42</v>
      </c>
      <c r="K5" s="49" t="s">
        <v>38</v>
      </c>
      <c r="L5" s="49"/>
      <c r="M5" s="49"/>
      <c r="N5" s="49"/>
      <c r="O5" s="49"/>
      <c r="P5" s="49"/>
      <c r="Q5" s="49"/>
      <c r="R5" s="49"/>
      <c r="S5" s="49"/>
      <c r="T5" s="49"/>
      <c r="U5" s="48" t="s">
        <v>39</v>
      </c>
      <c r="V5" s="48" t="s">
        <v>40</v>
      </c>
    </row>
    <row r="6" spans="2:22" s="40" customFormat="1" ht="55.5" customHeight="1" x14ac:dyDescent="0.25">
      <c r="B6" s="46"/>
      <c r="C6" s="46"/>
      <c r="D6" s="46"/>
      <c r="E6" s="36"/>
      <c r="F6" s="36" t="s">
        <v>2</v>
      </c>
      <c r="G6" s="46"/>
      <c r="H6" s="37" t="s">
        <v>4</v>
      </c>
      <c r="I6" s="37" t="s">
        <v>4</v>
      </c>
      <c r="J6" s="47"/>
      <c r="K6" s="37"/>
      <c r="L6" s="37"/>
      <c r="M6" s="37"/>
      <c r="N6" s="37"/>
      <c r="O6" s="37"/>
      <c r="P6" s="37"/>
      <c r="Q6" s="37"/>
      <c r="R6" s="37"/>
      <c r="S6" s="37"/>
      <c r="T6" s="37"/>
      <c r="U6" s="48"/>
      <c r="V6" s="48"/>
    </row>
    <row r="7" spans="2:22" s="42" customFormat="1" ht="35.25" customHeight="1" x14ac:dyDescent="0.25">
      <c r="B7" s="10" t="s">
        <v>5</v>
      </c>
      <c r="C7" s="9"/>
      <c r="D7" s="29" t="s">
        <v>34</v>
      </c>
      <c r="E7" s="5"/>
      <c r="F7" s="5"/>
      <c r="G7" s="9"/>
      <c r="H7" s="9"/>
      <c r="I7" s="9"/>
      <c r="J7" s="51">
        <f>SUM(J8:J9)</f>
        <v>3361860</v>
      </c>
      <c r="K7" s="39"/>
      <c r="L7" s="39"/>
      <c r="M7" s="39"/>
      <c r="N7" s="39"/>
      <c r="O7" s="39"/>
      <c r="P7" s="39"/>
      <c r="Q7" s="39"/>
      <c r="R7" s="39"/>
      <c r="S7" s="39"/>
      <c r="T7" s="39"/>
      <c r="U7" s="39">
        <f>SUM(U8:U9)</f>
        <v>0</v>
      </c>
      <c r="V7" s="39">
        <f>+J7+U7</f>
        <v>3361860</v>
      </c>
    </row>
    <row r="8" spans="2:22" s="43" customFormat="1" ht="35.25" customHeight="1" x14ac:dyDescent="0.25">
      <c r="B8" s="30"/>
      <c r="C8" s="31" t="s">
        <v>5</v>
      </c>
      <c r="D8" s="32" t="s">
        <v>35</v>
      </c>
      <c r="E8" s="33"/>
      <c r="F8" s="33"/>
      <c r="G8" s="18" t="s">
        <v>6</v>
      </c>
      <c r="H8" s="30"/>
      <c r="I8" s="30"/>
      <c r="J8" s="52">
        <v>943615</v>
      </c>
      <c r="K8" s="19"/>
      <c r="L8" s="19"/>
      <c r="M8" s="19"/>
      <c r="N8" s="19"/>
      <c r="O8" s="19"/>
      <c r="P8" s="19"/>
      <c r="Q8" s="19"/>
      <c r="R8" s="19"/>
      <c r="S8" s="19"/>
      <c r="T8" s="19"/>
      <c r="U8" s="19">
        <f>SUM(K8:T8)</f>
        <v>0</v>
      </c>
      <c r="V8" s="19">
        <f t="shared" ref="V8:V11" si="0">+J8+U8</f>
        <v>943615</v>
      </c>
    </row>
    <row r="9" spans="2:22" s="43" customFormat="1" ht="35.25" customHeight="1" x14ac:dyDescent="0.25">
      <c r="B9" s="30"/>
      <c r="C9" s="31" t="s">
        <v>16</v>
      </c>
      <c r="D9" s="32" t="s">
        <v>36</v>
      </c>
      <c r="E9" s="33"/>
      <c r="F9" s="33"/>
      <c r="G9" s="18" t="s">
        <v>6</v>
      </c>
      <c r="H9" s="30"/>
      <c r="I9" s="30"/>
      <c r="J9" s="52">
        <v>2418245</v>
      </c>
      <c r="K9" s="19"/>
      <c r="L9" s="19"/>
      <c r="M9" s="19"/>
      <c r="N9" s="19"/>
      <c r="O9" s="19"/>
      <c r="P9" s="19"/>
      <c r="Q9" s="19"/>
      <c r="R9" s="19"/>
      <c r="S9" s="19"/>
      <c r="T9" s="19"/>
      <c r="U9" s="19">
        <f>SUM(K9:T9)</f>
        <v>0</v>
      </c>
      <c r="V9" s="19">
        <f t="shared" si="0"/>
        <v>2418245</v>
      </c>
    </row>
    <row r="10" spans="2:22" s="43" customFormat="1" ht="35.25" customHeight="1" x14ac:dyDescent="0.25">
      <c r="B10" s="10" t="s">
        <v>16</v>
      </c>
      <c r="C10" s="9"/>
      <c r="D10" s="29" t="s">
        <v>37</v>
      </c>
      <c r="E10" s="33"/>
      <c r="F10" s="33"/>
      <c r="G10" s="30"/>
      <c r="H10" s="30"/>
      <c r="I10" s="30"/>
      <c r="J10" s="53">
        <f>+J11</f>
        <v>1765630</v>
      </c>
      <c r="K10" s="38"/>
      <c r="L10" s="38"/>
      <c r="M10" s="38"/>
      <c r="N10" s="38"/>
      <c r="O10" s="38"/>
      <c r="P10" s="38"/>
      <c r="Q10" s="38"/>
      <c r="R10" s="38"/>
      <c r="S10" s="38"/>
      <c r="T10" s="38"/>
      <c r="U10" s="38">
        <f>+U11</f>
        <v>0</v>
      </c>
      <c r="V10" s="38">
        <f t="shared" si="0"/>
        <v>1765630</v>
      </c>
    </row>
    <row r="11" spans="2:22" s="43" customFormat="1" ht="35.25" customHeight="1" x14ac:dyDescent="0.25">
      <c r="B11" s="30"/>
      <c r="C11" s="31" t="s">
        <v>5</v>
      </c>
      <c r="D11" s="32" t="s">
        <v>37</v>
      </c>
      <c r="E11" s="33"/>
      <c r="F11" s="33"/>
      <c r="G11" s="18" t="s">
        <v>6</v>
      </c>
      <c r="H11" s="30"/>
      <c r="I11" s="30"/>
      <c r="J11" s="52">
        <v>1765630</v>
      </c>
      <c r="K11" s="19"/>
      <c r="L11" s="19"/>
      <c r="M11" s="19"/>
      <c r="N11" s="19"/>
      <c r="O11" s="19"/>
      <c r="P11" s="19"/>
      <c r="Q11" s="19"/>
      <c r="R11" s="19"/>
      <c r="S11" s="19"/>
      <c r="T11" s="19"/>
      <c r="U11" s="19">
        <f>SUM(K11:T11)</f>
        <v>0</v>
      </c>
      <c r="V11" s="19">
        <f t="shared" si="0"/>
        <v>1765630</v>
      </c>
    </row>
    <row r="12" spans="2:22" s="44" customFormat="1" ht="35.25" customHeight="1" x14ac:dyDescent="0.25">
      <c r="B12" s="6" t="s">
        <v>25</v>
      </c>
      <c r="C12" s="6"/>
      <c r="D12" s="7" t="s">
        <v>7</v>
      </c>
      <c r="E12" s="2"/>
      <c r="F12" s="4" t="s">
        <v>8</v>
      </c>
      <c r="G12" s="4"/>
      <c r="H12" s="8">
        <f t="shared" ref="H12:U12" si="1">SUM(H13:H16)</f>
        <v>56868371</v>
      </c>
      <c r="I12" s="8">
        <f t="shared" si="1"/>
        <v>56868372</v>
      </c>
      <c r="J12" s="54">
        <f>SUM(J13:J16)</f>
        <v>49378640</v>
      </c>
      <c r="K12" s="8">
        <f t="shared" si="1"/>
        <v>0</v>
      </c>
      <c r="L12" s="8">
        <f t="shared" si="1"/>
        <v>0</v>
      </c>
      <c r="M12" s="8">
        <f t="shared" si="1"/>
        <v>0</v>
      </c>
      <c r="N12" s="8">
        <f t="shared" si="1"/>
        <v>0</v>
      </c>
      <c r="O12" s="8">
        <f t="shared" si="1"/>
        <v>0</v>
      </c>
      <c r="P12" s="8">
        <f t="shared" si="1"/>
        <v>0</v>
      </c>
      <c r="Q12" s="8">
        <f t="shared" si="1"/>
        <v>0</v>
      </c>
      <c r="R12" s="8">
        <f t="shared" si="1"/>
        <v>0</v>
      </c>
      <c r="S12" s="8">
        <f t="shared" si="1"/>
        <v>0</v>
      </c>
      <c r="T12" s="8">
        <f t="shared" si="1"/>
        <v>0</v>
      </c>
      <c r="U12" s="8">
        <f t="shared" si="1"/>
        <v>0</v>
      </c>
      <c r="V12" s="8">
        <v>49378640</v>
      </c>
    </row>
    <row r="13" spans="2:22" s="44" customFormat="1" ht="35.25" customHeight="1" x14ac:dyDescent="0.25">
      <c r="B13" s="26"/>
      <c r="C13" s="34" t="s">
        <v>5</v>
      </c>
      <c r="D13" s="16" t="s">
        <v>9</v>
      </c>
      <c r="E13" s="17" t="s">
        <v>10</v>
      </c>
      <c r="F13" s="45"/>
      <c r="G13" s="18" t="s">
        <v>6</v>
      </c>
      <c r="H13" s="19">
        <f t="shared" ref="H13:I13" si="2">25508130+4683775-2646135</f>
        <v>27545770</v>
      </c>
      <c r="I13" s="19">
        <f t="shared" si="2"/>
        <v>27545770</v>
      </c>
      <c r="J13" s="52">
        <v>20856440</v>
      </c>
      <c r="K13" s="19"/>
      <c r="L13" s="19"/>
      <c r="M13" s="19"/>
      <c r="N13" s="19"/>
      <c r="O13" s="19"/>
      <c r="P13" s="19"/>
      <c r="Q13" s="19"/>
      <c r="R13" s="19"/>
      <c r="S13" s="19"/>
      <c r="T13" s="19"/>
      <c r="U13" s="19">
        <f>SUM(K13:T13)</f>
        <v>0</v>
      </c>
      <c r="V13" s="19">
        <v>20856440</v>
      </c>
    </row>
    <row r="14" spans="2:22" s="44" customFormat="1" ht="35.25" customHeight="1" x14ac:dyDescent="0.25">
      <c r="B14" s="27"/>
      <c r="C14" s="34" t="s">
        <v>16</v>
      </c>
      <c r="D14" s="16" t="s">
        <v>11</v>
      </c>
      <c r="E14" s="17" t="s">
        <v>12</v>
      </c>
      <c r="F14" s="45"/>
      <c r="G14" s="18" t="s">
        <v>6</v>
      </c>
      <c r="H14" s="19">
        <f t="shared" ref="H14:I14" si="3">30614830-9286380</f>
        <v>21328450</v>
      </c>
      <c r="I14" s="19">
        <f t="shared" si="3"/>
        <v>21328450</v>
      </c>
      <c r="J14" s="52">
        <v>21328050</v>
      </c>
      <c r="K14" s="19"/>
      <c r="L14" s="19"/>
      <c r="M14" s="19"/>
      <c r="N14" s="19"/>
      <c r="O14" s="19"/>
      <c r="P14" s="19"/>
      <c r="Q14" s="19"/>
      <c r="R14" s="19"/>
      <c r="S14" s="19"/>
      <c r="T14" s="19"/>
      <c r="U14" s="19">
        <f>SUM(K14:T14)</f>
        <v>0</v>
      </c>
      <c r="V14" s="19">
        <v>21328050</v>
      </c>
    </row>
    <row r="15" spans="2:22" s="44" customFormat="1" ht="35.25" customHeight="1" x14ac:dyDescent="0.25">
      <c r="B15" s="26"/>
      <c r="C15" s="34" t="s">
        <v>25</v>
      </c>
      <c r="D15" s="16" t="s">
        <v>13</v>
      </c>
      <c r="E15" s="17" t="s">
        <v>14</v>
      </c>
      <c r="F15" s="45"/>
      <c r="G15" s="18" t="s">
        <v>6</v>
      </c>
      <c r="H15" s="19">
        <f t="shared" ref="H15:I15" si="4">12000000-5505850</f>
        <v>6494150</v>
      </c>
      <c r="I15" s="19">
        <f t="shared" si="4"/>
        <v>6494150</v>
      </c>
      <c r="J15" s="52">
        <v>6494150</v>
      </c>
      <c r="K15" s="19"/>
      <c r="L15" s="19"/>
      <c r="M15" s="19"/>
      <c r="N15" s="19"/>
      <c r="O15" s="19"/>
      <c r="P15" s="19"/>
      <c r="Q15" s="19"/>
      <c r="R15" s="19"/>
      <c r="S15" s="19"/>
      <c r="T15" s="19"/>
      <c r="U15" s="19">
        <f>SUM(K15:T15)</f>
        <v>0</v>
      </c>
      <c r="V15" s="19">
        <v>6494150</v>
      </c>
    </row>
    <row r="16" spans="2:22" s="44" customFormat="1" ht="35.25" customHeight="1" x14ac:dyDescent="0.25">
      <c r="B16" s="26"/>
      <c r="C16" s="34" t="s">
        <v>32</v>
      </c>
      <c r="D16" s="16" t="s">
        <v>15</v>
      </c>
      <c r="E16" s="17"/>
      <c r="F16" s="45"/>
      <c r="G16" s="18" t="s">
        <v>6</v>
      </c>
      <c r="H16" s="19">
        <v>1500001</v>
      </c>
      <c r="I16" s="19">
        <v>1500002</v>
      </c>
      <c r="J16" s="52">
        <v>700000</v>
      </c>
      <c r="K16" s="19"/>
      <c r="L16" s="19"/>
      <c r="M16" s="19"/>
      <c r="N16" s="19"/>
      <c r="O16" s="19"/>
      <c r="P16" s="19"/>
      <c r="Q16" s="19"/>
      <c r="R16" s="19"/>
      <c r="S16" s="19"/>
      <c r="T16" s="19"/>
      <c r="U16" s="19">
        <f>SUM(K16:T16)</f>
        <v>0</v>
      </c>
      <c r="V16" s="19">
        <v>700000</v>
      </c>
    </row>
    <row r="17" spans="2:22" s="44" customFormat="1" ht="35.25" customHeight="1" x14ac:dyDescent="0.25">
      <c r="B17" s="10" t="s">
        <v>32</v>
      </c>
      <c r="C17" s="10"/>
      <c r="D17" s="7" t="s">
        <v>17</v>
      </c>
      <c r="E17" s="28"/>
      <c r="F17" s="4" t="s">
        <v>18</v>
      </c>
      <c r="G17" s="3"/>
      <c r="H17" s="8">
        <f>SUM(H19:H21)</f>
        <v>8335105</v>
      </c>
      <c r="I17" s="8">
        <f>SUM(I19:I21)</f>
        <v>8335105</v>
      </c>
      <c r="J17" s="54">
        <f>SUM(J18:J21)</f>
        <v>8668615</v>
      </c>
      <c r="K17" s="8">
        <f t="shared" ref="K17:U17" si="5">SUM(K18:K21)</f>
        <v>0</v>
      </c>
      <c r="L17" s="8">
        <f t="shared" si="5"/>
        <v>0</v>
      </c>
      <c r="M17" s="8">
        <f t="shared" si="5"/>
        <v>0</v>
      </c>
      <c r="N17" s="8">
        <f t="shared" si="5"/>
        <v>0</v>
      </c>
      <c r="O17" s="8">
        <f t="shared" si="5"/>
        <v>0</v>
      </c>
      <c r="P17" s="8">
        <f t="shared" si="5"/>
        <v>0</v>
      </c>
      <c r="Q17" s="8">
        <f t="shared" si="5"/>
        <v>0</v>
      </c>
      <c r="R17" s="8">
        <f t="shared" si="5"/>
        <v>0</v>
      </c>
      <c r="S17" s="8">
        <f t="shared" si="5"/>
        <v>0</v>
      </c>
      <c r="T17" s="8">
        <f t="shared" si="5"/>
        <v>0</v>
      </c>
      <c r="U17" s="8">
        <f t="shared" si="5"/>
        <v>0</v>
      </c>
      <c r="V17" s="8">
        <v>8668615</v>
      </c>
    </row>
    <row r="18" spans="2:22" s="44" customFormat="1" ht="35.25" customHeight="1" x14ac:dyDescent="0.25">
      <c r="B18" s="30"/>
      <c r="C18" s="31" t="s">
        <v>5</v>
      </c>
      <c r="D18" s="22" t="s">
        <v>19</v>
      </c>
      <c r="E18" s="28"/>
      <c r="F18" s="4"/>
      <c r="G18" s="21" t="s">
        <v>6</v>
      </c>
      <c r="H18" s="19">
        <f t="shared" ref="H18:I18" si="6">680340-346820-10</f>
        <v>333510</v>
      </c>
      <c r="I18" s="19">
        <f t="shared" si="6"/>
        <v>333510</v>
      </c>
      <c r="J18" s="52">
        <v>333510</v>
      </c>
      <c r="K18" s="19"/>
      <c r="L18" s="19"/>
      <c r="M18" s="19"/>
      <c r="N18" s="19"/>
      <c r="O18" s="19"/>
      <c r="P18" s="19"/>
      <c r="Q18" s="19"/>
      <c r="R18" s="19"/>
      <c r="S18" s="19"/>
      <c r="T18" s="19"/>
      <c r="U18" s="19">
        <f>SUM(K18:T18)</f>
        <v>0</v>
      </c>
      <c r="V18" s="19">
        <v>333510</v>
      </c>
    </row>
    <row r="19" spans="2:22" s="44" customFormat="1" ht="35.25" customHeight="1" x14ac:dyDescent="0.25">
      <c r="B19" s="35"/>
      <c r="C19" s="31"/>
      <c r="D19" s="22"/>
      <c r="E19" s="20" t="s">
        <v>20</v>
      </c>
      <c r="F19" s="50"/>
      <c r="G19" s="21" t="s">
        <v>21</v>
      </c>
      <c r="H19" s="19">
        <f t="shared" ref="H19:I19" si="7">2787240-1413955-5</f>
        <v>1373280</v>
      </c>
      <c r="I19" s="19">
        <f t="shared" si="7"/>
        <v>1373280</v>
      </c>
      <c r="J19" s="52">
        <v>1373280</v>
      </c>
      <c r="K19" s="19"/>
      <c r="L19" s="19"/>
      <c r="M19" s="19"/>
      <c r="N19" s="19"/>
      <c r="O19" s="19"/>
      <c r="P19" s="19"/>
      <c r="Q19" s="19"/>
      <c r="R19" s="19"/>
      <c r="S19" s="19"/>
      <c r="T19" s="19"/>
      <c r="U19" s="19">
        <f>SUM(K19:T19)</f>
        <v>0</v>
      </c>
      <c r="V19" s="19">
        <v>1373280</v>
      </c>
    </row>
    <row r="20" spans="2:22" s="44" customFormat="1" ht="35.25" customHeight="1" x14ac:dyDescent="0.25">
      <c r="B20" s="35"/>
      <c r="C20" s="31"/>
      <c r="D20" s="22"/>
      <c r="E20" s="20"/>
      <c r="F20" s="50"/>
      <c r="G20" s="21" t="s">
        <v>22</v>
      </c>
      <c r="H20" s="19">
        <f t="shared" ref="H20:I20" si="8">2446130-484750+445</f>
        <v>1961825</v>
      </c>
      <c r="I20" s="19">
        <f t="shared" si="8"/>
        <v>1961825</v>
      </c>
      <c r="J20" s="52">
        <v>1961825</v>
      </c>
      <c r="K20" s="19"/>
      <c r="L20" s="19"/>
      <c r="M20" s="19"/>
      <c r="N20" s="19"/>
      <c r="O20" s="19"/>
      <c r="P20" s="19"/>
      <c r="Q20" s="19"/>
      <c r="R20" s="19"/>
      <c r="S20" s="19"/>
      <c r="T20" s="19"/>
      <c r="U20" s="19">
        <f>SUM(K20:T20)</f>
        <v>0</v>
      </c>
      <c r="V20" s="19">
        <v>1961825</v>
      </c>
    </row>
    <row r="21" spans="2:22" s="44" customFormat="1" ht="35.25" customHeight="1" x14ac:dyDescent="0.25">
      <c r="B21" s="35"/>
      <c r="C21" s="35" t="s">
        <v>16</v>
      </c>
      <c r="D21" s="22" t="s">
        <v>23</v>
      </c>
      <c r="E21" s="20" t="s">
        <v>24</v>
      </c>
      <c r="F21" s="45"/>
      <c r="G21" s="21" t="s">
        <v>21</v>
      </c>
      <c r="H21" s="19">
        <f t="shared" ref="H21:I21" si="9">8000000-3000000</f>
        <v>5000000</v>
      </c>
      <c r="I21" s="19">
        <f t="shared" si="9"/>
        <v>5000000</v>
      </c>
      <c r="J21" s="52">
        <v>5000000</v>
      </c>
      <c r="K21" s="19"/>
      <c r="L21" s="19"/>
      <c r="M21" s="19"/>
      <c r="N21" s="19"/>
      <c r="O21" s="19"/>
      <c r="P21" s="19"/>
      <c r="Q21" s="19"/>
      <c r="R21" s="19"/>
      <c r="S21" s="19"/>
      <c r="T21" s="19"/>
      <c r="U21" s="19">
        <f>SUM(K21:T21)</f>
        <v>0</v>
      </c>
      <c r="V21" s="19">
        <v>5000000</v>
      </c>
    </row>
    <row r="22" spans="2:22" s="44" customFormat="1" ht="48" customHeight="1" x14ac:dyDescent="0.25">
      <c r="B22" s="10" t="s">
        <v>33</v>
      </c>
      <c r="C22" s="10"/>
      <c r="D22" s="7" t="s">
        <v>26</v>
      </c>
      <c r="E22" s="7"/>
      <c r="F22" s="4" t="s">
        <v>27</v>
      </c>
      <c r="G22" s="3"/>
      <c r="H22" s="8">
        <f t="shared" ref="H22:U22" si="10">SUM(H23:H25)</f>
        <v>5095001</v>
      </c>
      <c r="I22" s="8">
        <f t="shared" si="10"/>
        <v>5095002</v>
      </c>
      <c r="J22" s="54">
        <f>SUM(J23:J25)</f>
        <v>4100400</v>
      </c>
      <c r="K22" s="8">
        <f t="shared" si="10"/>
        <v>0</v>
      </c>
      <c r="L22" s="8">
        <f t="shared" si="10"/>
        <v>0</v>
      </c>
      <c r="M22" s="8">
        <f t="shared" si="10"/>
        <v>0</v>
      </c>
      <c r="N22" s="8">
        <f t="shared" si="10"/>
        <v>0</v>
      </c>
      <c r="O22" s="8">
        <f t="shared" si="10"/>
        <v>0</v>
      </c>
      <c r="P22" s="8">
        <f t="shared" si="10"/>
        <v>0</v>
      </c>
      <c r="Q22" s="8">
        <f t="shared" si="10"/>
        <v>0</v>
      </c>
      <c r="R22" s="8">
        <f t="shared" si="10"/>
        <v>0</v>
      </c>
      <c r="S22" s="8">
        <f t="shared" si="10"/>
        <v>0</v>
      </c>
      <c r="T22" s="8">
        <f t="shared" si="10"/>
        <v>0</v>
      </c>
      <c r="U22" s="8">
        <f t="shared" si="10"/>
        <v>0</v>
      </c>
      <c r="V22" s="8">
        <v>4100400</v>
      </c>
    </row>
    <row r="23" spans="2:22" s="44" customFormat="1" ht="35.25" customHeight="1" x14ac:dyDescent="0.25">
      <c r="B23" s="30"/>
      <c r="C23" s="31" t="s">
        <v>5</v>
      </c>
      <c r="D23" s="22" t="s">
        <v>28</v>
      </c>
      <c r="E23" s="23"/>
      <c r="F23" s="23"/>
      <c r="G23" s="21" t="s">
        <v>6</v>
      </c>
      <c r="H23" s="24">
        <f t="shared" ref="H23:I23" si="11">2020905-220905</f>
        <v>1800000</v>
      </c>
      <c r="I23" s="24">
        <f t="shared" si="11"/>
        <v>1800000</v>
      </c>
      <c r="J23" s="55">
        <v>1800000</v>
      </c>
      <c r="K23" s="24"/>
      <c r="L23" s="24"/>
      <c r="M23" s="24"/>
      <c r="N23" s="24"/>
      <c r="O23" s="24"/>
      <c r="P23" s="24"/>
      <c r="Q23" s="24"/>
      <c r="R23" s="24"/>
      <c r="S23" s="24"/>
      <c r="T23" s="24"/>
      <c r="U23" s="24">
        <f>SUM(K23:T23)</f>
        <v>0</v>
      </c>
      <c r="V23" s="24">
        <v>1800000</v>
      </c>
    </row>
    <row r="24" spans="2:22" s="44" customFormat="1" ht="35.25" customHeight="1" x14ac:dyDescent="0.25">
      <c r="B24" s="30"/>
      <c r="C24" s="31" t="s">
        <v>16</v>
      </c>
      <c r="D24" s="22" t="s">
        <v>29</v>
      </c>
      <c r="E24" s="23"/>
      <c r="F24" s="23"/>
      <c r="G24" s="21" t="s">
        <v>6</v>
      </c>
      <c r="H24" s="24">
        <f t="shared" ref="H24:I24" si="12">2641150-2641150</f>
        <v>0</v>
      </c>
      <c r="I24" s="24">
        <f t="shared" si="12"/>
        <v>0</v>
      </c>
      <c r="J24" s="55">
        <v>2000400</v>
      </c>
      <c r="K24" s="24"/>
      <c r="L24" s="24"/>
      <c r="M24" s="24"/>
      <c r="N24" s="24"/>
      <c r="O24" s="24"/>
      <c r="P24" s="24"/>
      <c r="Q24" s="24"/>
      <c r="R24" s="24"/>
      <c r="S24" s="24"/>
      <c r="T24" s="24"/>
      <c r="U24" s="24">
        <f>SUM(K24:T24)</f>
        <v>0</v>
      </c>
      <c r="V24" s="24">
        <v>2000400</v>
      </c>
    </row>
    <row r="25" spans="2:22" s="44" customFormat="1" ht="35.25" customHeight="1" x14ac:dyDescent="0.25">
      <c r="B25" s="30"/>
      <c r="C25" s="31" t="s">
        <v>25</v>
      </c>
      <c r="D25" s="22" t="s">
        <v>30</v>
      </c>
      <c r="E25" s="23"/>
      <c r="F25" s="23"/>
      <c r="G25" s="21" t="s">
        <v>6</v>
      </c>
      <c r="H25" s="24">
        <v>3295001</v>
      </c>
      <c r="I25" s="24">
        <v>3295002</v>
      </c>
      <c r="J25" s="55">
        <v>300000</v>
      </c>
      <c r="K25" s="24"/>
      <c r="L25" s="24"/>
      <c r="M25" s="24"/>
      <c r="N25" s="24"/>
      <c r="O25" s="24"/>
      <c r="P25" s="24"/>
      <c r="Q25" s="24"/>
      <c r="R25" s="24"/>
      <c r="S25" s="24"/>
      <c r="T25" s="24"/>
      <c r="U25" s="24">
        <f>SUM(K25:T25)</f>
        <v>0</v>
      </c>
      <c r="V25" s="24">
        <v>300000</v>
      </c>
    </row>
    <row r="26" spans="2:22" s="44" customFormat="1" ht="24.95" customHeight="1" x14ac:dyDescent="0.25">
      <c r="B26" s="11"/>
      <c r="C26" s="11"/>
      <c r="D26" s="12" t="s">
        <v>31</v>
      </c>
      <c r="E26" s="12"/>
      <c r="F26" s="12"/>
      <c r="G26" s="12"/>
      <c r="H26" s="13" t="e">
        <f>+#REF!+#REF!+#REF!</f>
        <v>#REF!</v>
      </c>
      <c r="I26" s="13" t="e">
        <f>+#REF!+#REF!+#REF!</f>
        <v>#REF!</v>
      </c>
      <c r="J26" s="56">
        <f>+J22+J17+J12+J10+J7</f>
        <v>67275145</v>
      </c>
      <c r="K26" s="13">
        <f t="shared" ref="K26:V26" si="13">+K22+K17+K12+K10+K7</f>
        <v>0</v>
      </c>
      <c r="L26" s="13">
        <f t="shared" si="13"/>
        <v>0</v>
      </c>
      <c r="M26" s="13">
        <f t="shared" si="13"/>
        <v>0</v>
      </c>
      <c r="N26" s="13">
        <f t="shared" si="13"/>
        <v>0</v>
      </c>
      <c r="O26" s="13">
        <f t="shared" si="13"/>
        <v>0</v>
      </c>
      <c r="P26" s="13">
        <f t="shared" si="13"/>
        <v>0</v>
      </c>
      <c r="Q26" s="13">
        <f t="shared" si="13"/>
        <v>0</v>
      </c>
      <c r="R26" s="13">
        <f t="shared" si="13"/>
        <v>0</v>
      </c>
      <c r="S26" s="13">
        <f t="shared" si="13"/>
        <v>0</v>
      </c>
      <c r="T26" s="13">
        <f t="shared" si="13"/>
        <v>0</v>
      </c>
      <c r="U26" s="13">
        <f t="shared" si="13"/>
        <v>0</v>
      </c>
      <c r="V26" s="13">
        <f t="shared" si="13"/>
        <v>67275145</v>
      </c>
    </row>
    <row r="27" spans="2:22" x14ac:dyDescent="0.25">
      <c r="F27" s="14"/>
      <c r="G27" s="15"/>
    </row>
    <row r="28" spans="2:22" x14ac:dyDescent="0.25">
      <c r="F28" s="14"/>
      <c r="G28" s="15"/>
    </row>
  </sheetData>
  <customSheetViews>
    <customSheetView guid="{AA00A7B5-42C0-4261-A497-D3C11ADE9447}" fitToPage="1" printArea="1" showAutoFilter="1" hiddenColumns="1" topLeftCell="H10">
      <selection activeCell="M17" sqref="M17"/>
      <pageMargins left="0.39370078740157483" right="0.39370078740157483" top="0.59055118110236227" bottom="0.39370078740157483" header="0.31496062992125984" footer="0.31496062992125984"/>
      <printOptions horizontalCentered="1"/>
      <pageSetup paperSize="5" scale="58" orientation="landscape" r:id="rId1"/>
      <autoFilter ref="B7:Y27">
        <filterColumn colId="0" showButton="0"/>
        <filterColumn colId="1" showButton="0"/>
      </autoFilter>
    </customSheetView>
    <customSheetView guid="{6E0C1737-1043-435B-9E59-3495219F1007}" fitToPage="1" printArea="1" showAutoFilter="1" hiddenRows="1" hiddenColumns="1">
      <selection activeCell="M21" sqref="M21"/>
      <pageMargins left="0.39370078740157483" right="0.39370078740157483" top="0.59055118110236227" bottom="0.39370078740157483" header="0.31496062992125984" footer="0.31496062992125984"/>
      <printOptions horizontalCentered="1"/>
      <pageSetup paperSize="5" scale="58" orientation="landscape" r:id="rId2"/>
      <autoFilter ref="A7:Y27">
        <filterColumn colId="1" showButton="0"/>
        <filterColumn colId="2" showButton="0"/>
      </autoFilter>
    </customSheetView>
    <customSheetView guid="{130323B9-C48F-49CC-8F38-3D34DC74059E}" fitToPage="1" showAutoFilter="1" hiddenColumns="1" topLeftCell="B1">
      <selection activeCell="C1" sqref="C1"/>
      <pageMargins left="0.39370078740157483" right="0.39370078740157483" top="0.59055118110236227" bottom="0.39370078740157483" header="0.31496062992125984" footer="0.31496062992125984"/>
      <printOptions horizontalCentered="1"/>
      <pageSetup paperSize="5" scale="58" orientation="landscape" r:id="rId3"/>
      <autoFilter ref="A7:Y27">
        <filterColumn colId="1" showButton="0"/>
        <filterColumn colId="2" showButton="0"/>
      </autoFilter>
    </customSheetView>
    <customSheetView guid="{753F0B97-0748-4ABD-BA61-907B0FA07673}" fitToPage="1" printArea="1" showAutoFilter="1" hiddenColumns="1" topLeftCell="J16">
      <selection activeCell="O22" sqref="O22"/>
      <pageMargins left="0.39370078740157483" right="0.39370078740157483" top="0.59055118110236227" bottom="0.39370078740157483" header="0.31496062992125984" footer="0.31496062992125984"/>
      <printOptions horizontalCentered="1"/>
      <pageSetup paperSize="5" scale="58" orientation="landscape" r:id="rId4"/>
      <autoFilter ref="B7:Y27">
        <filterColumn colId="0" showButton="0"/>
        <filterColumn colId="1" showButton="0"/>
      </autoFilter>
    </customSheetView>
    <customSheetView guid="{C372DE4B-BFC7-4A40-9C02-FCA76BD62C6B}" showPageBreaks="1" fitToPage="1" printArea="1" showAutoFilter="1" hiddenColumns="1" topLeftCell="A17">
      <selection activeCell="I22" sqref="I22"/>
      <pageMargins left="0.39370078740157483" right="0.39370078740157483" top="0.59055118110236227" bottom="0.39370078740157483" header="0.31496062992125984" footer="0.31496062992125984"/>
      <printOptions horizontalCentered="1"/>
      <pageSetup paperSize="5" scale="58" orientation="landscape" r:id="rId5"/>
      <autoFilter ref="B7:Y27">
        <filterColumn colId="0" showButton="0"/>
        <filterColumn colId="1" showButton="0"/>
      </autoFilter>
    </customSheetView>
  </customSheetViews>
  <mergeCells count="7">
    <mergeCell ref="F19:F20"/>
    <mergeCell ref="V5:V6"/>
    <mergeCell ref="B5:D6"/>
    <mergeCell ref="G5:G6"/>
    <mergeCell ref="J5:J6"/>
    <mergeCell ref="U5:U6"/>
    <mergeCell ref="K5:T5"/>
  </mergeCells>
  <hyperlinks>
    <hyperlink ref="J5:J6" r:id="rId6" display="PRESUPUESTO INICIAL APROBADO"/>
  </hyperlinks>
  <printOptions horizontalCentered="1"/>
  <pageMargins left="0.39370078740157483" right="0.39370078740157483" top="0.78740157480314965" bottom="0.39370078740157483" header="0.31496062992125984" footer="0.31496062992125984"/>
  <pageSetup scale="83"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FISDL</vt:lpstr>
      <vt:lpstr>FISDL!Área_de_impresión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ROXANA PATRICIA RODRIGUEZ DE CAÑAS</dc:creator>
  <cp:lastModifiedBy>ROXANA PATRICIA RODRIGUEZ DE CAÑAS</cp:lastModifiedBy>
  <cp:lastPrinted>2017-03-07T22:33:52Z</cp:lastPrinted>
  <dcterms:created xsi:type="dcterms:W3CDTF">2016-08-25T16:19:49Z</dcterms:created>
  <dcterms:modified xsi:type="dcterms:W3CDTF">2017-03-08T16:50:32Z</dcterms:modified>
</cp:coreProperties>
</file>