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do.pena\Desktop\"/>
    </mc:Choice>
  </mc:AlternateContent>
  <bookViews>
    <workbookView xWindow="0" yWindow="0" windowWidth="20490" windowHeight="7455" activeTab="1"/>
  </bookViews>
  <sheets>
    <sheet name="EJECUCION EGRESOS 2017" sheetId="3" r:id="rId1"/>
    <sheet name="EJECUCION INGRESOS MARZO 2017" sheetId="2" r:id="rId2"/>
  </sheets>
  <definedNames>
    <definedName name="_xlnm.Print_Area" localSheetId="0">'EJECUCION EGRESOS 2017'!$A$1:$F$107</definedName>
    <definedName name="_xlnm.Print_Area" localSheetId="1">'EJECUCION INGRESOS MARZO 2017'!$A$1:$F$45</definedName>
    <definedName name="_xlnm.Print_Titles" localSheetId="0">'EJECUCION EGRESOS 2017'!$1:$10</definedName>
  </definedNames>
  <calcPr calcId="152511"/>
</workbook>
</file>

<file path=xl/calcChain.xml><?xml version="1.0" encoding="utf-8"?>
<calcChain xmlns="http://schemas.openxmlformats.org/spreadsheetml/2006/main">
  <c r="F21" i="2" l="1"/>
  <c r="F20" i="2"/>
  <c r="F19" i="2" s="1"/>
  <c r="D34" i="2"/>
  <c r="D33" i="2"/>
  <c r="D32" i="2"/>
  <c r="E34" i="2"/>
  <c r="E33" i="2"/>
  <c r="E19" i="2"/>
  <c r="E20" i="2"/>
  <c r="F32" i="2" l="1"/>
  <c r="F33" i="2"/>
  <c r="F34" i="2"/>
  <c r="F92" i="3"/>
  <c r="E53" i="3" l="1"/>
  <c r="E97" i="3" l="1"/>
  <c r="D97" i="3"/>
  <c r="F74" i="3" l="1"/>
  <c r="E72" i="3"/>
  <c r="D72" i="3"/>
  <c r="F73" i="3"/>
  <c r="F94" i="3" l="1"/>
  <c r="F93" i="3" s="1"/>
  <c r="E93" i="3"/>
  <c r="D93" i="3"/>
  <c r="F91" i="3"/>
  <c r="F90" i="3"/>
  <c r="F89" i="3"/>
  <c r="F88" i="3"/>
  <c r="F87" i="3"/>
  <c r="E86" i="3"/>
  <c r="D86" i="3"/>
  <c r="F84" i="3"/>
  <c r="F83" i="3"/>
  <c r="F82" i="3"/>
  <c r="E81" i="3"/>
  <c r="D81" i="3"/>
  <c r="F80" i="3"/>
  <c r="F79" i="3" s="1"/>
  <c r="E79" i="3"/>
  <c r="D79" i="3"/>
  <c r="F77" i="3"/>
  <c r="F76" i="3"/>
  <c r="F75" i="3"/>
  <c r="F71" i="3"/>
  <c r="F70" i="3"/>
  <c r="F69" i="3"/>
  <c r="F68" i="3"/>
  <c r="E67" i="3"/>
  <c r="D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D53" i="3"/>
  <c r="F52" i="3"/>
  <c r="F51" i="3"/>
  <c r="F50" i="3"/>
  <c r="F49" i="3"/>
  <c r="E48" i="3"/>
  <c r="D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E29" i="3"/>
  <c r="D29" i="3"/>
  <c r="F27" i="3"/>
  <c r="F26" i="3" s="1"/>
  <c r="E26" i="3"/>
  <c r="D26" i="3"/>
  <c r="F25" i="3"/>
  <c r="F24" i="3" s="1"/>
  <c r="E24" i="3"/>
  <c r="D24" i="3"/>
  <c r="F23" i="3"/>
  <c r="F22" i="3" s="1"/>
  <c r="E22" i="3"/>
  <c r="D22" i="3"/>
  <c r="F21" i="3"/>
  <c r="F20" i="3" s="1"/>
  <c r="E20" i="3"/>
  <c r="D20" i="3"/>
  <c r="F19" i="3"/>
  <c r="F18" i="3" s="1"/>
  <c r="E18" i="3"/>
  <c r="D18" i="3"/>
  <c r="F17" i="3"/>
  <c r="F16" i="3"/>
  <c r="F15" i="3"/>
  <c r="E14" i="3"/>
  <c r="D14" i="3"/>
  <c r="F13" i="3"/>
  <c r="E12" i="3"/>
  <c r="D12" i="3"/>
  <c r="F31" i="2"/>
  <c r="E30" i="2"/>
  <c r="E29" i="2" s="1"/>
  <c r="D30" i="2"/>
  <c r="D29" i="2" s="1"/>
  <c r="F28" i="2"/>
  <c r="F27" i="2"/>
  <c r="E27" i="2"/>
  <c r="D27" i="2"/>
  <c r="F26" i="2"/>
  <c r="F25" i="2" s="1"/>
  <c r="E25" i="2"/>
  <c r="D25" i="2"/>
  <c r="F24" i="2"/>
  <c r="E23" i="2"/>
  <c r="D23" i="2"/>
  <c r="F18" i="2"/>
  <c r="F17" i="2" s="1"/>
  <c r="E17" i="2"/>
  <c r="D17" i="2"/>
  <c r="F16" i="2"/>
  <c r="F15" i="2"/>
  <c r="E14" i="2"/>
  <c r="D14" i="2"/>
  <c r="F23" i="2" l="1"/>
  <c r="F30" i="2"/>
  <c r="F29" i="2" s="1"/>
  <c r="F97" i="3"/>
  <c r="D85" i="3"/>
  <c r="F72" i="3"/>
  <c r="F67" i="3"/>
  <c r="D11" i="3"/>
  <c r="E96" i="3"/>
  <c r="E28" i="3"/>
  <c r="E11" i="3"/>
  <c r="E78" i="3"/>
  <c r="E85" i="3"/>
  <c r="E95" i="3" s="1"/>
  <c r="F48" i="3"/>
  <c r="F14" i="3"/>
  <c r="D96" i="3"/>
  <c r="F53" i="3"/>
  <c r="F29" i="3"/>
  <c r="D28" i="3"/>
  <c r="F86" i="3"/>
  <c r="F85" i="3" s="1"/>
  <c r="F81" i="3"/>
  <c r="F78" i="3" s="1"/>
  <c r="F12" i="3"/>
  <c r="D78" i="3"/>
  <c r="E13" i="2"/>
  <c r="D22" i="2"/>
  <c r="E22" i="2"/>
  <c r="E32" i="2" s="1"/>
  <c r="F14" i="2"/>
  <c r="F13" i="2" s="1"/>
  <c r="D13" i="2"/>
  <c r="F22" i="2" l="1"/>
  <c r="F28" i="3"/>
  <c r="D95" i="3"/>
  <c r="F11" i="3"/>
  <c r="F96" i="3"/>
  <c r="F95" i="3" l="1"/>
</calcChain>
</file>

<file path=xl/sharedStrings.xml><?xml version="1.0" encoding="utf-8"?>
<sst xmlns="http://schemas.openxmlformats.org/spreadsheetml/2006/main" count="139" uniqueCount="123">
  <si>
    <t>DIRECCIÓN NACIONAL DE MEDICAMENTOS</t>
  </si>
  <si>
    <t>ESTADO DE EJECUCIÓN PRESUPUESTARIA DE INGRESOS</t>
  </si>
  <si>
    <t>(EN DÓLARES)</t>
  </si>
  <si>
    <t>Institucional</t>
  </si>
  <si>
    <t>CONCEPTO</t>
  </si>
  <si>
    <t>PRESUPUESTO</t>
  </si>
  <si>
    <t>DEVENGADO</t>
  </si>
  <si>
    <t>SALDO PRESUPUESTARIO</t>
  </si>
  <si>
    <t>TASAS Y DERECHOS</t>
  </si>
  <si>
    <t xml:space="preserve">Tasas   </t>
  </si>
  <si>
    <t>Por Servicios de Asistencia Técnica y Uso de Laboratorios</t>
  </si>
  <si>
    <t>Por Servicios de Certificación o Visado de Documentos</t>
  </si>
  <si>
    <t>Derechos</t>
  </si>
  <si>
    <t>Derechos Diversos</t>
  </si>
  <si>
    <t>INGRESOS FINANCIEROS Y OTROS</t>
  </si>
  <si>
    <t>Rendimientos de Títulos y Valores</t>
  </si>
  <si>
    <t>Rentabilidad de Depósitos a Plazos</t>
  </si>
  <si>
    <t>Multas e Intereses por Mora</t>
  </si>
  <si>
    <t>Multas e Intereses Diversos</t>
  </si>
  <si>
    <t>Otros Ingresos no Clasificados</t>
  </si>
  <si>
    <t>Ingresos Diversos</t>
  </si>
  <si>
    <t>SALDOS AÑOS ANTERIORES</t>
  </si>
  <si>
    <t>Saldos Iniciales de Caja y Banco</t>
  </si>
  <si>
    <t>Saldo Inicial en Banco</t>
  </si>
  <si>
    <t xml:space="preserve"> </t>
  </si>
  <si>
    <t>Total Rubro</t>
  </si>
  <si>
    <t>Total Cuenta</t>
  </si>
  <si>
    <t>Total Específico</t>
  </si>
  <si>
    <t>F. _________________________________</t>
  </si>
  <si>
    <t>F. __________________________</t>
  </si>
  <si>
    <t xml:space="preserve">                               JEFE UFI</t>
  </si>
  <si>
    <t xml:space="preserve">                          CONTADOR</t>
  </si>
  <si>
    <r>
      <t>C</t>
    </r>
    <r>
      <rPr>
        <b/>
        <sz val="11"/>
        <color theme="1"/>
        <rFont val="Calibri"/>
        <family val="2"/>
      </rPr>
      <t>Ó</t>
    </r>
    <r>
      <rPr>
        <b/>
        <sz val="11"/>
        <color theme="1"/>
        <rFont val="Calibri"/>
        <family val="2"/>
        <scheme val="minor"/>
      </rPr>
      <t>DIGO</t>
    </r>
  </si>
  <si>
    <t>ESTADO DE EJECUCIÓN PRESUPUESTARIA DE EGRESOS</t>
  </si>
  <si>
    <t>Código</t>
  </si>
  <si>
    <t>Concepto</t>
  </si>
  <si>
    <t>CRÉDITO PRESUPUESTARIO</t>
  </si>
  <si>
    <t>Remuneraciones</t>
  </si>
  <si>
    <t>Remuneraciones Permanentes</t>
  </si>
  <si>
    <t>Dietas</t>
  </si>
  <si>
    <t>Remuneraciones Eventuales</t>
  </si>
  <si>
    <t>Sueldos</t>
  </si>
  <si>
    <t>Aguinaldos</t>
  </si>
  <si>
    <t>Beneficios Adicionales</t>
  </si>
  <si>
    <t>Remuneraciones extraordinarias</t>
  </si>
  <si>
    <t>Horas extraordinarias</t>
  </si>
  <si>
    <t>Contribuciones Patronales a Inst de Seg Social Públicas</t>
  </si>
  <si>
    <t>Por Remuneraciones Eventuales</t>
  </si>
  <si>
    <t>Contribuciones Patronales a Inst de Seg Social Privadas</t>
  </si>
  <si>
    <t>Gastos de Representación</t>
  </si>
  <si>
    <t>Por Prestación de Servicios en el País</t>
  </si>
  <si>
    <t>Indemnizaciones</t>
  </si>
  <si>
    <t>Al personal de Servicios Eventuales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</si>
  <si>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</si>
  <si>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</si>
  <si>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</si>
  <si>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</si>
  <si>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</si>
  <si>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</si>
  <si>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Gaucho</t>
  </si>
  <si>
    <t>Productos Químicos</t>
  </si>
  <si>
    <t>Productos Farmaceúticos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</si>
  <si>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</si>
  <si>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</si>
  <si>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</si>
  <si>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</si>
  <si>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 y uso Médico</t>
  </si>
  <si>
    <t>Materiales de Oficina</t>
  </si>
  <si>
    <t>Materiales Informáticos</t>
  </si>
  <si>
    <r>
      <t xml:space="preserve">Libros, Textos, </t>
    </r>
    <r>
      <rPr>
        <sz val="11"/>
        <color theme="1"/>
        <rFont val="Calibri"/>
        <family val="2"/>
      </rPr>
      <t>Útiles de Enseñanza y Publicaciones</t>
    </r>
  </si>
  <si>
    <t>Herramientas, Repuestos y Accesorios</t>
  </si>
  <si>
    <t>Materiales Eléctricos</t>
  </si>
  <si>
    <t>Bienes de Uso y Consumo Diverso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</si>
  <si>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</si>
  <si>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</si>
  <si>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</si>
  <si>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</si>
  <si>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</si>
  <si>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 Diversos</t>
  </si>
  <si>
    <t>Mantenimiento y Reparaciones de Bienes Muebles</t>
  </si>
  <si>
    <t>Mantenimiento y Reparaciones de Vehículos</t>
  </si>
  <si>
    <t>Servicios de Publicidad</t>
  </si>
  <si>
    <t>Servicios de Vigilancia</t>
  </si>
  <si>
    <t>Sercios de Limpieza y Fumingaciones</t>
  </si>
  <si>
    <t>Servicios de Lavandería y Planchado</t>
  </si>
  <si>
    <t>Servicios de Laboratorios</t>
  </si>
  <si>
    <t>Impresiones, Publicaciones y Reproducciones</t>
  </si>
  <si>
    <t>Arrendamiento de Bienes Muebles</t>
  </si>
  <si>
    <t>Arrendamiento de Bienes Inmuebles</t>
  </si>
  <si>
    <t>Arrendamiento por el uso de Bienes Intangibles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</si>
  <si>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</si>
  <si>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</si>
  <si>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</si>
  <si>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</si>
  <si>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</si>
  <si>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</si>
  <si>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de Capacitación</t>
  </si>
  <si>
    <t>Desarrollos Informáticos</t>
  </si>
  <si>
    <t>Consultorías, Estudios e Investigaciones Diversas</t>
  </si>
  <si>
    <t>Gastos Financieros y Otros</t>
  </si>
  <si>
    <t>Impuestos, Tasas y Derechos</t>
  </si>
  <si>
    <t>Impuestos, Tasas y Derechos Diversos</t>
  </si>
  <si>
    <t>Seguros, Comisiones y Gastos Bancarios Diversos</t>
  </si>
  <si>
    <t>Primas y Gastos de Seguros de Personas</t>
  </si>
  <si>
    <t>Primas y Gastos de Seguros de Bienes</t>
  </si>
  <si>
    <t>Comisiones y Gastos Bancarios</t>
  </si>
  <si>
    <t>Inversiones en Activos Fijos</t>
  </si>
  <si>
    <t>Bienes Muebles</t>
  </si>
  <si>
    <t>Mobiliarios</t>
  </si>
  <si>
    <t>Equipos Médicos y de Laboratorios</t>
  </si>
  <si>
    <t>Equipos Informáticos</t>
  </si>
  <si>
    <t>Vehículos de Transporte</t>
  </si>
  <si>
    <t>Maquinaria y Equipo para apoyo institucional</t>
  </si>
  <si>
    <t>Bienes Muebles Diversos</t>
  </si>
  <si>
    <t>Intangibles</t>
  </si>
  <si>
    <t>Derechos de Propiedad Intelectual</t>
  </si>
  <si>
    <t>Servicios Médicos</t>
  </si>
  <si>
    <t>Servicios de Contabilidad y Auditoría</t>
  </si>
  <si>
    <t>Reporte Acumulado Del 1 de Enero al 30 de Junio del 2017</t>
  </si>
  <si>
    <t>Mantenimientos y Reparaciones de Bienes Inmuebles</t>
  </si>
  <si>
    <t>VENTA DE BIENES Y SERVICIOS</t>
  </si>
  <si>
    <t>Ventas de Desechos y Residuos</t>
  </si>
  <si>
    <t>De Bienes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</si>
</sst>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0" applyNumberFormat="1" applyFill="1"/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44" fontId="0" fillId="0" borderId="0" xfId="0" applyNumberFormat="1" applyFill="1" applyBorder="1"/>
    <xf numFmtId="0" fontId="2" fillId="0" borderId="0" xfId="0" applyFont="1" applyFill="1"/>
    <xf numFmtId="0" fontId="0" fillId="0" borderId="0" xfId="0" applyNumberFormat="1" applyFont="1" applyFill="1" applyBorder="1" applyAlignment="1">
      <alignment horizontal="left"/>
    </xf>
    <xf numFmtId="44" fontId="0" fillId="0" borderId="0" xfId="0" applyNumberFormat="1" applyFont="1" applyFill="1" applyBorder="1" applyAlignment="1">
      <alignment horizontal="right" wrapText="1"/>
    </xf>
    <xf numFmtId="44" fontId="0" fillId="0" borderId="0" xfId="0" applyNumberFormat="1" applyFont="1" applyFill="1" applyBorder="1" applyAlignment="1">
      <alignment wrapText="1"/>
    </xf>
    <xf numFmtId="44" fontId="0" fillId="0" borderId="0" xfId="0" applyNumberFormat="1" applyFont="1" applyFill="1"/>
    <xf numFmtId="0" fontId="0" fillId="0" borderId="4" xfId="0" applyNumberFormat="1" applyFont="1" applyFill="1" applyBorder="1" applyAlignment="1">
      <alignment horizontal="left"/>
    </xf>
    <xf numFmtId="44" fontId="0" fillId="0" borderId="4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4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wrapText="1"/>
    </xf>
    <xf numFmtId="44" fontId="0" fillId="0" borderId="0" xfId="0" applyNumberFormat="1" applyFill="1" applyAlignment="1">
      <alignment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left"/>
    </xf>
    <xf numFmtId="0" fontId="0" fillId="0" borderId="0" xfId="0" applyNumberFormat="1" applyBorder="1"/>
    <xf numFmtId="0" fontId="2" fillId="0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Alignment="1">
      <alignment horizontal="right"/>
    </xf>
    <xf numFmtId="44" fontId="2" fillId="0" borderId="0" xfId="0" applyNumberFormat="1" applyFont="1" applyFill="1"/>
    <xf numFmtId="0" fontId="2" fillId="0" borderId="0" xfId="0" applyFont="1" applyFill="1" applyAlignment="1">
      <alignment horizontal="center"/>
    </xf>
    <xf numFmtId="44" fontId="0" fillId="0" borderId="0" xfId="1" applyNumberFormat="1" applyFont="1" applyFill="1"/>
    <xf numFmtId="44" fontId="0" fillId="2" borderId="0" xfId="0" applyNumberFormat="1" applyFont="1" applyFill="1" applyBorder="1" applyAlignment="1">
      <alignment horizontal="right" wrapText="1"/>
    </xf>
    <xf numFmtId="44" fontId="0" fillId="2" borderId="0" xfId="0" applyNumberFormat="1" applyFont="1" applyFill="1" applyBorder="1" applyAlignment="1">
      <alignment wrapText="1"/>
    </xf>
    <xf numFmtId="44" fontId="0" fillId="2" borderId="4" xfId="0" applyNumberFormat="1" applyFont="1" applyFill="1" applyBorder="1" applyAlignment="1">
      <alignment wrapText="1"/>
    </xf>
    <xf numFmtId="44" fontId="2" fillId="0" borderId="2" xfId="0" applyNumberFormat="1" applyFont="1" applyFill="1" applyBorder="1" applyAlignment="1">
      <alignment horizontal="center" vertical="center" wrapText="1"/>
    </xf>
    <xf numFmtId="4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44" fontId="2" fillId="0" borderId="0" xfId="0" applyNumberFormat="1" applyFont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view="pageBreakPreview" zoomScale="85" zoomScaleNormal="100" zoomScaleSheetLayoutView="85" workbookViewId="0">
      <selection activeCell="E13" sqref="E13:E94"/>
    </sheetView>
  </sheetViews>
  <sheetFormatPr baseColWidth="10" defaultRowHeight="15" x14ac:dyDescent="0.25"/>
  <cols>
    <col min="1" max="1" width="9.28515625" style="15" customWidth="1"/>
    <col min="2" max="2" width="40.42578125" customWidth="1"/>
    <col min="3" max="3" width="13" customWidth="1"/>
    <col min="4" max="6" width="17.85546875" style="1" customWidth="1"/>
  </cols>
  <sheetData>
    <row r="1" spans="1:8" x14ac:dyDescent="0.25">
      <c r="A1" s="44" t="s">
        <v>0</v>
      </c>
      <c r="B1" s="44"/>
      <c r="C1" s="44"/>
      <c r="D1" s="44"/>
      <c r="E1" s="44"/>
      <c r="F1" s="44"/>
    </row>
    <row r="2" spans="1:8" x14ac:dyDescent="0.25">
      <c r="A2" s="44" t="s">
        <v>33</v>
      </c>
      <c r="B2" s="44"/>
      <c r="C2" s="44"/>
      <c r="D2" s="44"/>
      <c r="E2" s="44"/>
      <c r="F2" s="44"/>
    </row>
    <row r="3" spans="1:8" x14ac:dyDescent="0.25">
      <c r="A3" s="44" t="s">
        <v>118</v>
      </c>
      <c r="B3" s="44"/>
      <c r="C3" s="44"/>
      <c r="D3" s="44"/>
      <c r="E3" s="44"/>
      <c r="F3" s="44"/>
    </row>
    <row r="4" spans="1:8" x14ac:dyDescent="0.25">
      <c r="A4" s="44" t="s">
        <v>2</v>
      </c>
      <c r="B4" s="44"/>
      <c r="C4" s="44"/>
      <c r="D4" s="44"/>
      <c r="E4" s="44"/>
      <c r="F4" s="44"/>
    </row>
    <row r="5" spans="1:8" x14ac:dyDescent="0.25">
      <c r="A5" s="23"/>
      <c r="B5" s="24"/>
      <c r="C5" s="24"/>
      <c r="D5" s="4"/>
      <c r="E5" s="4"/>
      <c r="F5" s="4"/>
    </row>
    <row r="6" spans="1:8" x14ac:dyDescent="0.25">
      <c r="A6" s="25" t="s">
        <v>3</v>
      </c>
      <c r="B6" s="24"/>
      <c r="C6" s="24"/>
      <c r="D6" s="4"/>
      <c r="E6" s="4"/>
      <c r="F6" s="4"/>
    </row>
    <row r="7" spans="1:8" x14ac:dyDescent="0.25">
      <c r="A7" s="25"/>
      <c r="B7" s="24"/>
      <c r="C7" s="24"/>
      <c r="D7" s="4"/>
      <c r="E7" s="4"/>
      <c r="F7" s="4"/>
    </row>
    <row r="8" spans="1:8" x14ac:dyDescent="0.25">
      <c r="A8" s="25"/>
      <c r="B8" s="24"/>
      <c r="C8" s="24"/>
      <c r="D8" s="4"/>
      <c r="E8" s="4"/>
      <c r="F8" s="4"/>
    </row>
    <row r="9" spans="1:8" x14ac:dyDescent="0.25">
      <c r="A9" s="25"/>
      <c r="B9" s="24"/>
      <c r="C9" s="24"/>
      <c r="D9" s="4"/>
      <c r="E9" s="4"/>
      <c r="F9" s="4"/>
      <c r="H9" t="s">
        <v>24</v>
      </c>
    </row>
    <row r="10" spans="1:8" ht="30" customHeight="1" x14ac:dyDescent="0.25">
      <c r="A10" s="26" t="s">
        <v>34</v>
      </c>
      <c r="B10" s="27" t="s">
        <v>35</v>
      </c>
      <c r="C10" s="27"/>
      <c r="D10" s="39" t="s">
        <v>36</v>
      </c>
      <c r="E10" s="39" t="s">
        <v>6</v>
      </c>
      <c r="F10" s="40" t="s">
        <v>7</v>
      </c>
    </row>
    <row r="11" spans="1:8" s="29" customFormat="1" x14ac:dyDescent="0.25">
      <c r="A11" s="28">
        <v>51</v>
      </c>
      <c r="B11" s="29" t="s">
        <v>37</v>
      </c>
      <c r="D11" s="1">
        <f>+D12+D14+D20+D22+D24+D26+D18</f>
        <v>4226744.9999999991</v>
      </c>
      <c r="E11" s="1">
        <f t="shared" ref="E11:F11" si="0">+E12+E14+E20+E22+E24+E26+E18</f>
        <v>1929996.4</v>
      </c>
      <c r="F11" s="1">
        <f t="shared" si="0"/>
        <v>2296748.6</v>
      </c>
      <c r="G11" s="1"/>
    </row>
    <row r="12" spans="1:8" s="29" customFormat="1" x14ac:dyDescent="0.25">
      <c r="A12" s="28">
        <v>511</v>
      </c>
      <c r="B12" s="29" t="s">
        <v>38</v>
      </c>
      <c r="D12" s="1">
        <f>+D13</f>
        <v>21800</v>
      </c>
      <c r="E12" s="1">
        <f t="shared" ref="E12:F12" si="1">+E13</f>
        <v>2535</v>
      </c>
      <c r="F12" s="1">
        <f t="shared" si="1"/>
        <v>19265</v>
      </c>
    </row>
    <row r="13" spans="1:8" s="29" customFormat="1" x14ac:dyDescent="0.25">
      <c r="A13" s="28">
        <v>51105</v>
      </c>
      <c r="B13" s="29" t="s">
        <v>39</v>
      </c>
      <c r="D13" s="1">
        <v>21800</v>
      </c>
      <c r="E13" s="1">
        <v>2535</v>
      </c>
      <c r="F13" s="1">
        <f>+D13-E13</f>
        <v>19265</v>
      </c>
    </row>
    <row r="14" spans="1:8" s="29" customFormat="1" x14ac:dyDescent="0.25">
      <c r="A14" s="28">
        <v>512</v>
      </c>
      <c r="B14" s="29" t="s">
        <v>40</v>
      </c>
      <c r="D14" s="1">
        <f>SUM(D15:D17)</f>
        <v>3782566.1999999997</v>
      </c>
      <c r="E14" s="1">
        <f t="shared" ref="E14:F14" si="2">SUM(E15:E17)</f>
        <v>1700664.3</v>
      </c>
      <c r="F14" s="1">
        <f t="shared" si="2"/>
        <v>2081901.9</v>
      </c>
    </row>
    <row r="15" spans="1:8" s="29" customFormat="1" x14ac:dyDescent="0.25">
      <c r="A15" s="28">
        <v>51201</v>
      </c>
      <c r="B15" s="29" t="s">
        <v>41</v>
      </c>
      <c r="D15" s="1">
        <v>2794268.82</v>
      </c>
      <c r="E15" s="1">
        <v>1453376.07</v>
      </c>
      <c r="F15" s="1">
        <f>+D15-E15</f>
        <v>1340892.7499999998</v>
      </c>
    </row>
    <row r="16" spans="1:8" s="29" customFormat="1" x14ac:dyDescent="0.25">
      <c r="A16" s="28">
        <v>51203</v>
      </c>
      <c r="B16" s="29" t="s">
        <v>42</v>
      </c>
      <c r="D16" s="1">
        <v>78670.259999999995</v>
      </c>
      <c r="E16" s="1">
        <v>284.70999999999998</v>
      </c>
      <c r="F16" s="1">
        <f>+D16-E16</f>
        <v>78385.549999999988</v>
      </c>
    </row>
    <row r="17" spans="1:6" s="29" customFormat="1" x14ac:dyDescent="0.25">
      <c r="A17" s="28">
        <v>51207</v>
      </c>
      <c r="B17" s="29" t="s">
        <v>43</v>
      </c>
      <c r="D17" s="1">
        <v>909627.12</v>
      </c>
      <c r="E17" s="1">
        <v>247003.51999999999</v>
      </c>
      <c r="F17" s="1">
        <f>+D17-E17</f>
        <v>662623.6</v>
      </c>
    </row>
    <row r="18" spans="1:6" s="29" customFormat="1" x14ac:dyDescent="0.25">
      <c r="A18" s="28">
        <v>513</v>
      </c>
      <c r="B18" s="29" t="s">
        <v>44</v>
      </c>
      <c r="D18" s="1">
        <f>+D19</f>
        <v>11118.3</v>
      </c>
      <c r="E18" s="1">
        <f>+E19</f>
        <v>5448.93</v>
      </c>
      <c r="F18" s="1">
        <f>+F19</f>
        <v>5669.369999999999</v>
      </c>
    </row>
    <row r="19" spans="1:6" s="29" customFormat="1" x14ac:dyDescent="0.25">
      <c r="A19" s="28">
        <v>51301</v>
      </c>
      <c r="B19" s="29" t="s">
        <v>45</v>
      </c>
      <c r="D19" s="1">
        <v>11118.3</v>
      </c>
      <c r="E19" s="1">
        <v>5448.93</v>
      </c>
      <c r="F19" s="1">
        <f>+D19-E19</f>
        <v>5669.369999999999</v>
      </c>
    </row>
    <row r="20" spans="1:6" s="29" customFormat="1" x14ac:dyDescent="0.25">
      <c r="A20" s="28">
        <v>514</v>
      </c>
      <c r="B20" s="29" t="s">
        <v>46</v>
      </c>
      <c r="D20" s="1">
        <f>SUM(D21)</f>
        <v>162714.03</v>
      </c>
      <c r="E20" s="1">
        <f t="shared" ref="E20:F20" si="3">SUM(E21)</f>
        <v>95952.83</v>
      </c>
      <c r="F20" s="1">
        <f t="shared" si="3"/>
        <v>66761.2</v>
      </c>
    </row>
    <row r="21" spans="1:6" s="29" customFormat="1" x14ac:dyDescent="0.25">
      <c r="A21" s="28">
        <v>51402</v>
      </c>
      <c r="B21" s="29" t="s">
        <v>47</v>
      </c>
      <c r="D21" s="1">
        <v>162714.03</v>
      </c>
      <c r="E21" s="1">
        <v>95952.83</v>
      </c>
      <c r="F21" s="1">
        <f>+D21-E21</f>
        <v>66761.2</v>
      </c>
    </row>
    <row r="22" spans="1:6" s="29" customFormat="1" x14ac:dyDescent="0.25">
      <c r="A22" s="28">
        <v>515</v>
      </c>
      <c r="B22" s="29" t="s">
        <v>48</v>
      </c>
      <c r="D22" s="1">
        <f>SUM(D23)</f>
        <v>188889.8</v>
      </c>
      <c r="E22" s="1">
        <f t="shared" ref="E22:F22" si="4">SUM(E23)</f>
        <v>95138.67</v>
      </c>
      <c r="F22" s="1">
        <f t="shared" si="4"/>
        <v>93751.12999999999</v>
      </c>
    </row>
    <row r="23" spans="1:6" s="29" customFormat="1" x14ac:dyDescent="0.25">
      <c r="A23" s="28">
        <v>51502</v>
      </c>
      <c r="B23" s="29" t="s">
        <v>47</v>
      </c>
      <c r="D23" s="1">
        <v>188889.8</v>
      </c>
      <c r="E23" s="1">
        <v>95138.67</v>
      </c>
      <c r="F23" s="1">
        <f>+D23-E23</f>
        <v>93751.12999999999</v>
      </c>
    </row>
    <row r="24" spans="1:6" s="29" customFormat="1" x14ac:dyDescent="0.25">
      <c r="A24" s="28">
        <v>516</v>
      </c>
      <c r="B24" s="29" t="s">
        <v>49</v>
      </c>
      <c r="D24" s="1">
        <f t="shared" ref="D24:F26" si="5">SUM(D25)</f>
        <v>58800</v>
      </c>
      <c r="E24" s="1">
        <f t="shared" si="5"/>
        <v>29400</v>
      </c>
      <c r="F24" s="1">
        <f t="shared" si="5"/>
        <v>29400</v>
      </c>
    </row>
    <row r="25" spans="1:6" s="29" customFormat="1" x14ac:dyDescent="0.25">
      <c r="A25" s="28">
        <v>51601</v>
      </c>
      <c r="B25" s="29" t="s">
        <v>50</v>
      </c>
      <c r="D25" s="1">
        <v>58800</v>
      </c>
      <c r="E25" s="1">
        <v>29400</v>
      </c>
      <c r="F25" s="1">
        <f>+D25-E25</f>
        <v>29400</v>
      </c>
    </row>
    <row r="26" spans="1:6" s="29" customFormat="1" x14ac:dyDescent="0.25">
      <c r="A26" s="28">
        <v>517</v>
      </c>
      <c r="B26" s="29" t="s">
        <v>51</v>
      </c>
      <c r="D26" s="1">
        <f t="shared" si="5"/>
        <v>856.67</v>
      </c>
      <c r="E26" s="1">
        <f t="shared" si="5"/>
        <v>856.67</v>
      </c>
      <c r="F26" s="1">
        <f t="shared" si="5"/>
        <v>0</v>
      </c>
    </row>
    <row r="27" spans="1:6" s="29" customFormat="1" x14ac:dyDescent="0.25">
      <c r="A27" s="28">
        <v>51702</v>
      </c>
      <c r="B27" s="29" t="s">
        <v>52</v>
      </c>
      <c r="D27" s="1">
        <v>856.67</v>
      </c>
      <c r="E27" s="1">
        <v>856.67</v>
      </c>
      <c r="F27" s="1">
        <f>+D27-E27</f>
        <v>0</v>
      </c>
    </row>
    <row r="28" spans="1:6" s="29" customFormat="1" x14ac:dyDescent="0.25">
      <c r="A28" s="28">
        <v>54</v>
      </c>
      <c r="B28" s="29" t="s">
        <v>53</v>
      </c>
      <c r="D28" s="1">
        <f>+D29+D48+D53+D67+D72</f>
        <v>2305062.5</v>
      </c>
      <c r="E28" s="1">
        <f>+E29+E48+E53+E67+E72</f>
        <v>930916.53999999992</v>
      </c>
      <c r="F28" s="1">
        <f>+F29+F48+F53+F67+F72</f>
        <v>1374145.9600000002</v>
      </c>
    </row>
    <row r="29" spans="1:6" s="29" customFormat="1" x14ac:dyDescent="0.25">
      <c r="A29" s="28">
        <v>541</v>
      </c>
      <c r="B29" s="29" t="s">
        <v>54</v>
      </c>
      <c r="D29" s="1">
        <f t="shared" ref="D29:F29" si="6">SUM(D30:D47)</f>
        <v>439296.34</v>
      </c>
      <c r="E29" s="1">
        <f t="shared" si="6"/>
        <v>97151.909999999989</v>
      </c>
      <c r="F29" s="1">
        <f t="shared" si="6"/>
        <v>342144.43</v>
      </c>
    </row>
    <row r="30" spans="1:6" s="29" customFormat="1" x14ac:dyDescent="0.25">
      <c r="A30" s="28">
        <v>54101</v>
      </c>
      <c r="B30" s="29" t="s">
        <v>55</v>
      </c>
      <c r="D30" s="1">
        <v>22664.22</v>
      </c>
      <c r="E30" s="1">
        <v>16108.59</v>
      </c>
      <c r="F30" s="1">
        <f t="shared" ref="F30:F47" si="7">+D30-E30</f>
        <v>6555.630000000001</v>
      </c>
    </row>
    <row r="31" spans="1:6" s="29" customFormat="1" x14ac:dyDescent="0.25">
      <c r="A31" s="28">
        <v>54103</v>
      </c>
      <c r="B31" s="29" t="s">
        <v>56</v>
      </c>
      <c r="D31" s="1">
        <v>60</v>
      </c>
      <c r="E31" s="1">
        <v>7.5</v>
      </c>
      <c r="F31" s="1">
        <f t="shared" si="7"/>
        <v>52.5</v>
      </c>
    </row>
    <row r="32" spans="1:6" s="29" customFormat="1" x14ac:dyDescent="0.25">
      <c r="A32" s="28">
        <v>54104</v>
      </c>
      <c r="B32" s="29" t="s">
        <v>57</v>
      </c>
      <c r="D32" s="1">
        <v>7984.62</v>
      </c>
      <c r="E32" s="1">
        <v>2031.11</v>
      </c>
      <c r="F32" s="1">
        <f t="shared" si="7"/>
        <v>5953.51</v>
      </c>
    </row>
    <row r="33" spans="1:6" s="29" customFormat="1" x14ac:dyDescent="0.25">
      <c r="A33" s="28">
        <v>54105</v>
      </c>
      <c r="B33" s="29" t="s">
        <v>58</v>
      </c>
      <c r="D33" s="1">
        <v>38697.660000000003</v>
      </c>
      <c r="E33" s="1">
        <v>13758.91</v>
      </c>
      <c r="F33" s="1">
        <f t="shared" si="7"/>
        <v>24938.750000000004</v>
      </c>
    </row>
    <row r="34" spans="1:6" s="29" customFormat="1" x14ac:dyDescent="0.25">
      <c r="A34" s="28">
        <v>54106</v>
      </c>
      <c r="B34" s="29" t="s">
        <v>59</v>
      </c>
      <c r="D34" s="1">
        <v>7.95</v>
      </c>
      <c r="E34" s="1">
        <v>7.95</v>
      </c>
      <c r="F34" s="1">
        <f t="shared" si="7"/>
        <v>0</v>
      </c>
    </row>
    <row r="35" spans="1:6" s="29" customFormat="1" x14ac:dyDescent="0.25">
      <c r="A35" s="28">
        <v>54107</v>
      </c>
      <c r="B35" s="29" t="s">
        <v>60</v>
      </c>
      <c r="D35" s="1">
        <v>41089.440000000002</v>
      </c>
      <c r="E35" s="1">
        <v>6016.15</v>
      </c>
      <c r="F35" s="1">
        <f t="shared" si="7"/>
        <v>35073.29</v>
      </c>
    </row>
    <row r="36" spans="1:6" s="29" customFormat="1" x14ac:dyDescent="0.25">
      <c r="A36" s="28">
        <v>54108</v>
      </c>
      <c r="B36" s="29" t="s">
        <v>61</v>
      </c>
      <c r="D36" s="1">
        <v>331.7</v>
      </c>
      <c r="E36" s="1">
        <v>331.7</v>
      </c>
      <c r="F36" s="1">
        <f t="shared" si="7"/>
        <v>0</v>
      </c>
    </row>
    <row r="37" spans="1:6" s="29" customFormat="1" x14ac:dyDescent="0.25">
      <c r="A37" s="28">
        <v>54109</v>
      </c>
      <c r="B37" s="29" t="s">
        <v>62</v>
      </c>
      <c r="D37" s="1">
        <v>5786.5</v>
      </c>
      <c r="E37" s="1">
        <v>5786.5</v>
      </c>
      <c r="F37" s="1">
        <f t="shared" si="7"/>
        <v>0</v>
      </c>
    </row>
    <row r="38" spans="1:6" s="29" customFormat="1" x14ac:dyDescent="0.25">
      <c r="A38" s="28">
        <v>54110</v>
      </c>
      <c r="B38" s="29" t="s">
        <v>63</v>
      </c>
      <c r="D38" s="1">
        <v>34860</v>
      </c>
      <c r="E38" s="1">
        <v>0</v>
      </c>
      <c r="F38" s="1">
        <f t="shared" si="7"/>
        <v>34860</v>
      </c>
    </row>
    <row r="39" spans="1:6" s="29" customFormat="1" x14ac:dyDescent="0.25">
      <c r="A39" s="28">
        <v>54111</v>
      </c>
      <c r="B39" s="29" t="s">
        <v>64</v>
      </c>
      <c r="D39" s="1">
        <v>245.23</v>
      </c>
      <c r="E39" s="1">
        <v>245.23</v>
      </c>
      <c r="F39" s="1">
        <f t="shared" si="7"/>
        <v>0</v>
      </c>
    </row>
    <row r="40" spans="1:6" s="29" customFormat="1" x14ac:dyDescent="0.25">
      <c r="A40" s="28">
        <v>54112</v>
      </c>
      <c r="B40" s="29" t="s">
        <v>65</v>
      </c>
      <c r="D40" s="1">
        <v>851.27</v>
      </c>
      <c r="E40" s="1">
        <v>581.27</v>
      </c>
      <c r="F40" s="1">
        <f t="shared" si="7"/>
        <v>270</v>
      </c>
    </row>
    <row r="41" spans="1:6" s="29" customFormat="1" x14ac:dyDescent="0.25">
      <c r="A41" s="28">
        <v>54113</v>
      </c>
      <c r="B41" s="29" t="s">
        <v>66</v>
      </c>
      <c r="D41" s="1">
        <v>156970.93</v>
      </c>
      <c r="E41" s="1">
        <v>24441.35</v>
      </c>
      <c r="F41" s="1">
        <f t="shared" si="7"/>
        <v>132529.57999999999</v>
      </c>
    </row>
    <row r="42" spans="1:6" s="29" customFormat="1" x14ac:dyDescent="0.25">
      <c r="A42" s="28">
        <v>54114</v>
      </c>
      <c r="B42" s="29" t="s">
        <v>67</v>
      </c>
      <c r="D42" s="1">
        <v>18659.34</v>
      </c>
      <c r="E42" s="1">
        <v>3558.98</v>
      </c>
      <c r="F42" s="1">
        <f t="shared" si="7"/>
        <v>15100.36</v>
      </c>
    </row>
    <row r="43" spans="1:6" s="29" customFormat="1" x14ac:dyDescent="0.25">
      <c r="A43" s="28">
        <v>54115</v>
      </c>
      <c r="B43" s="29" t="s">
        <v>68</v>
      </c>
      <c r="D43" s="1">
        <v>31826.49</v>
      </c>
      <c r="E43" s="1">
        <v>6801.7</v>
      </c>
      <c r="F43" s="1">
        <f t="shared" si="7"/>
        <v>25024.79</v>
      </c>
    </row>
    <row r="44" spans="1:6" s="29" customFormat="1" x14ac:dyDescent="0.25">
      <c r="A44" s="28">
        <v>54116</v>
      </c>
      <c r="B44" s="29" t="s">
        <v>69</v>
      </c>
      <c r="D44" s="1">
        <v>6521.5</v>
      </c>
      <c r="E44" s="1">
        <v>1272.5</v>
      </c>
      <c r="F44" s="1">
        <f t="shared" si="7"/>
        <v>5249</v>
      </c>
    </row>
    <row r="45" spans="1:6" s="29" customFormat="1" x14ac:dyDescent="0.25">
      <c r="A45" s="28">
        <v>54118</v>
      </c>
      <c r="B45" s="29" t="s">
        <v>70</v>
      </c>
      <c r="D45" s="1">
        <v>47623.76</v>
      </c>
      <c r="E45" s="1">
        <v>2087.7600000000002</v>
      </c>
      <c r="F45" s="1">
        <f t="shared" si="7"/>
        <v>45536</v>
      </c>
    </row>
    <row r="46" spans="1:6" s="29" customFormat="1" x14ac:dyDescent="0.25">
      <c r="A46" s="28">
        <v>54119</v>
      </c>
      <c r="B46" s="29" t="s">
        <v>71</v>
      </c>
      <c r="D46" s="1">
        <v>5324.32</v>
      </c>
      <c r="E46" s="1">
        <v>5104.32</v>
      </c>
      <c r="F46" s="1">
        <f t="shared" si="7"/>
        <v>220</v>
      </c>
    </row>
    <row r="47" spans="1:6" s="29" customFormat="1" x14ac:dyDescent="0.25">
      <c r="A47" s="28">
        <v>54199</v>
      </c>
      <c r="B47" s="29" t="s">
        <v>72</v>
      </c>
      <c r="D47" s="1">
        <v>19791.41</v>
      </c>
      <c r="E47" s="1">
        <v>9010.39</v>
      </c>
      <c r="F47" s="1">
        <f t="shared" si="7"/>
        <v>10781.02</v>
      </c>
    </row>
    <row r="48" spans="1:6" s="29" customFormat="1" x14ac:dyDescent="0.25">
      <c r="A48" s="28">
        <v>542</v>
      </c>
      <c r="B48" s="29" t="s">
        <v>73</v>
      </c>
      <c r="D48" s="1">
        <f>SUM(D49:D52)</f>
        <v>258295.64</v>
      </c>
      <c r="E48" s="1">
        <f t="shared" ref="E48:F48" si="8">SUM(E49:E52)</f>
        <v>107819.04999999999</v>
      </c>
      <c r="F48" s="1">
        <f t="shared" si="8"/>
        <v>150476.59</v>
      </c>
    </row>
    <row r="49" spans="1:6" s="29" customFormat="1" x14ac:dyDescent="0.25">
      <c r="A49" s="28">
        <v>54201</v>
      </c>
      <c r="B49" s="29" t="s">
        <v>74</v>
      </c>
      <c r="D49" s="1">
        <v>156000</v>
      </c>
      <c r="E49" s="1">
        <v>69102</v>
      </c>
      <c r="F49" s="1">
        <f>+D49-E49</f>
        <v>86898</v>
      </c>
    </row>
    <row r="50" spans="1:6" s="29" customFormat="1" x14ac:dyDescent="0.25">
      <c r="A50" s="28">
        <v>54202</v>
      </c>
      <c r="B50" s="29" t="s">
        <v>75</v>
      </c>
      <c r="D50" s="1">
        <v>12000</v>
      </c>
      <c r="E50" s="1">
        <v>6171.87</v>
      </c>
      <c r="F50" s="1">
        <f>+D50-E50</f>
        <v>5828.13</v>
      </c>
    </row>
    <row r="51" spans="1:6" s="29" customFormat="1" x14ac:dyDescent="0.25">
      <c r="A51" s="28">
        <v>54203</v>
      </c>
      <c r="B51" s="29" t="s">
        <v>76</v>
      </c>
      <c r="D51" s="1">
        <v>90295.64</v>
      </c>
      <c r="E51" s="1">
        <v>32545.18</v>
      </c>
      <c r="F51" s="1">
        <f>+D51-E51</f>
        <v>57750.46</v>
      </c>
    </row>
    <row r="52" spans="1:6" s="29" customFormat="1" hidden="1" x14ac:dyDescent="0.25">
      <c r="A52" s="28">
        <v>54204</v>
      </c>
      <c r="B52" s="29" t="s">
        <v>77</v>
      </c>
      <c r="D52" s="1"/>
      <c r="E52" s="1"/>
      <c r="F52" s="1">
        <f>+D52-E52</f>
        <v>0</v>
      </c>
    </row>
    <row r="53" spans="1:6" s="29" customFormat="1" x14ac:dyDescent="0.25">
      <c r="A53" s="28">
        <v>543</v>
      </c>
      <c r="B53" s="29" t="s">
        <v>78</v>
      </c>
      <c r="D53" s="1">
        <f>SUM(D54:D66)</f>
        <v>1525364.52</v>
      </c>
      <c r="E53" s="1">
        <f>SUM(E54:E66)</f>
        <v>693978.2</v>
      </c>
      <c r="F53" s="1">
        <f>SUM(F54:F66)</f>
        <v>831386.32000000007</v>
      </c>
    </row>
    <row r="54" spans="1:6" s="29" customFormat="1" x14ac:dyDescent="0.25">
      <c r="A54" s="28">
        <v>54301</v>
      </c>
      <c r="B54" s="29" t="s">
        <v>79</v>
      </c>
      <c r="D54" s="1">
        <v>82201.490000000005</v>
      </c>
      <c r="E54" s="1">
        <v>24925.3</v>
      </c>
      <c r="F54" s="1">
        <f t="shared" ref="F54:F66" si="9">+D54-E54</f>
        <v>57276.19</v>
      </c>
    </row>
    <row r="55" spans="1:6" s="29" customFormat="1" x14ac:dyDescent="0.25">
      <c r="A55" s="28">
        <v>54302</v>
      </c>
      <c r="B55" s="29" t="s">
        <v>80</v>
      </c>
      <c r="D55" s="1">
        <v>10979.74</v>
      </c>
      <c r="E55" s="1">
        <v>3588.78</v>
      </c>
      <c r="F55" s="1">
        <f t="shared" si="9"/>
        <v>7390.9599999999991</v>
      </c>
    </row>
    <row r="56" spans="1:6" s="29" customFormat="1" x14ac:dyDescent="0.25">
      <c r="A56" s="28">
        <v>54303</v>
      </c>
      <c r="B56" s="29" t="s">
        <v>119</v>
      </c>
      <c r="D56" s="1">
        <v>4530.96</v>
      </c>
      <c r="E56" s="1">
        <v>4530.96</v>
      </c>
      <c r="F56" s="1">
        <f t="shared" si="9"/>
        <v>0</v>
      </c>
    </row>
    <row r="57" spans="1:6" s="29" customFormat="1" x14ac:dyDescent="0.25">
      <c r="A57" s="28">
        <v>54305</v>
      </c>
      <c r="B57" s="29" t="s">
        <v>81</v>
      </c>
      <c r="D57" s="1">
        <v>487329.46</v>
      </c>
      <c r="E57" s="1">
        <v>216927.86</v>
      </c>
      <c r="F57" s="1">
        <f t="shared" si="9"/>
        <v>270401.60000000003</v>
      </c>
    </row>
    <row r="58" spans="1:6" s="29" customFormat="1" x14ac:dyDescent="0.25">
      <c r="A58" s="28">
        <v>54306</v>
      </c>
      <c r="B58" s="29" t="s">
        <v>82</v>
      </c>
      <c r="D58" s="1">
        <v>46638.5</v>
      </c>
      <c r="E58" s="1">
        <v>14894.04</v>
      </c>
      <c r="F58" s="1">
        <f t="shared" si="9"/>
        <v>31744.46</v>
      </c>
    </row>
    <row r="59" spans="1:6" s="29" customFormat="1" x14ac:dyDescent="0.25">
      <c r="A59" s="28">
        <v>54307</v>
      </c>
      <c r="B59" s="29" t="s">
        <v>83</v>
      </c>
      <c r="D59" s="1">
        <v>38753.599999999999</v>
      </c>
      <c r="E59" s="1">
        <v>4713.99</v>
      </c>
      <c r="F59" s="1">
        <f t="shared" si="9"/>
        <v>34039.61</v>
      </c>
    </row>
    <row r="60" spans="1:6" s="29" customFormat="1" hidden="1" x14ac:dyDescent="0.25">
      <c r="A60" s="28">
        <v>54308</v>
      </c>
      <c r="B60" s="29" t="s">
        <v>84</v>
      </c>
      <c r="D60" s="1"/>
      <c r="E60" s="1"/>
      <c r="F60" s="1">
        <f t="shared" si="9"/>
        <v>0</v>
      </c>
    </row>
    <row r="61" spans="1:6" s="29" customFormat="1" x14ac:dyDescent="0.25">
      <c r="A61" s="28">
        <v>54309</v>
      </c>
      <c r="B61" s="29" t="s">
        <v>85</v>
      </c>
      <c r="D61" s="1">
        <v>3113.58</v>
      </c>
      <c r="E61" s="1">
        <v>473.58</v>
      </c>
      <c r="F61" s="1">
        <f t="shared" si="9"/>
        <v>2640</v>
      </c>
    </row>
    <row r="62" spans="1:6" s="29" customFormat="1" x14ac:dyDescent="0.25">
      <c r="A62" s="28">
        <v>54313</v>
      </c>
      <c r="B62" s="29" t="s">
        <v>86</v>
      </c>
      <c r="D62" s="1">
        <v>16710.79</v>
      </c>
      <c r="E62" s="1">
        <v>15310.79</v>
      </c>
      <c r="F62" s="1">
        <f t="shared" si="9"/>
        <v>1400</v>
      </c>
    </row>
    <row r="63" spans="1:6" s="29" customFormat="1" x14ac:dyDescent="0.25">
      <c r="A63" s="28">
        <v>54316</v>
      </c>
      <c r="B63" s="29" t="s">
        <v>87</v>
      </c>
      <c r="D63" s="1">
        <v>40995</v>
      </c>
      <c r="E63" s="1">
        <v>17525.900000000001</v>
      </c>
      <c r="F63" s="1">
        <f t="shared" si="9"/>
        <v>23469.1</v>
      </c>
    </row>
    <row r="64" spans="1:6" s="29" customFormat="1" x14ac:dyDescent="0.25">
      <c r="A64" s="28">
        <v>54317</v>
      </c>
      <c r="B64" s="29" t="s">
        <v>88</v>
      </c>
      <c r="D64" s="1">
        <v>703278</v>
      </c>
      <c r="E64" s="1">
        <v>353028</v>
      </c>
      <c r="F64" s="1">
        <f t="shared" si="9"/>
        <v>350250</v>
      </c>
    </row>
    <row r="65" spans="1:6" s="29" customFormat="1" x14ac:dyDescent="0.25">
      <c r="A65" s="28">
        <v>54318</v>
      </c>
      <c r="B65" s="29" t="s">
        <v>89</v>
      </c>
      <c r="D65" s="1">
        <v>2400</v>
      </c>
      <c r="E65" s="1">
        <v>308</v>
      </c>
      <c r="F65" s="1">
        <f t="shared" si="9"/>
        <v>2092</v>
      </c>
    </row>
    <row r="66" spans="1:6" s="29" customFormat="1" x14ac:dyDescent="0.25">
      <c r="A66" s="28">
        <v>54399</v>
      </c>
      <c r="B66" s="29" t="s">
        <v>78</v>
      </c>
      <c r="D66" s="1">
        <v>88433.4</v>
      </c>
      <c r="E66" s="1">
        <v>37751</v>
      </c>
      <c r="F66" s="1">
        <f t="shared" si="9"/>
        <v>50682.399999999994</v>
      </c>
    </row>
    <row r="67" spans="1:6" s="29" customFormat="1" x14ac:dyDescent="0.25">
      <c r="A67" s="28">
        <v>544</v>
      </c>
      <c r="B67" s="29" t="s">
        <v>90</v>
      </c>
      <c r="D67" s="1">
        <f>SUM(D68:D71)</f>
        <v>50500</v>
      </c>
      <c r="E67" s="1">
        <f t="shared" ref="E67:F67" si="10">SUM(E68:E71)</f>
        <v>21919.38</v>
      </c>
      <c r="F67" s="1">
        <f t="shared" si="10"/>
        <v>28580.62</v>
      </c>
    </row>
    <row r="68" spans="1:6" s="29" customFormat="1" x14ac:dyDescent="0.25">
      <c r="A68" s="28">
        <v>54401</v>
      </c>
      <c r="B68" s="29" t="s">
        <v>91</v>
      </c>
      <c r="D68" s="1">
        <v>63.25</v>
      </c>
      <c r="E68" s="1">
        <v>0</v>
      </c>
      <c r="F68" s="1">
        <f>+D68-E68</f>
        <v>63.25</v>
      </c>
    </row>
    <row r="69" spans="1:6" s="29" customFormat="1" x14ac:dyDescent="0.25">
      <c r="A69" s="28">
        <v>54402</v>
      </c>
      <c r="B69" s="29" t="s">
        <v>92</v>
      </c>
      <c r="D69" s="1">
        <v>12975.75</v>
      </c>
      <c r="E69" s="1">
        <v>2472.38</v>
      </c>
      <c r="F69" s="1">
        <f>+D69-E69</f>
        <v>10503.369999999999</v>
      </c>
    </row>
    <row r="70" spans="1:6" s="29" customFormat="1" x14ac:dyDescent="0.25">
      <c r="A70" s="28">
        <v>54403</v>
      </c>
      <c r="B70" s="29" t="s">
        <v>93</v>
      </c>
      <c r="D70" s="1">
        <v>8138</v>
      </c>
      <c r="E70" s="1">
        <v>2044</v>
      </c>
      <c r="F70" s="1">
        <f>+D70-E70</f>
        <v>6094</v>
      </c>
    </row>
    <row r="71" spans="1:6" s="29" customFormat="1" x14ac:dyDescent="0.25">
      <c r="A71" s="28">
        <v>54404</v>
      </c>
      <c r="B71" s="29" t="s">
        <v>94</v>
      </c>
      <c r="D71" s="1">
        <v>29323</v>
      </c>
      <c r="E71" s="1">
        <v>17403</v>
      </c>
      <c r="F71" s="1">
        <f>+D71-E71</f>
        <v>11920</v>
      </c>
    </row>
    <row r="72" spans="1:6" s="29" customFormat="1" x14ac:dyDescent="0.25">
      <c r="A72" s="28">
        <v>545</v>
      </c>
      <c r="B72" s="29" t="s">
        <v>95</v>
      </c>
      <c r="D72" s="1">
        <f>SUM(D73:D77)</f>
        <v>31606</v>
      </c>
      <c r="E72" s="1">
        <f t="shared" ref="E72:F72" si="11">SUM(E73:E77)</f>
        <v>10048</v>
      </c>
      <c r="F72" s="1">
        <f t="shared" si="11"/>
        <v>21558</v>
      </c>
    </row>
    <row r="73" spans="1:6" s="29" customFormat="1" x14ac:dyDescent="0.25">
      <c r="A73" s="28">
        <v>54501</v>
      </c>
      <c r="B73" s="29" t="s">
        <v>116</v>
      </c>
      <c r="D73" s="1">
        <v>4800</v>
      </c>
      <c r="E73" s="1">
        <v>4800</v>
      </c>
      <c r="F73" s="1">
        <f>+D73-E73</f>
        <v>0</v>
      </c>
    </row>
    <row r="74" spans="1:6" s="29" customFormat="1" hidden="1" x14ac:dyDescent="0.25">
      <c r="A74" s="28">
        <v>54504</v>
      </c>
      <c r="B74" s="29" t="s">
        <v>117</v>
      </c>
      <c r="D74" s="1"/>
      <c r="E74" s="1"/>
      <c r="F74" s="1">
        <f>+D74-E74</f>
        <v>0</v>
      </c>
    </row>
    <row r="75" spans="1:6" s="29" customFormat="1" x14ac:dyDescent="0.25">
      <c r="A75" s="28">
        <v>54505</v>
      </c>
      <c r="B75" s="29" t="s">
        <v>96</v>
      </c>
      <c r="D75" s="1">
        <v>20396</v>
      </c>
      <c r="E75" s="1">
        <v>3748</v>
      </c>
      <c r="F75" s="1">
        <f>+D75-E75</f>
        <v>16648</v>
      </c>
    </row>
    <row r="76" spans="1:6" s="29" customFormat="1" x14ac:dyDescent="0.25">
      <c r="A76" s="28">
        <v>54507</v>
      </c>
      <c r="B76" s="29" t="s">
        <v>97</v>
      </c>
      <c r="D76" s="1">
        <v>4410</v>
      </c>
      <c r="E76" s="1">
        <v>1500</v>
      </c>
      <c r="F76" s="1">
        <f>+D76-E76</f>
        <v>2910</v>
      </c>
    </row>
    <row r="77" spans="1:6" s="29" customFormat="1" x14ac:dyDescent="0.25">
      <c r="A77" s="28">
        <v>54599</v>
      </c>
      <c r="B77" s="29" t="s">
        <v>98</v>
      </c>
      <c r="D77" s="1">
        <v>2000</v>
      </c>
      <c r="E77" s="1">
        <v>0</v>
      </c>
      <c r="F77" s="1">
        <f>+D77-E77</f>
        <v>2000</v>
      </c>
    </row>
    <row r="78" spans="1:6" s="29" customFormat="1" x14ac:dyDescent="0.25">
      <c r="A78" s="28">
        <v>55</v>
      </c>
      <c r="B78" s="29" t="s">
        <v>99</v>
      </c>
      <c r="D78" s="1">
        <f>+D79+D81</f>
        <v>222180</v>
      </c>
      <c r="E78" s="1">
        <f>+E79+E81</f>
        <v>171892.75000000003</v>
      </c>
      <c r="F78" s="1">
        <f>+F79+F81</f>
        <v>50287.249999999985</v>
      </c>
    </row>
    <row r="79" spans="1:6" s="29" customFormat="1" x14ac:dyDescent="0.25">
      <c r="A79" s="28">
        <v>555</v>
      </c>
      <c r="B79" s="29" t="s">
        <v>100</v>
      </c>
      <c r="D79" s="1">
        <f>D80</f>
        <v>700</v>
      </c>
      <c r="E79" s="1">
        <f t="shared" ref="E79:F79" si="12">E80</f>
        <v>558.16</v>
      </c>
      <c r="F79" s="1">
        <f t="shared" si="12"/>
        <v>141.84000000000003</v>
      </c>
    </row>
    <row r="80" spans="1:6" s="29" customFormat="1" x14ac:dyDescent="0.25">
      <c r="A80" s="28">
        <v>55599</v>
      </c>
      <c r="B80" s="29" t="s">
        <v>101</v>
      </c>
      <c r="D80" s="1">
        <v>700</v>
      </c>
      <c r="E80" s="1">
        <v>558.16</v>
      </c>
      <c r="F80" s="1">
        <f>+D80-E80</f>
        <v>141.84000000000003</v>
      </c>
    </row>
    <row r="81" spans="1:6" s="29" customFormat="1" x14ac:dyDescent="0.25">
      <c r="A81" s="28">
        <v>556</v>
      </c>
      <c r="B81" s="29" t="s">
        <v>102</v>
      </c>
      <c r="D81" s="1">
        <f>SUM(D82:D84)</f>
        <v>221480</v>
      </c>
      <c r="E81" s="1">
        <f>SUM(E82:E84)</f>
        <v>171334.59000000003</v>
      </c>
      <c r="F81" s="1">
        <f>SUM(F82:F84)</f>
        <v>50145.409999999989</v>
      </c>
    </row>
    <row r="82" spans="1:6" s="29" customFormat="1" x14ac:dyDescent="0.25">
      <c r="A82" s="28">
        <v>55601</v>
      </c>
      <c r="B82" s="29" t="s">
        <v>103</v>
      </c>
      <c r="D82" s="1">
        <v>199180</v>
      </c>
      <c r="E82" s="1">
        <v>149595.20000000001</v>
      </c>
      <c r="F82" s="1">
        <f>+D82-E82</f>
        <v>49584.799999999988</v>
      </c>
    </row>
    <row r="83" spans="1:6" s="29" customFormat="1" x14ac:dyDescent="0.25">
      <c r="A83" s="28">
        <v>55602</v>
      </c>
      <c r="B83" s="29" t="s">
        <v>104</v>
      </c>
      <c r="D83" s="1">
        <v>22275</v>
      </c>
      <c r="E83" s="1">
        <v>21714.39</v>
      </c>
      <c r="F83" s="1">
        <f>+D83-E83</f>
        <v>560.61000000000058</v>
      </c>
    </row>
    <row r="84" spans="1:6" s="29" customFormat="1" x14ac:dyDescent="0.25">
      <c r="A84" s="28">
        <v>55603</v>
      </c>
      <c r="B84" s="29" t="s">
        <v>105</v>
      </c>
      <c r="D84" s="1">
        <v>25</v>
      </c>
      <c r="E84" s="1">
        <v>25</v>
      </c>
      <c r="F84" s="1">
        <f>+D84-E84</f>
        <v>0</v>
      </c>
    </row>
    <row r="85" spans="1:6" s="29" customFormat="1" x14ac:dyDescent="0.25">
      <c r="A85" s="28">
        <v>61</v>
      </c>
      <c r="B85" s="29" t="s">
        <v>106</v>
      </c>
      <c r="D85" s="1">
        <f>+D86+D93</f>
        <v>49550</v>
      </c>
      <c r="E85" s="1">
        <f>+E86+E93</f>
        <v>13143.34</v>
      </c>
      <c r="F85" s="1">
        <f>+F86+F93</f>
        <v>36406.660000000003</v>
      </c>
    </row>
    <row r="86" spans="1:6" s="29" customFormat="1" x14ac:dyDescent="0.25">
      <c r="A86" s="28">
        <v>611</v>
      </c>
      <c r="B86" s="29" t="s">
        <v>107</v>
      </c>
      <c r="D86" s="1">
        <f>SUM(D87:D92)</f>
        <v>42617.21</v>
      </c>
      <c r="E86" s="1">
        <f>SUM(E87:E92)</f>
        <v>9403.7999999999993</v>
      </c>
      <c r="F86" s="1">
        <f>SUM(F87:F92)</f>
        <v>33213.410000000003</v>
      </c>
    </row>
    <row r="87" spans="1:6" s="29" customFormat="1" x14ac:dyDescent="0.25">
      <c r="A87" s="28">
        <v>61101</v>
      </c>
      <c r="B87" s="29" t="s">
        <v>108</v>
      </c>
      <c r="D87" s="1">
        <v>3850</v>
      </c>
      <c r="E87" s="1">
        <v>3850</v>
      </c>
      <c r="F87" s="1">
        <f t="shared" ref="F87:F92" si="13">+D87-E87</f>
        <v>0</v>
      </c>
    </row>
    <row r="88" spans="1:6" s="29" customFormat="1" x14ac:dyDescent="0.25">
      <c r="A88" s="28">
        <v>61103</v>
      </c>
      <c r="B88" s="29" t="s">
        <v>109</v>
      </c>
      <c r="D88" s="1">
        <v>4037.41</v>
      </c>
      <c r="E88" s="1">
        <v>1599</v>
      </c>
      <c r="F88" s="1">
        <f t="shared" si="13"/>
        <v>2438.41</v>
      </c>
    </row>
    <row r="89" spans="1:6" s="29" customFormat="1" x14ac:dyDescent="0.25">
      <c r="A89" s="28">
        <v>61104</v>
      </c>
      <c r="B89" s="29" t="s">
        <v>110</v>
      </c>
      <c r="D89" s="1">
        <v>579.79999999999995</v>
      </c>
      <c r="E89" s="1">
        <v>579.79999999999995</v>
      </c>
      <c r="F89" s="1">
        <f t="shared" si="13"/>
        <v>0</v>
      </c>
    </row>
    <row r="90" spans="1:6" s="29" customFormat="1" x14ac:dyDescent="0.25">
      <c r="A90" s="28">
        <v>61105</v>
      </c>
      <c r="B90" s="29" t="s">
        <v>111</v>
      </c>
      <c r="D90" s="1">
        <v>30775</v>
      </c>
      <c r="E90" s="1">
        <v>0</v>
      </c>
      <c r="F90" s="1">
        <f t="shared" si="13"/>
        <v>30775</v>
      </c>
    </row>
    <row r="91" spans="1:6" s="29" customFormat="1" x14ac:dyDescent="0.25">
      <c r="A91" s="28">
        <v>61110</v>
      </c>
      <c r="B91" s="29" t="s">
        <v>112</v>
      </c>
      <c r="D91" s="1">
        <v>3375</v>
      </c>
      <c r="E91" s="1">
        <v>3375</v>
      </c>
      <c r="F91" s="1">
        <f t="shared" si="13"/>
        <v>0</v>
      </c>
    </row>
    <row r="92" spans="1:6" s="29" customFormat="1" hidden="1" x14ac:dyDescent="0.25">
      <c r="A92" s="28">
        <v>61199</v>
      </c>
      <c r="B92" s="29" t="s">
        <v>113</v>
      </c>
      <c r="D92" s="1"/>
      <c r="E92" s="1"/>
      <c r="F92" s="1">
        <f t="shared" si="13"/>
        <v>0</v>
      </c>
    </row>
    <row r="93" spans="1:6" s="29" customFormat="1" x14ac:dyDescent="0.25">
      <c r="A93" s="28">
        <v>614</v>
      </c>
      <c r="B93" s="29" t="s">
        <v>114</v>
      </c>
      <c r="D93" s="1">
        <f>SUM(D94:D94)</f>
        <v>6932.79</v>
      </c>
      <c r="E93" s="1">
        <f>SUM(E94:E94)</f>
        <v>3739.54</v>
      </c>
      <c r="F93" s="1">
        <f>SUM(F94:F94)</f>
        <v>3193.25</v>
      </c>
    </row>
    <row r="94" spans="1:6" s="29" customFormat="1" x14ac:dyDescent="0.25">
      <c r="A94" s="28">
        <v>61403</v>
      </c>
      <c r="B94" s="29" t="s">
        <v>115</v>
      </c>
      <c r="D94" s="1">
        <v>6932.79</v>
      </c>
      <c r="E94" s="1">
        <v>3739.54</v>
      </c>
      <c r="F94" s="1">
        <f>+D94-E94</f>
        <v>3193.25</v>
      </c>
    </row>
    <row r="95" spans="1:6" s="31" customFormat="1" x14ac:dyDescent="0.25">
      <c r="A95" s="30"/>
      <c r="C95" s="32" t="s">
        <v>25</v>
      </c>
      <c r="D95" s="33">
        <f>+D11+D28+D78+D85</f>
        <v>6803537.4999999991</v>
      </c>
      <c r="E95" s="33">
        <f>+E11+E28+E78+E85</f>
        <v>3045949.03</v>
      </c>
      <c r="F95" s="33">
        <f>+F11+F28+F78+F85</f>
        <v>3757588.4700000007</v>
      </c>
    </row>
    <row r="96" spans="1:6" s="29" customFormat="1" x14ac:dyDescent="0.25">
      <c r="A96" s="28"/>
      <c r="C96" s="32" t="s">
        <v>26</v>
      </c>
      <c r="D96" s="33">
        <f>+D12+D14+D20+D22+D24+D29+D48+D53+D67+D72+D79+D81+D86+D93+D26+D18</f>
        <v>6803537.4999999991</v>
      </c>
      <c r="E96" s="33">
        <f>+E12+E14+E20+E22+E24+E29+E48+E53+E67+E72+E79+E81+E86+E93+E26+E18</f>
        <v>3045949.03</v>
      </c>
      <c r="F96" s="33">
        <f>+F12+F14+F20+F22+F24+F29+F48+F53+F67+F72+F79+F81+F86+F93+F26+F18</f>
        <v>3757588.4700000007</v>
      </c>
    </row>
    <row r="97" spans="1:6" s="29" customFormat="1" x14ac:dyDescent="0.25">
      <c r="A97" s="28"/>
      <c r="C97" s="32" t="s">
        <v>27</v>
      </c>
      <c r="D97" s="33">
        <f>+D13+D15+D16+D21+D23+D25+D27+D30+D31+D32+D33+D35+D36+D37+D38+D39+D40+D41+D42+D43+D44+D45+D46+D47+D49+D50+D51+D52+D54+D55+D56+D57+D58+D59+D60+D61+D62+D63+D64+D66+D68+D69+D70+D71+D75+D76+D77+D80+D82+D83+D84+D87+D88+D89+D92+D94+D17+D34+D91+D19+D90+D65+D73+D74</f>
        <v>6803537.5000000009</v>
      </c>
      <c r="E97" s="33">
        <f>+E13+E15+E16+E21+E23+E25+E27+E30+E31+E32+E33+E35+E36+E37+E38+E39+E40+E41+E42+E43+E44+E45+E46+E47+E49+E50+E51+E52+E54+E55+E56+E57+E58+E59+E60+E61+E62+E63+E64+E66+E68+E69+E70+E71+E75+E76+E77+E80+E82+E83+E84+E87+E88+E89+E92+E94+E17+E34+E91+E19+E90+E65+E73+E74</f>
        <v>3045949.0300000007</v>
      </c>
      <c r="F97" s="33">
        <f>+F13+F15+F16+F21+F23+F25+F27+F30+F31+F32+F33+F35+F36+F37+F38+F39+F40+F41+F42+F43+F44+F45+F46+F47+F49+F50+F51+F52+F54+F55+F56+F57+F58+F59+F60+F61+F62+F63+F64+F66+F68+F69+F70+F71+F75+F76+F77+F80+F82+F83+F84+F87+F88+F89+F92+F94+F17+F34+F91+F19+F90+F65+F73+F74</f>
        <v>3757588.4699999997</v>
      </c>
    </row>
    <row r="98" spans="1:6" s="29" customFormat="1" x14ac:dyDescent="0.25">
      <c r="A98" s="28"/>
      <c r="B98" s="34"/>
      <c r="C98" s="34"/>
      <c r="D98" s="35"/>
      <c r="E98" s="35"/>
      <c r="F98" s="1"/>
    </row>
    <row r="105" spans="1:6" x14ac:dyDescent="0.25">
      <c r="A105" s="15" t="s">
        <v>28</v>
      </c>
      <c r="E105" s="1" t="s">
        <v>29</v>
      </c>
    </row>
    <row r="106" spans="1:6" x14ac:dyDescent="0.25">
      <c r="A106" s="15" t="s">
        <v>30</v>
      </c>
      <c r="E106" s="1" t="s">
        <v>31</v>
      </c>
    </row>
  </sheetData>
  <mergeCells count="4">
    <mergeCell ref="A1:F1"/>
    <mergeCell ref="A2:F2"/>
    <mergeCell ref="A3:F3"/>
    <mergeCell ref="A4:F4"/>
  </mergeCells>
  <printOptions horizontalCentered="1"/>
  <pageMargins left="0.19685039370078741" right="0.15748031496062992" top="0.35433070866141736" bottom="0.31496062992125984" header="0.35433070866141736" footer="0.31496062992125984"/>
  <pageSetup scale="87" orientation="portrait" r:id="rId1"/>
  <headerFooter>
    <oddHeader>&amp;R&amp;"-,Negrita"&amp;10&amp;D
Página &amp;P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topLeftCell="A19" zoomScale="85" zoomScaleNormal="100" zoomScaleSheetLayoutView="85" workbookViewId="0">
      <selection activeCell="F9" sqref="F9"/>
    </sheetView>
  </sheetViews>
  <sheetFormatPr baseColWidth="10" defaultRowHeight="15" x14ac:dyDescent="0.25"/>
  <cols>
    <col min="1" max="1" width="8.28515625" style="16" customWidth="1"/>
    <col min="2" max="2" width="36.85546875" style="16" customWidth="1"/>
    <col min="3" max="3" width="16.140625" style="16" customWidth="1"/>
    <col min="4" max="4" width="17.42578125" style="17" customWidth="1"/>
    <col min="5" max="6" width="17.42578125" style="18" customWidth="1"/>
    <col min="7" max="16384" width="11.42578125" style="1"/>
  </cols>
  <sheetData>
    <row r="1" spans="1:6" x14ac:dyDescent="0.25">
      <c r="A1" s="45" t="s">
        <v>0</v>
      </c>
      <c r="B1" s="45"/>
      <c r="C1" s="45"/>
      <c r="D1" s="45"/>
      <c r="E1" s="45"/>
      <c r="F1" s="45"/>
    </row>
    <row r="2" spans="1:6" x14ac:dyDescent="0.25">
      <c r="A2" s="45" t="s">
        <v>1</v>
      </c>
      <c r="B2" s="45"/>
      <c r="C2" s="45"/>
      <c r="D2" s="45"/>
      <c r="E2" s="45"/>
      <c r="F2" s="45"/>
    </row>
    <row r="3" spans="1:6" x14ac:dyDescent="0.25">
      <c r="A3" s="44" t="s">
        <v>118</v>
      </c>
      <c r="B3" s="44"/>
      <c r="C3" s="44"/>
      <c r="D3" s="44"/>
      <c r="E3" s="44"/>
      <c r="F3" s="44"/>
    </row>
    <row r="4" spans="1:6" x14ac:dyDescent="0.25">
      <c r="A4" s="45" t="s">
        <v>2</v>
      </c>
      <c r="B4" s="45"/>
      <c r="C4" s="45"/>
      <c r="D4" s="45"/>
      <c r="E4" s="45"/>
      <c r="F4" s="45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3"/>
      <c r="B6" s="3"/>
      <c r="C6" s="3"/>
      <c r="D6" s="3"/>
      <c r="E6" s="4"/>
      <c r="F6" s="4"/>
    </row>
    <row r="7" spans="1:6" x14ac:dyDescent="0.25">
      <c r="A7" s="5" t="s">
        <v>3</v>
      </c>
      <c r="B7" s="3"/>
      <c r="C7" s="3"/>
      <c r="D7" s="3"/>
      <c r="E7" s="4"/>
      <c r="F7" s="4"/>
    </row>
    <row r="8" spans="1:6" x14ac:dyDescent="0.25">
      <c r="A8" s="5"/>
      <c r="B8" s="3"/>
      <c r="C8" s="3"/>
      <c r="D8" s="3"/>
      <c r="E8" s="4"/>
      <c r="F8" s="4"/>
    </row>
    <row r="9" spans="1:6" x14ac:dyDescent="0.25">
      <c r="A9" s="5"/>
      <c r="B9" s="3"/>
      <c r="C9" s="3"/>
      <c r="D9" s="3"/>
      <c r="E9" s="4"/>
      <c r="F9" s="4"/>
    </row>
    <row r="10" spans="1:6" x14ac:dyDescent="0.25">
      <c r="A10" s="5"/>
      <c r="B10" s="3"/>
      <c r="C10" s="3"/>
      <c r="D10" s="3"/>
      <c r="E10" s="4"/>
      <c r="F10" s="4"/>
    </row>
    <row r="12" spans="1:6" ht="28.5" customHeight="1" x14ac:dyDescent="0.25">
      <c r="A12" s="19" t="s">
        <v>32</v>
      </c>
      <c r="B12" s="20" t="s">
        <v>4</v>
      </c>
      <c r="C12" s="20"/>
      <c r="D12" s="21" t="s">
        <v>5</v>
      </c>
      <c r="E12" s="21" t="s">
        <v>6</v>
      </c>
      <c r="F12" s="22" t="s">
        <v>7</v>
      </c>
    </row>
    <row r="13" spans="1:6" s="9" customFormat="1" x14ac:dyDescent="0.25">
      <c r="A13" s="6">
        <v>12</v>
      </c>
      <c r="B13" s="6" t="s">
        <v>8</v>
      </c>
      <c r="C13" s="6"/>
      <c r="D13" s="7">
        <f>+D14+D17</f>
        <v>6730600</v>
      </c>
      <c r="E13" s="8">
        <f>+E14+E17</f>
        <v>4203570.92</v>
      </c>
      <c r="F13" s="8">
        <f>+F14+F17</f>
        <v>2527029.08</v>
      </c>
    </row>
    <row r="14" spans="1:6" s="9" customFormat="1" x14ac:dyDescent="0.25">
      <c r="A14" s="6">
        <v>121</v>
      </c>
      <c r="B14" s="6" t="s">
        <v>9</v>
      </c>
      <c r="C14" s="6"/>
      <c r="D14" s="7">
        <f>SUM(D15:D16)</f>
        <v>2335955</v>
      </c>
      <c r="E14" s="8">
        <f>SUM(E15:E16)</f>
        <v>1018362.72</v>
      </c>
      <c r="F14" s="8">
        <f>SUM(F15:F16)</f>
        <v>1317592.28</v>
      </c>
    </row>
    <row r="15" spans="1:6" s="9" customFormat="1" x14ac:dyDescent="0.25">
      <c r="A15" s="6">
        <v>12104</v>
      </c>
      <c r="B15" s="6" t="s">
        <v>10</v>
      </c>
      <c r="C15" s="6"/>
      <c r="D15" s="36">
        <v>183150</v>
      </c>
      <c r="E15" s="37">
        <v>116009.82</v>
      </c>
      <c r="F15" s="8">
        <f>+D15-E15</f>
        <v>67140.179999999993</v>
      </c>
    </row>
    <row r="16" spans="1:6" s="9" customFormat="1" x14ac:dyDescent="0.25">
      <c r="A16" s="6">
        <v>12105</v>
      </c>
      <c r="B16" s="6" t="s">
        <v>11</v>
      </c>
      <c r="C16" s="6"/>
      <c r="D16" s="36">
        <v>2152805</v>
      </c>
      <c r="E16" s="37">
        <v>902352.9</v>
      </c>
      <c r="F16" s="8">
        <f>+D16-E16</f>
        <v>1250452.1000000001</v>
      </c>
    </row>
    <row r="17" spans="1:6" s="9" customFormat="1" x14ac:dyDescent="0.25">
      <c r="A17" s="6">
        <v>122</v>
      </c>
      <c r="B17" s="6" t="s">
        <v>12</v>
      </c>
      <c r="C17" s="6"/>
      <c r="D17" s="36">
        <f>+D18</f>
        <v>4394645</v>
      </c>
      <c r="E17" s="37">
        <f>+E18</f>
        <v>3185208.2</v>
      </c>
      <c r="F17" s="8">
        <f>+F18</f>
        <v>1209436.7999999998</v>
      </c>
    </row>
    <row r="18" spans="1:6" s="9" customFormat="1" x14ac:dyDescent="0.25">
      <c r="A18" s="6">
        <v>12299</v>
      </c>
      <c r="B18" s="6" t="s">
        <v>13</v>
      </c>
      <c r="C18" s="6"/>
      <c r="D18" s="36">
        <v>4394645</v>
      </c>
      <c r="E18" s="37">
        <v>3185208.2</v>
      </c>
      <c r="F18" s="8">
        <f>+D18-E18</f>
        <v>1209436.7999999998</v>
      </c>
    </row>
    <row r="19" spans="1:6" s="9" customFormat="1" x14ac:dyDescent="0.25">
      <c r="A19" s="6">
        <v>14</v>
      </c>
      <c r="B19" s="6" t="s">
        <v>120</v>
      </c>
      <c r="C19" s="6"/>
      <c r="D19" s="36">
        <v>0</v>
      </c>
      <c r="E19" s="37">
        <f>+E20</f>
        <v>55</v>
      </c>
      <c r="F19" s="37">
        <f>+F20</f>
        <v>-55</v>
      </c>
    </row>
    <row r="20" spans="1:6" s="9" customFormat="1" x14ac:dyDescent="0.25">
      <c r="A20" s="6">
        <v>143</v>
      </c>
      <c r="B20" s="6" t="s">
        <v>121</v>
      </c>
      <c r="C20" s="6"/>
      <c r="D20" s="36">
        <v>0</v>
      </c>
      <c r="E20" s="37">
        <f>+E21</f>
        <v>55</v>
      </c>
      <c r="F20" s="37">
        <f>+F21</f>
        <v>-55</v>
      </c>
    </row>
    <row r="21" spans="1:6" s="9" customFormat="1" x14ac:dyDescent="0.25">
      <c r="A21" s="6">
        <v>14399</v>
      </c>
      <c r="B21" s="6" t="s">
        <v>122</v>
      </c>
      <c r="C21" s="6"/>
      <c r="D21" s="36">
        <v>0</v>
      </c>
      <c r="E21" s="37">
        <v>55</v>
      </c>
      <c r="F21" s="8">
        <f>+D21-E21</f>
        <v>-55</v>
      </c>
    </row>
    <row r="22" spans="1:6" s="9" customFormat="1" x14ac:dyDescent="0.25">
      <c r="A22" s="6">
        <v>15</v>
      </c>
      <c r="B22" s="6" t="s">
        <v>14</v>
      </c>
      <c r="C22" s="6"/>
      <c r="D22" s="36">
        <f>+D25+D27+D23</f>
        <v>62945</v>
      </c>
      <c r="E22" s="36">
        <f t="shared" ref="E22:F22" si="0">+E25+E27+E23</f>
        <v>83003.58</v>
      </c>
      <c r="F22" s="7">
        <f t="shared" si="0"/>
        <v>-20058.580000000002</v>
      </c>
    </row>
    <row r="23" spans="1:6" s="9" customFormat="1" x14ac:dyDescent="0.25">
      <c r="A23" s="6">
        <v>151</v>
      </c>
      <c r="B23" s="6" t="s">
        <v>15</v>
      </c>
      <c r="C23" s="6"/>
      <c r="D23" s="36">
        <f>+D24</f>
        <v>51230</v>
      </c>
      <c r="E23" s="36">
        <f t="shared" ref="E23:F23" si="1">+E24</f>
        <v>56363</v>
      </c>
      <c r="F23" s="7">
        <f t="shared" si="1"/>
        <v>-5133</v>
      </c>
    </row>
    <row r="24" spans="1:6" s="9" customFormat="1" x14ac:dyDescent="0.25">
      <c r="A24" s="6">
        <v>15105</v>
      </c>
      <c r="B24" s="6" t="s">
        <v>16</v>
      </c>
      <c r="C24" s="6"/>
      <c r="D24" s="36">
        <v>51230</v>
      </c>
      <c r="E24" s="37">
        <v>56363</v>
      </c>
      <c r="F24" s="8">
        <f>+D24-E24</f>
        <v>-5133</v>
      </c>
    </row>
    <row r="25" spans="1:6" s="9" customFormat="1" x14ac:dyDescent="0.25">
      <c r="A25" s="6">
        <v>153</v>
      </c>
      <c r="B25" s="6" t="s">
        <v>17</v>
      </c>
      <c r="C25" s="6"/>
      <c r="D25" s="36">
        <f>+D26</f>
        <v>7990</v>
      </c>
      <c r="E25" s="37">
        <f>+E26</f>
        <v>25338.59</v>
      </c>
      <c r="F25" s="8">
        <f>+F26</f>
        <v>-17348.59</v>
      </c>
    </row>
    <row r="26" spans="1:6" s="9" customFormat="1" x14ac:dyDescent="0.25">
      <c r="A26" s="6">
        <v>15399</v>
      </c>
      <c r="B26" s="6" t="s">
        <v>18</v>
      </c>
      <c r="C26" s="6"/>
      <c r="D26" s="36">
        <v>7990</v>
      </c>
      <c r="E26" s="37">
        <v>25338.59</v>
      </c>
      <c r="F26" s="8">
        <f>+D26-E26</f>
        <v>-17348.59</v>
      </c>
    </row>
    <row r="27" spans="1:6" s="9" customFormat="1" x14ac:dyDescent="0.25">
      <c r="A27" s="6">
        <v>157</v>
      </c>
      <c r="B27" s="6" t="s">
        <v>19</v>
      </c>
      <c r="C27" s="6"/>
      <c r="D27" s="37">
        <f>SUM(D28:D28)</f>
        <v>3725</v>
      </c>
      <c r="E27" s="37">
        <f>SUM(E28:E28)</f>
        <v>1301.99</v>
      </c>
      <c r="F27" s="8">
        <f>SUM(F28:F28)</f>
        <v>2423.0100000000002</v>
      </c>
    </row>
    <row r="28" spans="1:6" s="9" customFormat="1" x14ac:dyDescent="0.25">
      <c r="A28" s="6">
        <v>15799</v>
      </c>
      <c r="B28" s="6" t="s">
        <v>20</v>
      </c>
      <c r="C28" s="6"/>
      <c r="D28" s="37">
        <v>3725</v>
      </c>
      <c r="E28" s="37">
        <v>1301.99</v>
      </c>
      <c r="F28" s="8">
        <f>+D28-E28</f>
        <v>2423.0100000000002</v>
      </c>
    </row>
    <row r="29" spans="1:6" s="9" customFormat="1" x14ac:dyDescent="0.25">
      <c r="A29" s="6">
        <v>32</v>
      </c>
      <c r="B29" s="6" t="s">
        <v>21</v>
      </c>
      <c r="C29" s="6"/>
      <c r="D29" s="37">
        <f t="shared" ref="D29:F30" si="2">+D30</f>
        <v>10000</v>
      </c>
      <c r="E29" s="37">
        <f t="shared" si="2"/>
        <v>0</v>
      </c>
      <c r="F29" s="8">
        <f t="shared" si="2"/>
        <v>10000</v>
      </c>
    </row>
    <row r="30" spans="1:6" s="9" customFormat="1" x14ac:dyDescent="0.25">
      <c r="A30" s="6">
        <v>321</v>
      </c>
      <c r="B30" s="6" t="s">
        <v>22</v>
      </c>
      <c r="C30" s="6"/>
      <c r="D30" s="37">
        <f t="shared" si="2"/>
        <v>10000</v>
      </c>
      <c r="E30" s="37">
        <f t="shared" si="2"/>
        <v>0</v>
      </c>
      <c r="F30" s="8">
        <f t="shared" si="2"/>
        <v>10000</v>
      </c>
    </row>
    <row r="31" spans="1:6" s="9" customFormat="1" ht="15.75" thickBot="1" x14ac:dyDescent="0.3">
      <c r="A31" s="6">
        <v>32102</v>
      </c>
      <c r="B31" s="6" t="s">
        <v>23</v>
      </c>
      <c r="C31" s="10"/>
      <c r="D31" s="38">
        <v>10000</v>
      </c>
      <c r="E31" s="38">
        <v>0</v>
      </c>
      <c r="F31" s="11">
        <f>+D31-E31</f>
        <v>10000</v>
      </c>
    </row>
    <row r="32" spans="1:6" s="9" customFormat="1" x14ac:dyDescent="0.25">
      <c r="A32" s="12"/>
      <c r="B32" s="6" t="s">
        <v>24</v>
      </c>
      <c r="C32" s="13" t="s">
        <v>25</v>
      </c>
      <c r="D32" s="14">
        <f t="shared" ref="D32:F32" si="3">+D13+D22+D29+D19</f>
        <v>6803545</v>
      </c>
      <c r="E32" s="14">
        <f>+E13+E22+E29+E19</f>
        <v>4286629.5</v>
      </c>
      <c r="F32" s="14">
        <f t="shared" ref="F32" si="4">+F13+F22+F29+F19</f>
        <v>2516915.5</v>
      </c>
    </row>
    <row r="33" spans="1:6" s="9" customFormat="1" x14ac:dyDescent="0.25">
      <c r="A33" s="12"/>
      <c r="B33" s="6"/>
      <c r="C33" s="13" t="s">
        <v>26</v>
      </c>
      <c r="D33" s="14">
        <f t="shared" ref="D33:F33" si="5">+D14+D17+D25+D27+D30+D23+D20</f>
        <v>6803545</v>
      </c>
      <c r="E33" s="14">
        <f>+E14+E17+E25+E27+E30+E23+E20</f>
        <v>4286629.5</v>
      </c>
      <c r="F33" s="14">
        <f t="shared" ref="F33" si="6">+F14+F17+F25+F27+F30+F23+F20</f>
        <v>2516915.5</v>
      </c>
    </row>
    <row r="34" spans="1:6" s="9" customFormat="1" x14ac:dyDescent="0.25">
      <c r="A34" s="12"/>
      <c r="B34" s="6"/>
      <c r="C34" s="13" t="s">
        <v>27</v>
      </c>
      <c r="D34" s="14">
        <f t="shared" ref="D34:F34" si="7">+D15+D16+D18+D26+D28+D31+D24+D21</f>
        <v>6803545</v>
      </c>
      <c r="E34" s="14">
        <f>+E15+E16+E18+E26+E28+E31+E24+E21</f>
        <v>4286629.5</v>
      </c>
      <c r="F34" s="14">
        <f t="shared" ref="F34" si="8">+F15+F16+F18+F26+F28+F31+F24+F21</f>
        <v>2516915.5</v>
      </c>
    </row>
    <row r="44" spans="1:6" x14ac:dyDescent="0.25">
      <c r="A44" s="41" t="s">
        <v>28</v>
      </c>
      <c r="B44" s="42"/>
      <c r="C44" s="42"/>
      <c r="D44" s="43"/>
      <c r="E44" s="43" t="s">
        <v>29</v>
      </c>
      <c r="F44" s="43"/>
    </row>
    <row r="45" spans="1:6" x14ac:dyDescent="0.25">
      <c r="A45" s="41" t="s">
        <v>30</v>
      </c>
      <c r="B45" s="42"/>
      <c r="C45" s="42"/>
      <c r="D45" s="43"/>
      <c r="E45" s="43" t="s">
        <v>31</v>
      </c>
      <c r="F45" s="43"/>
    </row>
  </sheetData>
  <mergeCells count="4">
    <mergeCell ref="A1:F1"/>
    <mergeCell ref="A2:F2"/>
    <mergeCell ref="A3:F3"/>
    <mergeCell ref="A4:F4"/>
  </mergeCells>
  <printOptions horizontalCentered="1"/>
  <pageMargins left="0.15748031496062992" right="0.19685039370078741" top="0.32" bottom="0.74803149606299213" header="0.31496062992125984" footer="0.31496062992125984"/>
  <pageSetup scale="85" orientation="portrait" r:id="rId1"/>
  <headerFooter>
    <oddHeader>&amp;R&amp;"-,Negrita"&amp;10Página &amp;P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EJECUCION EGRESOS 2017</vt:lpstr>
      <vt:lpstr>EJECUCION INGRESOS MARZO 2017</vt:lpstr>
      <vt:lpstr>'EJECUCION EGRESOS 2017'!Área_de_impresión</vt:lpstr>
      <vt:lpstr>'EJECUCION INGRESOS MARZO 2017'!Área_de_impresión</vt:lpstr>
      <vt:lpstr>'EJECUCION EGRESOS 2017'!Títulos_a_imprimir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Alfredo Peña Recinos</dc:creator>
  <cp:lastModifiedBy>Edgardo Alfredo Peña Recinos</cp:lastModifiedBy>
  <cp:lastPrinted>2017-07-10T22:02:15Z</cp:lastPrinted>
  <dcterms:created xsi:type="dcterms:W3CDTF">2016-09-16T21:30:50Z</dcterms:created>
  <dcterms:modified xsi:type="dcterms:W3CDTF">2017-07-10T22:06:36Z</dcterms:modified>
</cp:coreProperties>
</file>