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8115" windowHeight="7365" tabRatio="679" activeTab="5"/>
  </bookViews>
  <sheets>
    <sheet name="Sit_Financ" sheetId="1" r:id="rId1"/>
    <sheet name="Rend_Eco" sheetId="2" r:id="rId2"/>
    <sheet name="FLUJO DE FONDOS" sheetId="3" r:id="rId3"/>
    <sheet name="COMP_FLUJO DE FONDOS " sheetId="4" r:id="rId4"/>
    <sheet name="egresos" sheetId="6" r:id="rId5"/>
    <sheet name="ingresos" sheetId="7" r:id="rId6"/>
  </sheets>
  <definedNames>
    <definedName name="_xlnm.Print_Area" localSheetId="3">'COMP_FLUJO DE FONDOS '!$A$1:$G$37</definedName>
    <definedName name="_xlnm.Print_Area" localSheetId="4">egresos!$A$1:$E$107</definedName>
    <definedName name="_xlnm.Print_Area" localSheetId="2">'FLUJO DE FONDOS'!$A$1:$C$27</definedName>
    <definedName name="_xlnm.Print_Titles" localSheetId="4">egresos!$1:$8</definedName>
    <definedName name="_xlnm.Print_Titles" localSheetId="2">'FLUJO DE FONDOS'!$1:$8</definedName>
    <definedName name="_xlnm.Print_Titles" localSheetId="1">Rend_Eco!$1:$8</definedName>
    <definedName name="_xlnm.Print_Titles" localSheetId="0">Sit_Financ!$1:$9</definedName>
  </definedNames>
  <calcPr calcId="145621"/>
</workbook>
</file>

<file path=xl/calcChain.xml><?xml version="1.0" encoding="utf-8"?>
<calcChain xmlns="http://schemas.openxmlformats.org/spreadsheetml/2006/main">
  <c r="C34" i="2" l="1"/>
  <c r="D25" i="7" l="1"/>
  <c r="E26" i="7"/>
  <c r="E23" i="7"/>
  <c r="E22" i="7" s="1"/>
  <c r="E21" i="7"/>
  <c r="E20" i="7" s="1"/>
  <c r="E19" i="7"/>
  <c r="E16" i="7"/>
  <c r="E14" i="7"/>
  <c r="E13" i="7"/>
  <c r="E12" i="7" s="1"/>
  <c r="E15" i="7"/>
  <c r="D29" i="7"/>
  <c r="C29" i="7"/>
  <c r="C25" i="7"/>
  <c r="C24" i="7" s="1"/>
  <c r="D22" i="7"/>
  <c r="C22" i="7"/>
  <c r="D20" i="7"/>
  <c r="C20" i="7"/>
  <c r="D18" i="7"/>
  <c r="C18" i="7"/>
  <c r="D15" i="7"/>
  <c r="C15" i="7"/>
  <c r="D12" i="7"/>
  <c r="C12" i="7"/>
  <c r="D96" i="6"/>
  <c r="C96" i="6"/>
  <c r="D77" i="6"/>
  <c r="C77" i="6"/>
  <c r="E50" i="6"/>
  <c r="E52" i="6"/>
  <c r="E55" i="6"/>
  <c r="E56" i="6"/>
  <c r="E57" i="6"/>
  <c r="E58" i="6"/>
  <c r="E93" i="6"/>
  <c r="D92" i="6"/>
  <c r="C92" i="6"/>
  <c r="E91" i="6"/>
  <c r="E90" i="6"/>
  <c r="E89" i="6"/>
  <c r="E88" i="6"/>
  <c r="E87" i="6"/>
  <c r="E86" i="6"/>
  <c r="E85" i="6"/>
  <c r="D84" i="6"/>
  <c r="D83" i="6" s="1"/>
  <c r="C84" i="6"/>
  <c r="E82" i="6"/>
  <c r="E81" i="6"/>
  <c r="E80" i="6"/>
  <c r="D79" i="6"/>
  <c r="C79" i="6"/>
  <c r="E78" i="6"/>
  <c r="E77" i="6" s="1"/>
  <c r="E75" i="6"/>
  <c r="E74" i="6"/>
  <c r="E73" i="6"/>
  <c r="D72" i="6"/>
  <c r="C72" i="6"/>
  <c r="E71" i="6"/>
  <c r="E70" i="6"/>
  <c r="E69" i="6"/>
  <c r="D68" i="6"/>
  <c r="C68" i="6"/>
  <c r="E67" i="6"/>
  <c r="E66" i="6"/>
  <c r="E65" i="6"/>
  <c r="E64" i="6"/>
  <c r="E63" i="6"/>
  <c r="E62" i="6"/>
  <c r="E61" i="6"/>
  <c r="E60" i="6"/>
  <c r="E59" i="6"/>
  <c r="E54" i="6"/>
  <c r="D53" i="6"/>
  <c r="C53" i="6"/>
  <c r="E51" i="6"/>
  <c r="E49" i="6"/>
  <c r="D48" i="6"/>
  <c r="C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D29" i="6"/>
  <c r="C29" i="6"/>
  <c r="E27" i="6"/>
  <c r="E26" i="6" s="1"/>
  <c r="D26" i="6"/>
  <c r="C26" i="6"/>
  <c r="E25" i="6"/>
  <c r="E24" i="6" s="1"/>
  <c r="D24" i="6"/>
  <c r="C24" i="6"/>
  <c r="E23" i="6"/>
  <c r="E22" i="6" s="1"/>
  <c r="D22" i="6"/>
  <c r="C22" i="6"/>
  <c r="E21" i="6"/>
  <c r="E20" i="6" s="1"/>
  <c r="D20" i="6"/>
  <c r="C20" i="6"/>
  <c r="E19" i="6"/>
  <c r="E18" i="6" s="1"/>
  <c r="D18" i="6"/>
  <c r="C18" i="6"/>
  <c r="E17" i="6"/>
  <c r="E16" i="6"/>
  <c r="E15" i="6"/>
  <c r="D14" i="6"/>
  <c r="C14" i="6"/>
  <c r="E13" i="6"/>
  <c r="D12" i="6"/>
  <c r="C12" i="6"/>
  <c r="E25" i="7" l="1"/>
  <c r="D76" i="6"/>
  <c r="D24" i="7"/>
  <c r="E24" i="7"/>
  <c r="E29" i="7"/>
  <c r="D11" i="6"/>
  <c r="E96" i="6"/>
  <c r="C11" i="6"/>
  <c r="C83" i="6"/>
  <c r="C95" i="6"/>
  <c r="D95" i="6"/>
  <c r="E18" i="7"/>
  <c r="E28" i="7" s="1"/>
  <c r="E17" i="7"/>
  <c r="E11" i="7"/>
  <c r="C11" i="7"/>
  <c r="C17" i="7"/>
  <c r="D28" i="7"/>
  <c r="D17" i="7"/>
  <c r="D11" i="7"/>
  <c r="C28" i="7"/>
  <c r="E72" i="6"/>
  <c r="E48" i="6"/>
  <c r="E92" i="6"/>
  <c r="D28" i="6"/>
  <c r="C28" i="6"/>
  <c r="E68" i="6"/>
  <c r="E79" i="6"/>
  <c r="E76" i="6" s="1"/>
  <c r="E29" i="6"/>
  <c r="E12" i="6"/>
  <c r="E53" i="6"/>
  <c r="C76" i="6"/>
  <c r="E14" i="6"/>
  <c r="E84" i="6"/>
  <c r="E83" i="6" s="1"/>
  <c r="E11" i="6" l="1"/>
  <c r="E95" i="6"/>
  <c r="E27" i="7"/>
  <c r="C27" i="7"/>
  <c r="D27" i="7"/>
  <c r="C94" i="6"/>
  <c r="E28" i="6"/>
  <c r="D94" i="6"/>
  <c r="E94" i="6" l="1"/>
  <c r="C10" i="3" l="1"/>
  <c r="C17" i="3"/>
  <c r="C16" i="3"/>
  <c r="C15" i="3" s="1"/>
  <c r="C14" i="3"/>
  <c r="C13" i="3"/>
  <c r="C12" i="3" s="1"/>
  <c r="C18" i="3" s="1"/>
  <c r="C24" i="4"/>
  <c r="C23" i="4"/>
  <c r="G26" i="4"/>
  <c r="G19" i="4"/>
  <c r="G11" i="4"/>
  <c r="C17" i="4"/>
  <c r="C11" i="4"/>
  <c r="C50" i="2"/>
  <c r="C49" i="2"/>
  <c r="G21" i="2"/>
  <c r="G17" i="2"/>
  <c r="G14" i="2"/>
  <c r="G12" i="2"/>
  <c r="G10" i="2"/>
  <c r="C48" i="2"/>
  <c r="C46" i="2"/>
  <c r="C43" i="2"/>
  <c r="C39" i="2"/>
  <c r="C18" i="2"/>
  <c r="C10" i="2"/>
  <c r="D59" i="1"/>
  <c r="E58" i="1" s="1"/>
  <c r="E63" i="1" s="1"/>
  <c r="E54" i="1"/>
  <c r="E49" i="1"/>
  <c r="D55" i="1"/>
  <c r="D50" i="1"/>
  <c r="E40" i="1"/>
  <c r="E27" i="1"/>
  <c r="E19" i="1"/>
  <c r="E11" i="1"/>
  <c r="D41" i="1"/>
  <c r="D35" i="1"/>
  <c r="E34" i="1" s="1"/>
  <c r="E46" i="1" s="1"/>
  <c r="D28" i="1"/>
  <c r="D22" i="1"/>
  <c r="D20" i="1"/>
  <c r="D15" i="1"/>
  <c r="D12" i="1"/>
</calcChain>
</file>

<file path=xl/sharedStrings.xml><?xml version="1.0" encoding="utf-8"?>
<sst xmlns="http://schemas.openxmlformats.org/spreadsheetml/2006/main" count="318" uniqueCount="249">
  <si>
    <t>RECURSOS</t>
  </si>
  <si>
    <t>Fondos</t>
  </si>
  <si>
    <t>Disponibilidades</t>
  </si>
  <si>
    <t>Anticipos de Fondos</t>
  </si>
  <si>
    <t>Deudores Monetarios</t>
  </si>
  <si>
    <t>Inversiones Financieras</t>
  </si>
  <si>
    <t>Inversiones Temporales</t>
  </si>
  <si>
    <t>Inversiones Intangibles</t>
  </si>
  <si>
    <t>Inversione en Existencias</t>
  </si>
  <si>
    <t>Existencias Institucionales</t>
  </si>
  <si>
    <t>Inversiones en Bienes de Uso</t>
  </si>
  <si>
    <t>Bienes Depreciables</t>
  </si>
  <si>
    <t>Inversiones en Proyectos y Programas</t>
  </si>
  <si>
    <t>Inversiones en Bienes Privativos</t>
  </si>
  <si>
    <t>TOTAL RECURSOS</t>
  </si>
  <si>
    <t>PARCIAL</t>
  </si>
  <si>
    <t>TOTAL</t>
  </si>
  <si>
    <t>Bancos Comerciales M/D</t>
  </si>
  <si>
    <t>Fondos Depositos en Tesoro Público</t>
  </si>
  <si>
    <t>Anticipos de Empleados</t>
  </si>
  <si>
    <t>Anticipos por Servicios</t>
  </si>
  <si>
    <t>Depósitos a Plazo en el Sector Financiero en el Interior</t>
  </si>
  <si>
    <t>Seguros Pagados por Anticipado</t>
  </si>
  <si>
    <t>servicos Profesionales Pagados x Anticipado</t>
  </si>
  <si>
    <t>Derechos de Propiedad Intangible</t>
  </si>
  <si>
    <t>Amortizaciones Acumuladas</t>
  </si>
  <si>
    <t>Productos Alimenticios Agropecuarios y Forestales</t>
  </si>
  <si>
    <t>Materiales de Oficina, Productos de Papel e Impresos</t>
  </si>
  <si>
    <t>Productos Químicos, Combustibles y Lubricantes</t>
  </si>
  <si>
    <t>Materiales de Uso y Consumo</t>
  </si>
  <si>
    <t>Bienes de Uso y Consumo Diversos</t>
  </si>
  <si>
    <t>Equipos Médicos y de Laboratorios</t>
  </si>
  <si>
    <t>Equipo de Transporte, Tracción y Elevación</t>
  </si>
  <si>
    <t>Maquinaria, Equipo y Mobiliario Diverso</t>
  </si>
  <si>
    <t>Depreciación Acumulada</t>
  </si>
  <si>
    <t>Costos Acumulados de la Inversión</t>
  </si>
  <si>
    <t>Deuda Corriente</t>
  </si>
  <si>
    <t>Depósitos Ajenos</t>
  </si>
  <si>
    <t>Acreedores Monetarios</t>
  </si>
  <si>
    <t>Financiamiento de Terceros</t>
  </si>
  <si>
    <t>Acreedores Financieros</t>
  </si>
  <si>
    <t>Provisiones por Acreedores Monetarios</t>
  </si>
  <si>
    <t>Acreedores Monetarios por Pagar</t>
  </si>
  <si>
    <t>Depósito de Terceros</t>
  </si>
  <si>
    <t>Depósitos Retenciones Fiscales</t>
  </si>
  <si>
    <t>Patrimonio Estatal</t>
  </si>
  <si>
    <t>Patrimonio</t>
  </si>
  <si>
    <t>Resultado de Ejercicios Anteriores</t>
  </si>
  <si>
    <t>Resultado de Ejercicio Corriente</t>
  </si>
  <si>
    <t>TOTAL OBLIGACIONES</t>
  </si>
  <si>
    <t>GASTOS DE GESTIÓN</t>
  </si>
  <si>
    <t>Gastos de Personal</t>
  </si>
  <si>
    <t>Remuneraciones Personal Permanente</t>
  </si>
  <si>
    <t>Remuneraciones Personal Eventual</t>
  </si>
  <si>
    <t>Remuneraciones por Servicios Extraordinarios</t>
  </si>
  <si>
    <t>Contrib. Partonales a Inst. de Seguridad Social Pública</t>
  </si>
  <si>
    <t>Contrib. Partonales a Inst. de Seguridad Social Privada</t>
  </si>
  <si>
    <t>Gastos de Representación</t>
  </si>
  <si>
    <t>Indemnizaciones</t>
  </si>
  <si>
    <t>Gastos en Bienes de Consumo y Servicios</t>
  </si>
  <si>
    <t>Productos Alimenticios y Forestales</t>
  </si>
  <si>
    <t>Productos Textiles y Vestuarios</t>
  </si>
  <si>
    <t>Productos de Cuero y Caucho</t>
  </si>
  <si>
    <t>Materiales y Productos Derivados</t>
  </si>
  <si>
    <t>Materiales de Uso o Consumo</t>
  </si>
  <si>
    <t>Bienes de Uso y Consumo Diverso</t>
  </si>
  <si>
    <t>Servicios Básicos</t>
  </si>
  <si>
    <t>Mantenimiento y Reparacion</t>
  </si>
  <si>
    <t>Servicios Comerciales</t>
  </si>
  <si>
    <t>Otros Servicos y Arrendamientos Diversos</t>
  </si>
  <si>
    <t>Arrendamientos y Derechos</t>
  </si>
  <si>
    <t>Pasajes y Viáticos</t>
  </si>
  <si>
    <t>Servicos Técnicos y Profesionales</t>
  </si>
  <si>
    <t>Gastos en Bienes Capitablizables</t>
  </si>
  <si>
    <t>Maquinarias y Equipos de Producción</t>
  </si>
  <si>
    <t>Gastos en Activos Intangibles</t>
  </si>
  <si>
    <t>Gastos Financieros y Otros</t>
  </si>
  <si>
    <t>Primas y Gastos por Seguros y Comisiones Bancarias</t>
  </si>
  <si>
    <t>Impuestos, Tasas y Derechos</t>
  </si>
  <si>
    <t>Gastos Corrientes Diversos</t>
  </si>
  <si>
    <t>Costos de Ventas y Cargos Calculados</t>
  </si>
  <si>
    <t>Amortizacion de Inversiones Intangibles</t>
  </si>
  <si>
    <t>Depreciación de Biens de Uso</t>
  </si>
  <si>
    <t>Gastos de Actualizaciones y Ajustes</t>
  </si>
  <si>
    <t>Ajustes de Ejercicios Anteriores</t>
  </si>
  <si>
    <t>SUB TOTAL DE GASTOS</t>
  </si>
  <si>
    <t>TOTAL DE GASTOS DE GESTIÓN</t>
  </si>
  <si>
    <t>INGRESOS DE GESTIÓN</t>
  </si>
  <si>
    <t>Ingresos  Financieros y Otros</t>
  </si>
  <si>
    <t>Rentabilidad de Inversiones Financieras</t>
  </si>
  <si>
    <t>Ingresos por Transferencias Corrientes Recibidas</t>
  </si>
  <si>
    <t>Multas e Intereses por Mora</t>
  </si>
  <si>
    <t>Ingresos por Ventas de Bienes y Servicios</t>
  </si>
  <si>
    <t>Tasas de Servicios Públicos</t>
  </si>
  <si>
    <t>Derechos</t>
  </si>
  <si>
    <t>Ingresos por Actualización y Ajustes</t>
  </si>
  <si>
    <t>Ingresos Diversos</t>
  </si>
  <si>
    <t>Correccion de Recursos</t>
  </si>
  <si>
    <t>SUB TOTAL DE INGRESOS</t>
  </si>
  <si>
    <t>ESTRUCTURA</t>
  </si>
  <si>
    <t>DISPONIBILIDADES INICIALES</t>
  </si>
  <si>
    <t>RESULTADO OPERACIONAL NETO</t>
  </si>
  <si>
    <t xml:space="preserve">FUENTES OPERACIONALES </t>
  </si>
  <si>
    <t>USOS OPERACIONALES</t>
  </si>
  <si>
    <t>RESULTADO NO OPERACIONAL NETO</t>
  </si>
  <si>
    <t>FUENTES</t>
  </si>
  <si>
    <t>OPERACIONAL</t>
  </si>
  <si>
    <t>D.M. x Tasas y Derechos</t>
  </si>
  <si>
    <t>D.M. x Ingresos Financieros y Otros</t>
  </si>
  <si>
    <t>D.M. x Recuperación de Inversiones Financieras Temporales</t>
  </si>
  <si>
    <t>D.M. x Operaciones de Ejercicios Anteriores</t>
  </si>
  <si>
    <t>NO OPERACIONAL</t>
  </si>
  <si>
    <t>Anticipos a Proveedores</t>
  </si>
  <si>
    <t>- TOTAL FUENTES -</t>
  </si>
  <si>
    <t>USOS</t>
  </si>
  <si>
    <t>A.M. x Remuneraciones</t>
  </si>
  <si>
    <t>A.M. x Adquisiones de Bienes y Servicios</t>
  </si>
  <si>
    <t>A.M. x Gastos Financieros y Otros</t>
  </si>
  <si>
    <t>A.M. x Inversiones en Activos Fijos</t>
  </si>
  <si>
    <t>A.M. x Inversiones Temporales</t>
  </si>
  <si>
    <t>A.M. x Operaciones de Ejercicios Anteriores</t>
  </si>
  <si>
    <t>Anticipos por Proveedores</t>
  </si>
  <si>
    <t>- TOTAL USOS -</t>
  </si>
  <si>
    <t>DISMINUCIÓN NETA DE DISPONIBILIDADES</t>
  </si>
  <si>
    <t>Remuneraciones</t>
  </si>
  <si>
    <t>Remuneraciones Permanentes</t>
  </si>
  <si>
    <t>Dietas</t>
  </si>
  <si>
    <t>Remuneraciones Eventuales</t>
  </si>
  <si>
    <t>Sueldos</t>
  </si>
  <si>
    <t>Aguinaldos</t>
  </si>
  <si>
    <t>Beneficios Adicionales</t>
  </si>
  <si>
    <t>Remuneraciones extraordinarias</t>
  </si>
  <si>
    <t>Horas extraordinarias</t>
  </si>
  <si>
    <t>Contribuciones Patronales a Inst de Seg Social Públicas</t>
  </si>
  <si>
    <t>Por Remuneraciones Eventuales</t>
  </si>
  <si>
    <t>Contribuciones Patronales a Inst de Seg Social Privadas</t>
  </si>
  <si>
    <t>Por Prestación de Servicios en el País</t>
  </si>
  <si>
    <t>Al personal de Servicios Eventuales</t>
  </si>
  <si>
    <t>Adquisiciones de Bienes y Servicios</t>
  </si>
  <si>
    <t>Bienes de Uso y Consumo</t>
  </si>
  <si>
    <t>Productos Alimenticios para Personas</t>
  </si>
  <si>
    <t>Productos Agropecuarios y Forestales</t>
  </si>
  <si>
    <t>Productos de Papel y Cartón</t>
  </si>
  <si>
    <t>Productos de Cuero y Gaucho</t>
  </si>
  <si>
    <t>Productos Químicos</t>
  </si>
  <si>
    <t>Productos Farmaceúticos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</si>
  <si>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</si>
  <si>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</si>
  <si>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</si>
  <si>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</si>
  <si>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Materiales e Instrumental de Laboratorio y uso Médico</t>
  </si>
  <si>
    <t>Materiales de Oficina</t>
  </si>
  <si>
    <t>Materiales Informáticos</t>
  </si>
  <si>
    <r>
      <t xml:space="preserve">Libros, Textos, </t>
    </r>
    <r>
      <rPr>
        <sz val="11"/>
        <color theme="1"/>
        <rFont val="Calibri"/>
        <family val="2"/>
      </rPr>
      <t>Útiles de Enseñanza y Publicaciones</t>
    </r>
  </si>
  <si>
    <t>Herramientas, Repuestos y Accesorios</t>
  </si>
  <si>
    <t>Materiales Eléctricos</t>
  </si>
  <si>
    <t>Servicios de Energía Eléctrica</t>
  </si>
  <si>
    <t>Servicios de Agua</t>
  </si>
  <si>
    <t>Servicios de Telecomunicaciones</t>
  </si>
  <si>
    <t>Servicios de Correos</t>
  </si>
  <si>
    <t>Servicios Generales y Arrendamientos Diversos</t>
  </si>
  <si>
    <t>Mantenimiento y Reparaciones de Bienes Muebles</t>
  </si>
  <si>
    <t>Mantenimiento y Reparaciones de Vehículos</t>
  </si>
  <si>
    <t>Mantenimiento y Reparaciones de Bienes Inmuebles</t>
  </si>
  <si>
    <t>Transportes, Fletes y Almacenamiento</t>
  </si>
  <si>
    <t>Servicios de Publicidad</t>
  </si>
  <si>
    <t>Servicios de Vigilancia</t>
  </si>
  <si>
    <t>Sercios de Limpieza y Fumingaciones</t>
  </si>
  <si>
    <t>Servicios de Lavandería y Planchado</t>
  </si>
  <si>
    <t>Servicios de Laboratorios</t>
  </si>
  <si>
    <t>Impresiones, Publicaciones y Reproducciones</t>
  </si>
  <si>
    <t>Arrendamiento de Bienes Muebles</t>
  </si>
  <si>
    <t>Arrendamiento de Bienes Inmuebles</t>
  </si>
  <si>
    <t>Arrendamiento por el uso de Bienes Intangibles</t>
  </si>
  <si>
    <t>Pasajes al Exterior</t>
  </si>
  <si>
    <t>Viáticos por Comisión Interna</t>
  </si>
  <si>
    <t>Viáticos por Comisión Externa</t>
  </si>
  <si>
    <t>Consultorías, Estudios e Investigaciones</t>
  </si>
  <si>
    <t>Servicios de Capacitación</t>
  </si>
  <si>
    <t>Desarrollos Informáticos</t>
  </si>
  <si>
    <t>Consultorías, Estudios e Investigaciones Diversas</t>
  </si>
  <si>
    <t>Impuestos, Tasas y Derechos Diversos</t>
  </si>
  <si>
    <t>Seguros, Comisiones y Gastos Bancarios Diversos</t>
  </si>
  <si>
    <t>Primas y Gastos de Seguros de Personas</t>
  </si>
  <si>
    <t>Primas y Gastos de Seguros de Bienes</t>
  </si>
  <si>
    <t>Comisiones y Gastos Bancarios</t>
  </si>
  <si>
    <t>Inversiones en Activos Fijos</t>
  </si>
  <si>
    <t>Bienes Muebles</t>
  </si>
  <si>
    <t>Mobiliarios</t>
  </si>
  <si>
    <t>Maquinaria y Equipos</t>
  </si>
  <si>
    <t>Equipos Informáticos</t>
  </si>
  <si>
    <t>Vehículos de Transporte</t>
  </si>
  <si>
    <t>Maquinaria y Equipo para apoyo institucional</t>
  </si>
  <si>
    <t>Bienes Muebles Diversos</t>
  </si>
  <si>
    <t>Intangibles</t>
  </si>
  <si>
    <t>Derechos de Propiedad Intelectual</t>
  </si>
  <si>
    <t>CONCEPTO</t>
  </si>
  <si>
    <t>DEVENGADO</t>
  </si>
  <si>
    <t>TASAS Y DERECHOS</t>
  </si>
  <si>
    <t xml:space="preserve">Tasas   </t>
  </si>
  <si>
    <t>Por Servicios de Asistencia Técnica y Uso de Laboratorios</t>
  </si>
  <si>
    <t>Por Servicios de Certificación o Visado de Documentos</t>
  </si>
  <si>
    <t>Derechos Diversos</t>
  </si>
  <si>
    <t>INGRESOS FINANCIEROS Y OTROS</t>
  </si>
  <si>
    <t>Rendimientos de Títulos y Valores</t>
  </si>
  <si>
    <t>Rentabilidad de Depósitos a Plazos</t>
  </si>
  <si>
    <t>Multas e Intereses Diversos</t>
  </si>
  <si>
    <t>Otros Ingresos no Clasificados</t>
  </si>
  <si>
    <t>SALDOS AÑOS ANTERIORES</t>
  </si>
  <si>
    <t>Saldos Iniciales de Caja y Banco</t>
  </si>
  <si>
    <t>Saldo Inicial en Banco</t>
  </si>
  <si>
    <t>PRESUPUESTO</t>
  </si>
  <si>
    <t>SALDO PRESUPUESTARIO</t>
  </si>
  <si>
    <t>al 31 de Diciembre (Definitivo) del 2015</t>
  </si>
  <si>
    <t>(EN DÓLARES)</t>
  </si>
  <si>
    <t>DIRECCIÓN NACIONAL DE MEDICAMENTOS</t>
  </si>
  <si>
    <t>Dirección Nacional de Medicamentos</t>
  </si>
  <si>
    <t>ESTADO DE SITUACIÓN FINANCIERA</t>
  </si>
  <si>
    <t>Institucional</t>
  </si>
  <si>
    <t xml:space="preserve">ESTADO DE RENDIMIENTO ECONÓMICO </t>
  </si>
  <si>
    <t>Del 1 de Enero al 31 de Diciembre (Preliminar) del 2015</t>
  </si>
  <si>
    <t>RESULTADO DEL EJERCICIO</t>
  </si>
  <si>
    <t>ESTADO DE FLUJO DE FONDOS</t>
  </si>
  <si>
    <t>FLUJO DE FONDOS - COMPOSICIÓN -</t>
  </si>
  <si>
    <t>Del 1 de Enero al 31 de Diciembre (Definitivo) del 2015</t>
  </si>
  <si>
    <t>ESTADO DE EJECUCIÓN PRESUPUESTARIA DE INGRESOS</t>
  </si>
  <si>
    <t>Reporte Acumulado Del 1 de Enero al 31 de Diciembre (Definitivo) del 2015</t>
  </si>
  <si>
    <t>Unidad Financiera : 01 Unidad Financiera Institucional</t>
  </si>
  <si>
    <t>ESTADO DE EJECUCIÓN PRESUPUESTARIA DE EGRESOS</t>
  </si>
  <si>
    <r>
      <t>C</t>
    </r>
    <r>
      <rPr>
        <b/>
        <sz val="11"/>
        <color theme="1"/>
        <rFont val="Calibri"/>
        <family val="2"/>
      </rPr>
      <t>Ó</t>
    </r>
    <r>
      <rPr>
        <b/>
        <sz val="11"/>
        <color theme="1"/>
        <rFont val="Calibri"/>
        <family val="2"/>
        <scheme val="minor"/>
      </rPr>
      <t>DIGO</t>
    </r>
  </si>
  <si>
    <t>CRÉDITO PRESUPUESTARIO</t>
  </si>
  <si>
    <t>CÓDIGO</t>
  </si>
  <si>
    <t>CORRIENTE</t>
  </si>
  <si>
    <t>F. _________________________________</t>
  </si>
  <si>
    <t>F. __________________________</t>
  </si>
  <si>
    <t xml:space="preserve">                               JEFE UFI</t>
  </si>
  <si>
    <t xml:space="preserve">                          CONTADOR</t>
  </si>
  <si>
    <t xml:space="preserve">                                                                                       Total Específico</t>
  </si>
  <si>
    <t xml:space="preserve">                                                                                  Total Cuenta</t>
  </si>
  <si>
    <t xml:space="preserve">                                                                                Total Rubro</t>
  </si>
  <si>
    <t>F. _________________________________                                     F. __________________________</t>
  </si>
  <si>
    <t xml:space="preserve">                JEFE UFI                                                                                               CONTADOR</t>
  </si>
  <si>
    <t>OBLIGACIONES</t>
  </si>
  <si>
    <t xml:space="preserve">FUENTES NO OPERACIONALES </t>
  </si>
  <si>
    <t>USOS NO OPERACIONALES</t>
  </si>
  <si>
    <t>DISPONIBILIDAD FINAL</t>
  </si>
  <si>
    <t xml:space="preserve">                                                 Total Específico</t>
  </si>
  <si>
    <t xml:space="preserve">                                                 Total Cuenta</t>
  </si>
  <si>
    <t xml:space="preserve">                                                 Total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</si>
</sst>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4" fontId="0" fillId="0" borderId="0" xfId="0" applyNumberFormat="1"/>
    <xf numFmtId="44" fontId="1" fillId="0" borderId="0" xfId="0" applyNumberFormat="1" applyFont="1"/>
    <xf numFmtId="44" fontId="0" fillId="0" borderId="0" xfId="0" applyNumberFormat="1" applyFont="1"/>
    <xf numFmtId="8" fontId="1" fillId="0" borderId="0" xfId="0" quotePrefix="1" applyNumberFormat="1" applyFont="1" applyAlignment="1">
      <alignment horizontal="right"/>
    </xf>
    <xf numFmtId="0" fontId="1" fillId="0" borderId="0" xfId="0" applyFont="1"/>
    <xf numFmtId="8" fontId="1" fillId="0" borderId="0" xfId="0" applyNumberFormat="1" applyFont="1"/>
    <xf numFmtId="44" fontId="1" fillId="0" borderId="1" xfId="0" applyNumberFormat="1" applyFont="1" applyBorder="1"/>
    <xf numFmtId="0" fontId="0" fillId="0" borderId="0" xfId="0" applyFill="1"/>
    <xf numFmtId="0" fontId="0" fillId="0" borderId="0" xfId="0" applyFill="1" applyBorder="1"/>
    <xf numFmtId="44" fontId="0" fillId="0" borderId="0" xfId="0" applyNumberFormat="1" applyFill="1"/>
    <xf numFmtId="44" fontId="1" fillId="0" borderId="0" xfId="0" applyNumberFormat="1" applyFont="1" applyFill="1"/>
    <xf numFmtId="44" fontId="0" fillId="0" borderId="0" xfId="0" applyNumberFormat="1" applyBorder="1"/>
    <xf numFmtId="0" fontId="0" fillId="0" borderId="0" xfId="0" applyNumberFormat="1" applyBorder="1"/>
    <xf numFmtId="0" fontId="0" fillId="0" borderId="0" xfId="0" applyNumberFormat="1" applyBorder="1" applyAlignment="1">
      <alignment horizontal="left"/>
    </xf>
    <xf numFmtId="44" fontId="0" fillId="0" borderId="0" xfId="0" applyNumberFormat="1" applyBorder="1" applyAlignment="1">
      <alignment horizontal="right"/>
    </xf>
    <xf numFmtId="0" fontId="0" fillId="0" borderId="0" xfId="0" applyNumberFormat="1" applyFont="1" applyFill="1" applyBorder="1" applyAlignment="1">
      <alignment horizontal="left"/>
    </xf>
    <xf numFmtId="44" fontId="0" fillId="0" borderId="0" xfId="0" applyNumberFormat="1" applyFont="1" applyFill="1" applyBorder="1"/>
    <xf numFmtId="44" fontId="0" fillId="0" borderId="0" xfId="0" applyNumberFormat="1" applyFont="1" applyFill="1" applyBorder="1" applyAlignment="1">
      <alignment horizontal="right"/>
    </xf>
    <xf numFmtId="44" fontId="0" fillId="0" borderId="2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44" fontId="1" fillId="0" borderId="0" xfId="0" applyNumberFormat="1" applyFont="1" applyBorder="1"/>
    <xf numFmtId="0" fontId="1" fillId="0" borderId="0" xfId="0" applyFont="1" applyFill="1"/>
    <xf numFmtId="44" fontId="0" fillId="0" borderId="2" xfId="0" applyNumberFormat="1" applyFill="1" applyBorder="1"/>
    <xf numFmtId="0" fontId="1" fillId="0" borderId="4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4" fontId="1" fillId="0" borderId="0" xfId="0" applyNumberFormat="1" applyFont="1" applyBorder="1" applyAlignment="1">
      <alignment horizontal="right"/>
    </xf>
    <xf numFmtId="0" fontId="0" fillId="0" borderId="0" xfId="0" applyFill="1" applyAlignment="1">
      <alignment horizontal="left"/>
    </xf>
    <xf numFmtId="0" fontId="1" fillId="0" borderId="4" xfId="0" applyFont="1" applyBorder="1"/>
    <xf numFmtId="0" fontId="0" fillId="0" borderId="9" xfId="0" applyBorder="1"/>
    <xf numFmtId="0" fontId="1" fillId="2" borderId="0" xfId="0" applyFont="1" applyFill="1" applyAlignment="1">
      <alignment horizontal="left"/>
    </xf>
    <xf numFmtId="44" fontId="1" fillId="2" borderId="0" xfId="0" applyNumberFormat="1" applyFont="1" applyFill="1"/>
    <xf numFmtId="0" fontId="1" fillId="2" borderId="0" xfId="0" applyFont="1" applyFill="1"/>
    <xf numFmtId="0" fontId="0" fillId="2" borderId="0" xfId="0" applyFill="1"/>
    <xf numFmtId="0" fontId="1" fillId="2" borderId="0" xfId="0" quotePrefix="1" applyFont="1" applyFill="1"/>
    <xf numFmtId="0" fontId="0" fillId="0" borderId="0" xfId="0" applyAlignment="1">
      <alignment horizontal="left"/>
    </xf>
    <xf numFmtId="0" fontId="1" fillId="0" borderId="0" xfId="0" applyFont="1" applyFill="1" applyAlignment="1">
      <alignment horizontal="left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4" fontId="4" fillId="0" borderId="6" xfId="0" applyNumberFormat="1" applyFont="1" applyFill="1" applyBorder="1" applyAlignment="1">
      <alignment horizontal="center" vertical="center" wrapText="1"/>
    </xf>
    <xf numFmtId="44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4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0" fillId="2" borderId="0" xfId="0" applyFill="1" applyAlignment="1">
      <alignment horizontal="left"/>
    </xf>
    <xf numFmtId="44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view="pageBreakPreview" topLeftCell="A46" zoomScale="85" zoomScaleNormal="100" zoomScaleSheetLayoutView="85" workbookViewId="0">
      <selection activeCell="E62" sqref="E62"/>
    </sheetView>
  </sheetViews>
  <sheetFormatPr baseColWidth="10" defaultRowHeight="15" x14ac:dyDescent="0.25"/>
  <cols>
    <col min="1" max="1" width="4.42578125" style="5" customWidth="1"/>
    <col min="2" max="2" width="4.140625" style="5" customWidth="1"/>
    <col min="3" max="3" width="57" bestFit="1" customWidth="1"/>
    <col min="4" max="4" width="18.7109375" style="1" customWidth="1"/>
    <col min="5" max="5" width="18.7109375" style="2" customWidth="1"/>
  </cols>
  <sheetData>
    <row r="1" spans="1:5" x14ac:dyDescent="0.25">
      <c r="A1" s="49" t="s">
        <v>216</v>
      </c>
      <c r="B1" s="49"/>
      <c r="C1" s="49"/>
      <c r="D1" s="49"/>
      <c r="E1" s="49"/>
    </row>
    <row r="2" spans="1:5" x14ac:dyDescent="0.25">
      <c r="A2" s="49" t="s">
        <v>217</v>
      </c>
      <c r="B2" s="49"/>
      <c r="C2" s="49"/>
      <c r="D2" s="49"/>
      <c r="E2" s="49"/>
    </row>
    <row r="3" spans="1:5" x14ac:dyDescent="0.25">
      <c r="A3" s="49" t="s">
        <v>213</v>
      </c>
      <c r="B3" s="49"/>
      <c r="C3" s="49"/>
      <c r="D3" s="49"/>
      <c r="E3" s="49"/>
    </row>
    <row r="4" spans="1:5" x14ac:dyDescent="0.25">
      <c r="A4" s="49" t="s">
        <v>214</v>
      </c>
      <c r="B4" s="49"/>
      <c r="C4" s="49"/>
      <c r="D4" s="49"/>
      <c r="E4" s="49"/>
    </row>
    <row r="5" spans="1:5" x14ac:dyDescent="0.25">
      <c r="A5" s="20"/>
      <c r="B5" s="20"/>
      <c r="C5" s="20"/>
      <c r="D5" s="20"/>
      <c r="E5" s="20"/>
    </row>
    <row r="6" spans="1:5" x14ac:dyDescent="0.25">
      <c r="A6" s="50" t="s">
        <v>218</v>
      </c>
      <c r="B6" s="50"/>
      <c r="C6" s="50"/>
      <c r="D6" s="50"/>
      <c r="E6" s="50"/>
    </row>
    <row r="7" spans="1:5" x14ac:dyDescent="0.25">
      <c r="A7" s="21"/>
      <c r="B7" s="21"/>
      <c r="C7" s="21"/>
      <c r="D7" s="21"/>
      <c r="E7" s="21"/>
    </row>
    <row r="8" spans="1:5" x14ac:dyDescent="0.25">
      <c r="A8" s="21"/>
      <c r="B8" s="21"/>
      <c r="C8" s="21"/>
      <c r="D8" s="21"/>
      <c r="E8" s="21"/>
    </row>
    <row r="10" spans="1:5" x14ac:dyDescent="0.25">
      <c r="A10" s="34" t="s">
        <v>0</v>
      </c>
      <c r="B10" s="34"/>
      <c r="C10" s="57"/>
      <c r="D10" s="58" t="s">
        <v>15</v>
      </c>
      <c r="E10" s="58" t="s">
        <v>16</v>
      </c>
    </row>
    <row r="11" spans="1:5" x14ac:dyDescent="0.25">
      <c r="A11" s="5" t="s">
        <v>1</v>
      </c>
      <c r="E11" s="2">
        <f>+D12+D15</f>
        <v>1813370.9099999997</v>
      </c>
    </row>
    <row r="12" spans="1:5" x14ac:dyDescent="0.25">
      <c r="B12" s="5" t="s">
        <v>2</v>
      </c>
      <c r="D12" s="2">
        <f>SUM(D13:D14)</f>
        <v>1803313.7699999998</v>
      </c>
    </row>
    <row r="13" spans="1:5" x14ac:dyDescent="0.25">
      <c r="C13" t="s">
        <v>17</v>
      </c>
      <c r="D13" s="1">
        <v>1803189.64</v>
      </c>
    </row>
    <row r="14" spans="1:5" x14ac:dyDescent="0.25">
      <c r="C14" t="s">
        <v>18</v>
      </c>
      <c r="D14" s="1">
        <v>124.13</v>
      </c>
    </row>
    <row r="15" spans="1:5" x14ac:dyDescent="0.25">
      <c r="B15" s="5" t="s">
        <v>3</v>
      </c>
      <c r="D15" s="2">
        <f>SUM(D16:D17)</f>
        <v>10057.14</v>
      </c>
    </row>
    <row r="16" spans="1:5" x14ac:dyDescent="0.25">
      <c r="C16" t="s">
        <v>19</v>
      </c>
      <c r="D16" s="3">
        <v>10000</v>
      </c>
    </row>
    <row r="17" spans="1:5" x14ac:dyDescent="0.25">
      <c r="C17" t="s">
        <v>20</v>
      </c>
      <c r="D17" s="3">
        <v>57.14</v>
      </c>
    </row>
    <row r="18" spans="1:5" x14ac:dyDescent="0.25">
      <c r="B18" s="5" t="s">
        <v>4</v>
      </c>
      <c r="D18" s="4">
        <v>0</v>
      </c>
    </row>
    <row r="19" spans="1:5" x14ac:dyDescent="0.25">
      <c r="A19" s="5" t="s">
        <v>5</v>
      </c>
      <c r="D19" s="2"/>
      <c r="E19" s="2">
        <f>+D20+D22</f>
        <v>2155204.4500000002</v>
      </c>
    </row>
    <row r="20" spans="1:5" x14ac:dyDescent="0.25">
      <c r="B20" s="5" t="s">
        <v>6</v>
      </c>
      <c r="D20" s="2">
        <f>SUM(D21)</f>
        <v>2000000</v>
      </c>
    </row>
    <row r="21" spans="1:5" x14ac:dyDescent="0.25">
      <c r="C21" t="s">
        <v>21</v>
      </c>
      <c r="D21" s="1">
        <v>2000000</v>
      </c>
    </row>
    <row r="22" spans="1:5" x14ac:dyDescent="0.25">
      <c r="B22" s="5" t="s">
        <v>7</v>
      </c>
      <c r="D22" s="2">
        <f>SUM(D23:D26)</f>
        <v>155204.44999999998</v>
      </c>
    </row>
    <row r="23" spans="1:5" x14ac:dyDescent="0.25">
      <c r="C23" t="s">
        <v>22</v>
      </c>
      <c r="D23" s="1">
        <v>179184.28</v>
      </c>
    </row>
    <row r="24" spans="1:5" x14ac:dyDescent="0.25">
      <c r="C24" t="s">
        <v>23</v>
      </c>
      <c r="D24" s="1">
        <v>8000</v>
      </c>
    </row>
    <row r="25" spans="1:5" x14ac:dyDescent="0.25">
      <c r="C25" t="s">
        <v>24</v>
      </c>
      <c r="D25" s="1">
        <v>79580.509999999995</v>
      </c>
    </row>
    <row r="26" spans="1:5" x14ac:dyDescent="0.25">
      <c r="C26" t="s">
        <v>25</v>
      </c>
      <c r="D26" s="1">
        <v>-111560.34</v>
      </c>
    </row>
    <row r="27" spans="1:5" x14ac:dyDescent="0.25">
      <c r="A27" s="5" t="s">
        <v>8</v>
      </c>
      <c r="E27" s="2">
        <f>+D28</f>
        <v>30573.27</v>
      </c>
    </row>
    <row r="28" spans="1:5" x14ac:dyDescent="0.25">
      <c r="B28" s="5" t="s">
        <v>9</v>
      </c>
      <c r="D28" s="2">
        <f>SUM(D29:D33)</f>
        <v>30573.27</v>
      </c>
    </row>
    <row r="29" spans="1:5" x14ac:dyDescent="0.25">
      <c r="C29" t="s">
        <v>26</v>
      </c>
      <c r="D29" s="1">
        <v>1519.84</v>
      </c>
    </row>
    <row r="30" spans="1:5" x14ac:dyDescent="0.25">
      <c r="C30" t="s">
        <v>27</v>
      </c>
      <c r="D30" s="1">
        <v>13202.47</v>
      </c>
    </row>
    <row r="31" spans="1:5" x14ac:dyDescent="0.25">
      <c r="C31" t="s">
        <v>28</v>
      </c>
      <c r="D31" s="1">
        <v>5192.0200000000004</v>
      </c>
    </row>
    <row r="32" spans="1:5" x14ac:dyDescent="0.25">
      <c r="C32" t="s">
        <v>29</v>
      </c>
      <c r="D32" s="1">
        <v>5214.99</v>
      </c>
    </row>
    <row r="33" spans="1:5" x14ac:dyDescent="0.25">
      <c r="C33" t="s">
        <v>30</v>
      </c>
      <c r="D33" s="1">
        <v>5443.95</v>
      </c>
    </row>
    <row r="34" spans="1:5" x14ac:dyDescent="0.25">
      <c r="A34" s="5" t="s">
        <v>10</v>
      </c>
      <c r="D34" s="2"/>
      <c r="E34" s="2">
        <f>+D35</f>
        <v>810330.18000000017</v>
      </c>
    </row>
    <row r="35" spans="1:5" x14ac:dyDescent="0.25">
      <c r="B35" s="5" t="s">
        <v>11</v>
      </c>
      <c r="D35" s="2">
        <f>SUM(D36:D39)</f>
        <v>810330.18000000017</v>
      </c>
    </row>
    <row r="36" spans="1:5" x14ac:dyDescent="0.25">
      <c r="C36" t="s">
        <v>31</v>
      </c>
      <c r="D36" s="1">
        <v>174449.5</v>
      </c>
    </row>
    <row r="37" spans="1:5" x14ac:dyDescent="0.25">
      <c r="C37" t="s">
        <v>32</v>
      </c>
      <c r="D37" s="1">
        <v>338887</v>
      </c>
    </row>
    <row r="38" spans="1:5" x14ac:dyDescent="0.25">
      <c r="C38" t="s">
        <v>33</v>
      </c>
      <c r="D38" s="1">
        <v>607850.68000000005</v>
      </c>
    </row>
    <row r="39" spans="1:5" x14ac:dyDescent="0.25">
      <c r="C39" t="s">
        <v>34</v>
      </c>
      <c r="D39" s="1">
        <v>-310857</v>
      </c>
    </row>
    <row r="40" spans="1:5" x14ac:dyDescent="0.25">
      <c r="A40" s="5" t="s">
        <v>12</v>
      </c>
      <c r="D40" s="2"/>
      <c r="E40" s="2">
        <f>+D41</f>
        <v>562109.64</v>
      </c>
    </row>
    <row r="41" spans="1:5" x14ac:dyDescent="0.25">
      <c r="B41" s="5" t="s">
        <v>13</v>
      </c>
      <c r="D41" s="2">
        <f>SUM(D42:D45)</f>
        <v>562109.64</v>
      </c>
    </row>
    <row r="42" spans="1:5" x14ac:dyDescent="0.25">
      <c r="C42" t="s">
        <v>31</v>
      </c>
      <c r="D42" s="1">
        <v>350711.08</v>
      </c>
    </row>
    <row r="43" spans="1:5" x14ac:dyDescent="0.25">
      <c r="C43" t="s">
        <v>33</v>
      </c>
      <c r="D43" s="1">
        <v>209580.96</v>
      </c>
    </row>
    <row r="44" spans="1:5" x14ac:dyDescent="0.25">
      <c r="C44" t="s">
        <v>35</v>
      </c>
      <c r="D44" s="1">
        <v>31831.14</v>
      </c>
    </row>
    <row r="45" spans="1:5" x14ac:dyDescent="0.25">
      <c r="C45" t="s">
        <v>34</v>
      </c>
      <c r="D45" s="1">
        <v>-30013.54</v>
      </c>
    </row>
    <row r="46" spans="1:5" ht="15.75" thickBot="1" x14ac:dyDescent="0.3">
      <c r="A46" s="5" t="s">
        <v>14</v>
      </c>
      <c r="E46" s="7">
        <f>SUM(E11:E45)</f>
        <v>5371588.4500000002</v>
      </c>
    </row>
    <row r="47" spans="1:5" ht="15.75" thickTop="1" x14ac:dyDescent="0.25"/>
    <row r="48" spans="1:5" x14ac:dyDescent="0.25">
      <c r="A48" s="34" t="s">
        <v>242</v>
      </c>
      <c r="B48" s="34"/>
      <c r="C48" s="57"/>
      <c r="D48" s="58" t="s">
        <v>15</v>
      </c>
      <c r="E48" s="58" t="s">
        <v>16</v>
      </c>
    </row>
    <row r="49" spans="1:5" x14ac:dyDescent="0.25">
      <c r="A49" s="5" t="s">
        <v>36</v>
      </c>
      <c r="E49" s="2">
        <f>+D50</f>
        <v>1426.13</v>
      </c>
    </row>
    <row r="50" spans="1:5" x14ac:dyDescent="0.25">
      <c r="B50" s="5" t="s">
        <v>43</v>
      </c>
      <c r="D50" s="2">
        <f>SUM(D51:D52)</f>
        <v>1426.13</v>
      </c>
    </row>
    <row r="51" spans="1:5" x14ac:dyDescent="0.25">
      <c r="C51" t="s">
        <v>37</v>
      </c>
      <c r="D51" s="1">
        <v>216.94</v>
      </c>
    </row>
    <row r="52" spans="1:5" x14ac:dyDescent="0.25">
      <c r="C52" t="s">
        <v>44</v>
      </c>
      <c r="D52" s="1">
        <v>1209.19</v>
      </c>
    </row>
    <row r="53" spans="1:5" x14ac:dyDescent="0.25">
      <c r="B53" s="5" t="s">
        <v>38</v>
      </c>
      <c r="D53" s="6">
        <v>0</v>
      </c>
    </row>
    <row r="54" spans="1:5" x14ac:dyDescent="0.25">
      <c r="A54" s="5" t="s">
        <v>39</v>
      </c>
      <c r="E54" s="2">
        <f>+D55</f>
        <v>995747.51</v>
      </c>
    </row>
    <row r="55" spans="1:5" x14ac:dyDescent="0.25">
      <c r="B55" s="5" t="s">
        <v>40</v>
      </c>
      <c r="D55" s="2">
        <f>SUM(D56:D57)</f>
        <v>995747.51</v>
      </c>
    </row>
    <row r="56" spans="1:5" x14ac:dyDescent="0.25">
      <c r="C56" t="s">
        <v>41</v>
      </c>
      <c r="D56" s="1">
        <v>843824.92</v>
      </c>
    </row>
    <row r="57" spans="1:5" x14ac:dyDescent="0.25">
      <c r="C57" t="s">
        <v>42</v>
      </c>
      <c r="D57" s="1">
        <v>151922.59</v>
      </c>
    </row>
    <row r="58" spans="1:5" x14ac:dyDescent="0.25">
      <c r="A58" s="5" t="s">
        <v>45</v>
      </c>
      <c r="E58" s="2">
        <f>+D59</f>
        <v>4374414.8099999996</v>
      </c>
    </row>
    <row r="59" spans="1:5" x14ac:dyDescent="0.25">
      <c r="B59" s="5" t="s">
        <v>46</v>
      </c>
      <c r="D59" s="2">
        <f>SUM(D60:D61)</f>
        <v>4374414.8099999996</v>
      </c>
    </row>
    <row r="60" spans="1:5" x14ac:dyDescent="0.25">
      <c r="C60" t="s">
        <v>47</v>
      </c>
      <c r="D60" s="1">
        <v>4175316.07</v>
      </c>
    </row>
    <row r="61" spans="1:5" x14ac:dyDescent="0.25">
      <c r="C61" t="s">
        <v>48</v>
      </c>
      <c r="D61" s="1">
        <v>199098.74</v>
      </c>
    </row>
    <row r="62" spans="1:5" x14ac:dyDescent="0.25">
      <c r="B62" s="5" t="s">
        <v>221</v>
      </c>
      <c r="D62" s="6">
        <v>0</v>
      </c>
      <c r="E62" s="6">
        <v>0</v>
      </c>
    </row>
    <row r="63" spans="1:5" ht="15.75" thickBot="1" x14ac:dyDescent="0.3">
      <c r="A63" s="5" t="s">
        <v>49</v>
      </c>
      <c r="E63" s="7">
        <f>SUM(E49:E61)</f>
        <v>5371588.4499999993</v>
      </c>
    </row>
    <row r="64" spans="1:5" ht="15.75" thickTop="1" x14ac:dyDescent="0.25"/>
    <row r="72" spans="1:5" x14ac:dyDescent="0.25">
      <c r="A72" s="39" t="s">
        <v>233</v>
      </c>
      <c r="B72"/>
      <c r="C72" s="1"/>
      <c r="D72" s="1" t="s">
        <v>234</v>
      </c>
      <c r="E72" s="1"/>
    </row>
    <row r="73" spans="1:5" x14ac:dyDescent="0.25">
      <c r="A73" s="39" t="s">
        <v>235</v>
      </c>
      <c r="B73"/>
      <c r="C73" s="1"/>
      <c r="D73" s="1" t="s">
        <v>236</v>
      </c>
      <c r="E73" s="1"/>
    </row>
  </sheetData>
  <mergeCells count="5">
    <mergeCell ref="A1:E1"/>
    <mergeCell ref="A2:E2"/>
    <mergeCell ref="A3:E3"/>
    <mergeCell ref="A4:E4"/>
    <mergeCell ref="A6:E6"/>
  </mergeCells>
  <pageMargins left="0.23622047244094491" right="0.23622047244094491" top="0.39370078740157483" bottom="0.23622047244094491" header="0.31496062992125984" footer="0.31496062992125984"/>
  <pageSetup scale="99"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view="pageBreakPreview" zoomScale="85" zoomScaleNormal="100" zoomScaleSheetLayoutView="85" workbookViewId="0">
      <selection activeCell="F12" sqref="F12"/>
    </sheetView>
  </sheetViews>
  <sheetFormatPr baseColWidth="10" defaultRowHeight="15" x14ac:dyDescent="0.25"/>
  <cols>
    <col min="1" max="1" width="5.42578125" style="5" customWidth="1"/>
    <col min="2" max="2" width="49.28515625" bestFit="1" customWidth="1"/>
    <col min="3" max="3" width="17.5703125" style="1" customWidth="1"/>
    <col min="4" max="4" width="3.5703125" customWidth="1"/>
    <col min="5" max="5" width="5.28515625" style="5" customWidth="1"/>
    <col min="6" max="6" width="38.7109375" customWidth="1"/>
    <col min="7" max="7" width="17.5703125" style="1" customWidth="1"/>
  </cols>
  <sheetData>
    <row r="1" spans="1:7" x14ac:dyDescent="0.25">
      <c r="A1" s="49" t="s">
        <v>216</v>
      </c>
      <c r="B1" s="49"/>
      <c r="C1" s="49"/>
      <c r="D1" s="49"/>
      <c r="E1" s="49"/>
      <c r="F1" s="49"/>
      <c r="G1" s="49"/>
    </row>
    <row r="2" spans="1:7" x14ac:dyDescent="0.25">
      <c r="A2" s="49" t="s">
        <v>219</v>
      </c>
      <c r="B2" s="49"/>
      <c r="C2" s="49"/>
      <c r="D2" s="49"/>
      <c r="E2" s="49"/>
      <c r="F2" s="49"/>
      <c r="G2" s="49"/>
    </row>
    <row r="3" spans="1:7" x14ac:dyDescent="0.25">
      <c r="A3" s="49" t="s">
        <v>220</v>
      </c>
      <c r="B3" s="49"/>
      <c r="C3" s="49"/>
      <c r="D3" s="49"/>
      <c r="E3" s="49"/>
      <c r="F3" s="49"/>
      <c r="G3" s="49"/>
    </row>
    <row r="4" spans="1:7" x14ac:dyDescent="0.25">
      <c r="A4" s="49" t="s">
        <v>214</v>
      </c>
      <c r="B4" s="49"/>
      <c r="C4" s="49"/>
      <c r="D4" s="49"/>
      <c r="E4" s="49"/>
      <c r="F4" s="49"/>
      <c r="G4" s="49"/>
    </row>
    <row r="5" spans="1:7" x14ac:dyDescent="0.25">
      <c r="A5" s="20"/>
      <c r="B5" s="20"/>
      <c r="C5" s="20"/>
      <c r="D5" s="20"/>
      <c r="E5" s="20"/>
    </row>
    <row r="6" spans="1:7" x14ac:dyDescent="0.25">
      <c r="A6" s="50" t="s">
        <v>218</v>
      </c>
      <c r="B6" s="50"/>
      <c r="C6" s="50"/>
      <c r="D6" s="50"/>
      <c r="E6" s="50"/>
    </row>
    <row r="7" spans="1:7" x14ac:dyDescent="0.25">
      <c r="A7" s="21"/>
      <c r="B7" s="21"/>
      <c r="C7" s="21"/>
      <c r="D7" s="21"/>
      <c r="E7" s="21"/>
    </row>
    <row r="8" spans="1:7" x14ac:dyDescent="0.25">
      <c r="A8" s="21"/>
      <c r="B8" s="21"/>
      <c r="C8" s="21"/>
      <c r="D8" s="21"/>
      <c r="E8" s="21"/>
    </row>
    <row r="9" spans="1:7" x14ac:dyDescent="0.25">
      <c r="A9" s="36" t="s">
        <v>50</v>
      </c>
      <c r="B9" s="36"/>
      <c r="C9" s="35" t="s">
        <v>232</v>
      </c>
      <c r="D9" s="24"/>
      <c r="E9" s="36" t="s">
        <v>87</v>
      </c>
      <c r="F9" s="36"/>
      <c r="G9" s="35" t="s">
        <v>232</v>
      </c>
    </row>
    <row r="10" spans="1:7" x14ac:dyDescent="0.25">
      <c r="A10" s="5" t="s">
        <v>51</v>
      </c>
      <c r="C10" s="2">
        <f>SUM(C11:C17)</f>
        <v>3314037.7199999997</v>
      </c>
      <c r="E10" s="5" t="s">
        <v>88</v>
      </c>
      <c r="G10" s="2">
        <f>SUM(G11)</f>
        <v>48719.21</v>
      </c>
    </row>
    <row r="11" spans="1:7" x14ac:dyDescent="0.25">
      <c r="B11" t="s">
        <v>52</v>
      </c>
      <c r="C11" s="1">
        <v>6831.5</v>
      </c>
      <c r="F11" t="s">
        <v>89</v>
      </c>
      <c r="G11" s="1">
        <v>48719.21</v>
      </c>
    </row>
    <row r="12" spans="1:7" x14ac:dyDescent="0.25">
      <c r="B12" t="s">
        <v>53</v>
      </c>
      <c r="C12" s="1">
        <v>2765726.98</v>
      </c>
      <c r="E12" s="5" t="s">
        <v>90</v>
      </c>
      <c r="G12" s="2">
        <f>SUM(G13)</f>
        <v>7564.52</v>
      </c>
    </row>
    <row r="13" spans="1:7" x14ac:dyDescent="0.25">
      <c r="B13" t="s">
        <v>54</v>
      </c>
      <c r="C13" s="1">
        <v>14333.86</v>
      </c>
      <c r="F13" t="s">
        <v>91</v>
      </c>
      <c r="G13" s="1">
        <v>7564.52</v>
      </c>
    </row>
    <row r="14" spans="1:7" x14ac:dyDescent="0.25">
      <c r="B14" t="s">
        <v>55</v>
      </c>
      <c r="C14" s="1">
        <v>137236.95000000001</v>
      </c>
      <c r="E14" s="5" t="s">
        <v>92</v>
      </c>
      <c r="G14" s="2">
        <f>SUM(G15:G16)</f>
        <v>6400211.5600000005</v>
      </c>
    </row>
    <row r="15" spans="1:7" x14ac:dyDescent="0.25">
      <c r="B15" t="s">
        <v>56</v>
      </c>
      <c r="C15" s="1">
        <v>159363.51</v>
      </c>
      <c r="F15" t="s">
        <v>93</v>
      </c>
      <c r="G15" s="1">
        <v>2221293.17</v>
      </c>
    </row>
    <row r="16" spans="1:7" x14ac:dyDescent="0.25">
      <c r="B16" t="s">
        <v>57</v>
      </c>
      <c r="C16" s="1">
        <v>49200</v>
      </c>
      <c r="F16" t="s">
        <v>94</v>
      </c>
      <c r="G16" s="1">
        <v>4178918.39</v>
      </c>
    </row>
    <row r="17" spans="1:7" x14ac:dyDescent="0.25">
      <c r="B17" t="s">
        <v>58</v>
      </c>
      <c r="C17" s="1">
        <v>181344.92</v>
      </c>
      <c r="E17" s="5" t="s">
        <v>95</v>
      </c>
      <c r="G17" s="2">
        <f>SUM(G18:G20)</f>
        <v>601172.96</v>
      </c>
    </row>
    <row r="18" spans="1:7" x14ac:dyDescent="0.25">
      <c r="A18" s="5" t="s">
        <v>59</v>
      </c>
      <c r="C18" s="2">
        <f>SUM(C19:C33)</f>
        <v>2084082.9500000002</v>
      </c>
      <c r="F18" t="s">
        <v>96</v>
      </c>
      <c r="G18" s="1">
        <v>3490.52</v>
      </c>
    </row>
    <row r="19" spans="1:7" x14ac:dyDescent="0.25">
      <c r="B19" t="s">
        <v>60</v>
      </c>
      <c r="C19" s="1">
        <v>47038.86</v>
      </c>
      <c r="F19" t="s">
        <v>97</v>
      </c>
      <c r="G19" s="1">
        <v>272.17</v>
      </c>
    </row>
    <row r="20" spans="1:7" x14ac:dyDescent="0.25">
      <c r="B20" t="s">
        <v>61</v>
      </c>
      <c r="C20" s="1">
        <v>11263.18</v>
      </c>
      <c r="F20" t="s">
        <v>84</v>
      </c>
      <c r="G20" s="1">
        <v>597410.27</v>
      </c>
    </row>
    <row r="21" spans="1:7" x14ac:dyDescent="0.25">
      <c r="B21" t="s">
        <v>27</v>
      </c>
      <c r="C21" s="1">
        <v>31212.04</v>
      </c>
      <c r="E21" s="32" t="s">
        <v>98</v>
      </c>
      <c r="F21" s="33"/>
      <c r="G21" s="23">
        <f>+G10+G12+G14+G17</f>
        <v>7057668.2500000009</v>
      </c>
    </row>
    <row r="22" spans="1:7" x14ac:dyDescent="0.25">
      <c r="B22" t="s">
        <v>62</v>
      </c>
      <c r="C22" s="1">
        <v>4493.8</v>
      </c>
    </row>
    <row r="23" spans="1:7" x14ac:dyDescent="0.25">
      <c r="B23" t="s">
        <v>28</v>
      </c>
      <c r="C23" s="1">
        <v>33283.68</v>
      </c>
    </row>
    <row r="24" spans="1:7" x14ac:dyDescent="0.25">
      <c r="B24" t="s">
        <v>63</v>
      </c>
      <c r="C24" s="1">
        <v>7293.49</v>
      </c>
    </row>
    <row r="25" spans="1:7" x14ac:dyDescent="0.25">
      <c r="B25" t="s">
        <v>64</v>
      </c>
      <c r="C25" s="1">
        <v>51476.13</v>
      </c>
    </row>
    <row r="26" spans="1:7" x14ac:dyDescent="0.25">
      <c r="B26" t="s">
        <v>65</v>
      </c>
      <c r="C26" s="1">
        <v>20018.099999999999</v>
      </c>
    </row>
    <row r="27" spans="1:7" x14ac:dyDescent="0.25">
      <c r="B27" t="s">
        <v>66</v>
      </c>
      <c r="C27" s="1">
        <v>132982.64000000001</v>
      </c>
    </row>
    <row r="28" spans="1:7" x14ac:dyDescent="0.25">
      <c r="B28" t="s">
        <v>67</v>
      </c>
      <c r="C28" s="1">
        <v>56689.08</v>
      </c>
    </row>
    <row r="29" spans="1:7" x14ac:dyDescent="0.25">
      <c r="B29" t="s">
        <v>68</v>
      </c>
      <c r="C29" s="1">
        <v>546792.36</v>
      </c>
    </row>
    <row r="30" spans="1:7" x14ac:dyDescent="0.25">
      <c r="B30" t="s">
        <v>69</v>
      </c>
      <c r="C30" s="1">
        <v>585210.94999999995</v>
      </c>
    </row>
    <row r="31" spans="1:7" x14ac:dyDescent="0.25">
      <c r="B31" t="s">
        <v>70</v>
      </c>
      <c r="C31" s="1">
        <v>451999.58</v>
      </c>
    </row>
    <row r="32" spans="1:7" x14ac:dyDescent="0.25">
      <c r="B32" t="s">
        <v>71</v>
      </c>
      <c r="C32" s="1">
        <v>41392.06</v>
      </c>
    </row>
    <row r="33" spans="1:3" x14ac:dyDescent="0.25">
      <c r="B33" t="s">
        <v>72</v>
      </c>
      <c r="C33" s="1">
        <v>62937</v>
      </c>
    </row>
    <row r="34" spans="1:3" x14ac:dyDescent="0.25">
      <c r="A34" s="5" t="s">
        <v>73</v>
      </c>
      <c r="C34" s="2">
        <f>SUM(C35:C38)</f>
        <v>572643.06000000006</v>
      </c>
    </row>
    <row r="35" spans="1:3" x14ac:dyDescent="0.25">
      <c r="B35" t="s">
        <v>74</v>
      </c>
      <c r="C35" s="1">
        <v>4865.66</v>
      </c>
    </row>
    <row r="36" spans="1:3" x14ac:dyDescent="0.25">
      <c r="B36" t="s">
        <v>31</v>
      </c>
      <c r="C36" s="1">
        <v>6093.46</v>
      </c>
    </row>
    <row r="37" spans="1:3" x14ac:dyDescent="0.25">
      <c r="B37" t="s">
        <v>33</v>
      </c>
      <c r="C37" s="1">
        <v>317614.59000000003</v>
      </c>
    </row>
    <row r="38" spans="1:3" x14ac:dyDescent="0.25">
      <c r="B38" t="s">
        <v>75</v>
      </c>
      <c r="C38" s="1">
        <v>244069.35</v>
      </c>
    </row>
    <row r="39" spans="1:3" x14ac:dyDescent="0.25">
      <c r="A39" s="5" t="s">
        <v>76</v>
      </c>
      <c r="C39" s="2">
        <f>SUM(C40:C42)</f>
        <v>160875.81</v>
      </c>
    </row>
    <row r="40" spans="1:3" x14ac:dyDescent="0.25">
      <c r="B40" t="s">
        <v>77</v>
      </c>
      <c r="C40" s="1">
        <v>159661.97</v>
      </c>
    </row>
    <row r="41" spans="1:3" x14ac:dyDescent="0.25">
      <c r="B41" t="s">
        <v>78</v>
      </c>
      <c r="C41" s="1">
        <v>1184.3399999999999</v>
      </c>
    </row>
    <row r="42" spans="1:3" x14ac:dyDescent="0.25">
      <c r="B42" t="s">
        <v>79</v>
      </c>
      <c r="C42" s="1">
        <v>29.5</v>
      </c>
    </row>
    <row r="43" spans="1:3" x14ac:dyDescent="0.25">
      <c r="A43" s="5" t="s">
        <v>80</v>
      </c>
      <c r="C43" s="2">
        <f>SUM(C44:C45)</f>
        <v>140419</v>
      </c>
    </row>
    <row r="44" spans="1:3" x14ac:dyDescent="0.25">
      <c r="B44" t="s">
        <v>81</v>
      </c>
      <c r="C44" s="1">
        <v>19561.759999999998</v>
      </c>
    </row>
    <row r="45" spans="1:3" x14ac:dyDescent="0.25">
      <c r="B45" t="s">
        <v>82</v>
      </c>
      <c r="C45" s="1">
        <v>120857.24</v>
      </c>
    </row>
    <row r="46" spans="1:3" x14ac:dyDescent="0.25">
      <c r="A46" s="5" t="s">
        <v>83</v>
      </c>
      <c r="C46" s="2">
        <f>SUM(C47)</f>
        <v>586510.97</v>
      </c>
    </row>
    <row r="47" spans="1:3" x14ac:dyDescent="0.25">
      <c r="B47" t="s">
        <v>84</v>
      </c>
      <c r="C47" s="1">
        <v>586510.97</v>
      </c>
    </row>
    <row r="48" spans="1:3" x14ac:dyDescent="0.25">
      <c r="A48" s="51" t="s">
        <v>85</v>
      </c>
      <c r="B48" s="51"/>
      <c r="C48" s="2">
        <f>+C46+C43+C39+C34+C18+C10</f>
        <v>6858569.5099999998</v>
      </c>
    </row>
    <row r="49" spans="1:7" x14ac:dyDescent="0.25">
      <c r="A49" s="51" t="s">
        <v>221</v>
      </c>
      <c r="B49" s="51"/>
      <c r="C49" s="2">
        <f>+G21-C48</f>
        <v>199098.74000000115</v>
      </c>
    </row>
    <row r="50" spans="1:7" x14ac:dyDescent="0.25">
      <c r="A50" s="51" t="s">
        <v>86</v>
      </c>
      <c r="B50" s="52"/>
      <c r="C50" s="23">
        <f>+C48+C49</f>
        <v>7057668.2500000009</v>
      </c>
    </row>
    <row r="61" spans="1:7" x14ac:dyDescent="0.25">
      <c r="A61" s="39" t="s">
        <v>233</v>
      </c>
      <c r="E61" s="1" t="s">
        <v>234</v>
      </c>
      <c r="F61" s="1"/>
      <c r="G61"/>
    </row>
    <row r="62" spans="1:7" x14ac:dyDescent="0.25">
      <c r="A62" s="39" t="s">
        <v>235</v>
      </c>
      <c r="E62" s="1" t="s">
        <v>236</v>
      </c>
      <c r="F62" s="1"/>
      <c r="G62"/>
    </row>
  </sheetData>
  <mergeCells count="8">
    <mergeCell ref="A48:B48"/>
    <mergeCell ref="A49:B49"/>
    <mergeCell ref="A50:B50"/>
    <mergeCell ref="A6:E6"/>
    <mergeCell ref="A1:G1"/>
    <mergeCell ref="A2:G2"/>
    <mergeCell ref="A3:G3"/>
    <mergeCell ref="A4:G4"/>
  </mergeCells>
  <pageMargins left="0.27559055118110237" right="0.15748031496062992" top="0.35433070866141736" bottom="0.31496062992125984" header="0.31496062992125984" footer="0.31496062992125984"/>
  <pageSetup scale="85" orientation="landscape" r:id="rId1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view="pageBreakPreview" zoomScale="85" zoomScaleNormal="100" zoomScaleSheetLayoutView="85" workbookViewId="0">
      <selection activeCell="A18" sqref="A18"/>
    </sheetView>
  </sheetViews>
  <sheetFormatPr baseColWidth="10" defaultRowHeight="15" x14ac:dyDescent="0.25"/>
  <cols>
    <col min="1" max="1" width="11.85546875" style="5" customWidth="1"/>
    <col min="2" max="2" width="53.42578125" customWidth="1"/>
    <col min="3" max="3" width="18.7109375" style="1" customWidth="1"/>
  </cols>
  <sheetData>
    <row r="1" spans="1:7" x14ac:dyDescent="0.25">
      <c r="A1" s="49" t="s">
        <v>216</v>
      </c>
      <c r="B1" s="49"/>
      <c r="C1" s="49"/>
      <c r="D1" s="22"/>
      <c r="E1" s="22"/>
      <c r="F1" s="22"/>
      <c r="G1" s="22"/>
    </row>
    <row r="2" spans="1:7" x14ac:dyDescent="0.25">
      <c r="A2" s="49" t="s">
        <v>222</v>
      </c>
      <c r="B2" s="49"/>
      <c r="C2" s="49"/>
      <c r="D2" s="22"/>
      <c r="E2" s="22"/>
      <c r="F2" s="22"/>
      <c r="G2" s="22"/>
    </row>
    <row r="3" spans="1:7" x14ac:dyDescent="0.25">
      <c r="A3" s="49" t="s">
        <v>224</v>
      </c>
      <c r="B3" s="49"/>
      <c r="C3" s="49"/>
      <c r="D3" s="22"/>
      <c r="E3" s="22"/>
      <c r="F3" s="22"/>
      <c r="G3" s="22"/>
    </row>
    <row r="4" spans="1:7" x14ac:dyDescent="0.25">
      <c r="A4" s="49" t="s">
        <v>214</v>
      </c>
      <c r="B4" s="49"/>
      <c r="C4" s="49"/>
      <c r="D4" s="22"/>
      <c r="E4" s="22"/>
      <c r="F4" s="22"/>
      <c r="G4" s="22"/>
    </row>
    <row r="5" spans="1:7" x14ac:dyDescent="0.25">
      <c r="A5" s="20"/>
      <c r="B5" s="20"/>
      <c r="C5" s="20"/>
      <c r="D5" s="20"/>
      <c r="E5" s="20"/>
      <c r="G5" s="1"/>
    </row>
    <row r="6" spans="1:7" x14ac:dyDescent="0.25">
      <c r="A6" s="50" t="s">
        <v>218</v>
      </c>
      <c r="B6" s="50"/>
      <c r="C6" s="50"/>
      <c r="D6" s="50"/>
      <c r="E6" s="50"/>
      <c r="G6" s="1"/>
    </row>
    <row r="9" spans="1:7" x14ac:dyDescent="0.25">
      <c r="A9" s="53" t="s">
        <v>99</v>
      </c>
      <c r="B9" s="53"/>
      <c r="C9" s="35" t="s">
        <v>232</v>
      </c>
    </row>
    <row r="10" spans="1:7" x14ac:dyDescent="0.25">
      <c r="A10" s="36" t="s">
        <v>100</v>
      </c>
      <c r="B10" s="37"/>
      <c r="C10" s="35">
        <f>SUM(C11)</f>
        <v>3646815.06</v>
      </c>
    </row>
    <row r="11" spans="1:7" x14ac:dyDescent="0.25">
      <c r="B11" t="s">
        <v>100</v>
      </c>
      <c r="C11" s="1">
        <v>3646815.06</v>
      </c>
    </row>
    <row r="12" spans="1:7" x14ac:dyDescent="0.25">
      <c r="A12" s="36" t="s">
        <v>101</v>
      </c>
      <c r="B12" s="37"/>
      <c r="C12" s="35">
        <f>+C13-C14</f>
        <v>-1840471.5300000012</v>
      </c>
    </row>
    <row r="13" spans="1:7" x14ac:dyDescent="0.25">
      <c r="B13" t="s">
        <v>102</v>
      </c>
      <c r="C13" s="1">
        <f>+'COMP_FLUJO DE FONDOS '!C11</f>
        <v>8030442.7899999991</v>
      </c>
    </row>
    <row r="14" spans="1:7" x14ac:dyDescent="0.25">
      <c r="B14" t="s">
        <v>103</v>
      </c>
      <c r="C14" s="1">
        <f>+'COMP_FLUJO DE FONDOS '!G11</f>
        <v>9870914.3200000003</v>
      </c>
    </row>
    <row r="15" spans="1:7" x14ac:dyDescent="0.25">
      <c r="A15" s="36" t="s">
        <v>104</v>
      </c>
      <c r="B15" s="37"/>
      <c r="C15" s="35">
        <f>+C16-C17</f>
        <v>-3029.760000000002</v>
      </c>
    </row>
    <row r="16" spans="1:7" x14ac:dyDescent="0.25">
      <c r="B16" t="s">
        <v>243</v>
      </c>
      <c r="C16" s="1">
        <f>+'COMP_FLUJO DE FONDOS '!C17</f>
        <v>50281.279999999999</v>
      </c>
    </row>
    <row r="17" spans="1:5" x14ac:dyDescent="0.25">
      <c r="B17" t="s">
        <v>244</v>
      </c>
      <c r="C17" s="1">
        <f>+'COMP_FLUJO DE FONDOS '!G19</f>
        <v>53311.040000000001</v>
      </c>
    </row>
    <row r="18" spans="1:5" x14ac:dyDescent="0.25">
      <c r="A18" s="36" t="s">
        <v>245</v>
      </c>
      <c r="B18" s="37"/>
      <c r="C18" s="35">
        <f>+C10+C12+C15</f>
        <v>1803313.7699999989</v>
      </c>
    </row>
    <row r="26" spans="1:5" x14ac:dyDescent="0.25">
      <c r="A26" s="39" t="s">
        <v>240</v>
      </c>
      <c r="E26" s="1"/>
    </row>
    <row r="27" spans="1:5" x14ac:dyDescent="0.25">
      <c r="A27" s="54" t="s">
        <v>241</v>
      </c>
      <c r="B27" s="54"/>
      <c r="C27" s="54"/>
      <c r="E27" s="1"/>
    </row>
  </sheetData>
  <mergeCells count="7">
    <mergeCell ref="A9:B9"/>
    <mergeCell ref="A27:C27"/>
    <mergeCell ref="A6:E6"/>
    <mergeCell ref="A1:C1"/>
    <mergeCell ref="A2:C2"/>
    <mergeCell ref="A3:C3"/>
    <mergeCell ref="A4:C4"/>
  </mergeCells>
  <pageMargins left="0.59055118110236227" right="0.15748031496062992" top="0.3937007874015748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BreakPreview" zoomScale="85" zoomScaleNormal="100" zoomScaleSheetLayoutView="85" workbookViewId="0">
      <selection activeCell="H23" sqref="H23"/>
    </sheetView>
  </sheetViews>
  <sheetFormatPr baseColWidth="10" defaultRowHeight="15" x14ac:dyDescent="0.25"/>
  <cols>
    <col min="1" max="1" width="7" style="5" customWidth="1"/>
    <col min="2" max="2" width="55.85546875" customWidth="1"/>
    <col min="3" max="3" width="15.140625" style="1" customWidth="1"/>
    <col min="4" max="4" width="3.42578125" customWidth="1"/>
    <col min="5" max="5" width="5.7109375" customWidth="1"/>
    <col min="6" max="6" width="55.85546875" customWidth="1"/>
    <col min="7" max="7" width="15.140625" style="1" customWidth="1"/>
  </cols>
  <sheetData>
    <row r="1" spans="1:7" x14ac:dyDescent="0.25">
      <c r="A1" s="49" t="s">
        <v>216</v>
      </c>
      <c r="B1" s="49"/>
      <c r="C1" s="49"/>
      <c r="D1" s="49"/>
      <c r="E1" s="49"/>
      <c r="F1" s="49"/>
      <c r="G1" s="49"/>
    </row>
    <row r="2" spans="1:7" x14ac:dyDescent="0.25">
      <c r="A2" s="49" t="s">
        <v>223</v>
      </c>
      <c r="B2" s="49"/>
      <c r="C2" s="49"/>
      <c r="D2" s="49"/>
      <c r="E2" s="49"/>
      <c r="F2" s="49"/>
      <c r="G2" s="49"/>
    </row>
    <row r="3" spans="1:7" x14ac:dyDescent="0.25">
      <c r="A3" s="49" t="s">
        <v>224</v>
      </c>
      <c r="B3" s="49"/>
      <c r="C3" s="49"/>
      <c r="D3" s="49"/>
      <c r="E3" s="49"/>
      <c r="F3" s="49"/>
      <c r="G3" s="49"/>
    </row>
    <row r="4" spans="1:7" x14ac:dyDescent="0.25">
      <c r="A4" s="49" t="s">
        <v>214</v>
      </c>
      <c r="B4" s="49"/>
      <c r="C4" s="49"/>
      <c r="D4" s="49"/>
      <c r="E4" s="49"/>
      <c r="F4" s="49"/>
      <c r="G4" s="49"/>
    </row>
    <row r="5" spans="1:7" x14ac:dyDescent="0.25">
      <c r="A5" s="20"/>
      <c r="B5" s="20"/>
      <c r="C5" s="20"/>
      <c r="D5" s="20"/>
      <c r="E5" s="20"/>
    </row>
    <row r="6" spans="1:7" x14ac:dyDescent="0.25">
      <c r="A6" s="50" t="s">
        <v>218</v>
      </c>
      <c r="B6" s="50"/>
      <c r="C6" s="50"/>
      <c r="D6" s="50"/>
      <c r="E6" s="50"/>
    </row>
    <row r="9" spans="1:7" x14ac:dyDescent="0.25">
      <c r="A9" s="53" t="s">
        <v>105</v>
      </c>
      <c r="B9" s="53"/>
      <c r="C9" s="35" t="s">
        <v>232</v>
      </c>
      <c r="D9" s="5"/>
      <c r="E9" s="53" t="s">
        <v>114</v>
      </c>
      <c r="F9" s="53"/>
      <c r="G9" s="35" t="s">
        <v>232</v>
      </c>
    </row>
    <row r="11" spans="1:7" x14ac:dyDescent="0.25">
      <c r="A11" s="36" t="s">
        <v>106</v>
      </c>
      <c r="B11" s="37"/>
      <c r="C11" s="35">
        <f>SUM(C12:C15)</f>
        <v>8030442.7899999991</v>
      </c>
      <c r="E11" s="36" t="s">
        <v>106</v>
      </c>
      <c r="F11" s="37"/>
      <c r="G11" s="35">
        <f>SUM(G12:G17)</f>
        <v>9870914.3200000003</v>
      </c>
    </row>
    <row r="12" spans="1:7" x14ac:dyDescent="0.25">
      <c r="B12" t="s">
        <v>107</v>
      </c>
      <c r="C12" s="1">
        <v>6400211.5599999996</v>
      </c>
      <c r="F12" t="s">
        <v>115</v>
      </c>
      <c r="G12" s="1">
        <v>3205122.34</v>
      </c>
    </row>
    <row r="13" spans="1:7" x14ac:dyDescent="0.25">
      <c r="B13" t="s">
        <v>108</v>
      </c>
      <c r="C13" s="1">
        <v>59774.25</v>
      </c>
      <c r="F13" t="s">
        <v>116</v>
      </c>
      <c r="G13" s="1">
        <v>1855937.46</v>
      </c>
    </row>
    <row r="14" spans="1:7" x14ac:dyDescent="0.25">
      <c r="B14" t="s">
        <v>109</v>
      </c>
      <c r="C14" s="1">
        <v>1000000</v>
      </c>
      <c r="F14" t="s">
        <v>117</v>
      </c>
      <c r="G14" s="1">
        <v>176937.29</v>
      </c>
    </row>
    <row r="15" spans="1:7" x14ac:dyDescent="0.25">
      <c r="B15" t="s">
        <v>110</v>
      </c>
      <c r="C15" s="1">
        <v>570456.98</v>
      </c>
      <c r="F15" t="s">
        <v>118</v>
      </c>
      <c r="G15" s="1">
        <v>314725.68</v>
      </c>
    </row>
    <row r="16" spans="1:7" x14ac:dyDescent="0.25">
      <c r="F16" t="s">
        <v>119</v>
      </c>
      <c r="G16" s="1">
        <v>3000000</v>
      </c>
    </row>
    <row r="17" spans="1:7" x14ac:dyDescent="0.25">
      <c r="A17" s="36" t="s">
        <v>111</v>
      </c>
      <c r="B17" s="37"/>
      <c r="C17" s="35">
        <f>SUM(C18:C21)</f>
        <v>50281.279999999999</v>
      </c>
      <c r="F17" t="s">
        <v>120</v>
      </c>
      <c r="G17" s="1">
        <v>1318191.55</v>
      </c>
    </row>
    <row r="18" spans="1:7" x14ac:dyDescent="0.25">
      <c r="B18" t="s">
        <v>20</v>
      </c>
      <c r="C18" s="1">
        <v>32.28</v>
      </c>
    </row>
    <row r="19" spans="1:7" x14ac:dyDescent="0.25">
      <c r="B19" t="s">
        <v>112</v>
      </c>
      <c r="C19" s="1">
        <v>17144.080000000002</v>
      </c>
      <c r="E19" s="36" t="s">
        <v>111</v>
      </c>
      <c r="F19" s="37"/>
      <c r="G19" s="35">
        <f>SUM(G20:G23)</f>
        <v>53311.040000000001</v>
      </c>
    </row>
    <row r="20" spans="1:7" x14ac:dyDescent="0.25">
      <c r="B20" t="s">
        <v>37</v>
      </c>
      <c r="C20" s="1">
        <v>15716.94</v>
      </c>
      <c r="F20" t="s">
        <v>20</v>
      </c>
      <c r="G20" s="1">
        <v>32.28</v>
      </c>
    </row>
    <row r="21" spans="1:7" x14ac:dyDescent="0.25">
      <c r="B21" t="s">
        <v>44</v>
      </c>
      <c r="C21" s="1">
        <v>17387.98</v>
      </c>
      <c r="F21" t="s">
        <v>121</v>
      </c>
      <c r="G21" s="1">
        <v>16144.08</v>
      </c>
    </row>
    <row r="22" spans="1:7" x14ac:dyDescent="0.25">
      <c r="F22" t="s">
        <v>37</v>
      </c>
      <c r="G22" s="1">
        <v>20500</v>
      </c>
    </row>
    <row r="23" spans="1:7" x14ac:dyDescent="0.25">
      <c r="A23" s="36" t="s">
        <v>123</v>
      </c>
      <c r="B23" s="37"/>
      <c r="C23" s="35">
        <f>+G26-C17-C11</f>
        <v>1843501.290000001</v>
      </c>
      <c r="F23" t="s">
        <v>44</v>
      </c>
      <c r="G23" s="1">
        <v>16634.68</v>
      </c>
    </row>
    <row r="24" spans="1:7" x14ac:dyDescent="0.25">
      <c r="A24" s="38" t="s">
        <v>113</v>
      </c>
      <c r="B24" s="37"/>
      <c r="C24" s="35">
        <f>+C11+C17+C23</f>
        <v>9924225.3599999994</v>
      </c>
    </row>
    <row r="26" spans="1:7" x14ac:dyDescent="0.25">
      <c r="E26" s="38" t="s">
        <v>122</v>
      </c>
      <c r="F26" s="37"/>
      <c r="G26" s="35">
        <f>+G19+G11</f>
        <v>9924225.3599999994</v>
      </c>
    </row>
  </sheetData>
  <mergeCells count="7">
    <mergeCell ref="A9:B9"/>
    <mergeCell ref="E9:F9"/>
    <mergeCell ref="A1:G1"/>
    <mergeCell ref="A2:G2"/>
    <mergeCell ref="A3:G3"/>
    <mergeCell ref="A4:G4"/>
    <mergeCell ref="A6:E6"/>
  </mergeCells>
  <pageMargins left="0.25" right="0.17" top="0.35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view="pageBreakPreview" topLeftCell="A7" zoomScale="60" zoomScaleNormal="70" workbookViewId="0">
      <selection activeCell="C96" sqref="C96"/>
    </sheetView>
  </sheetViews>
  <sheetFormatPr baseColWidth="10" defaultRowHeight="15" x14ac:dyDescent="0.25"/>
  <cols>
    <col min="1" max="1" width="10" style="8" customWidth="1"/>
    <col min="2" max="2" width="56.85546875" style="8" customWidth="1"/>
    <col min="3" max="5" width="20.7109375" style="10" customWidth="1"/>
  </cols>
  <sheetData>
    <row r="1" spans="1:6" x14ac:dyDescent="0.25">
      <c r="A1" s="55" t="s">
        <v>215</v>
      </c>
      <c r="B1" s="55"/>
      <c r="C1" s="55"/>
      <c r="D1" s="55"/>
      <c r="E1" s="55"/>
    </row>
    <row r="2" spans="1:6" x14ac:dyDescent="0.25">
      <c r="A2" s="55" t="s">
        <v>228</v>
      </c>
      <c r="B2" s="55"/>
      <c r="C2" s="55"/>
      <c r="D2" s="55"/>
      <c r="E2" s="55"/>
    </row>
    <row r="3" spans="1:6" x14ac:dyDescent="0.25">
      <c r="A3" s="55" t="s">
        <v>226</v>
      </c>
      <c r="B3" s="55"/>
      <c r="C3" s="55"/>
      <c r="D3" s="55"/>
      <c r="E3" s="55"/>
    </row>
    <row r="4" spans="1:6" x14ac:dyDescent="0.25">
      <c r="A4" s="55" t="s">
        <v>214</v>
      </c>
      <c r="B4" s="55"/>
      <c r="C4" s="55"/>
      <c r="D4" s="55"/>
      <c r="E4" s="55"/>
    </row>
    <row r="6" spans="1:6" x14ac:dyDescent="0.25">
      <c r="A6" s="24" t="s">
        <v>218</v>
      </c>
    </row>
    <row r="8" spans="1:6" ht="15.75" thickBot="1" x14ac:dyDescent="0.3"/>
    <row r="9" spans="1:6" ht="42.75" customHeight="1" thickBot="1" x14ac:dyDescent="0.3">
      <c r="A9" s="41" t="s">
        <v>231</v>
      </c>
      <c r="B9" s="42" t="s">
        <v>196</v>
      </c>
      <c r="C9" s="43" t="s">
        <v>230</v>
      </c>
      <c r="D9" s="43" t="s">
        <v>197</v>
      </c>
      <c r="E9" s="44" t="s">
        <v>212</v>
      </c>
    </row>
    <row r="10" spans="1:6" ht="11.25" customHeight="1" x14ac:dyDescent="0.25">
      <c r="A10" s="45"/>
      <c r="B10" s="45"/>
      <c r="C10" s="46"/>
      <c r="D10" s="46"/>
      <c r="E10" s="46"/>
    </row>
    <row r="11" spans="1:6" x14ac:dyDescent="0.25">
      <c r="A11" s="31">
        <v>51</v>
      </c>
      <c r="B11" s="8" t="s">
        <v>124</v>
      </c>
      <c r="C11" s="10">
        <f>+C12+C14+C20+C22+C24+C26+C18</f>
        <v>3762265</v>
      </c>
      <c r="D11" s="10">
        <f t="shared" ref="D11:E11" si="0">+D12+D14+D20+D22+D24+D26+D18</f>
        <v>3314037.72</v>
      </c>
      <c r="E11" s="10">
        <f t="shared" si="0"/>
        <v>448227.28000000014</v>
      </c>
      <c r="F11" s="1"/>
    </row>
    <row r="12" spans="1:6" x14ac:dyDescent="0.25">
      <c r="A12" s="31">
        <v>511</v>
      </c>
      <c r="B12" s="8" t="s">
        <v>125</v>
      </c>
      <c r="C12" s="10">
        <f>+C13</f>
        <v>21840</v>
      </c>
      <c r="D12" s="10">
        <f>+D13</f>
        <v>6831.5</v>
      </c>
      <c r="E12" s="10">
        <f t="shared" ref="E12" si="1">+E13</f>
        <v>15008.5</v>
      </c>
    </row>
    <row r="13" spans="1:6" x14ac:dyDescent="0.25">
      <c r="A13" s="31">
        <v>51105</v>
      </c>
      <c r="B13" s="8" t="s">
        <v>126</v>
      </c>
      <c r="C13" s="10">
        <v>21840</v>
      </c>
      <c r="D13" s="10">
        <v>6831.5</v>
      </c>
      <c r="E13" s="10">
        <f>+C13-D13</f>
        <v>15008.5</v>
      </c>
    </row>
    <row r="14" spans="1:6" x14ac:dyDescent="0.25">
      <c r="A14" s="31">
        <v>512</v>
      </c>
      <c r="B14" s="8" t="s">
        <v>127</v>
      </c>
      <c r="C14" s="10">
        <f>SUM(C15:C17)</f>
        <v>3071717.24</v>
      </c>
      <c r="D14" s="10">
        <f>SUM(D15:D17)</f>
        <v>2765726.9800000004</v>
      </c>
      <c r="E14" s="10">
        <f t="shared" ref="E14" si="2">SUM(E15:E17)</f>
        <v>305990.26000000013</v>
      </c>
    </row>
    <row r="15" spans="1:6" x14ac:dyDescent="0.25">
      <c r="A15" s="31">
        <v>51201</v>
      </c>
      <c r="B15" s="8" t="s">
        <v>128</v>
      </c>
      <c r="C15" s="10">
        <v>2455607.91</v>
      </c>
      <c r="D15" s="10">
        <v>2344792.56</v>
      </c>
      <c r="E15" s="10">
        <f>+C15-D15</f>
        <v>110815.35000000009</v>
      </c>
    </row>
    <row r="16" spans="1:6" x14ac:dyDescent="0.25">
      <c r="A16" s="31">
        <v>51203</v>
      </c>
      <c r="B16" s="8" t="s">
        <v>129</v>
      </c>
      <c r="C16" s="10">
        <v>172362.7</v>
      </c>
      <c r="D16" s="10">
        <v>172362.7</v>
      </c>
      <c r="E16" s="10">
        <f>+C16-D16</f>
        <v>0</v>
      </c>
    </row>
    <row r="17" spans="1:5" x14ac:dyDescent="0.25">
      <c r="A17" s="31">
        <v>51207</v>
      </c>
      <c r="B17" s="8" t="s">
        <v>130</v>
      </c>
      <c r="C17" s="10">
        <v>443746.63</v>
      </c>
      <c r="D17" s="10">
        <v>248571.72</v>
      </c>
      <c r="E17" s="10">
        <f>+C17-D17</f>
        <v>195174.91</v>
      </c>
    </row>
    <row r="18" spans="1:5" x14ac:dyDescent="0.25">
      <c r="A18" s="31">
        <v>513</v>
      </c>
      <c r="B18" s="8" t="s">
        <v>131</v>
      </c>
      <c r="C18" s="10">
        <f t="shared" ref="C18:E18" si="3">+C19</f>
        <v>93685</v>
      </c>
      <c r="D18" s="10">
        <f t="shared" si="3"/>
        <v>14333.86</v>
      </c>
      <c r="E18" s="10">
        <f t="shared" si="3"/>
        <v>79351.14</v>
      </c>
    </row>
    <row r="19" spans="1:5" x14ac:dyDescent="0.25">
      <c r="A19" s="31">
        <v>51301</v>
      </c>
      <c r="B19" s="8" t="s">
        <v>132</v>
      </c>
      <c r="C19" s="10">
        <v>93685</v>
      </c>
      <c r="D19" s="10">
        <v>14333.86</v>
      </c>
      <c r="E19" s="10">
        <f>+C19-D19</f>
        <v>79351.14</v>
      </c>
    </row>
    <row r="20" spans="1:5" x14ac:dyDescent="0.25">
      <c r="A20" s="31">
        <v>514</v>
      </c>
      <c r="B20" s="8" t="s">
        <v>133</v>
      </c>
      <c r="C20" s="10">
        <f>SUM(C21)</f>
        <v>146724.76</v>
      </c>
      <c r="D20" s="10">
        <f>SUM(D21)</f>
        <v>137236.95000000001</v>
      </c>
      <c r="E20" s="10">
        <f t="shared" ref="E20" si="4">SUM(E21)</f>
        <v>9487.8099999999977</v>
      </c>
    </row>
    <row r="21" spans="1:5" x14ac:dyDescent="0.25">
      <c r="A21" s="31">
        <v>51402</v>
      </c>
      <c r="B21" s="8" t="s">
        <v>134</v>
      </c>
      <c r="C21" s="10">
        <v>146724.76</v>
      </c>
      <c r="D21" s="10">
        <v>137236.95000000001</v>
      </c>
      <c r="E21" s="10">
        <f>+C21-D21</f>
        <v>9487.8099999999977</v>
      </c>
    </row>
    <row r="22" spans="1:5" x14ac:dyDescent="0.25">
      <c r="A22" s="31">
        <v>515</v>
      </c>
      <c r="B22" s="8" t="s">
        <v>135</v>
      </c>
      <c r="C22" s="10">
        <f>SUM(C23)</f>
        <v>169977.86</v>
      </c>
      <c r="D22" s="10">
        <f>SUM(D23)</f>
        <v>159363.51</v>
      </c>
      <c r="E22" s="10">
        <f t="shared" ref="E22" si="5">SUM(E23)</f>
        <v>10614.349999999977</v>
      </c>
    </row>
    <row r="23" spans="1:5" x14ac:dyDescent="0.25">
      <c r="A23" s="31">
        <v>51502</v>
      </c>
      <c r="B23" s="8" t="s">
        <v>134</v>
      </c>
      <c r="C23" s="10">
        <v>169977.86</v>
      </c>
      <c r="D23" s="10">
        <v>159363.51</v>
      </c>
      <c r="E23" s="10">
        <f>+C23-D23</f>
        <v>10614.349999999977</v>
      </c>
    </row>
    <row r="24" spans="1:5" x14ac:dyDescent="0.25">
      <c r="A24" s="31">
        <v>516</v>
      </c>
      <c r="B24" s="8" t="s">
        <v>57</v>
      </c>
      <c r="C24" s="10">
        <f t="shared" ref="C24:E26" si="6">SUM(C25)</f>
        <v>49200</v>
      </c>
      <c r="D24" s="10">
        <f t="shared" si="6"/>
        <v>49200</v>
      </c>
      <c r="E24" s="10">
        <f t="shared" si="6"/>
        <v>0</v>
      </c>
    </row>
    <row r="25" spans="1:5" x14ac:dyDescent="0.25">
      <c r="A25" s="31">
        <v>51601</v>
      </c>
      <c r="B25" s="8" t="s">
        <v>136</v>
      </c>
      <c r="C25" s="10">
        <v>49200</v>
      </c>
      <c r="D25" s="10">
        <v>49200</v>
      </c>
      <c r="E25" s="10">
        <f>+C25-D25</f>
        <v>0</v>
      </c>
    </row>
    <row r="26" spans="1:5" s="8" customFormat="1" x14ac:dyDescent="0.25">
      <c r="A26" s="31">
        <v>517</v>
      </c>
      <c r="B26" s="8" t="s">
        <v>58</v>
      </c>
      <c r="C26" s="10">
        <f t="shared" si="6"/>
        <v>209120.14</v>
      </c>
      <c r="D26" s="10">
        <f t="shared" si="6"/>
        <v>181344.92</v>
      </c>
      <c r="E26" s="10">
        <f t="shared" si="6"/>
        <v>27775.22</v>
      </c>
    </row>
    <row r="27" spans="1:5" x14ac:dyDescent="0.25">
      <c r="A27" s="31">
        <v>51702</v>
      </c>
      <c r="B27" s="8" t="s">
        <v>137</v>
      </c>
      <c r="C27" s="10">
        <v>209120.14</v>
      </c>
      <c r="D27" s="10">
        <v>181344.92</v>
      </c>
      <c r="E27" s="10">
        <f>+C27-D27</f>
        <v>27775.22</v>
      </c>
    </row>
    <row r="28" spans="1:5" x14ac:dyDescent="0.25">
      <c r="A28" s="31">
        <v>54</v>
      </c>
      <c r="B28" s="8" t="s">
        <v>138</v>
      </c>
      <c r="C28" s="10">
        <f>+C29+C48+C53+C68+C72</f>
        <v>2174762.5699999998</v>
      </c>
      <c r="D28" s="10">
        <f>+D29+D48+D53+D68+D72</f>
        <v>2088325.52</v>
      </c>
      <c r="E28" s="10">
        <f>+E29+E48+E53+E68+E72</f>
        <v>86437.05</v>
      </c>
    </row>
    <row r="29" spans="1:5" x14ac:dyDescent="0.25">
      <c r="A29" s="31">
        <v>541</v>
      </c>
      <c r="B29" s="8" t="s">
        <v>139</v>
      </c>
      <c r="C29" s="10">
        <f t="shared" ref="C29:D29" si="7">SUM(C30:C47)</f>
        <v>230785.82</v>
      </c>
      <c r="D29" s="10">
        <f t="shared" si="7"/>
        <v>210441.85</v>
      </c>
      <c r="E29" s="10">
        <f t="shared" ref="E29" si="8">SUM(E30:E47)</f>
        <v>20343.97</v>
      </c>
    </row>
    <row r="30" spans="1:5" x14ac:dyDescent="0.25">
      <c r="A30" s="31">
        <v>54101</v>
      </c>
      <c r="B30" s="8" t="s">
        <v>140</v>
      </c>
      <c r="C30" s="10">
        <v>47177.56</v>
      </c>
      <c r="D30" s="10">
        <v>47082.31</v>
      </c>
      <c r="E30" s="10">
        <f t="shared" ref="E30:E47" si="9">+C30-D30</f>
        <v>95.25</v>
      </c>
    </row>
    <row r="31" spans="1:5" x14ac:dyDescent="0.25">
      <c r="A31" s="31">
        <v>54103</v>
      </c>
      <c r="B31" s="8" t="s">
        <v>141</v>
      </c>
      <c r="C31" s="10">
        <v>852.72</v>
      </c>
      <c r="D31" s="10">
        <v>852.72</v>
      </c>
      <c r="E31" s="10">
        <f t="shared" si="9"/>
        <v>0</v>
      </c>
    </row>
    <row r="32" spans="1:5" x14ac:dyDescent="0.25">
      <c r="A32" s="31">
        <v>54104</v>
      </c>
      <c r="B32" s="8" t="s">
        <v>61</v>
      </c>
      <c r="C32" s="10">
        <v>11263.18</v>
      </c>
      <c r="D32" s="10">
        <v>11263.18</v>
      </c>
      <c r="E32" s="10">
        <f t="shared" si="9"/>
        <v>0</v>
      </c>
    </row>
    <row r="33" spans="1:5" x14ac:dyDescent="0.25">
      <c r="A33" s="31">
        <v>54105</v>
      </c>
      <c r="B33" s="8" t="s">
        <v>142</v>
      </c>
      <c r="C33" s="10">
        <v>22053.5</v>
      </c>
      <c r="D33" s="10">
        <v>22053.5</v>
      </c>
      <c r="E33" s="10">
        <f t="shared" si="9"/>
        <v>0</v>
      </c>
    </row>
    <row r="34" spans="1:5" x14ac:dyDescent="0.25">
      <c r="A34" s="31">
        <v>54106</v>
      </c>
      <c r="B34" s="8" t="s">
        <v>143</v>
      </c>
      <c r="C34" s="10">
        <v>287.5</v>
      </c>
      <c r="D34" s="10">
        <v>287.5</v>
      </c>
      <c r="E34" s="10">
        <f t="shared" si="9"/>
        <v>0</v>
      </c>
    </row>
    <row r="35" spans="1:5" x14ac:dyDescent="0.25">
      <c r="A35" s="31">
        <v>54107</v>
      </c>
      <c r="B35" s="8" t="s">
        <v>144</v>
      </c>
      <c r="C35" s="10">
        <v>12855.83</v>
      </c>
      <c r="D35" s="10">
        <v>12855.83</v>
      </c>
      <c r="E35" s="10">
        <f t="shared" si="9"/>
        <v>0</v>
      </c>
    </row>
    <row r="36" spans="1:5" x14ac:dyDescent="0.25">
      <c r="A36" s="31">
        <v>54108</v>
      </c>
      <c r="B36" s="8" t="s">
        <v>145</v>
      </c>
      <c r="C36" s="10">
        <v>443.81</v>
      </c>
      <c r="D36" s="10">
        <v>443.81</v>
      </c>
      <c r="E36" s="10">
        <f t="shared" si="9"/>
        <v>0</v>
      </c>
    </row>
    <row r="37" spans="1:5" x14ac:dyDescent="0.25">
      <c r="A37" s="31">
        <v>54109</v>
      </c>
      <c r="B37" s="8" t="s">
        <v>146</v>
      </c>
      <c r="C37" s="10">
        <v>4206.3</v>
      </c>
      <c r="D37" s="10">
        <v>4206.3</v>
      </c>
      <c r="E37" s="10">
        <f t="shared" si="9"/>
        <v>0</v>
      </c>
    </row>
    <row r="38" spans="1:5" x14ac:dyDescent="0.25">
      <c r="A38" s="31">
        <v>54110</v>
      </c>
      <c r="B38" s="8" t="s">
        <v>147</v>
      </c>
      <c r="C38" s="10">
        <v>15116.28</v>
      </c>
      <c r="D38" s="10">
        <v>15116.28</v>
      </c>
      <c r="E38" s="10">
        <f t="shared" si="9"/>
        <v>0</v>
      </c>
    </row>
    <row r="39" spans="1:5" x14ac:dyDescent="0.25">
      <c r="A39" s="31">
        <v>54111</v>
      </c>
      <c r="B39" s="8" t="s">
        <v>148</v>
      </c>
      <c r="C39" s="10">
        <v>240.54</v>
      </c>
      <c r="D39" s="10">
        <v>240.54</v>
      </c>
      <c r="E39" s="10">
        <f t="shared" si="9"/>
        <v>0</v>
      </c>
    </row>
    <row r="40" spans="1:5" x14ac:dyDescent="0.25">
      <c r="A40" s="31">
        <v>54112</v>
      </c>
      <c r="B40" s="8" t="s">
        <v>149</v>
      </c>
      <c r="C40" s="10">
        <v>7052.95</v>
      </c>
      <c r="D40" s="10">
        <v>7052.95</v>
      </c>
      <c r="E40" s="10">
        <f t="shared" si="9"/>
        <v>0</v>
      </c>
    </row>
    <row r="41" spans="1:5" x14ac:dyDescent="0.25">
      <c r="A41" s="31">
        <v>54113</v>
      </c>
      <c r="B41" s="8" t="s">
        <v>150</v>
      </c>
      <c r="C41" s="10">
        <v>20243.29</v>
      </c>
      <c r="D41" s="10">
        <v>20243.29</v>
      </c>
      <c r="E41" s="10">
        <f t="shared" si="9"/>
        <v>0</v>
      </c>
    </row>
    <row r="42" spans="1:5" x14ac:dyDescent="0.25">
      <c r="A42" s="31">
        <v>54114</v>
      </c>
      <c r="B42" s="8" t="s">
        <v>151</v>
      </c>
      <c r="C42" s="10">
        <v>8359.65</v>
      </c>
      <c r="D42" s="10">
        <v>8359.65</v>
      </c>
      <c r="E42" s="10">
        <f t="shared" si="9"/>
        <v>0</v>
      </c>
    </row>
    <row r="43" spans="1:5" x14ac:dyDescent="0.25">
      <c r="A43" s="31">
        <v>54115</v>
      </c>
      <c r="B43" s="8" t="s">
        <v>152</v>
      </c>
      <c r="C43" s="10">
        <v>24026.45</v>
      </c>
      <c r="D43" s="10">
        <v>19726.45</v>
      </c>
      <c r="E43" s="10">
        <f t="shared" si="9"/>
        <v>4300</v>
      </c>
    </row>
    <row r="44" spans="1:5" x14ac:dyDescent="0.25">
      <c r="A44" s="31">
        <v>54116</v>
      </c>
      <c r="B44" s="8" t="s">
        <v>153</v>
      </c>
      <c r="C44" s="10">
        <v>11336.03</v>
      </c>
      <c r="D44" s="10">
        <v>2878.56</v>
      </c>
      <c r="E44" s="10">
        <f t="shared" si="9"/>
        <v>8457.4700000000012</v>
      </c>
    </row>
    <row r="45" spans="1:5" x14ac:dyDescent="0.25">
      <c r="A45" s="31">
        <v>54118</v>
      </c>
      <c r="B45" s="8" t="s">
        <v>154</v>
      </c>
      <c r="C45" s="10">
        <v>6547.71</v>
      </c>
      <c r="D45" s="10">
        <v>5483.54</v>
      </c>
      <c r="E45" s="10">
        <f t="shared" si="9"/>
        <v>1064.17</v>
      </c>
    </row>
    <row r="46" spans="1:5" x14ac:dyDescent="0.25">
      <c r="A46" s="31">
        <v>54119</v>
      </c>
      <c r="B46" s="8" t="s">
        <v>155</v>
      </c>
      <c r="C46" s="10">
        <v>14523.98</v>
      </c>
      <c r="D46" s="10">
        <v>14316.87</v>
      </c>
      <c r="E46" s="10">
        <f t="shared" si="9"/>
        <v>207.10999999999876</v>
      </c>
    </row>
    <row r="47" spans="1:5" x14ac:dyDescent="0.25">
      <c r="A47" s="31">
        <v>54199</v>
      </c>
      <c r="B47" s="8" t="s">
        <v>65</v>
      </c>
      <c r="C47" s="10">
        <v>24198.54</v>
      </c>
      <c r="D47" s="10">
        <v>17978.57</v>
      </c>
      <c r="E47" s="10">
        <f t="shared" si="9"/>
        <v>6219.9700000000012</v>
      </c>
    </row>
    <row r="48" spans="1:5" x14ac:dyDescent="0.25">
      <c r="A48" s="31">
        <v>542</v>
      </c>
      <c r="B48" s="8" t="s">
        <v>66</v>
      </c>
      <c r="C48" s="10">
        <f>SUM(C49:C52)</f>
        <v>155546.94</v>
      </c>
      <c r="D48" s="10">
        <f>SUM(D49:D52)</f>
        <v>132982.63999999998</v>
      </c>
      <c r="E48" s="10">
        <f>SUM(E49:E52)</f>
        <v>22564.299999999996</v>
      </c>
    </row>
    <row r="49" spans="1:5" x14ac:dyDescent="0.25">
      <c r="A49" s="31">
        <v>54201</v>
      </c>
      <c r="B49" s="8" t="s">
        <v>156</v>
      </c>
      <c r="C49" s="10">
        <v>94671.37</v>
      </c>
      <c r="D49" s="10">
        <v>88383.01</v>
      </c>
      <c r="E49" s="10">
        <f>+C49-D49</f>
        <v>6288.3600000000006</v>
      </c>
    </row>
    <row r="50" spans="1:5" x14ac:dyDescent="0.25">
      <c r="A50" s="31">
        <v>54202</v>
      </c>
      <c r="B50" s="8" t="s">
        <v>157</v>
      </c>
      <c r="C50" s="10">
        <v>3059.23</v>
      </c>
      <c r="D50" s="10">
        <v>3059.23</v>
      </c>
      <c r="E50" s="10">
        <f>+C50-D50</f>
        <v>0</v>
      </c>
    </row>
    <row r="51" spans="1:5" x14ac:dyDescent="0.25">
      <c r="A51" s="31">
        <v>54203</v>
      </c>
      <c r="B51" s="8" t="s">
        <v>158</v>
      </c>
      <c r="C51" s="10">
        <v>57340.49</v>
      </c>
      <c r="D51" s="10">
        <v>41064.550000000003</v>
      </c>
      <c r="E51" s="10">
        <f>+C51-D51</f>
        <v>16275.939999999995</v>
      </c>
    </row>
    <row r="52" spans="1:5" x14ac:dyDescent="0.25">
      <c r="A52" s="31">
        <v>54204</v>
      </c>
      <c r="B52" s="8" t="s">
        <v>159</v>
      </c>
      <c r="C52" s="10">
        <v>475.85</v>
      </c>
      <c r="D52" s="10">
        <v>475.85</v>
      </c>
      <c r="E52" s="10">
        <f>+C52-D52</f>
        <v>0</v>
      </c>
    </row>
    <row r="53" spans="1:5" x14ac:dyDescent="0.25">
      <c r="A53" s="31">
        <v>543</v>
      </c>
      <c r="B53" s="8" t="s">
        <v>160</v>
      </c>
      <c r="C53" s="10">
        <f>SUM(C54:C67)</f>
        <v>1664791.22</v>
      </c>
      <c r="D53" s="10">
        <f>SUM(D54:D67)</f>
        <v>1640571.97</v>
      </c>
      <c r="E53" s="10">
        <f>SUM(E54:E67)</f>
        <v>24219.250000000004</v>
      </c>
    </row>
    <row r="54" spans="1:5" x14ac:dyDescent="0.25">
      <c r="A54" s="31">
        <v>54301</v>
      </c>
      <c r="B54" s="8" t="s">
        <v>161</v>
      </c>
      <c r="C54" s="10">
        <v>60161.120000000003</v>
      </c>
      <c r="D54" s="10">
        <v>53861.99</v>
      </c>
      <c r="E54" s="10">
        <f t="shared" ref="E54:E67" si="10">+C54-D54</f>
        <v>6299.1300000000047</v>
      </c>
    </row>
    <row r="55" spans="1:5" x14ac:dyDescent="0.25">
      <c r="A55" s="31">
        <v>54302</v>
      </c>
      <c r="B55" s="8" t="s">
        <v>162</v>
      </c>
      <c r="C55" s="10">
        <v>2497.09</v>
      </c>
      <c r="D55" s="10">
        <v>2497.09</v>
      </c>
      <c r="E55" s="10">
        <f t="shared" si="10"/>
        <v>0</v>
      </c>
    </row>
    <row r="56" spans="1:5" x14ac:dyDescent="0.25">
      <c r="A56" s="31">
        <v>54303</v>
      </c>
      <c r="B56" s="8" t="s">
        <v>163</v>
      </c>
      <c r="C56" s="10">
        <v>250</v>
      </c>
      <c r="D56" s="10">
        <v>250</v>
      </c>
      <c r="E56" s="10">
        <f t="shared" si="10"/>
        <v>0</v>
      </c>
    </row>
    <row r="57" spans="1:5" x14ac:dyDescent="0.25">
      <c r="A57" s="31">
        <v>54304</v>
      </c>
      <c r="B57" s="8" t="s">
        <v>164</v>
      </c>
      <c r="C57" s="10">
        <v>286.83999999999997</v>
      </c>
      <c r="D57" s="10">
        <v>286.83999999999997</v>
      </c>
      <c r="E57" s="10">
        <f t="shared" si="10"/>
        <v>0</v>
      </c>
    </row>
    <row r="58" spans="1:5" x14ac:dyDescent="0.25">
      <c r="A58" s="31">
        <v>54305</v>
      </c>
      <c r="B58" s="8" t="s">
        <v>165</v>
      </c>
      <c r="C58" s="10">
        <v>403825.2</v>
      </c>
      <c r="D58" s="10">
        <v>403825.2</v>
      </c>
      <c r="E58" s="10">
        <f t="shared" si="10"/>
        <v>0</v>
      </c>
    </row>
    <row r="59" spans="1:5" x14ac:dyDescent="0.25">
      <c r="A59" s="31">
        <v>54306</v>
      </c>
      <c r="B59" s="8" t="s">
        <v>166</v>
      </c>
      <c r="C59" s="10">
        <v>23369.29</v>
      </c>
      <c r="D59" s="10">
        <v>22247.43</v>
      </c>
      <c r="E59" s="10">
        <f t="shared" si="10"/>
        <v>1121.8600000000006</v>
      </c>
    </row>
    <row r="60" spans="1:5" x14ac:dyDescent="0.25">
      <c r="A60" s="31">
        <v>54307</v>
      </c>
      <c r="B60" s="8" t="s">
        <v>167</v>
      </c>
      <c r="C60" s="10">
        <v>33972.22</v>
      </c>
      <c r="D60" s="10">
        <v>27413.77</v>
      </c>
      <c r="E60" s="10">
        <f t="shared" si="10"/>
        <v>6558.4500000000007</v>
      </c>
    </row>
    <row r="61" spans="1:5" x14ac:dyDescent="0.25">
      <c r="A61" s="31">
        <v>54308</v>
      </c>
      <c r="B61" s="8" t="s">
        <v>168</v>
      </c>
      <c r="C61" s="10">
        <v>41</v>
      </c>
      <c r="D61" s="10">
        <v>41</v>
      </c>
      <c r="E61" s="10">
        <f t="shared" si="10"/>
        <v>0</v>
      </c>
    </row>
    <row r="62" spans="1:5" x14ac:dyDescent="0.25">
      <c r="A62" s="31">
        <v>54309</v>
      </c>
      <c r="B62" s="8" t="s">
        <v>169</v>
      </c>
      <c r="C62" s="10">
        <v>12515.69</v>
      </c>
      <c r="D62" s="10">
        <v>12515.69</v>
      </c>
      <c r="E62" s="10">
        <f t="shared" si="10"/>
        <v>0</v>
      </c>
    </row>
    <row r="63" spans="1:5" x14ac:dyDescent="0.25">
      <c r="A63" s="31">
        <v>54313</v>
      </c>
      <c r="B63" s="8" t="s">
        <v>170</v>
      </c>
      <c r="C63" s="10">
        <v>80462.429999999993</v>
      </c>
      <c r="D63" s="10">
        <v>80462.429999999993</v>
      </c>
      <c r="E63" s="10">
        <f t="shared" si="10"/>
        <v>0</v>
      </c>
    </row>
    <row r="64" spans="1:5" x14ac:dyDescent="0.25">
      <c r="A64" s="31">
        <v>54316</v>
      </c>
      <c r="B64" s="8" t="s">
        <v>171</v>
      </c>
      <c r="C64" s="10">
        <v>23139.05</v>
      </c>
      <c r="D64" s="10">
        <v>23139.05</v>
      </c>
      <c r="E64" s="10">
        <f t="shared" si="10"/>
        <v>0</v>
      </c>
    </row>
    <row r="65" spans="1:5" x14ac:dyDescent="0.25">
      <c r="A65" s="31">
        <v>54317</v>
      </c>
      <c r="B65" s="8" t="s">
        <v>172</v>
      </c>
      <c r="C65" s="10">
        <v>431692.06</v>
      </c>
      <c r="D65" s="10">
        <v>427165.53</v>
      </c>
      <c r="E65" s="10">
        <f t="shared" si="10"/>
        <v>4526.5299999999697</v>
      </c>
    </row>
    <row r="66" spans="1:5" x14ac:dyDescent="0.25">
      <c r="A66" s="31">
        <v>54318</v>
      </c>
      <c r="B66" s="8" t="s">
        <v>173</v>
      </c>
      <c r="C66" s="10">
        <v>1695</v>
      </c>
      <c r="D66" s="10">
        <v>1695</v>
      </c>
      <c r="E66" s="10">
        <f t="shared" si="10"/>
        <v>0</v>
      </c>
    </row>
    <row r="67" spans="1:5" x14ac:dyDescent="0.25">
      <c r="A67" s="31">
        <v>54399</v>
      </c>
      <c r="B67" s="8" t="s">
        <v>160</v>
      </c>
      <c r="C67" s="10">
        <v>590884.23</v>
      </c>
      <c r="D67" s="10">
        <v>585170.94999999995</v>
      </c>
      <c r="E67" s="10">
        <f t="shared" si="10"/>
        <v>5713.2800000000279</v>
      </c>
    </row>
    <row r="68" spans="1:5" x14ac:dyDescent="0.25">
      <c r="A68" s="31">
        <v>544</v>
      </c>
      <c r="B68" s="8" t="s">
        <v>71</v>
      </c>
      <c r="C68" s="10">
        <f>SUM(C69:C71)</f>
        <v>41392.06</v>
      </c>
      <c r="D68" s="10">
        <f>SUM(D69:D71)</f>
        <v>41392.06</v>
      </c>
      <c r="E68" s="10">
        <f>SUM(E69:E71)</f>
        <v>0</v>
      </c>
    </row>
    <row r="69" spans="1:5" x14ac:dyDescent="0.25">
      <c r="A69" s="31">
        <v>54402</v>
      </c>
      <c r="B69" s="8" t="s">
        <v>174</v>
      </c>
      <c r="C69" s="10">
        <v>16396.060000000001</v>
      </c>
      <c r="D69" s="10">
        <v>16396.060000000001</v>
      </c>
      <c r="E69" s="10">
        <f>+C69-D69</f>
        <v>0</v>
      </c>
    </row>
    <row r="70" spans="1:5" x14ac:dyDescent="0.25">
      <c r="A70" s="31">
        <v>54403</v>
      </c>
      <c r="B70" s="8" t="s">
        <v>175</v>
      </c>
      <c r="C70" s="10">
        <v>6352</v>
      </c>
      <c r="D70" s="10">
        <v>6352</v>
      </c>
      <c r="E70" s="10">
        <f>+C70-D70</f>
        <v>0</v>
      </c>
    </row>
    <row r="71" spans="1:5" x14ac:dyDescent="0.25">
      <c r="A71" s="31">
        <v>54404</v>
      </c>
      <c r="B71" s="8" t="s">
        <v>176</v>
      </c>
      <c r="C71" s="10">
        <v>18644</v>
      </c>
      <c r="D71" s="10">
        <v>18644</v>
      </c>
      <c r="E71" s="10">
        <f>+C71-D71</f>
        <v>0</v>
      </c>
    </row>
    <row r="72" spans="1:5" x14ac:dyDescent="0.25">
      <c r="A72" s="31">
        <v>545</v>
      </c>
      <c r="B72" s="8" t="s">
        <v>177</v>
      </c>
      <c r="C72" s="10">
        <f>SUM(C73:C75)</f>
        <v>82246.53</v>
      </c>
      <c r="D72" s="10">
        <f>SUM(D73:D75)</f>
        <v>62936.999999999993</v>
      </c>
      <c r="E72" s="10">
        <f t="shared" ref="E72" si="11">SUM(E73:E75)</f>
        <v>19309.530000000002</v>
      </c>
    </row>
    <row r="73" spans="1:5" x14ac:dyDescent="0.25">
      <c r="A73" s="31">
        <v>54505</v>
      </c>
      <c r="B73" s="8" t="s">
        <v>178</v>
      </c>
      <c r="C73" s="10">
        <v>32297.11</v>
      </c>
      <c r="D73" s="10">
        <v>24019.279999999999</v>
      </c>
      <c r="E73" s="10">
        <f>+C73-D73</f>
        <v>8277.8300000000017</v>
      </c>
    </row>
    <row r="74" spans="1:5" x14ac:dyDescent="0.25">
      <c r="A74" s="31">
        <v>54507</v>
      </c>
      <c r="B74" s="8" t="s">
        <v>179</v>
      </c>
      <c r="C74" s="10">
        <v>21886.76</v>
      </c>
      <c r="D74" s="10">
        <v>21886.76</v>
      </c>
      <c r="E74" s="10">
        <f>+C74-D74</f>
        <v>0</v>
      </c>
    </row>
    <row r="75" spans="1:5" x14ac:dyDescent="0.25">
      <c r="A75" s="31">
        <v>54599</v>
      </c>
      <c r="B75" s="8" t="s">
        <v>180</v>
      </c>
      <c r="C75" s="10">
        <v>28062.66</v>
      </c>
      <c r="D75" s="10">
        <v>17030.96</v>
      </c>
      <c r="E75" s="10">
        <f>+C75-D75</f>
        <v>11031.7</v>
      </c>
    </row>
    <row r="76" spans="1:5" x14ac:dyDescent="0.25">
      <c r="A76" s="31">
        <v>55</v>
      </c>
      <c r="B76" s="8" t="s">
        <v>76</v>
      </c>
      <c r="C76" s="10">
        <f>+C77+C79</f>
        <v>180287.43</v>
      </c>
      <c r="D76" s="10">
        <f t="shared" ref="D76:E76" si="12">+D77+D79</f>
        <v>176938.88999999998</v>
      </c>
      <c r="E76" s="10">
        <f t="shared" si="12"/>
        <v>3348.5400000000081</v>
      </c>
    </row>
    <row r="77" spans="1:5" x14ac:dyDescent="0.25">
      <c r="A77" s="31">
        <v>555</v>
      </c>
      <c r="B77" s="8" t="s">
        <v>78</v>
      </c>
      <c r="C77" s="10">
        <f>+C78</f>
        <v>1184.3399999999999</v>
      </c>
      <c r="D77" s="10">
        <f t="shared" ref="D77:E77" si="13">+D78</f>
        <v>1184.3399999999999</v>
      </c>
      <c r="E77" s="10">
        <f t="shared" si="13"/>
        <v>0</v>
      </c>
    </row>
    <row r="78" spans="1:5" x14ac:dyDescent="0.25">
      <c r="A78" s="31">
        <v>55599</v>
      </c>
      <c r="B78" s="8" t="s">
        <v>181</v>
      </c>
      <c r="C78" s="10">
        <v>1184.3399999999999</v>
      </c>
      <c r="D78" s="10">
        <v>1184.3399999999999</v>
      </c>
      <c r="E78" s="10">
        <f>+C78-D78</f>
        <v>0</v>
      </c>
    </row>
    <row r="79" spans="1:5" x14ac:dyDescent="0.25">
      <c r="A79" s="31">
        <v>556</v>
      </c>
      <c r="B79" s="8" t="s">
        <v>182</v>
      </c>
      <c r="C79" s="10">
        <f>SUM(C80:C82)</f>
        <v>179103.09</v>
      </c>
      <c r="D79" s="10">
        <f>SUM(D80:D82)</f>
        <v>175754.55</v>
      </c>
      <c r="E79" s="10">
        <f t="shared" ref="E79" si="14">SUM(E80:E82)</f>
        <v>3348.5400000000081</v>
      </c>
    </row>
    <row r="80" spans="1:5" x14ac:dyDescent="0.25">
      <c r="A80" s="31">
        <v>55601</v>
      </c>
      <c r="B80" s="8" t="s">
        <v>183</v>
      </c>
      <c r="C80" s="10">
        <v>156895.01</v>
      </c>
      <c r="D80" s="10">
        <v>153546.47</v>
      </c>
      <c r="E80" s="10">
        <f>+C80-D80</f>
        <v>3348.5400000000081</v>
      </c>
    </row>
    <row r="81" spans="1:5" x14ac:dyDescent="0.25">
      <c r="A81" s="31">
        <v>55602</v>
      </c>
      <c r="B81" s="8" t="s">
        <v>184</v>
      </c>
      <c r="C81" s="10">
        <v>22150.799999999999</v>
      </c>
      <c r="D81" s="10">
        <v>22150.799999999999</v>
      </c>
      <c r="E81" s="10">
        <f>+C81-D81</f>
        <v>0</v>
      </c>
    </row>
    <row r="82" spans="1:5" x14ac:dyDescent="0.25">
      <c r="A82" s="31">
        <v>55603</v>
      </c>
      <c r="B82" s="8" t="s">
        <v>185</v>
      </c>
      <c r="C82" s="10">
        <v>57.28</v>
      </c>
      <c r="D82" s="10">
        <v>57.28</v>
      </c>
      <c r="E82" s="10">
        <f>+C82-D82</f>
        <v>0</v>
      </c>
    </row>
    <row r="83" spans="1:5" x14ac:dyDescent="0.25">
      <c r="A83" s="31">
        <v>61</v>
      </c>
      <c r="B83" s="8" t="s">
        <v>186</v>
      </c>
      <c r="C83" s="10">
        <f>+C84+C92</f>
        <v>1087540</v>
      </c>
      <c r="D83" s="10">
        <f t="shared" ref="D83:E83" si="15">+D84+D92</f>
        <v>969129.8600000001</v>
      </c>
      <c r="E83" s="10">
        <f t="shared" si="15"/>
        <v>118410.13999999998</v>
      </c>
    </row>
    <row r="84" spans="1:5" x14ac:dyDescent="0.25">
      <c r="A84" s="31">
        <v>611</v>
      </c>
      <c r="B84" s="8" t="s">
        <v>187</v>
      </c>
      <c r="C84" s="10">
        <f>SUM(C85:C91)</f>
        <v>797551.91</v>
      </c>
      <c r="D84" s="10">
        <f>SUM(D85:D91)</f>
        <v>679141.77</v>
      </c>
      <c r="E84" s="10">
        <f>SUM(E85:E91)</f>
        <v>118410.13999999998</v>
      </c>
    </row>
    <row r="85" spans="1:5" x14ac:dyDescent="0.25">
      <c r="A85" s="31">
        <v>61101</v>
      </c>
      <c r="B85" s="8" t="s">
        <v>188</v>
      </c>
      <c r="C85" s="10">
        <v>119287.2</v>
      </c>
      <c r="D85" s="10">
        <v>108442.2</v>
      </c>
      <c r="E85" s="10">
        <f t="shared" ref="E85:E91" si="16">+C85-D85</f>
        <v>10845</v>
      </c>
    </row>
    <row r="86" spans="1:5" x14ac:dyDescent="0.25">
      <c r="A86" s="31">
        <v>61102</v>
      </c>
      <c r="B86" s="8" t="s">
        <v>189</v>
      </c>
      <c r="C86" s="10">
        <v>684.25</v>
      </c>
      <c r="D86" s="10">
        <v>684.25</v>
      </c>
      <c r="E86" s="10">
        <f t="shared" si="16"/>
        <v>0</v>
      </c>
    </row>
    <row r="87" spans="1:5" x14ac:dyDescent="0.25">
      <c r="A87" s="31">
        <v>61103</v>
      </c>
      <c r="B87" s="8" t="s">
        <v>31</v>
      </c>
      <c r="C87" s="10">
        <v>120958.28</v>
      </c>
      <c r="D87" s="10">
        <v>43814.879999999997</v>
      </c>
      <c r="E87" s="10">
        <f t="shared" si="16"/>
        <v>77143.399999999994</v>
      </c>
    </row>
    <row r="88" spans="1:5" x14ac:dyDescent="0.25">
      <c r="A88" s="31">
        <v>61104</v>
      </c>
      <c r="B88" s="8" t="s">
        <v>190</v>
      </c>
      <c r="C88" s="10">
        <v>370845.58</v>
      </c>
      <c r="D88" s="10">
        <v>370845.58</v>
      </c>
      <c r="E88" s="10">
        <f t="shared" si="16"/>
        <v>0</v>
      </c>
    </row>
    <row r="89" spans="1:5" x14ac:dyDescent="0.25">
      <c r="A89" s="31">
        <v>61105</v>
      </c>
      <c r="B89" s="8" t="s">
        <v>191</v>
      </c>
      <c r="C89" s="10">
        <v>2990</v>
      </c>
      <c r="D89" s="10">
        <v>2990</v>
      </c>
      <c r="E89" s="10">
        <f t="shared" si="16"/>
        <v>0</v>
      </c>
    </row>
    <row r="90" spans="1:5" x14ac:dyDescent="0.25">
      <c r="A90" s="31">
        <v>61110</v>
      </c>
      <c r="B90" s="8" t="s">
        <v>192</v>
      </c>
      <c r="C90" s="10">
        <v>156801.60999999999</v>
      </c>
      <c r="D90" s="10">
        <v>147376</v>
      </c>
      <c r="E90" s="10">
        <f t="shared" si="16"/>
        <v>9425.609999999986</v>
      </c>
    </row>
    <row r="91" spans="1:5" x14ac:dyDescent="0.25">
      <c r="A91" s="31">
        <v>61199</v>
      </c>
      <c r="B91" s="8" t="s">
        <v>193</v>
      </c>
      <c r="C91" s="10">
        <v>25984.99</v>
      </c>
      <c r="D91" s="10">
        <v>4988.8599999999997</v>
      </c>
      <c r="E91" s="10">
        <f t="shared" si="16"/>
        <v>20996.13</v>
      </c>
    </row>
    <row r="92" spans="1:5" x14ac:dyDescent="0.25">
      <c r="A92" s="31">
        <v>614</v>
      </c>
      <c r="B92" s="8" t="s">
        <v>194</v>
      </c>
      <c r="C92" s="10">
        <f>SUM(C93:C93)</f>
        <v>289988.09000000003</v>
      </c>
      <c r="D92" s="10">
        <f>SUM(D93:D93)</f>
        <v>289988.09000000003</v>
      </c>
      <c r="E92" s="10">
        <f>SUM(E93:E93)</f>
        <v>0</v>
      </c>
    </row>
    <row r="93" spans="1:5" ht="15.75" thickBot="1" x14ac:dyDescent="0.3">
      <c r="A93" s="31">
        <v>61403</v>
      </c>
      <c r="B93" s="8" t="s">
        <v>195</v>
      </c>
      <c r="C93" s="25">
        <v>289988.09000000003</v>
      </c>
      <c r="D93" s="25">
        <v>289988.09000000003</v>
      </c>
      <c r="E93" s="25">
        <f>+C93-D93</f>
        <v>0</v>
      </c>
    </row>
    <row r="94" spans="1:5" s="9" customFormat="1" x14ac:dyDescent="0.25">
      <c r="B94" s="40" t="s">
        <v>248</v>
      </c>
      <c r="C94" s="11">
        <f>+C11+C28+C76+C83</f>
        <v>7204855</v>
      </c>
      <c r="D94" s="11">
        <f>+D11+D28+D76+D83</f>
        <v>6548431.9900000002</v>
      </c>
      <c r="E94" s="11">
        <f>+E11+E28+E76+E83</f>
        <v>656423.01000000024</v>
      </c>
    </row>
    <row r="95" spans="1:5" x14ac:dyDescent="0.25">
      <c r="B95" s="40" t="s">
        <v>247</v>
      </c>
      <c r="C95" s="11">
        <f>+C12+C14+C20+C22+C24+C29+C48+C53+C68+C72+C77+C79+C84+C92+C26+C18</f>
        <v>7204854.9999999991</v>
      </c>
      <c r="D95" s="11">
        <f t="shared" ref="D95:E95" si="17">+D12+D14+D20+D22+D24+D29+D48+D53+D68+D72+D77+D79+D84+D92+D26+D18</f>
        <v>6548431.9899999993</v>
      </c>
      <c r="E95" s="11">
        <f t="shared" si="17"/>
        <v>656423.01000000013</v>
      </c>
    </row>
    <row r="96" spans="1:5" x14ac:dyDescent="0.25">
      <c r="B96" s="40" t="s">
        <v>246</v>
      </c>
      <c r="C96" s="11">
        <f>+C13+C15+C16+C21+C23+C25+C27+C30+C31+C32+C33+C35+C36+C37+C38+C39+C40+C41+C42+C43+C44+C45+C46+C47+C49+C50+C51+C52+C54+C55+C56+C57+C58+C59+C60+C61+C62+C63+C64+C65+C67+C69+C70+C71+C73+C74+C75+C78+C80+C81+C82+C85+C86+C87+C88+C91+C93+C17+C34+C90+C19+C89+C66</f>
        <v>7204855</v>
      </c>
      <c r="D96" s="11">
        <f>+D13+D15+D16+D21+D23+D25+D27+D30+D31+D32+D33+D35+D36+D37+D38+D39+D40+D41+D42+D43+D44+D45+D46+D47+D49+D50+D51+D52+D54+D55+D56+D57+D58+D59+D60+D61+D62+D63+D64+D65+D67+D69+D70+D71+D73+D74+D75+D78+D80+D81+D82+D85+D86+D87+D88+D91+D93+D17+D34+D90+D19+D89+D66</f>
        <v>6548431.9900000012</v>
      </c>
      <c r="E96" s="11">
        <f t="shared" ref="E96" si="18">+E13+E15+E16+E21+E23+E25+E27+E30+E31+E32+E33+E35+E36+E37+E38+E39+E40+E41+E42+E43+E44+E45+E46+E47+E49+E50+E51+E52+E54+E55+E56+E57+E58+E59+E60+E61+E62+E63+E64+E65+E67+E69+E70+E71+E73+E74+E75+E78+E80+E81+E82+E85+E86+E87+E88+E91+E93+E17+E34+E90+E19+E89+E66</f>
        <v>656423.01000000013</v>
      </c>
    </row>
    <row r="105" spans="1:5" x14ac:dyDescent="0.25">
      <c r="A105" s="39" t="s">
        <v>233</v>
      </c>
      <c r="B105"/>
      <c r="C105" s="1"/>
      <c r="D105" s="1" t="s">
        <v>234</v>
      </c>
      <c r="E105" s="1"/>
    </row>
    <row r="106" spans="1:5" x14ac:dyDescent="0.25">
      <c r="A106" s="39" t="s">
        <v>235</v>
      </c>
      <c r="B106"/>
      <c r="C106" s="1"/>
      <c r="D106" s="1" t="s">
        <v>236</v>
      </c>
      <c r="E106" s="1"/>
    </row>
  </sheetData>
  <mergeCells count="4">
    <mergeCell ref="A1:E1"/>
    <mergeCell ref="A2:E2"/>
    <mergeCell ref="A3:E3"/>
    <mergeCell ref="A4:E4"/>
  </mergeCells>
  <printOptions horizontalCentered="1"/>
  <pageMargins left="0.15748031496062992" right="0.23622047244094491" top="0.31496062992125984" bottom="0.74803149606299213" header="0.31496062992125984" footer="0.31496062992125984"/>
  <pageSetup scale="79" orientation="portrait" r:id="rId1"/>
  <rowBreaks count="2" manualBreakCount="2">
    <brk id="47" max="5" man="1"/>
    <brk id="83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view="pageBreakPreview" topLeftCell="A7" zoomScale="85" zoomScaleNormal="100" zoomScaleSheetLayoutView="85" workbookViewId="0">
      <selection activeCell="C27" sqref="C27"/>
    </sheetView>
  </sheetViews>
  <sheetFormatPr baseColWidth="10" defaultRowHeight="15" x14ac:dyDescent="0.25"/>
  <cols>
    <col min="1" max="1" width="7.42578125" style="13" customWidth="1"/>
    <col min="2" max="2" width="53" style="13" customWidth="1"/>
    <col min="3" max="3" width="14.7109375" style="13" customWidth="1"/>
    <col min="4" max="4" width="14.7109375" style="12" customWidth="1"/>
    <col min="5" max="5" width="16.42578125" style="12" customWidth="1"/>
    <col min="6" max="16384" width="11.42578125" style="12"/>
  </cols>
  <sheetData>
    <row r="1" spans="1:5" x14ac:dyDescent="0.25">
      <c r="A1" s="56" t="s">
        <v>215</v>
      </c>
      <c r="B1" s="56"/>
      <c r="C1" s="56"/>
      <c r="D1" s="56"/>
      <c r="E1" s="56"/>
    </row>
    <row r="2" spans="1:5" x14ac:dyDescent="0.25">
      <c r="A2" s="56" t="s">
        <v>225</v>
      </c>
      <c r="B2" s="56"/>
      <c r="C2" s="56"/>
      <c r="D2" s="56"/>
      <c r="E2" s="56"/>
    </row>
    <row r="3" spans="1:5" x14ac:dyDescent="0.25">
      <c r="A3" s="56" t="s">
        <v>226</v>
      </c>
      <c r="B3" s="56"/>
      <c r="C3" s="56"/>
      <c r="D3" s="56"/>
      <c r="E3" s="56"/>
    </row>
    <row r="4" spans="1:5" x14ac:dyDescent="0.25">
      <c r="A4" s="56" t="s">
        <v>214</v>
      </c>
      <c r="B4" s="56"/>
      <c r="C4" s="56"/>
      <c r="D4" s="56"/>
      <c r="E4" s="56"/>
    </row>
    <row r="6" spans="1:5" x14ac:dyDescent="0.25">
      <c r="A6" s="24" t="s">
        <v>218</v>
      </c>
    </row>
    <row r="7" spans="1:5" x14ac:dyDescent="0.25">
      <c r="A7" s="24" t="s">
        <v>227</v>
      </c>
    </row>
    <row r="9" spans="1:5" ht="28.5" customHeight="1" x14ac:dyDescent="0.25">
      <c r="A9" s="26" t="s">
        <v>229</v>
      </c>
      <c r="B9" s="27" t="s">
        <v>196</v>
      </c>
      <c r="C9" s="27" t="s">
        <v>211</v>
      </c>
      <c r="D9" s="28" t="s">
        <v>197</v>
      </c>
      <c r="E9" s="29" t="s">
        <v>212</v>
      </c>
    </row>
    <row r="10" spans="1:5" ht="12" customHeight="1" x14ac:dyDescent="0.25">
      <c r="A10" s="47"/>
      <c r="B10" s="47"/>
      <c r="C10" s="47"/>
      <c r="D10" s="48"/>
      <c r="E10" s="48"/>
    </row>
    <row r="11" spans="1:5" x14ac:dyDescent="0.25">
      <c r="A11" s="14">
        <v>12</v>
      </c>
      <c r="B11" s="14" t="s">
        <v>198</v>
      </c>
      <c r="C11" s="15">
        <f>+C12+C15</f>
        <v>6487955</v>
      </c>
      <c r="D11" s="12">
        <f>+D12+D15</f>
        <v>6400211.5600000005</v>
      </c>
      <c r="E11" s="12">
        <f>+E12+E15</f>
        <v>87743.439999999944</v>
      </c>
    </row>
    <row r="12" spans="1:5" x14ac:dyDescent="0.25">
      <c r="A12" s="14">
        <v>121</v>
      </c>
      <c r="B12" s="14" t="s">
        <v>199</v>
      </c>
      <c r="C12" s="15">
        <f>SUM(C13:C14)</f>
        <v>2002875</v>
      </c>
      <c r="D12" s="12">
        <f>SUM(D13:D14)</f>
        <v>2221293.17</v>
      </c>
      <c r="E12" s="12">
        <f>SUM(E13:E14)</f>
        <v>-218418.16999999993</v>
      </c>
    </row>
    <row r="13" spans="1:5" s="17" customFormat="1" x14ac:dyDescent="0.25">
      <c r="A13" s="16">
        <v>12104</v>
      </c>
      <c r="B13" s="16" t="s">
        <v>200</v>
      </c>
      <c r="C13" s="18">
        <v>110580</v>
      </c>
      <c r="D13" s="17">
        <v>174163</v>
      </c>
      <c r="E13" s="17">
        <f>+C13-D13</f>
        <v>-63583</v>
      </c>
    </row>
    <row r="14" spans="1:5" s="17" customFormat="1" x14ac:dyDescent="0.25">
      <c r="A14" s="16">
        <v>12105</v>
      </c>
      <c r="B14" s="16" t="s">
        <v>201</v>
      </c>
      <c r="C14" s="18">
        <v>1892295</v>
      </c>
      <c r="D14" s="17">
        <v>2047130.17</v>
      </c>
      <c r="E14" s="17">
        <f>+C14-D14</f>
        <v>-154835.16999999993</v>
      </c>
    </row>
    <row r="15" spans="1:5" s="17" customFormat="1" x14ac:dyDescent="0.25">
      <c r="A15" s="16">
        <v>122</v>
      </c>
      <c r="B15" s="16" t="s">
        <v>94</v>
      </c>
      <c r="C15" s="18">
        <f>+C16</f>
        <v>4485080</v>
      </c>
      <c r="D15" s="17">
        <f>+D16</f>
        <v>4178918.39</v>
      </c>
      <c r="E15" s="17">
        <f>+E16</f>
        <v>306161.60999999987</v>
      </c>
    </row>
    <row r="16" spans="1:5" s="17" customFormat="1" x14ac:dyDescent="0.25">
      <c r="A16" s="16">
        <v>12299</v>
      </c>
      <c r="B16" s="16" t="s">
        <v>202</v>
      </c>
      <c r="C16" s="18">
        <v>4485080</v>
      </c>
      <c r="D16" s="17">
        <v>4178918.39</v>
      </c>
      <c r="E16" s="17">
        <f>+C16-D16</f>
        <v>306161.60999999987</v>
      </c>
    </row>
    <row r="17" spans="1:5" s="17" customFormat="1" x14ac:dyDescent="0.25">
      <c r="A17" s="16">
        <v>15</v>
      </c>
      <c r="B17" s="16" t="s">
        <v>203</v>
      </c>
      <c r="C17" s="18">
        <f>+C20+C22+C18</f>
        <v>12050</v>
      </c>
      <c r="D17" s="18">
        <f t="shared" ref="D17:E17" si="0">+D20+D22+D18</f>
        <v>59834.25</v>
      </c>
      <c r="E17" s="18">
        <f t="shared" si="0"/>
        <v>-47784.25</v>
      </c>
    </row>
    <row r="18" spans="1:5" s="17" customFormat="1" x14ac:dyDescent="0.25">
      <c r="A18" s="16">
        <v>151</v>
      </c>
      <c r="B18" s="16" t="s">
        <v>204</v>
      </c>
      <c r="C18" s="18">
        <f>+C19</f>
        <v>0</v>
      </c>
      <c r="D18" s="18">
        <f t="shared" ref="D18:E18" si="1">+D19</f>
        <v>48719.21</v>
      </c>
      <c r="E18" s="18">
        <f t="shared" si="1"/>
        <v>-48719.21</v>
      </c>
    </row>
    <row r="19" spans="1:5" s="17" customFormat="1" x14ac:dyDescent="0.25">
      <c r="A19" s="16">
        <v>15105</v>
      </c>
      <c r="B19" s="16" t="s">
        <v>205</v>
      </c>
      <c r="C19" s="18">
        <v>0</v>
      </c>
      <c r="D19" s="17">
        <v>48719.21</v>
      </c>
      <c r="E19" s="17">
        <f>+C19-D19</f>
        <v>-48719.21</v>
      </c>
    </row>
    <row r="20" spans="1:5" s="17" customFormat="1" x14ac:dyDescent="0.25">
      <c r="A20" s="16">
        <v>153</v>
      </c>
      <c r="B20" s="16" t="s">
        <v>91</v>
      </c>
      <c r="C20" s="18">
        <f>+C21</f>
        <v>10225</v>
      </c>
      <c r="D20" s="17">
        <f>+D21</f>
        <v>7564.52</v>
      </c>
      <c r="E20" s="17">
        <f>+E21</f>
        <v>2660.4799999999996</v>
      </c>
    </row>
    <row r="21" spans="1:5" s="17" customFormat="1" x14ac:dyDescent="0.25">
      <c r="A21" s="16">
        <v>15399</v>
      </c>
      <c r="B21" s="16" t="s">
        <v>206</v>
      </c>
      <c r="C21" s="18">
        <v>10225</v>
      </c>
      <c r="D21" s="17">
        <v>7564.52</v>
      </c>
      <c r="E21" s="17">
        <f>+C21-D21</f>
        <v>2660.4799999999996</v>
      </c>
    </row>
    <row r="22" spans="1:5" s="17" customFormat="1" x14ac:dyDescent="0.25">
      <c r="A22" s="16">
        <v>157</v>
      </c>
      <c r="B22" s="16" t="s">
        <v>207</v>
      </c>
      <c r="C22" s="18">
        <f>+C23</f>
        <v>1825</v>
      </c>
      <c r="D22" s="17">
        <f>+D23</f>
        <v>3550.52</v>
      </c>
      <c r="E22" s="17">
        <f>+E23</f>
        <v>-1725.52</v>
      </c>
    </row>
    <row r="23" spans="1:5" s="17" customFormat="1" x14ac:dyDescent="0.25">
      <c r="A23" s="16">
        <v>15799</v>
      </c>
      <c r="B23" s="16" t="s">
        <v>96</v>
      </c>
      <c r="C23" s="17">
        <v>1825</v>
      </c>
      <c r="D23" s="17">
        <v>3550.52</v>
      </c>
      <c r="E23" s="17">
        <f>+C23-D23</f>
        <v>-1725.52</v>
      </c>
    </row>
    <row r="24" spans="1:5" s="17" customFormat="1" x14ac:dyDescent="0.25">
      <c r="A24" s="16">
        <v>32</v>
      </c>
      <c r="B24" s="16" t="s">
        <v>208</v>
      </c>
      <c r="C24" s="17">
        <f>+C25</f>
        <v>704850</v>
      </c>
      <c r="D24" s="17">
        <f>+D25</f>
        <v>0</v>
      </c>
      <c r="E24" s="17">
        <f>+C24-D24</f>
        <v>704850</v>
      </c>
    </row>
    <row r="25" spans="1:5" s="17" customFormat="1" x14ac:dyDescent="0.25">
      <c r="A25" s="16">
        <v>321</v>
      </c>
      <c r="B25" s="16" t="s">
        <v>209</v>
      </c>
      <c r="C25" s="17">
        <f>+C26</f>
        <v>704850</v>
      </c>
      <c r="D25" s="17">
        <f>+D26</f>
        <v>0</v>
      </c>
      <c r="E25" s="17">
        <f>+C25-D25</f>
        <v>704850</v>
      </c>
    </row>
    <row r="26" spans="1:5" s="17" customFormat="1" ht="15.75" thickBot="1" x14ac:dyDescent="0.3">
      <c r="A26" s="16">
        <v>32102</v>
      </c>
      <c r="B26" s="16" t="s">
        <v>210</v>
      </c>
      <c r="C26" s="19">
        <v>704850</v>
      </c>
      <c r="D26" s="19">
        <v>0</v>
      </c>
      <c r="E26" s="19">
        <f>+C26-D26</f>
        <v>704850</v>
      </c>
    </row>
    <row r="27" spans="1:5" x14ac:dyDescent="0.25">
      <c r="A27" s="56" t="s">
        <v>239</v>
      </c>
      <c r="B27" s="56"/>
      <c r="C27" s="30">
        <f>+C11+C17+C24</f>
        <v>7204855</v>
      </c>
      <c r="D27" s="30">
        <f>+D11+D17+D24</f>
        <v>6460045.8100000005</v>
      </c>
      <c r="E27" s="30">
        <f>+E11+E17+E24</f>
        <v>744809.19</v>
      </c>
    </row>
    <row r="28" spans="1:5" x14ac:dyDescent="0.25">
      <c r="A28" s="56" t="s">
        <v>238</v>
      </c>
      <c r="B28" s="56"/>
      <c r="C28" s="30">
        <f>+C12+C15+C20+C22+C25+C18</f>
        <v>7204855</v>
      </c>
      <c r="D28" s="30">
        <f>+D12+D15+D20+D22+D25+D18</f>
        <v>6460045.8099999996</v>
      </c>
      <c r="E28" s="30">
        <f>+E12+E15+E20+E22+E25+E18</f>
        <v>744809.19</v>
      </c>
    </row>
    <row r="29" spans="1:5" x14ac:dyDescent="0.25">
      <c r="A29" s="56" t="s">
        <v>237</v>
      </c>
      <c r="B29" s="56"/>
      <c r="C29" s="30">
        <f>+C13+C14+C16+C21+C23+C26+C19</f>
        <v>7204855</v>
      </c>
      <c r="D29" s="30">
        <f>+D13+D14+D16+D21+D23+D26+D19</f>
        <v>6460045.8099999996</v>
      </c>
      <c r="E29" s="30">
        <f>+E13+E14+E16+E21+E23+E26+E19</f>
        <v>744809.19</v>
      </c>
    </row>
    <row r="38" spans="1:5" x14ac:dyDescent="0.25">
      <c r="A38" s="39" t="s">
        <v>233</v>
      </c>
      <c r="B38"/>
      <c r="C38" s="1"/>
      <c r="D38" s="1" t="s">
        <v>234</v>
      </c>
      <c r="E38" s="1"/>
    </row>
    <row r="39" spans="1:5" x14ac:dyDescent="0.25">
      <c r="A39" s="39" t="s">
        <v>235</v>
      </c>
      <c r="B39"/>
      <c r="C39" s="1"/>
      <c r="D39" s="1" t="s">
        <v>236</v>
      </c>
      <c r="E39" s="1"/>
    </row>
  </sheetData>
  <mergeCells count="7">
    <mergeCell ref="A28:B28"/>
    <mergeCell ref="A29:B29"/>
    <mergeCell ref="A1:E1"/>
    <mergeCell ref="A2:E2"/>
    <mergeCell ref="A3:E3"/>
    <mergeCell ref="A4:E4"/>
    <mergeCell ref="A27:B27"/>
  </mergeCells>
  <printOptions horizontalCentered="1"/>
  <pageMargins left="0.23622047244094491" right="0.19685039370078741" top="0.31496062992125984" bottom="0.3149606299212598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Sit_Financ</vt:lpstr>
      <vt:lpstr>Rend_Eco</vt:lpstr>
      <vt:lpstr>FLUJO DE FONDOS</vt:lpstr>
      <vt:lpstr>COMP_FLUJO DE FONDOS </vt:lpstr>
      <vt:lpstr>egresos</vt:lpstr>
      <vt:lpstr>ingresos</vt:lpstr>
      <vt:lpstr>'COMP_FLUJO DE FONDOS '!Área_de_impresión</vt:lpstr>
      <vt:lpstr>egresos!Área_de_impresión</vt:lpstr>
      <vt:lpstr>'FLUJO DE FONDOS'!Área_de_impresión</vt:lpstr>
      <vt:lpstr>egresos!Títulos_a_imprimir</vt:lpstr>
      <vt:lpstr>'FLUJO DE FONDOS'!Títulos_a_imprimir</vt:lpstr>
      <vt:lpstr>Rend_Eco!Títulos_a_imprimir</vt:lpstr>
      <vt:lpstr>Sit_Financ!Títulos_a_imprimir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Alfredo Peña Recinos</dc:creator>
  <cp:lastModifiedBy>Edgardo Alfredo Peña Recinos</cp:lastModifiedBy>
  <cp:lastPrinted>2016-02-24T21:05:37Z</cp:lastPrinted>
  <dcterms:created xsi:type="dcterms:W3CDTF">2016-02-24T15:09:05Z</dcterms:created>
  <dcterms:modified xsi:type="dcterms:W3CDTF">2016-02-24T21:56:28Z</dcterms:modified>
</cp:coreProperties>
</file>