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REVISADO (3)" sheetId="4" r:id="rId1"/>
    <sheet name="REVISADO (2)" sheetId="3" r:id="rId2"/>
    <sheet name="REVISADO" sheetId="2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E7" i="4"/>
  <c r="F5" i="4"/>
  <c r="E4" i="4"/>
  <c r="E4" i="3"/>
  <c r="E7" i="3"/>
  <c r="F7" i="3"/>
  <c r="F5" i="3"/>
  <c r="H9" i="2"/>
  <c r="G9" i="2"/>
  <c r="E4" i="2"/>
  <c r="E3" i="2"/>
  <c r="E2" i="2"/>
  <c r="H7" i="2" l="1"/>
  <c r="N5" i="2" l="1"/>
  <c r="O5" i="2" s="1"/>
  <c r="H23" i="2"/>
  <c r="I21" i="2"/>
  <c r="I19" i="2"/>
  <c r="I14" i="2"/>
  <c r="I13" i="2"/>
  <c r="I5" i="2"/>
  <c r="G27" i="1" l="1"/>
  <c r="H25" i="1"/>
  <c r="H23" i="1"/>
  <c r="H21" i="1"/>
  <c r="H19" i="1"/>
  <c r="H17" i="1"/>
  <c r="H18" i="1"/>
  <c r="H14" i="1"/>
  <c r="H15" i="1"/>
  <c r="H16" i="1"/>
  <c r="H13" i="1"/>
  <c r="H12" i="1" l="1"/>
  <c r="H10" i="1"/>
  <c r="H9" i="1"/>
  <c r="H8" i="1"/>
  <c r="H6" i="1"/>
  <c r="H5" i="1"/>
  <c r="H3" i="1"/>
  <c r="H2" i="1"/>
</calcChain>
</file>

<file path=xl/sharedStrings.xml><?xml version="1.0" encoding="utf-8"?>
<sst xmlns="http://schemas.openxmlformats.org/spreadsheetml/2006/main" count="365" uniqueCount="82">
  <si>
    <t>Ampliación del sistema de drenaje de aguas negras en el Centro Penitenciario de La Unión</t>
  </si>
  <si>
    <t>FGEN </t>
  </si>
  <si>
    <t>Mejoramiento y Equipamiento de Cuadras para Agentes de Seguridad en Centros Penitenciarios de El Salvador</t>
  </si>
  <si>
    <t>CEGC </t>
  </si>
  <si>
    <t>Ampliación y equipamiento de clínica médica del Centro Penal de Ilopango, San Salvador</t>
  </si>
  <si>
    <t>Ampliación de Centro Penal de Izalco - Segunda Etapa, Departamento de Sonsonate</t>
  </si>
  <si>
    <t>BCIE-BCIE 2102</t>
  </si>
  <si>
    <t>Construcción y Equipamiento de edificio y obras exteriores en Centro Penal de Ciudad Barrios, San Miguel</t>
  </si>
  <si>
    <t>Construcción y equipamiento de centro de reclusión temporal para privados de libertad de baja peligrosidad en el municipio y departamento de Santa Ana</t>
  </si>
  <si>
    <t>Ampliación y equipamiento del Centro Penal La Esperanza, Ayutuxtepeque, San Salvador. Fase II</t>
  </si>
  <si>
    <t>Readecuación de infraestructura y equipamiento para implementar disposiciones especiales, transitorias y extraordinarias en centros penales</t>
  </si>
  <si>
    <t>Construcción y equipamiento de centro de reclusión temporal para privados de libertad de baja peligrosidad en el municipio de Izalco, Sonsonate</t>
  </si>
  <si>
    <t>Construcción y equipamiento de centro de reclusión temporal para privados de libertad de baja peligrosidad en el cantón Los Llanitos, municipio de Ayutuxtepeque, San Salvador</t>
  </si>
  <si>
    <t>Programa de Fortalecimiento del Proceso de Rehabilitación y Reinserción Social - BID 2881/OC-ES</t>
  </si>
  <si>
    <t>Fortalecimiento Institucional de la Dirección General de Centros Penales - BID 2881/OC-ES</t>
  </si>
  <si>
    <t>Conexión de Colector de Descarga de Aguas Negras en Centro de Readaptación para Mujeres de Ilopango, San Salvador</t>
  </si>
  <si>
    <t>Conexión de Colector de Descarga de Aguas Negras en Centro Penal de Sensuntepeque, Departamento de Cabañas</t>
  </si>
  <si>
    <t>Construcción de Planta de Tratamiento de Aguas Residuales del Centro Penitenciario de Ciudad Barrios, Departamento de San Miguel</t>
  </si>
  <si>
    <t>Fortalecimiento Institucional Préstamo BCIE 2102</t>
  </si>
  <si>
    <t>Readecuación de Granja Penitenciaria de Izalco, Departamento de Sonsonate</t>
  </si>
  <si>
    <t>Adquisición de un Sistema de Brazaletes Electrónicos</t>
  </si>
  <si>
    <t>SUBTOTAL  PROYECTOS REGULARES</t>
  </si>
  <si>
    <t>Construcción de Techos Curvos y Obras complementarias en Centros Penitenciarios de San Miguel, de San Francisco Gotera y en Centro de Readaptación para Mujeres de Ilopango</t>
  </si>
  <si>
    <t>Construcción de muro perimetral para Centro Penal de Sensuntepeque, departamento de Cabañas</t>
  </si>
  <si>
    <t>Construcción de centros de cómputo en granjas penitenciarias de Santa Ana, Izalco y Zacatecoluca</t>
  </si>
  <si>
    <t>Construcción de tapial y portones en granja penitenciaria de Izalco, Sonsonate</t>
  </si>
  <si>
    <t>Readecuación de Granja Penitenciaria en el Departamento de Santa Ana</t>
  </si>
  <si>
    <t>Reconstrucción de Muro Perimetral para el Centro Penitenciario de San Miguel</t>
  </si>
  <si>
    <t>Readecuación de Granja Penitenciaria de Zacatecoluca, Departamento de La Paz</t>
  </si>
  <si>
    <t>SUB TOTAL PROVISIONES  PROYECTOS REGULARES</t>
  </si>
  <si>
    <t>TOTAL PROVISIONES</t>
  </si>
  <si>
    <t>TOTAL GENERAL</t>
  </si>
  <si>
    <t>Ejecutado en 2019</t>
  </si>
  <si>
    <t>Proyectos Reportados en 2019</t>
  </si>
  <si>
    <t>Ubicación</t>
  </si>
  <si>
    <t>Monto Total Asignado Al proyecto</t>
  </si>
  <si>
    <t>BID-BID 2881</t>
  </si>
  <si>
    <t>Monto  invertirse en 2020 (en caso que continue en 2020)</t>
  </si>
  <si>
    <t>Porcentaje de Ejecución</t>
  </si>
  <si>
    <t>Fecha de Finalización (en caso que continue en 2020)</t>
  </si>
  <si>
    <t>Nuevos Proyectos para 2020</t>
  </si>
  <si>
    <t>Monto total asignado al proyecto</t>
  </si>
  <si>
    <t>Monto a ejecutarse en 2020</t>
  </si>
  <si>
    <t>Monto a ejecutarse en 2021 (En caso de no finalizarse en 2020)</t>
  </si>
  <si>
    <t>Fecha de Licitación</t>
  </si>
  <si>
    <t>Porcentaje de ejecución para 2020 (En caso de no finalizarse en 2020)</t>
  </si>
  <si>
    <t>Fecha de finalización en 2020 (en caso que se finalice en 2020)</t>
  </si>
  <si>
    <t>La Unión, La Unión</t>
  </si>
  <si>
    <t>Todo el país</t>
  </si>
  <si>
    <t>Ilopango, San Salvador</t>
  </si>
  <si>
    <t>Izalco, Sonsonate</t>
  </si>
  <si>
    <t>Ciudad Barrios, San Miguel</t>
  </si>
  <si>
    <t>Santa Ana, Santa Ana</t>
  </si>
  <si>
    <t>Ayutuxtepeque, San Salvador</t>
  </si>
  <si>
    <t>Sensuntepeque, Cabañas</t>
  </si>
  <si>
    <t>San Salvador, San Salvador</t>
  </si>
  <si>
    <t>San Miguel, San Francisco Gotera, Ilopango.</t>
  </si>
  <si>
    <t>Santa ana, Izalco y Zacatecoluca</t>
  </si>
  <si>
    <t>San Miguel, San Miguel</t>
  </si>
  <si>
    <t>Zacatecoluca, La Paz</t>
  </si>
  <si>
    <t>PROVISIONES 2018</t>
  </si>
  <si>
    <t>120 dias desde su publicacion</t>
  </si>
  <si>
    <t xml:space="preserve">Cabe mencionar que los proyectos comprenden un proceso administrativo(actos preparativos y licitacion) antes de ejecutar la obra fisica, por lo que si no se refleja ejecucion fisica ni financiera es por tal motivo. Esta programacion puede modificarse con base a cambios en la relaidad del sistema del sistema tanto en la eliminacion de proyectos como en el ingreso de nuevos proyectos. </t>
  </si>
  <si>
    <t>Porcentaje de Ejecución de año 2020</t>
  </si>
  <si>
    <t>Monto adjudicado(2019)</t>
  </si>
  <si>
    <t>Ejecutando 2020</t>
  </si>
  <si>
    <t>Se aclara que los montos adjudicados y contratados en obra civil pueden surgir cambios en aumento y disminucion en el plazo de ejecucion, debido a ordenes de cambio aprobadas</t>
  </si>
  <si>
    <t>COMENTARIOS.</t>
  </si>
  <si>
    <t xml:space="preserve">La programacion de proyectos  puede modificarse con base a cambios estrategicos en la operatividad del sistema penitenciario, tanto en la eliminacion de proyectos como en el ingreso de nuevos proyectos. </t>
  </si>
  <si>
    <t>Los montos adjudicados y contratados en obra civil pueden surgir cambios en aumento y disminucion en el plazo de ejecucion, debido a ordenes de cambio aprobadas.</t>
  </si>
  <si>
    <t>Los proyectos comprenden un proceso administrativo(actos preparativos y licitacion) antes de ejecutar la obra fisica, por lo que si no se refleja ejecucion fisica ni financiera en los años solicitados es debido a eso.</t>
  </si>
  <si>
    <t>La Unión</t>
  </si>
  <si>
    <t>PROYECTOS CON EJECUCION 2018  PROVISIONADOS PARA 2019</t>
  </si>
  <si>
    <t>Monto Total Asignado al proyecto</t>
  </si>
  <si>
    <t>En el caso del financiamiento BID que esta Direccion ejecuta, por politicas del banco no se incluyen proyectos de infraestructura.</t>
  </si>
  <si>
    <t>Los montos asignados a cada proyecto estan sujetos a cambios en disminucion al momento de adjudicacion y contratacion</t>
  </si>
  <si>
    <t>Contruccion, adecuacion y equipamiento de galpones en la Granja Penitenciaria de Zacatecoluca, La Paz</t>
  </si>
  <si>
    <t>La Paz</t>
  </si>
  <si>
    <t>Adecuacion y equipamiento de area de cocina en centros penitenciarios de la zona occidental</t>
  </si>
  <si>
    <t>Zona occidental del pais</t>
  </si>
  <si>
    <t>Actualmente se esta trabajando en las Carpetas Tecnicas, prefactibilidad y diseño del proyecto</t>
  </si>
  <si>
    <t>Actualmente se esta trabajando en las carpetas tecnicas, prefactibilidad y diseño del proyecto, de igual manera se esta haciendo el levantamiento de las necesidades por lo que no se tiene un monto estimado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</si>
</sst>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* #,##0.00_ ;_ &quot;$&quot;* \-#,##0.00_ ;_ &quot;$&quot;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4" xfId="1" applyFont="1" applyBorder="1" applyAlignment="1">
      <alignment horizontal="left" vertical="center"/>
    </xf>
    <xf numFmtId="164" fontId="0" fillId="3" borderId="4" xfId="1" applyFont="1" applyFill="1" applyBorder="1" applyAlignment="1">
      <alignment horizontal="left" vertical="center"/>
    </xf>
    <xf numFmtId="164" fontId="0" fillId="2" borderId="4" xfId="1" applyFont="1" applyFill="1" applyBorder="1" applyAlignment="1">
      <alignment horizontal="left" vertical="center"/>
    </xf>
    <xf numFmtId="10" fontId="0" fillId="0" borderId="1" xfId="2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0" fontId="0" fillId="3" borderId="1" xfId="2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/>
    <xf numFmtId="164" fontId="0" fillId="3" borderId="2" xfId="1" applyFont="1" applyFill="1" applyBorder="1" applyAlignment="1">
      <alignment horizontal="center" vertical="center"/>
    </xf>
    <xf numFmtId="164" fontId="0" fillId="3" borderId="3" xfId="1" applyFont="1" applyFill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0" borderId="4" xfId="1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4" xfId="1" applyFont="1" applyFill="1" applyBorder="1" applyAlignment="1">
      <alignment horizontal="left" vertical="center"/>
    </xf>
    <xf numFmtId="10" fontId="0" fillId="4" borderId="1" xfId="2" applyNumberFormat="1" applyFont="1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/>
    <xf numFmtId="164" fontId="0" fillId="4" borderId="2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10" fontId="0" fillId="4" borderId="2" xfId="2" applyNumberFormat="1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1" xfId="1" applyFont="1" applyFill="1" applyBorder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164" fontId="0" fillId="0" borderId="2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0" fontId="0" fillId="0" borderId="2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2" borderId="4" xfId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0" fontId="0" fillId="0" borderId="1" xfId="2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4" fontId="0" fillId="0" borderId="0" xfId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1" xfId="1" applyFont="1" applyFill="1" applyBorder="1" applyAlignment="1">
      <alignment horizontal="left" vertical="center"/>
    </xf>
    <xf numFmtId="164" fontId="0" fillId="0" borderId="0" xfId="0" applyNumberFormat="1" applyFill="1" applyAlignment="1">
      <alignment horizontal="center" vertical="center"/>
    </xf>
    <xf numFmtId="164" fontId="0" fillId="0" borderId="2" xfId="1" applyFont="1" applyFill="1" applyBorder="1" applyAlignment="1">
      <alignment vertical="center"/>
    </xf>
    <xf numFmtId="164" fontId="0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64" fontId="0" fillId="0" borderId="7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2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164" fontId="0" fillId="3" borderId="2" xfId="1" applyFont="1" applyFill="1" applyBorder="1" applyAlignment="1">
      <alignment horizontal="center" vertical="center"/>
    </xf>
    <xf numFmtId="164" fontId="0" fillId="3" borderId="3" xfId="1" applyFont="1" applyFill="1" applyBorder="1" applyAlignment="1">
      <alignment horizontal="center" vertical="center"/>
    </xf>
    <xf numFmtId="10" fontId="0" fillId="3" borderId="1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0" fontId="0" fillId="0" borderId="1" xfId="2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view="pageBreakPreview" zoomScale="60" zoomScaleNormal="100" workbookViewId="0">
      <pane ySplit="1" topLeftCell="A2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10.28515625" style="2" customWidth="1"/>
    <col min="2" max="2" width="27.7109375" style="3" customWidth="1"/>
    <col min="3" max="3" width="18.5703125" style="3" bestFit="1" customWidth="1"/>
    <col min="4" max="4" width="18" style="22" bestFit="1" customWidth="1"/>
    <col min="5" max="5" width="14.28515625" style="13" customWidth="1"/>
    <col min="6" max="6" width="14.85546875" customWidth="1"/>
    <col min="7" max="7" width="14.85546875" style="23" customWidth="1"/>
    <col min="8" max="8" width="14.85546875" style="2" customWidth="1"/>
    <col min="9" max="16" width="14.85546875" customWidth="1"/>
  </cols>
  <sheetData>
    <row r="1" spans="1:16" s="80" customFormat="1" ht="90" x14ac:dyDescent="0.25">
      <c r="A1" s="88" t="s">
        <v>33</v>
      </c>
      <c r="B1" s="88"/>
      <c r="C1" s="18" t="s">
        <v>34</v>
      </c>
      <c r="D1" s="18" t="s">
        <v>73</v>
      </c>
      <c r="E1" s="79" t="s">
        <v>32</v>
      </c>
      <c r="F1" s="18" t="s">
        <v>65</v>
      </c>
      <c r="G1" s="30" t="s">
        <v>63</v>
      </c>
      <c r="H1" s="63" t="s">
        <v>39</v>
      </c>
      <c r="I1" s="63" t="s">
        <v>40</v>
      </c>
      <c r="J1" s="63" t="s">
        <v>34</v>
      </c>
      <c r="K1" s="63" t="s">
        <v>41</v>
      </c>
      <c r="L1" s="63" t="s">
        <v>42</v>
      </c>
      <c r="M1" s="63" t="s">
        <v>43</v>
      </c>
      <c r="N1" s="63" t="s">
        <v>44</v>
      </c>
      <c r="O1" s="63" t="s">
        <v>45</v>
      </c>
      <c r="P1" s="63" t="s">
        <v>46</v>
      </c>
    </row>
    <row r="2" spans="1:16" s="16" customFormat="1" ht="115.5" customHeight="1" x14ac:dyDescent="0.25">
      <c r="A2" s="66">
        <v>7113</v>
      </c>
      <c r="B2" s="67" t="s">
        <v>0</v>
      </c>
      <c r="C2" s="67" t="s">
        <v>71</v>
      </c>
      <c r="D2" s="59">
        <v>71630.100000000006</v>
      </c>
      <c r="E2" s="39">
        <v>0</v>
      </c>
      <c r="F2" s="59">
        <v>70034.86</v>
      </c>
      <c r="G2" s="68">
        <v>0.03</v>
      </c>
      <c r="H2" s="69">
        <v>43896</v>
      </c>
      <c r="I2" s="70" t="s">
        <v>76</v>
      </c>
      <c r="J2" s="70" t="s">
        <v>59</v>
      </c>
      <c r="K2" s="71"/>
      <c r="L2" s="72"/>
      <c r="M2" s="89" t="s">
        <v>81</v>
      </c>
      <c r="N2" s="89"/>
      <c r="O2" s="89"/>
      <c r="P2" s="89"/>
    </row>
    <row r="3" spans="1:16" s="16" customFormat="1" ht="125.25" customHeight="1" x14ac:dyDescent="0.25">
      <c r="A3" s="56">
        <v>6973</v>
      </c>
      <c r="B3" s="57" t="s">
        <v>2</v>
      </c>
      <c r="C3" s="57" t="s">
        <v>48</v>
      </c>
      <c r="D3" s="58">
        <v>785735.82</v>
      </c>
      <c r="E3" s="39">
        <v>176850.43</v>
      </c>
      <c r="F3" s="58">
        <v>474848.05</v>
      </c>
      <c r="G3" s="60">
        <v>0.1</v>
      </c>
      <c r="H3" s="73">
        <v>43890</v>
      </c>
      <c r="I3" s="70"/>
      <c r="J3" s="70"/>
      <c r="K3" s="71"/>
      <c r="L3" s="74"/>
      <c r="M3" s="89"/>
      <c r="N3" s="89"/>
      <c r="O3" s="89"/>
      <c r="P3" s="89"/>
    </row>
    <row r="4" spans="1:16" s="16" customFormat="1" ht="60" x14ac:dyDescent="0.25">
      <c r="A4" s="66">
        <v>6941</v>
      </c>
      <c r="B4" s="67" t="s">
        <v>4</v>
      </c>
      <c r="C4" s="67" t="s">
        <v>49</v>
      </c>
      <c r="D4" s="59">
        <v>152000</v>
      </c>
      <c r="E4" s="39">
        <f>41752.74+98329.75</f>
        <v>140082.49</v>
      </c>
      <c r="F4" s="59"/>
      <c r="G4" s="68">
        <v>1</v>
      </c>
      <c r="H4" s="32"/>
      <c r="I4" s="75"/>
      <c r="J4" s="75"/>
      <c r="K4" s="75"/>
      <c r="L4" s="75"/>
      <c r="M4" s="75"/>
      <c r="N4" s="75"/>
      <c r="O4" s="75"/>
      <c r="P4" s="75"/>
    </row>
    <row r="5" spans="1:16" s="16" customFormat="1" ht="60" x14ac:dyDescent="0.25">
      <c r="A5" s="66">
        <v>6878</v>
      </c>
      <c r="B5" s="67" t="s">
        <v>7</v>
      </c>
      <c r="C5" s="67" t="s">
        <v>51</v>
      </c>
      <c r="D5" s="59">
        <v>1817701.56</v>
      </c>
      <c r="E5" s="76">
        <v>787760.47</v>
      </c>
      <c r="F5" s="39">
        <f>944184.68-E5</f>
        <v>156424.21000000008</v>
      </c>
      <c r="G5" s="68">
        <v>1</v>
      </c>
      <c r="H5" s="77"/>
    </row>
    <row r="6" spans="1:16" s="16" customFormat="1" ht="90" x14ac:dyDescent="0.25">
      <c r="A6" s="66">
        <v>6737</v>
      </c>
      <c r="B6" s="67" t="s">
        <v>8</v>
      </c>
      <c r="C6" s="67" t="s">
        <v>52</v>
      </c>
      <c r="D6" s="59">
        <v>785735.82</v>
      </c>
      <c r="E6" s="39">
        <v>25069.14</v>
      </c>
      <c r="F6" s="59"/>
      <c r="G6" s="68">
        <v>1</v>
      </c>
      <c r="H6" s="32"/>
    </row>
    <row r="7" spans="1:16" s="16" customFormat="1" ht="57" customHeight="1" x14ac:dyDescent="0.25">
      <c r="A7" s="56">
        <v>6609</v>
      </c>
      <c r="B7" s="57" t="s">
        <v>9</v>
      </c>
      <c r="C7" s="57" t="s">
        <v>53</v>
      </c>
      <c r="D7" s="58">
        <v>17776875</v>
      </c>
      <c r="E7" s="39">
        <f>34465.16+265116.93+888699.14+6836146.99</f>
        <v>8024428.2200000007</v>
      </c>
      <c r="F7" s="59">
        <f>689496+4617332</f>
        <v>5306828</v>
      </c>
      <c r="G7" s="60">
        <v>0.65</v>
      </c>
      <c r="H7" s="32"/>
    </row>
    <row r="8" spans="1:16" s="16" customFormat="1" ht="105" x14ac:dyDescent="0.25">
      <c r="A8" s="66">
        <v>6586</v>
      </c>
      <c r="B8" s="67" t="s">
        <v>10</v>
      </c>
      <c r="C8" s="67" t="s">
        <v>48</v>
      </c>
      <c r="D8" s="59">
        <v>4002385</v>
      </c>
      <c r="E8" s="39">
        <v>18750</v>
      </c>
      <c r="F8" s="59"/>
      <c r="G8" s="68">
        <v>1</v>
      </c>
      <c r="H8" s="32"/>
      <c r="J8" s="90"/>
      <c r="K8" s="90"/>
      <c r="L8" s="90"/>
      <c r="M8" s="90"/>
      <c r="N8" s="90"/>
      <c r="O8" s="90"/>
    </row>
    <row r="9" spans="1:16" s="16" customFormat="1" ht="90" x14ac:dyDescent="0.25">
      <c r="A9" s="66">
        <v>6585</v>
      </c>
      <c r="B9" s="67" t="s">
        <v>11</v>
      </c>
      <c r="C9" s="67" t="s">
        <v>50</v>
      </c>
      <c r="D9" s="59">
        <v>4500000</v>
      </c>
      <c r="E9" s="39">
        <v>55692.01</v>
      </c>
      <c r="F9" s="59"/>
      <c r="G9" s="68">
        <v>1</v>
      </c>
      <c r="H9" s="32"/>
      <c r="J9" s="87"/>
      <c r="K9" s="87"/>
      <c r="L9" s="87"/>
      <c r="M9" s="87"/>
      <c r="N9" s="87"/>
      <c r="O9" s="87"/>
    </row>
    <row r="10" spans="1:16" s="16" customFormat="1" ht="105" x14ac:dyDescent="0.25">
      <c r="A10" s="66">
        <v>6583</v>
      </c>
      <c r="B10" s="67" t="s">
        <v>12</v>
      </c>
      <c r="C10" s="67" t="s">
        <v>53</v>
      </c>
      <c r="D10" s="59">
        <v>4500000</v>
      </c>
      <c r="E10" s="39">
        <v>175720</v>
      </c>
      <c r="F10" s="59"/>
      <c r="G10" s="68">
        <v>1</v>
      </c>
      <c r="H10" s="32"/>
    </row>
    <row r="11" spans="1:16" s="16" customFormat="1" ht="75" x14ac:dyDescent="0.25">
      <c r="A11" s="66">
        <v>6309</v>
      </c>
      <c r="B11" s="67" t="s">
        <v>15</v>
      </c>
      <c r="C11" s="67" t="s">
        <v>49</v>
      </c>
      <c r="D11" s="59">
        <v>119000</v>
      </c>
      <c r="E11" s="39">
        <v>0</v>
      </c>
      <c r="F11" s="59">
        <v>118844.86</v>
      </c>
      <c r="G11" s="68">
        <v>0.15</v>
      </c>
      <c r="H11" s="32"/>
      <c r="J11" s="87"/>
      <c r="K11" s="87"/>
      <c r="L11" s="87"/>
    </row>
    <row r="12" spans="1:16" s="16" customFormat="1" ht="75" x14ac:dyDescent="0.25">
      <c r="A12" s="66">
        <v>6308</v>
      </c>
      <c r="B12" s="67" t="s">
        <v>16</v>
      </c>
      <c r="C12" s="67" t="s">
        <v>54</v>
      </c>
      <c r="D12" s="59">
        <v>296000</v>
      </c>
      <c r="E12" s="39">
        <v>0</v>
      </c>
      <c r="F12" s="59">
        <v>295216.03999999998</v>
      </c>
      <c r="G12" s="68">
        <v>0.05</v>
      </c>
      <c r="H12" s="32"/>
    </row>
    <row r="13" spans="1:16" s="16" customFormat="1" ht="90" customHeight="1" x14ac:dyDescent="0.25">
      <c r="A13" s="56">
        <v>6307</v>
      </c>
      <c r="B13" s="57" t="s">
        <v>17</v>
      </c>
      <c r="C13" s="57" t="s">
        <v>51</v>
      </c>
      <c r="D13" s="78">
        <v>586967.92000000004</v>
      </c>
      <c r="E13" s="39">
        <v>0</v>
      </c>
      <c r="F13" s="59">
        <v>586967.92000000004</v>
      </c>
      <c r="G13" s="68">
        <v>0.03</v>
      </c>
      <c r="H13" s="32"/>
    </row>
    <row r="14" spans="1:16" s="16" customFormat="1" x14ac:dyDescent="0.25">
      <c r="A14" s="82" t="s">
        <v>72</v>
      </c>
      <c r="B14" s="83"/>
      <c r="C14" s="83"/>
      <c r="D14" s="83"/>
      <c r="E14" s="83"/>
      <c r="F14" s="83"/>
      <c r="G14" s="84"/>
      <c r="H14" s="32"/>
    </row>
    <row r="15" spans="1:16" s="16" customFormat="1" ht="60" x14ac:dyDescent="0.25">
      <c r="A15" s="66">
        <v>6951</v>
      </c>
      <c r="B15" s="67" t="s">
        <v>23</v>
      </c>
      <c r="C15" s="67" t="s">
        <v>54</v>
      </c>
      <c r="D15" s="59">
        <v>262515.84000000003</v>
      </c>
      <c r="E15" s="39">
        <v>239390.12</v>
      </c>
      <c r="F15" s="59"/>
      <c r="G15" s="68">
        <v>1</v>
      </c>
      <c r="H15" s="32"/>
    </row>
    <row r="16" spans="1:16" s="16" customFormat="1" ht="60" x14ac:dyDescent="0.25">
      <c r="A16" s="66">
        <v>6912</v>
      </c>
      <c r="B16" s="67" t="s">
        <v>24</v>
      </c>
      <c r="C16" s="67" t="s">
        <v>57</v>
      </c>
      <c r="D16" s="59">
        <v>135088.74</v>
      </c>
      <c r="E16" s="39">
        <v>98329.75</v>
      </c>
      <c r="F16" s="59"/>
      <c r="G16" s="68">
        <v>1</v>
      </c>
      <c r="H16" s="32"/>
    </row>
    <row r="17" spans="1:8" s="16" customFormat="1" ht="60" x14ac:dyDescent="0.25">
      <c r="A17" s="66">
        <v>6911</v>
      </c>
      <c r="B17" s="67" t="s">
        <v>25</v>
      </c>
      <c r="C17" s="67" t="s">
        <v>50</v>
      </c>
      <c r="D17" s="59">
        <v>428800</v>
      </c>
      <c r="E17" s="39">
        <v>294609.45</v>
      </c>
      <c r="F17" s="59"/>
      <c r="G17" s="68">
        <v>1</v>
      </c>
      <c r="H17" s="32"/>
    </row>
    <row r="18" spans="1:8" s="16" customFormat="1" ht="45" x14ac:dyDescent="0.25">
      <c r="A18" s="66">
        <v>5901</v>
      </c>
      <c r="B18" s="67" t="s">
        <v>27</v>
      </c>
      <c r="C18" s="67" t="s">
        <v>58</v>
      </c>
      <c r="D18" s="59">
        <v>258704.86</v>
      </c>
      <c r="E18" s="39">
        <v>230605.8</v>
      </c>
      <c r="F18" s="59"/>
      <c r="G18" s="68">
        <v>1</v>
      </c>
      <c r="H18" s="32"/>
    </row>
    <row r="21" spans="1:8" x14ac:dyDescent="0.25">
      <c r="A21" s="85" t="s">
        <v>67</v>
      </c>
      <c r="B21" s="85"/>
    </row>
    <row r="22" spans="1:8" ht="42" customHeight="1" x14ac:dyDescent="0.25">
      <c r="A22" s="61">
        <v>1</v>
      </c>
      <c r="B22" s="86" t="s">
        <v>70</v>
      </c>
      <c r="C22" s="86"/>
      <c r="D22" s="86"/>
      <c r="E22" s="86"/>
      <c r="F22" s="86"/>
      <c r="G22" s="86"/>
    </row>
    <row r="23" spans="1:8" ht="34.5" customHeight="1" x14ac:dyDescent="0.25">
      <c r="A23" s="62">
        <v>2</v>
      </c>
      <c r="B23" s="81" t="s">
        <v>69</v>
      </c>
      <c r="C23" s="81"/>
      <c r="D23" s="81"/>
      <c r="E23" s="81"/>
      <c r="F23" s="81"/>
      <c r="G23" s="81"/>
    </row>
    <row r="24" spans="1:8" ht="45" customHeight="1" x14ac:dyDescent="0.25">
      <c r="A24" s="62">
        <v>3</v>
      </c>
      <c r="B24" s="81" t="s">
        <v>74</v>
      </c>
      <c r="C24" s="81"/>
      <c r="D24" s="81"/>
      <c r="E24" s="81"/>
      <c r="F24" s="81"/>
      <c r="G24" s="81"/>
    </row>
    <row r="25" spans="1:8" ht="45" customHeight="1" x14ac:dyDescent="0.25">
      <c r="A25" s="62">
        <v>4</v>
      </c>
      <c r="B25" s="81" t="s">
        <v>75</v>
      </c>
      <c r="C25" s="81"/>
      <c r="D25" s="81"/>
      <c r="E25" s="81"/>
      <c r="F25" s="81"/>
      <c r="G25" s="81"/>
    </row>
    <row r="26" spans="1:8" ht="31.5" customHeight="1" x14ac:dyDescent="0.25">
      <c r="A26" s="62">
        <v>5</v>
      </c>
      <c r="B26" s="81" t="s">
        <v>68</v>
      </c>
      <c r="C26" s="81"/>
      <c r="D26" s="81"/>
      <c r="E26" s="81"/>
      <c r="F26" s="81"/>
      <c r="G26" s="81"/>
    </row>
  </sheetData>
  <mergeCells count="13">
    <mergeCell ref="J11:L11"/>
    <mergeCell ref="A1:B1"/>
    <mergeCell ref="M2:P2"/>
    <mergeCell ref="M3:P3"/>
    <mergeCell ref="J8:O8"/>
    <mergeCell ref="J9:O9"/>
    <mergeCell ref="B26:G26"/>
    <mergeCell ref="A14:G14"/>
    <mergeCell ref="A21:B21"/>
    <mergeCell ref="B22:G22"/>
    <mergeCell ref="B23:G23"/>
    <mergeCell ref="B24:G24"/>
    <mergeCell ref="B25:G25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pane ySplit="1" topLeftCell="A2" activePane="bottomLeft" state="frozen"/>
      <selection pane="bottomLeft" activeCell="K3" sqref="K3"/>
    </sheetView>
  </sheetViews>
  <sheetFormatPr baseColWidth="10" defaultColWidth="9.140625" defaultRowHeight="15" x14ac:dyDescent="0.25"/>
  <cols>
    <col min="1" max="1" width="10.28515625" style="2" customWidth="1"/>
    <col min="2" max="2" width="27.7109375" style="3" customWidth="1"/>
    <col min="3" max="3" width="18.5703125" style="3" bestFit="1" customWidth="1"/>
    <col min="4" max="4" width="18" style="22" bestFit="1" customWidth="1"/>
    <col min="5" max="5" width="14.28515625" style="13" customWidth="1"/>
    <col min="6" max="6" width="14.85546875" customWidth="1"/>
    <col min="7" max="7" width="14.85546875" style="23" customWidth="1"/>
    <col min="8" max="8" width="14.85546875" style="2" customWidth="1"/>
    <col min="9" max="16" width="14.85546875" customWidth="1"/>
  </cols>
  <sheetData>
    <row r="1" spans="1:16" s="1" customFormat="1" ht="90" x14ac:dyDescent="0.25">
      <c r="A1" s="91" t="s">
        <v>33</v>
      </c>
      <c r="B1" s="91"/>
      <c r="C1" s="38" t="s">
        <v>34</v>
      </c>
      <c r="D1" s="18" t="s">
        <v>73</v>
      </c>
      <c r="E1" s="65" t="s">
        <v>32</v>
      </c>
      <c r="F1" s="18" t="s">
        <v>65</v>
      </c>
      <c r="G1" s="30" t="s">
        <v>63</v>
      </c>
      <c r="H1" s="63" t="s">
        <v>39</v>
      </c>
      <c r="I1" s="64" t="s">
        <v>40</v>
      </c>
      <c r="J1" s="64" t="s">
        <v>34</v>
      </c>
      <c r="K1" s="64" t="s">
        <v>41</v>
      </c>
      <c r="L1" s="64" t="s">
        <v>42</v>
      </c>
      <c r="M1" s="64" t="s">
        <v>43</v>
      </c>
      <c r="N1" s="64" t="s">
        <v>44</v>
      </c>
      <c r="O1" s="64" t="s">
        <v>45</v>
      </c>
      <c r="P1" s="64" t="s">
        <v>46</v>
      </c>
    </row>
    <row r="2" spans="1:16" s="16" customFormat="1" ht="115.5" customHeight="1" x14ac:dyDescent="0.25">
      <c r="A2" s="66">
        <v>7113</v>
      </c>
      <c r="B2" s="67" t="s">
        <v>0</v>
      </c>
      <c r="C2" s="67" t="s">
        <v>71</v>
      </c>
      <c r="D2" s="59">
        <v>71630.100000000006</v>
      </c>
      <c r="E2" s="39">
        <v>0</v>
      </c>
      <c r="F2" s="59">
        <v>70034.86</v>
      </c>
      <c r="G2" s="68">
        <v>0.03</v>
      </c>
      <c r="H2" s="69">
        <v>43896</v>
      </c>
      <c r="I2" s="70" t="s">
        <v>76</v>
      </c>
      <c r="J2" s="70" t="s">
        <v>77</v>
      </c>
      <c r="K2" s="71">
        <v>1000000</v>
      </c>
      <c r="L2" s="72">
        <v>1000000</v>
      </c>
      <c r="M2" s="89" t="s">
        <v>80</v>
      </c>
      <c r="N2" s="89"/>
      <c r="O2" s="89"/>
      <c r="P2" s="89"/>
    </row>
    <row r="3" spans="1:16" s="16" customFormat="1" ht="125.25" customHeight="1" x14ac:dyDescent="0.25">
      <c r="A3" s="56">
        <v>6973</v>
      </c>
      <c r="B3" s="57" t="s">
        <v>2</v>
      </c>
      <c r="C3" s="57" t="s">
        <v>48</v>
      </c>
      <c r="D3" s="58">
        <v>785735.82</v>
      </c>
      <c r="E3" s="39">
        <v>176850.43</v>
      </c>
      <c r="F3" s="58">
        <v>474848.05</v>
      </c>
      <c r="G3" s="60">
        <v>0.1</v>
      </c>
      <c r="H3" s="73">
        <v>43890</v>
      </c>
      <c r="I3" s="70" t="s">
        <v>78</v>
      </c>
      <c r="J3" s="70" t="s">
        <v>79</v>
      </c>
      <c r="K3" s="71">
        <v>1000000</v>
      </c>
      <c r="L3" s="74">
        <v>1000000</v>
      </c>
      <c r="M3" s="89" t="s">
        <v>80</v>
      </c>
      <c r="N3" s="89"/>
      <c r="O3" s="89"/>
      <c r="P3" s="89"/>
    </row>
    <row r="4" spans="1:16" s="16" customFormat="1" ht="60" x14ac:dyDescent="0.25">
      <c r="A4" s="66">
        <v>6941</v>
      </c>
      <c r="B4" s="67" t="s">
        <v>4</v>
      </c>
      <c r="C4" s="67" t="s">
        <v>49</v>
      </c>
      <c r="D4" s="59">
        <v>152000</v>
      </c>
      <c r="E4" s="39">
        <f>41752.74+98329.75</f>
        <v>140082.49</v>
      </c>
      <c r="F4" s="59"/>
      <c r="G4" s="68">
        <v>1</v>
      </c>
      <c r="H4" s="32"/>
      <c r="I4" s="75"/>
      <c r="J4" s="75"/>
      <c r="K4" s="75"/>
      <c r="L4" s="75"/>
      <c r="M4" s="75"/>
      <c r="N4" s="75"/>
      <c r="O4" s="75"/>
      <c r="P4" s="75"/>
    </row>
    <row r="5" spans="1:16" s="16" customFormat="1" ht="60" x14ac:dyDescent="0.25">
      <c r="A5" s="66">
        <v>6878</v>
      </c>
      <c r="B5" s="67" t="s">
        <v>7</v>
      </c>
      <c r="C5" s="67" t="s">
        <v>51</v>
      </c>
      <c r="D5" s="59">
        <v>1817701.56</v>
      </c>
      <c r="E5" s="76">
        <v>787760.47</v>
      </c>
      <c r="F5" s="39">
        <f>944184.68-E5</f>
        <v>156424.21000000008</v>
      </c>
      <c r="G5" s="68">
        <v>1</v>
      </c>
      <c r="H5" s="77"/>
    </row>
    <row r="6" spans="1:16" s="16" customFormat="1" ht="90" x14ac:dyDescent="0.25">
      <c r="A6" s="66">
        <v>6737</v>
      </c>
      <c r="B6" s="67" t="s">
        <v>8</v>
      </c>
      <c r="C6" s="67" t="s">
        <v>52</v>
      </c>
      <c r="D6" s="59">
        <v>785735.82</v>
      </c>
      <c r="E6" s="39">
        <v>25069.14</v>
      </c>
      <c r="F6" s="59"/>
      <c r="G6" s="68">
        <v>1</v>
      </c>
      <c r="H6" s="32"/>
    </row>
    <row r="7" spans="1:16" s="16" customFormat="1" ht="57" customHeight="1" x14ac:dyDescent="0.25">
      <c r="A7" s="56">
        <v>6609</v>
      </c>
      <c r="B7" s="57" t="s">
        <v>9</v>
      </c>
      <c r="C7" s="57" t="s">
        <v>53</v>
      </c>
      <c r="D7" s="58">
        <v>17776875</v>
      </c>
      <c r="E7" s="39">
        <f>34465.16+265116.93+888699.14+6836146.99</f>
        <v>8024428.2200000007</v>
      </c>
      <c r="F7" s="59">
        <f>689496+4617332</f>
        <v>5306828</v>
      </c>
      <c r="G7" s="60">
        <v>0.65</v>
      </c>
      <c r="H7" s="32"/>
    </row>
    <row r="8" spans="1:16" s="16" customFormat="1" ht="105" x14ac:dyDescent="0.25">
      <c r="A8" s="66">
        <v>6586</v>
      </c>
      <c r="B8" s="67" t="s">
        <v>10</v>
      </c>
      <c r="C8" s="67" t="s">
        <v>48</v>
      </c>
      <c r="D8" s="59">
        <v>4002385</v>
      </c>
      <c r="E8" s="39">
        <v>18750</v>
      </c>
      <c r="F8" s="59"/>
      <c r="G8" s="68">
        <v>1</v>
      </c>
      <c r="H8" s="32"/>
      <c r="J8" s="90"/>
      <c r="K8" s="90"/>
      <c r="L8" s="90"/>
      <c r="M8" s="90"/>
      <c r="N8" s="90"/>
      <c r="O8" s="90"/>
    </row>
    <row r="9" spans="1:16" s="16" customFormat="1" ht="90" x14ac:dyDescent="0.25">
      <c r="A9" s="66">
        <v>6585</v>
      </c>
      <c r="B9" s="67" t="s">
        <v>11</v>
      </c>
      <c r="C9" s="67" t="s">
        <v>50</v>
      </c>
      <c r="D9" s="59">
        <v>4500000</v>
      </c>
      <c r="E9" s="39">
        <v>55692.01</v>
      </c>
      <c r="F9" s="59"/>
      <c r="G9" s="68">
        <v>1</v>
      </c>
      <c r="H9" s="32"/>
      <c r="J9" s="87"/>
      <c r="K9" s="87"/>
      <c r="L9" s="87"/>
      <c r="M9" s="87"/>
      <c r="N9" s="87"/>
      <c r="O9" s="87"/>
    </row>
    <row r="10" spans="1:16" s="16" customFormat="1" ht="105" x14ac:dyDescent="0.25">
      <c r="A10" s="66">
        <v>6583</v>
      </c>
      <c r="B10" s="67" t="s">
        <v>12</v>
      </c>
      <c r="C10" s="67" t="s">
        <v>53</v>
      </c>
      <c r="D10" s="59">
        <v>4500000</v>
      </c>
      <c r="E10" s="39">
        <v>175720</v>
      </c>
      <c r="F10" s="59"/>
      <c r="G10" s="68">
        <v>1</v>
      </c>
      <c r="H10" s="32"/>
    </row>
    <row r="11" spans="1:16" s="16" customFormat="1" ht="75" x14ac:dyDescent="0.25">
      <c r="A11" s="66">
        <v>6309</v>
      </c>
      <c r="B11" s="67" t="s">
        <v>15</v>
      </c>
      <c r="C11" s="67" t="s">
        <v>49</v>
      </c>
      <c r="D11" s="59">
        <v>119000</v>
      </c>
      <c r="E11" s="39">
        <v>0</v>
      </c>
      <c r="F11" s="59">
        <v>118844.86</v>
      </c>
      <c r="G11" s="68">
        <v>0.15</v>
      </c>
      <c r="H11" s="32"/>
      <c r="J11" s="87"/>
      <c r="K11" s="87"/>
      <c r="L11" s="87"/>
    </row>
    <row r="12" spans="1:16" s="16" customFormat="1" ht="75" x14ac:dyDescent="0.25">
      <c r="A12" s="66">
        <v>6308</v>
      </c>
      <c r="B12" s="67" t="s">
        <v>16</v>
      </c>
      <c r="C12" s="67" t="s">
        <v>54</v>
      </c>
      <c r="D12" s="59">
        <v>296000</v>
      </c>
      <c r="E12" s="39">
        <v>0</v>
      </c>
      <c r="F12" s="59">
        <v>295216.03999999998</v>
      </c>
      <c r="G12" s="68">
        <v>0.05</v>
      </c>
      <c r="H12" s="32"/>
    </row>
    <row r="13" spans="1:16" s="16" customFormat="1" ht="90" customHeight="1" x14ac:dyDescent="0.25">
      <c r="A13" s="56">
        <v>6307</v>
      </c>
      <c r="B13" s="57" t="s">
        <v>17</v>
      </c>
      <c r="C13" s="57" t="s">
        <v>51</v>
      </c>
      <c r="D13" s="78">
        <v>586967.92000000004</v>
      </c>
      <c r="E13" s="39">
        <v>0</v>
      </c>
      <c r="F13" s="59">
        <v>586967.92000000004</v>
      </c>
      <c r="G13" s="68">
        <v>0.03</v>
      </c>
      <c r="H13" s="32"/>
    </row>
    <row r="14" spans="1:16" s="16" customFormat="1" x14ac:dyDescent="0.25">
      <c r="A14" s="82" t="s">
        <v>72</v>
      </c>
      <c r="B14" s="83"/>
      <c r="C14" s="83"/>
      <c r="D14" s="83"/>
      <c r="E14" s="83"/>
      <c r="F14" s="83"/>
      <c r="G14" s="84"/>
      <c r="H14" s="32"/>
    </row>
    <row r="15" spans="1:16" s="16" customFormat="1" ht="60" x14ac:dyDescent="0.25">
      <c r="A15" s="66">
        <v>6951</v>
      </c>
      <c r="B15" s="67" t="s">
        <v>23</v>
      </c>
      <c r="C15" s="67" t="s">
        <v>54</v>
      </c>
      <c r="D15" s="59">
        <v>262515.84000000003</v>
      </c>
      <c r="E15" s="39">
        <v>239390.12</v>
      </c>
      <c r="F15" s="59"/>
      <c r="G15" s="68">
        <v>1</v>
      </c>
      <c r="H15" s="32"/>
    </row>
    <row r="16" spans="1:16" s="16" customFormat="1" ht="60" x14ac:dyDescent="0.25">
      <c r="A16" s="66">
        <v>6912</v>
      </c>
      <c r="B16" s="67" t="s">
        <v>24</v>
      </c>
      <c r="C16" s="67" t="s">
        <v>57</v>
      </c>
      <c r="D16" s="59">
        <v>135088.74</v>
      </c>
      <c r="E16" s="39">
        <v>98329.75</v>
      </c>
      <c r="F16" s="59"/>
      <c r="G16" s="68">
        <v>1</v>
      </c>
      <c r="H16" s="32"/>
    </row>
    <row r="17" spans="1:8" s="16" customFormat="1" ht="60" x14ac:dyDescent="0.25">
      <c r="A17" s="66">
        <v>6911</v>
      </c>
      <c r="B17" s="67" t="s">
        <v>25</v>
      </c>
      <c r="C17" s="67" t="s">
        <v>50</v>
      </c>
      <c r="D17" s="59">
        <v>428800</v>
      </c>
      <c r="E17" s="39">
        <v>294609.45</v>
      </c>
      <c r="F17" s="59"/>
      <c r="G17" s="68">
        <v>1</v>
      </c>
      <c r="H17" s="32"/>
    </row>
    <row r="18" spans="1:8" s="16" customFormat="1" ht="45" x14ac:dyDescent="0.25">
      <c r="A18" s="66">
        <v>5901</v>
      </c>
      <c r="B18" s="67" t="s">
        <v>27</v>
      </c>
      <c r="C18" s="67" t="s">
        <v>58</v>
      </c>
      <c r="D18" s="59">
        <v>258704.86</v>
      </c>
      <c r="E18" s="39">
        <v>230605.8</v>
      </c>
      <c r="F18" s="59"/>
      <c r="G18" s="68">
        <v>1</v>
      </c>
      <c r="H18" s="32"/>
    </row>
    <row r="21" spans="1:8" x14ac:dyDescent="0.25">
      <c r="A21" s="85" t="s">
        <v>67</v>
      </c>
      <c r="B21" s="85"/>
    </row>
    <row r="22" spans="1:8" ht="42" customHeight="1" x14ac:dyDescent="0.25">
      <c r="A22" s="61">
        <v>1</v>
      </c>
      <c r="B22" s="86" t="s">
        <v>70</v>
      </c>
      <c r="C22" s="86"/>
      <c r="D22" s="86"/>
      <c r="E22" s="86"/>
      <c r="F22" s="86"/>
      <c r="G22" s="86"/>
    </row>
    <row r="23" spans="1:8" ht="34.5" customHeight="1" x14ac:dyDescent="0.25">
      <c r="A23" s="62">
        <v>2</v>
      </c>
      <c r="B23" s="81" t="s">
        <v>69</v>
      </c>
      <c r="C23" s="81"/>
      <c r="D23" s="81"/>
      <c r="E23" s="81"/>
      <c r="F23" s="81"/>
      <c r="G23" s="81"/>
    </row>
    <row r="24" spans="1:8" ht="45" customHeight="1" x14ac:dyDescent="0.25">
      <c r="A24" s="62">
        <v>3</v>
      </c>
      <c r="B24" s="81" t="s">
        <v>74</v>
      </c>
      <c r="C24" s="81"/>
      <c r="D24" s="81"/>
      <c r="E24" s="81"/>
      <c r="F24" s="81"/>
      <c r="G24" s="81"/>
    </row>
    <row r="25" spans="1:8" ht="45" customHeight="1" x14ac:dyDescent="0.25">
      <c r="A25" s="62">
        <v>4</v>
      </c>
      <c r="B25" s="81" t="s">
        <v>75</v>
      </c>
      <c r="C25" s="81"/>
      <c r="D25" s="81"/>
      <c r="E25" s="81"/>
      <c r="F25" s="81"/>
      <c r="G25" s="81"/>
    </row>
    <row r="26" spans="1:8" ht="31.5" customHeight="1" x14ac:dyDescent="0.25">
      <c r="A26" s="62">
        <v>5</v>
      </c>
      <c r="B26" s="81" t="s">
        <v>68</v>
      </c>
      <c r="C26" s="81"/>
      <c r="D26" s="81"/>
      <c r="E26" s="81"/>
      <c r="F26" s="81"/>
      <c r="G26" s="81"/>
    </row>
  </sheetData>
  <mergeCells count="13">
    <mergeCell ref="M2:P2"/>
    <mergeCell ref="A1:B1"/>
    <mergeCell ref="B26:G26"/>
    <mergeCell ref="B25:G25"/>
    <mergeCell ref="A21:B21"/>
    <mergeCell ref="A14:G14"/>
    <mergeCell ref="J8:O8"/>
    <mergeCell ref="J9:O9"/>
    <mergeCell ref="M3:P3"/>
    <mergeCell ref="J11:L11"/>
    <mergeCell ref="B22:G22"/>
    <mergeCell ref="B23:G23"/>
    <mergeCell ref="B24:G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pane ySplit="1" topLeftCell="A2" activePane="bottomLeft" state="frozen"/>
      <selection pane="bottomLeft" activeCell="D12" sqref="D12"/>
    </sheetView>
  </sheetViews>
  <sheetFormatPr baseColWidth="10" defaultColWidth="9.140625" defaultRowHeight="15" x14ac:dyDescent="0.25"/>
  <cols>
    <col min="1" max="1" width="10.28515625" style="2" customWidth="1"/>
    <col min="2" max="2" width="27.7109375" style="3" customWidth="1"/>
    <col min="3" max="3" width="18.5703125" style="3" bestFit="1" customWidth="1"/>
    <col min="4" max="4" width="18" style="22" bestFit="1" customWidth="1"/>
    <col min="5" max="5" width="18" style="22" customWidth="1"/>
    <col min="6" max="6" width="9.5703125" style="13" customWidth="1"/>
    <col min="7" max="7" width="14.28515625" style="13" customWidth="1"/>
    <col min="8" max="8" width="14.85546875" customWidth="1"/>
    <col min="9" max="9" width="14.85546875" style="23" customWidth="1"/>
    <col min="10" max="10" width="14.85546875" style="2" customWidth="1"/>
    <col min="11" max="18" width="14.85546875" customWidth="1"/>
  </cols>
  <sheetData>
    <row r="1" spans="1:18" s="1" customFormat="1" ht="90" x14ac:dyDescent="0.25">
      <c r="A1" s="91" t="s">
        <v>33</v>
      </c>
      <c r="B1" s="91"/>
      <c r="C1" s="4" t="s">
        <v>34</v>
      </c>
      <c r="D1" s="18" t="s">
        <v>35</v>
      </c>
      <c r="E1" s="18" t="s">
        <v>64</v>
      </c>
      <c r="F1" s="115" t="s">
        <v>32</v>
      </c>
      <c r="G1" s="115"/>
      <c r="H1" s="18" t="s">
        <v>65</v>
      </c>
      <c r="I1" s="30" t="s">
        <v>63</v>
      </c>
      <c r="J1" s="31" t="s">
        <v>39</v>
      </c>
      <c r="K1" s="1" t="s">
        <v>40</v>
      </c>
      <c r="L1" s="1" t="s">
        <v>34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</row>
    <row r="2" spans="1:18" s="47" customFormat="1" ht="60" x14ac:dyDescent="0.25">
      <c r="A2" s="40">
        <v>7113</v>
      </c>
      <c r="B2" s="41" t="s">
        <v>0</v>
      </c>
      <c r="C2" s="41" t="s">
        <v>47</v>
      </c>
      <c r="D2" s="42">
        <v>71630.100000000006</v>
      </c>
      <c r="E2" s="42">
        <f>H2</f>
        <v>70034.86</v>
      </c>
      <c r="F2" s="43" t="s">
        <v>1</v>
      </c>
      <c r="G2" s="44">
        <v>0</v>
      </c>
      <c r="H2" s="42">
        <v>70034.86</v>
      </c>
      <c r="I2" s="45">
        <v>0.03</v>
      </c>
      <c r="J2" s="46">
        <v>43896</v>
      </c>
    </row>
    <row r="3" spans="1:18" ht="67.5" customHeight="1" x14ac:dyDescent="0.25">
      <c r="A3" s="49">
        <v>6973</v>
      </c>
      <c r="B3" s="50" t="s">
        <v>2</v>
      </c>
      <c r="C3" s="50" t="s">
        <v>48</v>
      </c>
      <c r="D3" s="48">
        <v>785735.82</v>
      </c>
      <c r="E3" s="48">
        <f>H3+G3</f>
        <v>651698.48</v>
      </c>
      <c r="F3" s="43" t="s">
        <v>3</v>
      </c>
      <c r="G3" s="44">
        <v>176850.43</v>
      </c>
      <c r="H3" s="48">
        <v>474848.05</v>
      </c>
      <c r="I3" s="51">
        <v>0.1</v>
      </c>
      <c r="J3" s="52">
        <v>43890</v>
      </c>
      <c r="K3" s="47"/>
      <c r="L3" s="47"/>
    </row>
    <row r="4" spans="1:18" ht="60" x14ac:dyDescent="0.25">
      <c r="A4" s="40">
        <v>6941</v>
      </c>
      <c r="B4" s="41" t="s">
        <v>4</v>
      </c>
      <c r="C4" s="41" t="s">
        <v>49</v>
      </c>
      <c r="D4" s="42">
        <v>152000</v>
      </c>
      <c r="E4" s="42">
        <f>94634.39+4105.07+G4</f>
        <v>140492.19999999998</v>
      </c>
      <c r="F4" s="43" t="s">
        <v>3</v>
      </c>
      <c r="G4" s="44">
        <v>41752.74</v>
      </c>
      <c r="H4" s="42"/>
      <c r="I4" s="45">
        <v>1</v>
      </c>
      <c r="J4" s="53"/>
      <c r="K4" s="47"/>
      <c r="L4" s="47"/>
    </row>
    <row r="5" spans="1:18" ht="42" customHeight="1" x14ac:dyDescent="0.25">
      <c r="A5" s="116">
        <v>6920</v>
      </c>
      <c r="D5" s="107">
        <v>13373305.17</v>
      </c>
      <c r="E5" s="34"/>
      <c r="F5" s="11" t="s">
        <v>6</v>
      </c>
      <c r="G5" s="25">
        <v>0</v>
      </c>
      <c r="H5" s="20">
        <v>1556064.75</v>
      </c>
      <c r="I5" s="109">
        <f>(G5+G6)/D5</f>
        <v>0</v>
      </c>
      <c r="J5" s="22"/>
      <c r="K5" s="117" t="s">
        <v>5</v>
      </c>
      <c r="L5" s="105" t="s">
        <v>50</v>
      </c>
      <c r="M5" s="96">
        <v>10910818.23</v>
      </c>
      <c r="N5" s="33">
        <f>M5*0.7</f>
        <v>7637572.7609999999</v>
      </c>
      <c r="O5" s="33">
        <f>M5-N5</f>
        <v>3273245.4690000005</v>
      </c>
      <c r="P5" s="1" t="s">
        <v>61</v>
      </c>
    </row>
    <row r="6" spans="1:18" ht="27" customHeight="1" x14ac:dyDescent="0.25">
      <c r="A6" s="116"/>
      <c r="D6" s="108"/>
      <c r="E6" s="35"/>
      <c r="F6" s="11" t="s">
        <v>1</v>
      </c>
      <c r="G6" s="25">
        <v>0</v>
      </c>
      <c r="H6" s="20">
        <v>232515.42</v>
      </c>
      <c r="I6" s="109"/>
      <c r="J6" s="22"/>
      <c r="K6" s="117"/>
      <c r="L6" s="106"/>
      <c r="M6" s="96"/>
    </row>
    <row r="7" spans="1:18" s="47" customFormat="1" ht="60" x14ac:dyDescent="0.25">
      <c r="A7" s="40">
        <v>6878</v>
      </c>
      <c r="B7" s="41" t="s">
        <v>7</v>
      </c>
      <c r="C7" s="41" t="s">
        <v>51</v>
      </c>
      <c r="D7" s="42">
        <v>1817701.56</v>
      </c>
      <c r="E7" s="42">
        <v>1121024.1599999999</v>
      </c>
      <c r="F7" s="43" t="s">
        <v>1</v>
      </c>
      <c r="G7" s="54">
        <v>787760.47</v>
      </c>
      <c r="H7" s="44">
        <f>944184.68-G7</f>
        <v>156424.21000000008</v>
      </c>
      <c r="I7" s="45">
        <v>1</v>
      </c>
      <c r="J7" s="55"/>
    </row>
    <row r="8" spans="1:18" s="47" customFormat="1" ht="90" x14ac:dyDescent="0.25">
      <c r="A8" s="40">
        <v>6737</v>
      </c>
      <c r="B8" s="41" t="s">
        <v>8</v>
      </c>
      <c r="C8" s="41" t="s">
        <v>52</v>
      </c>
      <c r="D8" s="42">
        <v>785735.82</v>
      </c>
      <c r="E8" s="42"/>
      <c r="F8" s="43" t="s">
        <v>1</v>
      </c>
      <c r="G8" s="44">
        <v>25069.14</v>
      </c>
      <c r="H8" s="42"/>
      <c r="I8" s="45">
        <v>1</v>
      </c>
      <c r="J8" s="53"/>
    </row>
    <row r="9" spans="1:18" s="47" customFormat="1" ht="36" customHeight="1" x14ac:dyDescent="0.25">
      <c r="A9" s="49">
        <v>6609</v>
      </c>
      <c r="B9" s="50" t="s">
        <v>9</v>
      </c>
      <c r="C9" s="50" t="s">
        <v>53</v>
      </c>
      <c r="D9" s="48">
        <v>17776875</v>
      </c>
      <c r="E9" s="48"/>
      <c r="F9" s="43" t="s">
        <v>1</v>
      </c>
      <c r="G9" s="44">
        <f>34465.16+265116.93</f>
        <v>299582.08999999997</v>
      </c>
      <c r="H9" s="42">
        <f>689496+4617332</f>
        <v>5306828</v>
      </c>
      <c r="I9" s="51">
        <v>0.65</v>
      </c>
      <c r="J9" s="53"/>
    </row>
    <row r="10" spans="1:18" s="47" customFormat="1" ht="105" x14ac:dyDescent="0.25">
      <c r="A10" s="40">
        <v>6586</v>
      </c>
      <c r="B10" s="41" t="s">
        <v>10</v>
      </c>
      <c r="C10" s="41" t="s">
        <v>48</v>
      </c>
      <c r="D10" s="42">
        <v>4002385</v>
      </c>
      <c r="E10" s="42"/>
      <c r="F10" s="43" t="s">
        <v>1</v>
      </c>
      <c r="G10" s="44">
        <v>18750</v>
      </c>
      <c r="H10" s="42"/>
      <c r="I10" s="45">
        <v>1</v>
      </c>
      <c r="J10" s="53"/>
      <c r="L10" s="114" t="s">
        <v>62</v>
      </c>
      <c r="M10" s="114"/>
      <c r="N10" s="114"/>
      <c r="O10" s="114"/>
      <c r="P10" s="114"/>
      <c r="Q10" s="114"/>
    </row>
    <row r="11" spans="1:18" s="47" customFormat="1" ht="90" x14ac:dyDescent="0.25">
      <c r="A11" s="40">
        <v>6585</v>
      </c>
      <c r="B11" s="41" t="s">
        <v>11</v>
      </c>
      <c r="C11" s="41" t="s">
        <v>50</v>
      </c>
      <c r="D11" s="42">
        <v>4500000</v>
      </c>
      <c r="E11" s="42"/>
      <c r="F11" s="43" t="s">
        <v>1</v>
      </c>
      <c r="G11" s="44">
        <v>55692.01</v>
      </c>
      <c r="H11" s="42"/>
      <c r="I11" s="45">
        <v>1</v>
      </c>
      <c r="J11" s="53"/>
      <c r="L11" s="92" t="s">
        <v>66</v>
      </c>
      <c r="M11" s="92"/>
      <c r="N11" s="92"/>
      <c r="O11" s="92"/>
      <c r="P11" s="92"/>
      <c r="Q11" s="92"/>
    </row>
    <row r="12" spans="1:18" ht="105" x14ac:dyDescent="0.25">
      <c r="A12" s="9">
        <v>6583</v>
      </c>
      <c r="B12" s="14" t="s">
        <v>12</v>
      </c>
      <c r="C12" s="14" t="s">
        <v>53</v>
      </c>
      <c r="D12" s="20">
        <v>4500000</v>
      </c>
      <c r="E12" s="20"/>
      <c r="F12" s="11" t="s">
        <v>1</v>
      </c>
      <c r="G12" s="25">
        <v>175720</v>
      </c>
      <c r="H12" s="20"/>
      <c r="I12" s="29">
        <v>1</v>
      </c>
    </row>
    <row r="13" spans="1:18" ht="60" x14ac:dyDescent="0.25">
      <c r="A13" s="7">
        <v>6561</v>
      </c>
      <c r="B13" s="15" t="s">
        <v>13</v>
      </c>
      <c r="C13" s="15" t="s">
        <v>48</v>
      </c>
      <c r="D13" s="19">
        <v>15000000</v>
      </c>
      <c r="E13" s="19"/>
      <c r="F13" s="10" t="s">
        <v>36</v>
      </c>
      <c r="G13" s="24">
        <v>694824.62</v>
      </c>
      <c r="H13" s="19">
        <v>2888420.07</v>
      </c>
      <c r="I13" s="28">
        <f t="shared" ref="I13:I14" si="0">G13/D13</f>
        <v>4.632164133333333E-2</v>
      </c>
    </row>
    <row r="14" spans="1:18" ht="60" x14ac:dyDescent="0.25">
      <c r="A14" s="9">
        <v>6560</v>
      </c>
      <c r="B14" s="14" t="s">
        <v>14</v>
      </c>
      <c r="C14" s="14" t="s">
        <v>48</v>
      </c>
      <c r="D14" s="20">
        <v>5300000</v>
      </c>
      <c r="E14" s="20"/>
      <c r="F14" s="11" t="s">
        <v>36</v>
      </c>
      <c r="G14" s="25">
        <v>305300</v>
      </c>
      <c r="H14" s="20">
        <v>945161.77</v>
      </c>
      <c r="I14" s="29">
        <f t="shared" si="0"/>
        <v>5.7603773584905663E-2</v>
      </c>
    </row>
    <row r="15" spans="1:18" ht="75" x14ac:dyDescent="0.25">
      <c r="A15" s="7">
        <v>6309</v>
      </c>
      <c r="B15" s="15" t="s">
        <v>15</v>
      </c>
      <c r="C15" s="15" t="s">
        <v>49</v>
      </c>
      <c r="D15" s="19">
        <v>119000</v>
      </c>
      <c r="E15" s="19"/>
      <c r="F15" s="10" t="s">
        <v>3</v>
      </c>
      <c r="G15" s="24">
        <v>0</v>
      </c>
      <c r="H15" s="19">
        <v>118844.86</v>
      </c>
      <c r="I15" s="28">
        <v>0.15</v>
      </c>
    </row>
    <row r="16" spans="1:18" ht="75" x14ac:dyDescent="0.25">
      <c r="A16" s="9">
        <v>6308</v>
      </c>
      <c r="B16" s="14" t="s">
        <v>16</v>
      </c>
      <c r="C16" s="14" t="s">
        <v>54</v>
      </c>
      <c r="D16" s="20">
        <v>296000</v>
      </c>
      <c r="E16" s="20"/>
      <c r="F16" s="11" t="s">
        <v>3</v>
      </c>
      <c r="G16" s="25">
        <v>0</v>
      </c>
      <c r="H16" s="20">
        <v>295216.03999999998</v>
      </c>
      <c r="I16" s="29">
        <v>0.05</v>
      </c>
    </row>
    <row r="17" spans="1:9" ht="45" customHeight="1" x14ac:dyDescent="0.25">
      <c r="A17" s="97">
        <v>6307</v>
      </c>
      <c r="B17" s="99" t="s">
        <v>17</v>
      </c>
      <c r="C17" s="99" t="s">
        <v>51</v>
      </c>
      <c r="D17" s="101">
        <v>586967.92000000004</v>
      </c>
      <c r="E17" s="36"/>
      <c r="F17" s="10" t="s">
        <v>3</v>
      </c>
      <c r="G17" s="24">
        <v>0</v>
      </c>
      <c r="H17" s="19">
        <v>586967.92000000004</v>
      </c>
      <c r="I17" s="113">
        <v>0.03</v>
      </c>
    </row>
    <row r="18" spans="1:9" ht="45" customHeight="1" x14ac:dyDescent="0.25">
      <c r="A18" s="98"/>
      <c r="B18" s="100"/>
      <c r="C18" s="100"/>
      <c r="D18" s="102"/>
      <c r="E18" s="37"/>
      <c r="F18" s="10" t="s">
        <v>1</v>
      </c>
      <c r="G18" s="24">
        <v>0</v>
      </c>
      <c r="H18" s="19"/>
      <c r="I18" s="113"/>
    </row>
    <row r="19" spans="1:9" ht="26.25" customHeight="1" x14ac:dyDescent="0.25">
      <c r="A19" s="97">
        <v>5903</v>
      </c>
      <c r="B19" s="99" t="s">
        <v>19</v>
      </c>
      <c r="C19" s="99" t="s">
        <v>50</v>
      </c>
      <c r="D19" s="101">
        <v>5000000</v>
      </c>
      <c r="E19" s="36"/>
      <c r="F19" s="10" t="s">
        <v>6</v>
      </c>
      <c r="G19" s="24">
        <v>0</v>
      </c>
      <c r="H19" s="19"/>
      <c r="I19" s="113">
        <f>(G19+G20)/D19</f>
        <v>0</v>
      </c>
    </row>
    <row r="20" spans="1:9" ht="26.25" customHeight="1" x14ac:dyDescent="0.25">
      <c r="A20" s="98"/>
      <c r="B20" s="100"/>
      <c r="C20" s="100"/>
      <c r="D20" s="102"/>
      <c r="E20" s="37"/>
      <c r="F20" s="10" t="s">
        <v>1</v>
      </c>
      <c r="G20" s="24">
        <v>0</v>
      </c>
      <c r="H20" s="19"/>
      <c r="I20" s="113"/>
    </row>
    <row r="21" spans="1:9" x14ac:dyDescent="0.25">
      <c r="A21" s="103">
        <v>5896</v>
      </c>
      <c r="B21" s="105" t="s">
        <v>20</v>
      </c>
      <c r="C21" s="105" t="s">
        <v>55</v>
      </c>
      <c r="D21" s="107">
        <v>6908783</v>
      </c>
      <c r="E21" s="34"/>
      <c r="F21" s="11" t="s">
        <v>6</v>
      </c>
      <c r="G21" s="25">
        <v>0</v>
      </c>
      <c r="H21" s="20">
        <v>1878510.92</v>
      </c>
      <c r="I21" s="109">
        <f>(G21+G22)/D21</f>
        <v>0</v>
      </c>
    </row>
    <row r="22" spans="1:9" x14ac:dyDescent="0.25">
      <c r="A22" s="104"/>
      <c r="B22" s="106"/>
      <c r="C22" s="106"/>
      <c r="D22" s="108"/>
      <c r="E22" s="35"/>
      <c r="F22" s="11" t="s">
        <v>1</v>
      </c>
      <c r="G22" s="25">
        <v>0</v>
      </c>
      <c r="H22" s="20">
        <v>280697.03000000003</v>
      </c>
      <c r="I22" s="109"/>
    </row>
    <row r="23" spans="1:9" x14ac:dyDescent="0.25">
      <c r="A23" s="8" t="s">
        <v>21</v>
      </c>
      <c r="B23" s="4"/>
      <c r="C23" s="4"/>
      <c r="D23" s="21"/>
      <c r="E23" s="21"/>
      <c r="F23" s="12"/>
      <c r="G23" s="26">
        <v>2668265.5099999998</v>
      </c>
      <c r="H23" s="19">
        <f>SUM(H2:H22)</f>
        <v>14790533.899999997</v>
      </c>
      <c r="I23" s="28"/>
    </row>
    <row r="24" spans="1:9" x14ac:dyDescent="0.25">
      <c r="A24" s="110" t="s">
        <v>60</v>
      </c>
      <c r="B24" s="111"/>
      <c r="C24" s="111"/>
      <c r="D24" s="111"/>
      <c r="E24" s="111"/>
      <c r="F24" s="111"/>
      <c r="G24" s="111"/>
      <c r="H24" s="111"/>
      <c r="I24" s="112"/>
    </row>
    <row r="25" spans="1:9" ht="105" x14ac:dyDescent="0.25">
      <c r="A25" s="7">
        <v>7010</v>
      </c>
      <c r="B25" s="15" t="s">
        <v>22</v>
      </c>
      <c r="C25" s="15" t="s">
        <v>56</v>
      </c>
      <c r="D25" s="19"/>
      <c r="E25" s="19"/>
      <c r="F25" s="10" t="s">
        <v>1</v>
      </c>
      <c r="G25" s="24">
        <v>381110.84</v>
      </c>
      <c r="H25" s="19"/>
      <c r="I25" s="28"/>
    </row>
    <row r="26" spans="1:9" ht="60" x14ac:dyDescent="0.25">
      <c r="A26" s="9">
        <v>6951</v>
      </c>
      <c r="B26" s="14" t="s">
        <v>23</v>
      </c>
      <c r="C26" s="14" t="s">
        <v>54</v>
      </c>
      <c r="D26" s="20"/>
      <c r="E26" s="20"/>
      <c r="F26" s="11" t="s">
        <v>1</v>
      </c>
      <c r="G26" s="25">
        <v>239390.12</v>
      </c>
      <c r="H26" s="19"/>
      <c r="I26" s="28"/>
    </row>
    <row r="27" spans="1:9" ht="60" x14ac:dyDescent="0.25">
      <c r="A27" s="7">
        <v>6941</v>
      </c>
      <c r="B27" s="15" t="s">
        <v>4</v>
      </c>
      <c r="C27" s="15" t="s">
        <v>49</v>
      </c>
      <c r="D27" s="19"/>
      <c r="E27" s="19"/>
      <c r="F27" s="10" t="s">
        <v>3</v>
      </c>
      <c r="G27" s="24">
        <v>98779.46</v>
      </c>
      <c r="H27" s="19"/>
      <c r="I27" s="28"/>
    </row>
    <row r="28" spans="1:9" ht="60" x14ac:dyDescent="0.25">
      <c r="A28" s="9">
        <v>6912</v>
      </c>
      <c r="B28" s="14" t="s">
        <v>24</v>
      </c>
      <c r="C28" s="14" t="s">
        <v>57</v>
      </c>
      <c r="D28" s="20"/>
      <c r="E28" s="20"/>
      <c r="F28" s="11" t="s">
        <v>1</v>
      </c>
      <c r="G28" s="25">
        <v>98329.75</v>
      </c>
      <c r="H28" s="19"/>
      <c r="I28" s="28"/>
    </row>
    <row r="29" spans="1:9" ht="60" x14ac:dyDescent="0.25">
      <c r="A29" s="7">
        <v>6911</v>
      </c>
      <c r="B29" s="15" t="s">
        <v>25</v>
      </c>
      <c r="C29" s="15" t="s">
        <v>50</v>
      </c>
      <c r="D29" s="19"/>
      <c r="E29" s="19"/>
      <c r="F29" s="10" t="s">
        <v>1</v>
      </c>
      <c r="G29" s="24">
        <v>294609.45</v>
      </c>
      <c r="H29" s="19"/>
      <c r="I29" s="28"/>
    </row>
    <row r="30" spans="1:9" ht="32.25" customHeight="1" x14ac:dyDescent="0.25">
      <c r="A30" s="103">
        <v>6609</v>
      </c>
      <c r="B30" s="105" t="s">
        <v>9</v>
      </c>
      <c r="C30" s="105" t="s">
        <v>53</v>
      </c>
      <c r="D30" s="107"/>
      <c r="E30" s="34"/>
      <c r="F30" s="11" t="s">
        <v>1</v>
      </c>
      <c r="G30" s="25">
        <v>888699.14</v>
      </c>
      <c r="H30" s="19"/>
      <c r="I30" s="28"/>
    </row>
    <row r="31" spans="1:9" ht="32.25" customHeight="1" x14ac:dyDescent="0.25">
      <c r="A31" s="104"/>
      <c r="B31" s="106"/>
      <c r="C31" s="106"/>
      <c r="D31" s="108"/>
      <c r="E31" s="35"/>
      <c r="F31" s="11" t="s">
        <v>6</v>
      </c>
      <c r="G31" s="25">
        <v>6836146.9900000002</v>
      </c>
      <c r="H31" s="19"/>
      <c r="I31" s="28"/>
    </row>
    <row r="32" spans="1:9" ht="60" x14ac:dyDescent="0.25">
      <c r="A32" s="7">
        <v>6561</v>
      </c>
      <c r="B32" s="15" t="s">
        <v>13</v>
      </c>
      <c r="C32" s="15" t="s">
        <v>48</v>
      </c>
      <c r="D32" s="19"/>
      <c r="E32" s="19"/>
      <c r="F32" s="10" t="s">
        <v>36</v>
      </c>
      <c r="G32" s="24">
        <v>584345.69999999995</v>
      </c>
      <c r="H32" s="19"/>
      <c r="I32" s="28"/>
    </row>
    <row r="33" spans="1:9" ht="60" x14ac:dyDescent="0.25">
      <c r="A33" s="9">
        <v>6560</v>
      </c>
      <c r="B33" s="14" t="s">
        <v>14</v>
      </c>
      <c r="C33" s="14" t="s">
        <v>48</v>
      </c>
      <c r="D33" s="20"/>
      <c r="E33" s="20"/>
      <c r="F33" s="11" t="s">
        <v>36</v>
      </c>
      <c r="G33" s="25">
        <v>86510.75</v>
      </c>
      <c r="H33" s="19"/>
      <c r="I33" s="28"/>
    </row>
    <row r="34" spans="1:9" x14ac:dyDescent="0.25">
      <c r="A34" s="97">
        <v>6162</v>
      </c>
      <c r="B34" s="99" t="s">
        <v>18</v>
      </c>
      <c r="C34" s="99" t="s">
        <v>55</v>
      </c>
      <c r="D34" s="101"/>
      <c r="E34" s="36"/>
      <c r="F34" s="10" t="s">
        <v>6</v>
      </c>
      <c r="G34" s="24">
        <v>8053.12</v>
      </c>
      <c r="H34" s="19"/>
      <c r="I34" s="28"/>
    </row>
    <row r="35" spans="1:9" x14ac:dyDescent="0.25">
      <c r="A35" s="98"/>
      <c r="B35" s="100"/>
      <c r="C35" s="100"/>
      <c r="D35" s="102"/>
      <c r="E35" s="37"/>
      <c r="F35" s="10" t="s">
        <v>1</v>
      </c>
      <c r="G35" s="24">
        <v>1046.8800000000001</v>
      </c>
      <c r="H35" s="19"/>
      <c r="I35" s="28"/>
    </row>
    <row r="36" spans="1:9" ht="25.5" customHeight="1" x14ac:dyDescent="0.25">
      <c r="A36" s="103">
        <v>5904</v>
      </c>
      <c r="B36" s="105" t="s">
        <v>26</v>
      </c>
      <c r="C36" s="105" t="s">
        <v>52</v>
      </c>
      <c r="D36" s="107"/>
      <c r="E36" s="34"/>
      <c r="F36" s="11" t="s">
        <v>6</v>
      </c>
      <c r="G36" s="25">
        <v>387274.61</v>
      </c>
      <c r="H36" s="19"/>
      <c r="I36" s="28"/>
    </row>
    <row r="37" spans="1:9" ht="25.5" customHeight="1" x14ac:dyDescent="0.25">
      <c r="A37" s="104"/>
      <c r="B37" s="106"/>
      <c r="C37" s="106"/>
      <c r="D37" s="108"/>
      <c r="E37" s="35"/>
      <c r="F37" s="11" t="s">
        <v>1</v>
      </c>
      <c r="G37" s="25">
        <v>50345.69</v>
      </c>
      <c r="H37" s="19"/>
      <c r="I37" s="28"/>
    </row>
    <row r="38" spans="1:9" ht="28.5" customHeight="1" x14ac:dyDescent="0.25">
      <c r="A38" s="97">
        <v>5903</v>
      </c>
      <c r="B38" s="99" t="s">
        <v>19</v>
      </c>
      <c r="C38" s="99" t="s">
        <v>50</v>
      </c>
      <c r="D38" s="101"/>
      <c r="E38" s="36"/>
      <c r="F38" s="10" t="s">
        <v>6</v>
      </c>
      <c r="G38" s="24">
        <v>171121.7</v>
      </c>
      <c r="H38" s="19"/>
      <c r="I38" s="28"/>
    </row>
    <row r="39" spans="1:9" ht="28.5" customHeight="1" x14ac:dyDescent="0.25">
      <c r="A39" s="98"/>
      <c r="B39" s="100"/>
      <c r="C39" s="100"/>
      <c r="D39" s="102"/>
      <c r="E39" s="37"/>
      <c r="F39" s="10" t="s">
        <v>1</v>
      </c>
      <c r="G39" s="24">
        <v>22245.82</v>
      </c>
      <c r="H39" s="19"/>
      <c r="I39" s="28"/>
    </row>
    <row r="40" spans="1:9" ht="45" x14ac:dyDescent="0.25">
      <c r="A40" s="9">
        <v>5901</v>
      </c>
      <c r="B40" s="14" t="s">
        <v>27</v>
      </c>
      <c r="C40" s="14" t="s">
        <v>58</v>
      </c>
      <c r="D40" s="20"/>
      <c r="E40" s="20"/>
      <c r="F40" s="11" t="s">
        <v>1</v>
      </c>
      <c r="G40" s="25">
        <v>230605.8</v>
      </c>
      <c r="H40" s="19"/>
      <c r="I40" s="28"/>
    </row>
    <row r="41" spans="1:9" ht="23.25" customHeight="1" x14ac:dyDescent="0.25">
      <c r="A41" s="97">
        <v>5899</v>
      </c>
      <c r="B41" s="99" t="s">
        <v>28</v>
      </c>
      <c r="C41" s="99" t="s">
        <v>59</v>
      </c>
      <c r="D41" s="101"/>
      <c r="E41" s="36"/>
      <c r="F41" s="10" t="s">
        <v>6</v>
      </c>
      <c r="G41" s="24">
        <v>398166.21</v>
      </c>
      <c r="H41" s="19"/>
      <c r="I41" s="28"/>
    </row>
    <row r="42" spans="1:9" ht="23.25" customHeight="1" x14ac:dyDescent="0.25">
      <c r="A42" s="98"/>
      <c r="B42" s="100"/>
      <c r="C42" s="100"/>
      <c r="D42" s="102"/>
      <c r="E42" s="37"/>
      <c r="F42" s="10" t="s">
        <v>1</v>
      </c>
      <c r="G42" s="24">
        <v>51761.59</v>
      </c>
      <c r="H42" s="19"/>
      <c r="I42" s="28"/>
    </row>
    <row r="43" spans="1:9" x14ac:dyDescent="0.25">
      <c r="A43" s="93" t="s">
        <v>29</v>
      </c>
      <c r="B43" s="94"/>
      <c r="C43" s="94"/>
      <c r="D43" s="94"/>
      <c r="E43" s="94"/>
      <c r="F43" s="95"/>
      <c r="G43" s="26">
        <v>10828543.619999999</v>
      </c>
      <c r="H43" s="19"/>
      <c r="I43" s="28"/>
    </row>
    <row r="44" spans="1:9" x14ac:dyDescent="0.25">
      <c r="A44" s="93" t="s">
        <v>30</v>
      </c>
      <c r="B44" s="94"/>
      <c r="C44" s="94"/>
      <c r="D44" s="94"/>
      <c r="E44" s="94"/>
      <c r="F44" s="95"/>
      <c r="G44" s="26">
        <v>10828543.619999999</v>
      </c>
      <c r="H44" s="19"/>
      <c r="I44" s="28"/>
    </row>
    <row r="45" spans="1:9" x14ac:dyDescent="0.25">
      <c r="A45" s="93" t="s">
        <v>31</v>
      </c>
      <c r="B45" s="94"/>
      <c r="C45" s="94"/>
      <c r="D45" s="94"/>
      <c r="E45" s="94"/>
      <c r="F45" s="95"/>
      <c r="G45" s="26">
        <v>13496809.130000001</v>
      </c>
      <c r="H45" s="19"/>
      <c r="I45" s="28"/>
    </row>
  </sheetData>
  <mergeCells count="49">
    <mergeCell ref="L10:Q10"/>
    <mergeCell ref="A1:B1"/>
    <mergeCell ref="F1:G1"/>
    <mergeCell ref="A5:A6"/>
    <mergeCell ref="K5:K6"/>
    <mergeCell ref="L5:L6"/>
    <mergeCell ref="D5:D6"/>
    <mergeCell ref="I5:I6"/>
    <mergeCell ref="A17:A18"/>
    <mergeCell ref="B17:B18"/>
    <mergeCell ref="C17:C18"/>
    <mergeCell ref="D17:D18"/>
    <mergeCell ref="I17:I18"/>
    <mergeCell ref="A19:A20"/>
    <mergeCell ref="B19:B20"/>
    <mergeCell ref="C19:C20"/>
    <mergeCell ref="D19:D20"/>
    <mergeCell ref="I19:I20"/>
    <mergeCell ref="I21:I22"/>
    <mergeCell ref="C38:C39"/>
    <mergeCell ref="D38:D39"/>
    <mergeCell ref="A30:A31"/>
    <mergeCell ref="B30:B31"/>
    <mergeCell ref="C30:C31"/>
    <mergeCell ref="D30:D31"/>
    <mergeCell ref="A34:A35"/>
    <mergeCell ref="B34:B35"/>
    <mergeCell ref="C34:C35"/>
    <mergeCell ref="D34:D35"/>
    <mergeCell ref="A24:I24"/>
    <mergeCell ref="A21:A22"/>
    <mergeCell ref="B21:B22"/>
    <mergeCell ref="C21:C22"/>
    <mergeCell ref="L11:Q11"/>
    <mergeCell ref="A45:F45"/>
    <mergeCell ref="M5:M6"/>
    <mergeCell ref="A41:A42"/>
    <mergeCell ref="B41:B42"/>
    <mergeCell ref="C41:C42"/>
    <mergeCell ref="D41:D42"/>
    <mergeCell ref="A43:F43"/>
    <mergeCell ref="A44:F44"/>
    <mergeCell ref="A36:A37"/>
    <mergeCell ref="B36:B37"/>
    <mergeCell ref="C36:C37"/>
    <mergeCell ref="D36:D37"/>
    <mergeCell ref="A38:A39"/>
    <mergeCell ref="B38:B39"/>
    <mergeCell ref="D21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pane xSplit="1" topLeftCell="B1" activePane="topRight" state="frozen"/>
      <selection pane="topRight" activeCell="D6" sqref="D6:D7"/>
    </sheetView>
  </sheetViews>
  <sheetFormatPr baseColWidth="10" defaultColWidth="9.140625" defaultRowHeight="15" x14ac:dyDescent="0.25"/>
  <cols>
    <col min="1" max="1" width="10.28515625" style="2" customWidth="1"/>
    <col min="2" max="2" width="27.7109375" style="3" customWidth="1"/>
    <col min="3" max="3" width="18.5703125" style="3" bestFit="1" customWidth="1"/>
    <col min="4" max="4" width="18" style="22" bestFit="1" customWidth="1"/>
    <col min="5" max="5" width="14" style="13" bestFit="1" customWidth="1"/>
    <col min="6" max="6" width="14.7109375" style="13" bestFit="1" customWidth="1"/>
    <col min="7" max="7" width="14.85546875" customWidth="1"/>
    <col min="8" max="8" width="14.85546875" style="23" customWidth="1"/>
    <col min="9" max="17" width="14.85546875" customWidth="1"/>
  </cols>
  <sheetData>
    <row r="1" spans="1:17" s="1" customFormat="1" ht="90" x14ac:dyDescent="0.25">
      <c r="A1" s="91" t="s">
        <v>33</v>
      </c>
      <c r="B1" s="91"/>
      <c r="C1" s="4" t="s">
        <v>34</v>
      </c>
      <c r="D1" s="18" t="s">
        <v>35</v>
      </c>
      <c r="E1" s="115" t="s">
        <v>32</v>
      </c>
      <c r="F1" s="115"/>
      <c r="G1" s="17" t="s">
        <v>37</v>
      </c>
      <c r="H1" s="30" t="s">
        <v>38</v>
      </c>
      <c r="I1" s="1" t="s">
        <v>39</v>
      </c>
      <c r="J1" s="1" t="s">
        <v>40</v>
      </c>
      <c r="K1" s="1" t="s">
        <v>34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</row>
    <row r="2" spans="1:17" ht="60" x14ac:dyDescent="0.25">
      <c r="A2" s="5">
        <v>7113</v>
      </c>
      <c r="B2" s="6" t="s">
        <v>0</v>
      </c>
      <c r="C2" s="6" t="s">
        <v>47</v>
      </c>
      <c r="D2" s="19">
        <v>71630.100000000006</v>
      </c>
      <c r="E2" s="10" t="s">
        <v>1</v>
      </c>
      <c r="F2" s="24">
        <v>0</v>
      </c>
      <c r="G2" s="19"/>
      <c r="H2" s="27">
        <f>(F2)/D2</f>
        <v>0</v>
      </c>
    </row>
    <row r="3" spans="1:17" ht="33.75" customHeight="1" x14ac:dyDescent="0.25">
      <c r="A3" s="116">
        <v>6973</v>
      </c>
      <c r="B3" s="117" t="s">
        <v>2</v>
      </c>
      <c r="C3" s="117" t="s">
        <v>48</v>
      </c>
      <c r="D3" s="107">
        <v>785735.82</v>
      </c>
      <c r="E3" s="11" t="s">
        <v>3</v>
      </c>
      <c r="F3" s="25">
        <v>0</v>
      </c>
      <c r="G3" s="20"/>
      <c r="H3" s="109">
        <f>(F3+F4)/D3</f>
        <v>0.22507619672983728</v>
      </c>
    </row>
    <row r="4" spans="1:17" ht="33.75" customHeight="1" x14ac:dyDescent="0.25">
      <c r="A4" s="116"/>
      <c r="B4" s="117"/>
      <c r="C4" s="117"/>
      <c r="D4" s="108"/>
      <c r="E4" s="11" t="s">
        <v>1</v>
      </c>
      <c r="F4" s="25">
        <v>176850.43</v>
      </c>
      <c r="G4" s="20"/>
      <c r="H4" s="109"/>
    </row>
    <row r="5" spans="1:17" ht="60" x14ac:dyDescent="0.25">
      <c r="A5" s="5">
        <v>6941</v>
      </c>
      <c r="B5" s="6" t="s">
        <v>4</v>
      </c>
      <c r="C5" s="6" t="s">
        <v>49</v>
      </c>
      <c r="D5" s="19">
        <v>152000</v>
      </c>
      <c r="E5" s="10" t="s">
        <v>3</v>
      </c>
      <c r="F5" s="24">
        <v>0</v>
      </c>
      <c r="G5" s="19"/>
      <c r="H5" s="27">
        <f>F5/D5</f>
        <v>0</v>
      </c>
    </row>
    <row r="6" spans="1:17" ht="27" customHeight="1" x14ac:dyDescent="0.25">
      <c r="A6" s="116">
        <v>6920</v>
      </c>
      <c r="B6" s="117" t="s">
        <v>5</v>
      </c>
      <c r="C6" s="105" t="s">
        <v>50</v>
      </c>
      <c r="D6" s="107">
        <v>13373305.17</v>
      </c>
      <c r="E6" s="11" t="s">
        <v>6</v>
      </c>
      <c r="F6" s="25">
        <v>0</v>
      </c>
      <c r="G6" s="20">
        <v>1556064.75</v>
      </c>
      <c r="H6" s="109">
        <f>(F6+F7)/D6</f>
        <v>0</v>
      </c>
    </row>
    <row r="7" spans="1:17" ht="27" customHeight="1" x14ac:dyDescent="0.25">
      <c r="A7" s="116"/>
      <c r="B7" s="117"/>
      <c r="C7" s="106"/>
      <c r="D7" s="108"/>
      <c r="E7" s="11" t="s">
        <v>1</v>
      </c>
      <c r="F7" s="25">
        <v>0</v>
      </c>
      <c r="G7" s="20">
        <v>232515.42</v>
      </c>
      <c r="H7" s="109"/>
    </row>
    <row r="8" spans="1:17" ht="60" x14ac:dyDescent="0.25">
      <c r="A8" s="5">
        <v>6878</v>
      </c>
      <c r="B8" s="6" t="s">
        <v>7</v>
      </c>
      <c r="C8" s="6" t="s">
        <v>51</v>
      </c>
      <c r="D8" s="19">
        <v>1817701.56</v>
      </c>
      <c r="E8" s="10" t="s">
        <v>1</v>
      </c>
      <c r="F8" s="24">
        <v>787760.47</v>
      </c>
      <c r="G8" s="19"/>
      <c r="H8" s="27">
        <f>F8/D8</f>
        <v>0.43338273308188169</v>
      </c>
    </row>
    <row r="9" spans="1:17" s="16" customFormat="1" ht="90" x14ac:dyDescent="0.25">
      <c r="A9" s="9">
        <v>6737</v>
      </c>
      <c r="B9" s="14" t="s">
        <v>8</v>
      </c>
      <c r="C9" s="14" t="s">
        <v>52</v>
      </c>
      <c r="D9" s="20">
        <v>785735.82</v>
      </c>
      <c r="E9" s="11" t="s">
        <v>1</v>
      </c>
      <c r="F9" s="25">
        <v>25069.14</v>
      </c>
      <c r="G9" s="20"/>
      <c r="H9" s="29">
        <f>F9/D9</f>
        <v>3.1905303744457013E-2</v>
      </c>
    </row>
    <row r="10" spans="1:17" ht="36" customHeight="1" x14ac:dyDescent="0.25">
      <c r="A10" s="119">
        <v>6609</v>
      </c>
      <c r="B10" s="118" t="s">
        <v>9</v>
      </c>
      <c r="C10" s="99" t="s">
        <v>53</v>
      </c>
      <c r="D10" s="101">
        <v>17776875</v>
      </c>
      <c r="E10" s="10" t="s">
        <v>1</v>
      </c>
      <c r="F10" s="24">
        <v>34465.160000000003</v>
      </c>
      <c r="G10" s="19">
        <v>689496</v>
      </c>
      <c r="H10" s="113">
        <f>(F10+F11)/D10</f>
        <v>1.6852348345814436E-2</v>
      </c>
    </row>
    <row r="11" spans="1:17" ht="36" customHeight="1" x14ac:dyDescent="0.25">
      <c r="A11" s="119"/>
      <c r="B11" s="118"/>
      <c r="C11" s="100"/>
      <c r="D11" s="102"/>
      <c r="E11" s="10" t="s">
        <v>6</v>
      </c>
      <c r="F11" s="24">
        <v>265116.93</v>
      </c>
      <c r="G11" s="19">
        <v>4617332</v>
      </c>
      <c r="H11" s="113"/>
    </row>
    <row r="12" spans="1:17" ht="105" x14ac:dyDescent="0.25">
      <c r="A12" s="9">
        <v>6586</v>
      </c>
      <c r="B12" s="14" t="s">
        <v>10</v>
      </c>
      <c r="C12" s="14" t="s">
        <v>48</v>
      </c>
      <c r="D12" s="20">
        <v>4002385</v>
      </c>
      <c r="E12" s="11" t="s">
        <v>1</v>
      </c>
      <c r="F12" s="25">
        <v>18750</v>
      </c>
      <c r="G12" s="20"/>
      <c r="H12" s="29">
        <f>F12/D12</f>
        <v>4.6847067436041256E-3</v>
      </c>
    </row>
    <row r="13" spans="1:17" ht="90" x14ac:dyDescent="0.25">
      <c r="A13" s="5">
        <v>6585</v>
      </c>
      <c r="B13" s="6" t="s">
        <v>11</v>
      </c>
      <c r="C13" s="6" t="s">
        <v>50</v>
      </c>
      <c r="D13" s="19">
        <v>4500000</v>
      </c>
      <c r="E13" s="10" t="s">
        <v>1</v>
      </c>
      <c r="F13" s="24">
        <v>55692.01</v>
      </c>
      <c r="G13" s="19"/>
      <c r="H13" s="27">
        <f>F13/D13</f>
        <v>1.2376002222222222E-2</v>
      </c>
    </row>
    <row r="14" spans="1:17" ht="105" x14ac:dyDescent="0.25">
      <c r="A14" s="9">
        <v>6583</v>
      </c>
      <c r="B14" s="14" t="s">
        <v>12</v>
      </c>
      <c r="C14" s="14" t="s">
        <v>53</v>
      </c>
      <c r="D14" s="20">
        <v>4500000</v>
      </c>
      <c r="E14" s="11" t="s">
        <v>1</v>
      </c>
      <c r="F14" s="25">
        <v>175720</v>
      </c>
      <c r="G14" s="20"/>
      <c r="H14" s="29">
        <f t="shared" ref="H14:H16" si="0">F14/D14</f>
        <v>3.904888888888889E-2</v>
      </c>
    </row>
    <row r="15" spans="1:17" ht="60" x14ac:dyDescent="0.25">
      <c r="A15" s="5">
        <v>6561</v>
      </c>
      <c r="B15" s="6" t="s">
        <v>13</v>
      </c>
      <c r="C15" s="6" t="s">
        <v>48</v>
      </c>
      <c r="D15" s="19">
        <v>15000000</v>
      </c>
      <c r="E15" s="10" t="s">
        <v>36</v>
      </c>
      <c r="F15" s="24">
        <v>694824.62</v>
      </c>
      <c r="G15" s="19">
        <v>2888420.07</v>
      </c>
      <c r="H15" s="27">
        <f t="shared" si="0"/>
        <v>4.632164133333333E-2</v>
      </c>
    </row>
    <row r="16" spans="1:17" ht="60" x14ac:dyDescent="0.25">
      <c r="A16" s="9">
        <v>6560</v>
      </c>
      <c r="B16" s="14" t="s">
        <v>14</v>
      </c>
      <c r="C16" s="14" t="s">
        <v>48</v>
      </c>
      <c r="D16" s="20">
        <v>5300000</v>
      </c>
      <c r="E16" s="11" t="s">
        <v>36</v>
      </c>
      <c r="F16" s="25">
        <v>305300</v>
      </c>
      <c r="G16" s="20">
        <v>945161.77</v>
      </c>
      <c r="H16" s="29">
        <f t="shared" si="0"/>
        <v>5.7603773584905663E-2</v>
      </c>
    </row>
    <row r="17" spans="1:8" ht="75" x14ac:dyDescent="0.25">
      <c r="A17" s="5">
        <v>6309</v>
      </c>
      <c r="B17" s="6" t="s">
        <v>15</v>
      </c>
      <c r="C17" s="6" t="s">
        <v>49</v>
      </c>
      <c r="D17" s="19">
        <v>118296.37</v>
      </c>
      <c r="E17" s="10" t="s">
        <v>3</v>
      </c>
      <c r="F17" s="24">
        <v>0</v>
      </c>
      <c r="G17" s="19"/>
      <c r="H17" s="27">
        <f>F17/D17</f>
        <v>0</v>
      </c>
    </row>
    <row r="18" spans="1:8" ht="75" x14ac:dyDescent="0.25">
      <c r="A18" s="9">
        <v>6308</v>
      </c>
      <c r="B18" s="14" t="s">
        <v>16</v>
      </c>
      <c r="C18" s="14" t="s">
        <v>54</v>
      </c>
      <c r="D18" s="20">
        <v>295678.31</v>
      </c>
      <c r="E18" s="11" t="s">
        <v>3</v>
      </c>
      <c r="F18" s="25">
        <v>0</v>
      </c>
      <c r="G18" s="20"/>
      <c r="H18" s="29">
        <f>F18/D18</f>
        <v>0</v>
      </c>
    </row>
    <row r="19" spans="1:8" ht="45" customHeight="1" x14ac:dyDescent="0.25">
      <c r="A19" s="97">
        <v>6307</v>
      </c>
      <c r="B19" s="99" t="s">
        <v>17</v>
      </c>
      <c r="C19" s="99" t="s">
        <v>51</v>
      </c>
      <c r="D19" s="101">
        <v>586967.92000000004</v>
      </c>
      <c r="E19" s="10" t="s">
        <v>3</v>
      </c>
      <c r="F19" s="24">
        <v>0</v>
      </c>
      <c r="G19" s="19"/>
      <c r="H19" s="113">
        <f>(F19+F20)/D19</f>
        <v>0</v>
      </c>
    </row>
    <row r="20" spans="1:8" ht="45" customHeight="1" x14ac:dyDescent="0.25">
      <c r="A20" s="98"/>
      <c r="B20" s="100"/>
      <c r="C20" s="100"/>
      <c r="D20" s="102"/>
      <c r="E20" s="10" t="s">
        <v>1</v>
      </c>
      <c r="F20" s="24">
        <v>0</v>
      </c>
      <c r="G20" s="19"/>
      <c r="H20" s="113"/>
    </row>
    <row r="21" spans="1:8" x14ac:dyDescent="0.25">
      <c r="A21" s="103">
        <v>6162</v>
      </c>
      <c r="B21" s="105" t="s">
        <v>18</v>
      </c>
      <c r="C21" s="105" t="s">
        <v>55</v>
      </c>
      <c r="D21" s="107">
        <v>593250</v>
      </c>
      <c r="E21" s="11" t="s">
        <v>6</v>
      </c>
      <c r="F21" s="25">
        <v>113908.72</v>
      </c>
      <c r="G21" s="20">
        <v>53296.2</v>
      </c>
      <c r="H21" s="109">
        <f>(F21+F22)/D21</f>
        <v>0.21696881584492203</v>
      </c>
    </row>
    <row r="22" spans="1:8" x14ac:dyDescent="0.25">
      <c r="A22" s="104"/>
      <c r="B22" s="106"/>
      <c r="C22" s="106"/>
      <c r="D22" s="108"/>
      <c r="E22" s="11" t="s">
        <v>1</v>
      </c>
      <c r="F22" s="25">
        <v>14808.03</v>
      </c>
      <c r="G22" s="20">
        <v>7963.8</v>
      </c>
      <c r="H22" s="109"/>
    </row>
    <row r="23" spans="1:8" ht="26.25" customHeight="1" x14ac:dyDescent="0.25">
      <c r="A23" s="97">
        <v>5903</v>
      </c>
      <c r="B23" s="99" t="s">
        <v>19</v>
      </c>
      <c r="C23" s="99" t="s">
        <v>50</v>
      </c>
      <c r="D23" s="101">
        <v>5000000</v>
      </c>
      <c r="E23" s="10" t="s">
        <v>6</v>
      </c>
      <c r="F23" s="24">
        <v>0</v>
      </c>
      <c r="G23" s="19"/>
      <c r="H23" s="113">
        <f>(F23+F24)/D23</f>
        <v>0</v>
      </c>
    </row>
    <row r="24" spans="1:8" ht="26.25" customHeight="1" x14ac:dyDescent="0.25">
      <c r="A24" s="98"/>
      <c r="B24" s="100"/>
      <c r="C24" s="100"/>
      <c r="D24" s="102"/>
      <c r="E24" s="10" t="s">
        <v>1</v>
      </c>
      <c r="F24" s="24">
        <v>0</v>
      </c>
      <c r="G24" s="19"/>
      <c r="H24" s="113"/>
    </row>
    <row r="25" spans="1:8" x14ac:dyDescent="0.25">
      <c r="A25" s="103">
        <v>5896</v>
      </c>
      <c r="B25" s="105" t="s">
        <v>20</v>
      </c>
      <c r="C25" s="105" t="s">
        <v>55</v>
      </c>
      <c r="D25" s="107">
        <v>6908783</v>
      </c>
      <c r="E25" s="11" t="s">
        <v>6</v>
      </c>
      <c r="F25" s="25">
        <v>0</v>
      </c>
      <c r="G25" s="20">
        <v>1878510.92</v>
      </c>
      <c r="H25" s="109">
        <f>(F25+F26)/D25</f>
        <v>0</v>
      </c>
    </row>
    <row r="26" spans="1:8" x14ac:dyDescent="0.25">
      <c r="A26" s="104"/>
      <c r="B26" s="106"/>
      <c r="C26" s="106"/>
      <c r="D26" s="108"/>
      <c r="E26" s="11" t="s">
        <v>1</v>
      </c>
      <c r="F26" s="25">
        <v>0</v>
      </c>
      <c r="G26" s="20">
        <v>280697.03000000003</v>
      </c>
      <c r="H26" s="109"/>
    </row>
    <row r="27" spans="1:8" x14ac:dyDescent="0.25">
      <c r="A27" s="8" t="s">
        <v>21</v>
      </c>
      <c r="B27" s="4"/>
      <c r="C27" s="4"/>
      <c r="D27" s="21"/>
      <c r="E27" s="12"/>
      <c r="F27" s="26">
        <v>2668265.5099999998</v>
      </c>
      <c r="G27" s="19">
        <f>SUM(G2:G26)</f>
        <v>13149457.959999999</v>
      </c>
      <c r="H27" s="27"/>
    </row>
    <row r="28" spans="1:8" x14ac:dyDescent="0.25">
      <c r="A28" s="110" t="s">
        <v>60</v>
      </c>
      <c r="B28" s="111"/>
      <c r="C28" s="111"/>
      <c r="D28" s="111"/>
      <c r="E28" s="111"/>
      <c r="F28" s="111"/>
      <c r="G28" s="111"/>
      <c r="H28" s="112"/>
    </row>
    <row r="29" spans="1:8" ht="105" x14ac:dyDescent="0.25">
      <c r="A29" s="5">
        <v>7010</v>
      </c>
      <c r="B29" s="6" t="s">
        <v>22</v>
      </c>
      <c r="C29" s="6" t="s">
        <v>56</v>
      </c>
      <c r="D29" s="19"/>
      <c r="E29" s="10" t="s">
        <v>1</v>
      </c>
      <c r="F29" s="24">
        <v>381110.84</v>
      </c>
      <c r="G29" s="19"/>
      <c r="H29" s="27"/>
    </row>
    <row r="30" spans="1:8" ht="60" x14ac:dyDescent="0.25">
      <c r="A30" s="9">
        <v>6951</v>
      </c>
      <c r="B30" s="14" t="s">
        <v>23</v>
      </c>
      <c r="C30" s="14" t="s">
        <v>54</v>
      </c>
      <c r="D30" s="20"/>
      <c r="E30" s="11" t="s">
        <v>1</v>
      </c>
      <c r="F30" s="25">
        <v>239390.12</v>
      </c>
      <c r="G30" s="19"/>
      <c r="H30" s="27"/>
    </row>
    <row r="31" spans="1:8" ht="60" x14ac:dyDescent="0.25">
      <c r="A31" s="5">
        <v>6941</v>
      </c>
      <c r="B31" s="6" t="s">
        <v>4</v>
      </c>
      <c r="C31" s="6" t="s">
        <v>49</v>
      </c>
      <c r="D31" s="19"/>
      <c r="E31" s="10" t="s">
        <v>3</v>
      </c>
      <c r="F31" s="24">
        <v>98779.46</v>
      </c>
      <c r="G31" s="19"/>
      <c r="H31" s="27"/>
    </row>
    <row r="32" spans="1:8" ht="60" x14ac:dyDescent="0.25">
      <c r="A32" s="9">
        <v>6912</v>
      </c>
      <c r="B32" s="14" t="s">
        <v>24</v>
      </c>
      <c r="C32" s="14" t="s">
        <v>57</v>
      </c>
      <c r="D32" s="20"/>
      <c r="E32" s="11" t="s">
        <v>1</v>
      </c>
      <c r="F32" s="25">
        <v>98329.75</v>
      </c>
      <c r="G32" s="19"/>
      <c r="H32" s="27"/>
    </row>
    <row r="33" spans="1:8" ht="60" x14ac:dyDescent="0.25">
      <c r="A33" s="5">
        <v>6911</v>
      </c>
      <c r="B33" s="6" t="s">
        <v>25</v>
      </c>
      <c r="C33" s="6" t="s">
        <v>50</v>
      </c>
      <c r="D33" s="19"/>
      <c r="E33" s="10" t="s">
        <v>1</v>
      </c>
      <c r="F33" s="24">
        <v>294609.45</v>
      </c>
      <c r="G33" s="19"/>
      <c r="H33" s="27"/>
    </row>
    <row r="34" spans="1:8" ht="32.25" customHeight="1" x14ac:dyDescent="0.25">
      <c r="A34" s="103">
        <v>6609</v>
      </c>
      <c r="B34" s="105" t="s">
        <v>9</v>
      </c>
      <c r="C34" s="105" t="s">
        <v>53</v>
      </c>
      <c r="D34" s="107"/>
      <c r="E34" s="11" t="s">
        <v>1</v>
      </c>
      <c r="F34" s="25">
        <v>888699.14</v>
      </c>
      <c r="G34" s="19"/>
      <c r="H34" s="27"/>
    </row>
    <row r="35" spans="1:8" ht="32.25" customHeight="1" x14ac:dyDescent="0.25">
      <c r="A35" s="104"/>
      <c r="B35" s="106"/>
      <c r="C35" s="106"/>
      <c r="D35" s="108"/>
      <c r="E35" s="11" t="s">
        <v>6</v>
      </c>
      <c r="F35" s="25">
        <v>6836146.9900000002</v>
      </c>
      <c r="G35" s="19"/>
      <c r="H35" s="27"/>
    </row>
    <row r="36" spans="1:8" ht="60" x14ac:dyDescent="0.25">
      <c r="A36" s="5">
        <v>6561</v>
      </c>
      <c r="B36" s="6" t="s">
        <v>13</v>
      </c>
      <c r="C36" s="6" t="s">
        <v>48</v>
      </c>
      <c r="D36" s="19"/>
      <c r="E36" s="10" t="s">
        <v>36</v>
      </c>
      <c r="F36" s="24">
        <v>584345.69999999995</v>
      </c>
      <c r="G36" s="19"/>
      <c r="H36" s="27"/>
    </row>
    <row r="37" spans="1:8" ht="60" x14ac:dyDescent="0.25">
      <c r="A37" s="9">
        <v>6560</v>
      </c>
      <c r="B37" s="14" t="s">
        <v>14</v>
      </c>
      <c r="C37" s="14" t="s">
        <v>48</v>
      </c>
      <c r="D37" s="20"/>
      <c r="E37" s="11" t="s">
        <v>36</v>
      </c>
      <c r="F37" s="25">
        <v>86510.75</v>
      </c>
      <c r="G37" s="19"/>
      <c r="H37" s="27"/>
    </row>
    <row r="38" spans="1:8" x14ac:dyDescent="0.25">
      <c r="A38" s="97">
        <v>6162</v>
      </c>
      <c r="B38" s="99" t="s">
        <v>18</v>
      </c>
      <c r="C38" s="99" t="s">
        <v>55</v>
      </c>
      <c r="D38" s="101"/>
      <c r="E38" s="10" t="s">
        <v>6</v>
      </c>
      <c r="F38" s="24">
        <v>8053.12</v>
      </c>
      <c r="G38" s="19"/>
      <c r="H38" s="27"/>
    </row>
    <row r="39" spans="1:8" x14ac:dyDescent="0.25">
      <c r="A39" s="98"/>
      <c r="B39" s="100"/>
      <c r="C39" s="100"/>
      <c r="D39" s="102"/>
      <c r="E39" s="10" t="s">
        <v>1</v>
      </c>
      <c r="F39" s="24">
        <v>1046.8800000000001</v>
      </c>
      <c r="G39" s="19"/>
      <c r="H39" s="27"/>
    </row>
    <row r="40" spans="1:8" ht="25.5" customHeight="1" x14ac:dyDescent="0.25">
      <c r="A40" s="103">
        <v>5904</v>
      </c>
      <c r="B40" s="105" t="s">
        <v>26</v>
      </c>
      <c r="C40" s="105" t="s">
        <v>52</v>
      </c>
      <c r="D40" s="107"/>
      <c r="E40" s="11" t="s">
        <v>6</v>
      </c>
      <c r="F40" s="25">
        <v>387274.61</v>
      </c>
      <c r="G40" s="19"/>
      <c r="H40" s="27"/>
    </row>
    <row r="41" spans="1:8" ht="25.5" customHeight="1" x14ac:dyDescent="0.25">
      <c r="A41" s="104"/>
      <c r="B41" s="106"/>
      <c r="C41" s="106"/>
      <c r="D41" s="108"/>
      <c r="E41" s="11" t="s">
        <v>1</v>
      </c>
      <c r="F41" s="25">
        <v>50345.69</v>
      </c>
      <c r="G41" s="19"/>
      <c r="H41" s="27"/>
    </row>
    <row r="42" spans="1:8" ht="28.5" customHeight="1" x14ac:dyDescent="0.25">
      <c r="A42" s="97">
        <v>5903</v>
      </c>
      <c r="B42" s="99" t="s">
        <v>19</v>
      </c>
      <c r="C42" s="99" t="s">
        <v>50</v>
      </c>
      <c r="D42" s="101"/>
      <c r="E42" s="10" t="s">
        <v>6</v>
      </c>
      <c r="F42" s="24">
        <v>171121.7</v>
      </c>
      <c r="G42" s="19"/>
      <c r="H42" s="27"/>
    </row>
    <row r="43" spans="1:8" ht="28.5" customHeight="1" x14ac:dyDescent="0.25">
      <c r="A43" s="98"/>
      <c r="B43" s="100"/>
      <c r="C43" s="100"/>
      <c r="D43" s="102"/>
      <c r="E43" s="10" t="s">
        <v>1</v>
      </c>
      <c r="F43" s="24">
        <v>22245.82</v>
      </c>
      <c r="G43" s="19"/>
      <c r="H43" s="27"/>
    </row>
    <row r="44" spans="1:8" ht="45" x14ac:dyDescent="0.25">
      <c r="A44" s="9">
        <v>5901</v>
      </c>
      <c r="B44" s="14" t="s">
        <v>27</v>
      </c>
      <c r="C44" s="14" t="s">
        <v>58</v>
      </c>
      <c r="D44" s="20"/>
      <c r="E44" s="11" t="s">
        <v>1</v>
      </c>
      <c r="F44" s="25">
        <v>230605.8</v>
      </c>
      <c r="G44" s="19"/>
      <c r="H44" s="27"/>
    </row>
    <row r="45" spans="1:8" ht="23.25" customHeight="1" x14ac:dyDescent="0.25">
      <c r="A45" s="97">
        <v>5899</v>
      </c>
      <c r="B45" s="99" t="s">
        <v>28</v>
      </c>
      <c r="C45" s="99" t="s">
        <v>59</v>
      </c>
      <c r="D45" s="101"/>
      <c r="E45" s="10" t="s">
        <v>6</v>
      </c>
      <c r="F45" s="24">
        <v>398166.21</v>
      </c>
      <c r="G45" s="19"/>
      <c r="H45" s="27"/>
    </row>
    <row r="46" spans="1:8" ht="23.25" customHeight="1" x14ac:dyDescent="0.25">
      <c r="A46" s="98"/>
      <c r="B46" s="100"/>
      <c r="C46" s="100"/>
      <c r="D46" s="102"/>
      <c r="E46" s="10" t="s">
        <v>1</v>
      </c>
      <c r="F46" s="24">
        <v>51761.59</v>
      </c>
      <c r="G46" s="19"/>
      <c r="H46" s="27"/>
    </row>
    <row r="47" spans="1:8" x14ac:dyDescent="0.25">
      <c r="A47" s="93" t="s">
        <v>29</v>
      </c>
      <c r="B47" s="94"/>
      <c r="C47" s="94"/>
      <c r="D47" s="94"/>
      <c r="E47" s="95"/>
      <c r="F47" s="26">
        <v>10828543.619999999</v>
      </c>
      <c r="G47" s="19"/>
      <c r="H47" s="27"/>
    </row>
    <row r="48" spans="1:8" x14ac:dyDescent="0.25">
      <c r="A48" s="93" t="s">
        <v>30</v>
      </c>
      <c r="B48" s="94"/>
      <c r="C48" s="94"/>
      <c r="D48" s="94"/>
      <c r="E48" s="95"/>
      <c r="F48" s="26">
        <v>10828543.619999999</v>
      </c>
      <c r="G48" s="19"/>
      <c r="H48" s="27"/>
    </row>
    <row r="49" spans="1:8" x14ac:dyDescent="0.25">
      <c r="A49" s="93" t="s">
        <v>31</v>
      </c>
      <c r="B49" s="94"/>
      <c r="C49" s="94"/>
      <c r="D49" s="94"/>
      <c r="E49" s="95"/>
      <c r="F49" s="26">
        <v>13496809.130000001</v>
      </c>
      <c r="G49" s="19"/>
      <c r="H49" s="27"/>
    </row>
  </sheetData>
  <mergeCells count="61">
    <mergeCell ref="A47:E47"/>
    <mergeCell ref="A48:E48"/>
    <mergeCell ref="A49:E49"/>
    <mergeCell ref="A42:A43"/>
    <mergeCell ref="B42:B43"/>
    <mergeCell ref="C42:C43"/>
    <mergeCell ref="D42:D43"/>
    <mergeCell ref="A45:A46"/>
    <mergeCell ref="B45:B46"/>
    <mergeCell ref="C45:C46"/>
    <mergeCell ref="D45:D46"/>
    <mergeCell ref="D40:D41"/>
    <mergeCell ref="C40:C41"/>
    <mergeCell ref="B40:B41"/>
    <mergeCell ref="A40:A41"/>
    <mergeCell ref="H3:H4"/>
    <mergeCell ref="H6:H7"/>
    <mergeCell ref="H10:H11"/>
    <mergeCell ref="H19:H20"/>
    <mergeCell ref="H21:H22"/>
    <mergeCell ref="H23:H24"/>
    <mergeCell ref="H25:H26"/>
    <mergeCell ref="A38:A39"/>
    <mergeCell ref="B38:B39"/>
    <mergeCell ref="C38:C39"/>
    <mergeCell ref="A34:A35"/>
    <mergeCell ref="B34:B35"/>
    <mergeCell ref="C34:C35"/>
    <mergeCell ref="D34:D35"/>
    <mergeCell ref="D38:D39"/>
    <mergeCell ref="D23:D24"/>
    <mergeCell ref="C23:C24"/>
    <mergeCell ref="D25:D26"/>
    <mergeCell ref="B23:B24"/>
    <mergeCell ref="A23:A24"/>
    <mergeCell ref="A25:A26"/>
    <mergeCell ref="B25:B26"/>
    <mergeCell ref="C25:C26"/>
    <mergeCell ref="D19:D20"/>
    <mergeCell ref="A21:A22"/>
    <mergeCell ref="B21:B22"/>
    <mergeCell ref="C21:C22"/>
    <mergeCell ref="D21:D22"/>
    <mergeCell ref="A19:A20"/>
    <mergeCell ref="B19:B20"/>
    <mergeCell ref="E1:F1"/>
    <mergeCell ref="A1:B1"/>
    <mergeCell ref="A28:H28"/>
    <mergeCell ref="B3:B4"/>
    <mergeCell ref="A3:A4"/>
    <mergeCell ref="A6:A7"/>
    <mergeCell ref="B6:B7"/>
    <mergeCell ref="B10:B11"/>
    <mergeCell ref="A10:A11"/>
    <mergeCell ref="D3:D4"/>
    <mergeCell ref="C6:C7"/>
    <mergeCell ref="D6:D7"/>
    <mergeCell ref="C10:C11"/>
    <mergeCell ref="D10:D11"/>
    <mergeCell ref="C3:C4"/>
    <mergeCell ref="C19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REVISADO (3)</vt:lpstr>
      <vt:lpstr>REVISADO (2)</vt:lpstr>
      <vt:lpstr>REVISADO</vt:lpstr>
      <vt:lpstr>Sheet1</vt:lpstr>
    </vt:vector>
  </TitlesOfParts>
  <Company>Planificación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Balduin Eldhöpp</dc:creator>
  <cp:lastModifiedBy>Carlos</cp:lastModifiedBy>
  <cp:lastPrinted>2020-01-16T21:31:06Z</cp:lastPrinted>
  <dcterms:created xsi:type="dcterms:W3CDTF">2020-01-13T20:36:39Z</dcterms:created>
  <dcterms:modified xsi:type="dcterms:W3CDTF">2020-01-21T17:46:54Z</dcterms:modified>
</cp:coreProperties>
</file>