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9720" windowHeight="6030"/>
  </bookViews>
  <sheets>
    <sheet name="A ENERO" sheetId="3" r:id="rId1"/>
    <sheet name="A MARZO" sheetId="6" r:id="rId2"/>
    <sheet name="A JUNIO" sheetId="7" r:id="rId3"/>
    <sheet name="A SEPT." sheetId="8" r:id="rId4"/>
  </sheets>
  <calcPr calcId="144525"/>
</workbook>
</file>

<file path=xl/calcChain.xml><?xml version="1.0" encoding="utf-8"?>
<calcChain xmlns="http://schemas.openxmlformats.org/spreadsheetml/2006/main">
  <c r="F37" i="3" l="1"/>
  <c r="D40" i="3"/>
  <c r="D37" i="3"/>
  <c r="D48" i="3"/>
  <c r="F48" i="3"/>
  <c r="E49" i="3"/>
  <c r="F44" i="3"/>
  <c r="D44" i="3"/>
  <c r="E47" i="3"/>
  <c r="E45" i="3"/>
  <c r="E42" i="3"/>
  <c r="E41" i="3"/>
  <c r="E39" i="3"/>
  <c r="E38" i="3"/>
  <c r="D29" i="3"/>
  <c r="E30" i="3"/>
  <c r="F31" i="3"/>
  <c r="D31" i="3"/>
  <c r="E36" i="3"/>
  <c r="E33" i="3"/>
  <c r="F29" i="8"/>
  <c r="E54" i="8"/>
  <c r="D29" i="8"/>
  <c r="F51" i="8"/>
  <c r="D51" i="8"/>
  <c r="E51" i="8" s="1"/>
  <c r="E50" i="8" s="1"/>
  <c r="E52" i="8"/>
  <c r="E53" i="8"/>
  <c r="F50" i="8"/>
  <c r="F48" i="8"/>
  <c r="F44" i="8"/>
  <c r="D48" i="8"/>
  <c r="D44" i="8"/>
  <c r="E49" i="8"/>
  <c r="E47" i="8"/>
  <c r="E46" i="8"/>
  <c r="E44" i="8" s="1"/>
  <c r="E45" i="8"/>
  <c r="E42" i="8"/>
  <c r="F40" i="8"/>
  <c r="F31" i="8"/>
  <c r="F37" i="8"/>
  <c r="D40" i="8"/>
  <c r="E41" i="8"/>
  <c r="E39" i="8"/>
  <c r="E37" i="8" s="1"/>
  <c r="D37" i="8"/>
  <c r="E38" i="8"/>
  <c r="E36" i="8"/>
  <c r="E35" i="8"/>
  <c r="C34" i="8"/>
  <c r="E34" i="8" s="1"/>
  <c r="E31" i="8" s="1"/>
  <c r="E33" i="8"/>
  <c r="D31" i="8"/>
  <c r="E32" i="8"/>
  <c r="E30" i="8"/>
  <c r="E35" i="7"/>
  <c r="D44" i="7"/>
  <c r="D31" i="7"/>
  <c r="D24" i="7"/>
  <c r="F50" i="7"/>
  <c r="D50" i="7"/>
  <c r="E51" i="7"/>
  <c r="E53" i="7"/>
  <c r="E52" i="7"/>
  <c r="E50" i="7" s="1"/>
  <c r="D48" i="7"/>
  <c r="F48" i="7"/>
  <c r="E49" i="7"/>
  <c r="F44" i="7"/>
  <c r="E44" i="7"/>
  <c r="E47" i="7"/>
  <c r="E45" i="7"/>
  <c r="E42" i="7"/>
  <c r="E40" i="7" s="1"/>
  <c r="F40" i="7"/>
  <c r="D40" i="7"/>
  <c r="E41" i="7"/>
  <c r="E39" i="7"/>
  <c r="F37" i="7"/>
  <c r="D37" i="7"/>
  <c r="E38" i="7"/>
  <c r="E36" i="7"/>
  <c r="F34" i="7"/>
  <c r="F31" i="7" s="1"/>
  <c r="C34" i="7"/>
  <c r="F29" i="7"/>
  <c r="E33" i="7"/>
  <c r="E31" i="7" s="1"/>
  <c r="E32" i="7"/>
  <c r="D29" i="7"/>
  <c r="E30" i="7"/>
  <c r="E25" i="7"/>
  <c r="F44" i="6"/>
  <c r="D50" i="6"/>
  <c r="E47" i="6"/>
  <c r="C43" i="6"/>
  <c r="E34" i="6"/>
  <c r="E32" i="6"/>
  <c r="F29" i="6"/>
  <c r="F48" i="6"/>
  <c r="D37" i="6"/>
  <c r="D29" i="6"/>
  <c r="D44" i="6"/>
  <c r="D48" i="6"/>
  <c r="E50" i="6"/>
  <c r="E49" i="6"/>
  <c r="E46" i="6"/>
  <c r="E45" i="6"/>
  <c r="F31" i="6"/>
  <c r="D31" i="6"/>
  <c r="F37" i="6"/>
  <c r="F40" i="6"/>
  <c r="D40" i="6"/>
  <c r="C40" i="6"/>
  <c r="E42" i="6"/>
  <c r="E41" i="6"/>
  <c r="E39" i="6"/>
  <c r="E38" i="6"/>
  <c r="E36" i="6"/>
  <c r="E33" i="6"/>
  <c r="E30" i="6"/>
  <c r="C50" i="8"/>
  <c r="E48" i="8"/>
  <c r="C48" i="8"/>
  <c r="C44" i="8"/>
  <c r="E40" i="8"/>
  <c r="C40" i="8"/>
  <c r="C37" i="8"/>
  <c r="E29" i="8"/>
  <c r="C29" i="8"/>
  <c r="E28" i="8"/>
  <c r="E27" i="8"/>
  <c r="E26" i="8"/>
  <c r="E25" i="8"/>
  <c r="F24" i="8"/>
  <c r="F22" i="8" s="1"/>
  <c r="F55" i="8" s="1"/>
  <c r="D24" i="8"/>
  <c r="C24" i="8"/>
  <c r="E21" i="8"/>
  <c r="E20" i="8"/>
  <c r="E19" i="8"/>
  <c r="E18" i="8"/>
  <c r="E17" i="8"/>
  <c r="E16" i="8"/>
  <c r="F14" i="8"/>
  <c r="D14" i="8"/>
  <c r="C14" i="8"/>
  <c r="C50" i="7"/>
  <c r="E48" i="7"/>
  <c r="C48" i="7"/>
  <c r="C44" i="7"/>
  <c r="C40" i="7"/>
  <c r="E37" i="7"/>
  <c r="C37" i="7"/>
  <c r="C31" i="7"/>
  <c r="E29" i="7"/>
  <c r="C29" i="7"/>
  <c r="E28" i="7"/>
  <c r="E27" i="7"/>
  <c r="E26" i="7"/>
  <c r="F24" i="7"/>
  <c r="D22" i="7"/>
  <c r="C24" i="7"/>
  <c r="E21" i="7"/>
  <c r="E20" i="7"/>
  <c r="E19" i="7"/>
  <c r="E18" i="7"/>
  <c r="E17" i="7"/>
  <c r="E16" i="7"/>
  <c r="F14" i="7"/>
  <c r="D14" i="7"/>
  <c r="C14" i="7"/>
  <c r="C50" i="6"/>
  <c r="E48" i="6"/>
  <c r="C48" i="6"/>
  <c r="E44" i="6"/>
  <c r="C44" i="6"/>
  <c r="E37" i="6"/>
  <c r="C37" i="6"/>
  <c r="E31" i="6"/>
  <c r="C31" i="6"/>
  <c r="E29" i="6"/>
  <c r="C29" i="6"/>
  <c r="E28" i="6"/>
  <c r="E27" i="6"/>
  <c r="E26" i="6"/>
  <c r="E25" i="6"/>
  <c r="F24" i="6"/>
  <c r="D24" i="6"/>
  <c r="C24" i="6"/>
  <c r="E21" i="6"/>
  <c r="E20" i="6"/>
  <c r="E19" i="6"/>
  <c r="E18" i="6"/>
  <c r="E17" i="6"/>
  <c r="E16" i="6"/>
  <c r="F14" i="6"/>
  <c r="D14" i="6"/>
  <c r="C14" i="6"/>
  <c r="F24" i="3"/>
  <c r="F22" i="3" s="1"/>
  <c r="F55" i="3" s="1"/>
  <c r="D24" i="3"/>
  <c r="E28" i="3"/>
  <c r="E27" i="3"/>
  <c r="E26" i="3"/>
  <c r="E25" i="3"/>
  <c r="F14" i="3"/>
  <c r="E21" i="3"/>
  <c r="E20" i="3"/>
  <c r="E19" i="3"/>
  <c r="E18" i="3"/>
  <c r="E17" i="3"/>
  <c r="E16" i="3"/>
  <c r="D14" i="3"/>
  <c r="D50" i="8" l="1"/>
  <c r="D22" i="3"/>
  <c r="D55" i="3" s="1"/>
  <c r="D22" i="6"/>
  <c r="F22" i="7"/>
  <c r="C22" i="7"/>
  <c r="C55" i="7" s="1"/>
  <c r="D22" i="8"/>
  <c r="C31" i="8"/>
  <c r="C22" i="8" s="1"/>
  <c r="C55" i="8" s="1"/>
  <c r="E24" i="3"/>
  <c r="E24" i="8"/>
  <c r="E22" i="8" s="1"/>
  <c r="E14" i="8"/>
  <c r="F55" i="7"/>
  <c r="D55" i="7"/>
  <c r="E24" i="7"/>
  <c r="E22" i="7" s="1"/>
  <c r="E14" i="7"/>
  <c r="E40" i="6"/>
  <c r="F22" i="6"/>
  <c r="F55" i="6" s="1"/>
  <c r="D55" i="6"/>
  <c r="C22" i="6"/>
  <c r="C55" i="6" s="1"/>
  <c r="E24" i="6"/>
  <c r="E22" i="6" s="1"/>
  <c r="E14" i="6"/>
  <c r="E50" i="3"/>
  <c r="E48" i="3"/>
  <c r="E44" i="3"/>
  <c r="E40" i="3"/>
  <c r="E37" i="3"/>
  <c r="E31" i="3"/>
  <c r="E29" i="3"/>
  <c r="E14" i="3"/>
  <c r="D55" i="8" l="1"/>
  <c r="E22" i="3"/>
  <c r="E55" i="3" s="1"/>
  <c r="E55" i="8"/>
  <c r="E55" i="7"/>
  <c r="E55" i="6"/>
  <c r="C31" i="3"/>
  <c r="C50" i="3" l="1"/>
  <c r="C40" i="3"/>
  <c r="C37" i="3"/>
  <c r="C44" i="3"/>
  <c r="C24" i="3"/>
  <c r="C29" i="3"/>
  <c r="C14" i="3"/>
  <c r="C48" i="3"/>
  <c r="C22" i="3" l="1"/>
  <c r="C55" i="3" s="1"/>
</calcChain>
</file>

<file path=xl/sharedStrings.xml><?xml version="1.0" encoding="utf-8"?>
<sst xmlns="http://schemas.openxmlformats.org/spreadsheetml/2006/main" count="212" uniqueCount="58">
  <si>
    <t>UNIDAD PRESUPUESTARIA: 06 - ADMINISTRACION DEL SISTEMA PENITENCIARIO</t>
  </si>
  <si>
    <t>UNIDAD SECUNDARIA FINANCIERA</t>
  </si>
  <si>
    <t>AREA DE PRESUPUESTO</t>
  </si>
  <si>
    <t>TOTAL GENERAL</t>
  </si>
  <si>
    <t>RUBRO 51 - REMUNERACIONES</t>
  </si>
  <si>
    <t xml:space="preserve">          * Servicios de Energía Eléctrica</t>
  </si>
  <si>
    <t xml:space="preserve">          * Servicios de Agua potable</t>
  </si>
  <si>
    <t xml:space="preserve">          * Servicios de Telecomunicaciones</t>
  </si>
  <si>
    <t xml:space="preserve">          * Servicios de Correos</t>
  </si>
  <si>
    <t xml:space="preserve">          * Arrendamiento de Bienes Muebles</t>
  </si>
  <si>
    <t xml:space="preserve">          * Arrendamiento de Bienes Inmuebles</t>
  </si>
  <si>
    <t>SERVICIOS BASICOS</t>
  </si>
  <si>
    <t>SERVICIOS DE ALIMENTACION</t>
  </si>
  <si>
    <t>ARRENDAMIENTOS DIVERSOS</t>
  </si>
  <si>
    <t>OTROS</t>
  </si>
  <si>
    <t xml:space="preserve">          *Impuestos Municipales y desechos sólidos de los Centros Penales</t>
  </si>
  <si>
    <t>Alimentación de Internos</t>
  </si>
  <si>
    <t xml:space="preserve">          * Adquisición de Combustible y Lubricantes</t>
  </si>
  <si>
    <t xml:space="preserve">          * Adquisición de  Material Informático</t>
  </si>
  <si>
    <t xml:space="preserve">          * Adquisición de Medicamentos y Material Médico-Quirúrgico</t>
  </si>
  <si>
    <t xml:space="preserve">          * Adquisición de Agua Purificada para las Unidades y C.P.</t>
  </si>
  <si>
    <t>ADQUISICIONES NECESARIAS</t>
  </si>
  <si>
    <t>RUBRO 55-GASTOS FINANCIEROS Y OTROS</t>
  </si>
  <si>
    <t xml:space="preserve">          *Pólizas de Seguros de la Flota Vehicular</t>
  </si>
  <si>
    <t>RUBRO 56-TRANSFERENCIAS CORRIENTES</t>
  </si>
  <si>
    <t xml:space="preserve">          *Subsidios por Gastos Funerales a familiares de empleados fallecidos</t>
  </si>
  <si>
    <t>MANTENIMIENTOS PREVENTIVOS Y CORRECTIVOS</t>
  </si>
  <si>
    <t xml:space="preserve">          * Mantenimiento de bienes muebles</t>
  </si>
  <si>
    <t xml:space="preserve">          * Mantenimiento de Vehiculos</t>
  </si>
  <si>
    <t>RUBRO 54-ADQUISICIONES DE BIENES Y SERVICIOS</t>
  </si>
  <si>
    <t xml:space="preserve">          * Adquisición de Papel Bond</t>
  </si>
  <si>
    <t xml:space="preserve">          * Salarios</t>
  </si>
  <si>
    <t xml:space="preserve">          * Aguinaldos</t>
  </si>
  <si>
    <t xml:space="preserve">          * Aportaciones ISSS</t>
  </si>
  <si>
    <t xml:space="preserve">          * Aportaciones AFP´S</t>
  </si>
  <si>
    <t xml:space="preserve">          * Indemnizaciones de ex-empleados que interponen demandas</t>
  </si>
  <si>
    <t>DIRECCION GENERAL DE CENTROS PENALES</t>
  </si>
  <si>
    <t xml:space="preserve">          *Multas o recargos por pagos extemporaneos</t>
  </si>
  <si>
    <t>RUBRO 61-INVERSIONES EN ACTIVOS FIJOS</t>
  </si>
  <si>
    <t xml:space="preserve">          *Derechos de Propiedad Intelectual</t>
  </si>
  <si>
    <t xml:space="preserve">          * Beneficios Adicionales</t>
  </si>
  <si>
    <t>LINEA DE TRABAJO : 01- RECLUSION Y REHABILITACION</t>
  </si>
  <si>
    <t xml:space="preserve">          *Adquisición de Mobiliarios</t>
  </si>
  <si>
    <t xml:space="preserve">          *Adquisición de Equipo Informático</t>
  </si>
  <si>
    <t>PRESUPUESTO MODIFICADO</t>
  </si>
  <si>
    <t xml:space="preserve">          *Adquisición de Repuestos Principales (Compresores)</t>
  </si>
  <si>
    <t>MODIFICACIONES PRESUPUESTARIAS</t>
  </si>
  <si>
    <t>PRESUPUESTO EJECUTADO</t>
  </si>
  <si>
    <t xml:space="preserve">                       DETALLE DE PRESUPUESTO VOTADO, MODIFICADO Y EJECUTADO/2016</t>
  </si>
  <si>
    <t>PRESUPUESTO VOTADO</t>
  </si>
  <si>
    <t>A ENERO</t>
  </si>
  <si>
    <t>A MARZO</t>
  </si>
  <si>
    <t xml:space="preserve">A JUNIO </t>
  </si>
  <si>
    <t>A SEPTIEMBRE</t>
  </si>
  <si>
    <t xml:space="preserve">          *Adquisición de Mobiliarios y Maquinaria y Equipo</t>
  </si>
  <si>
    <t>FUENTE DE FINANCIAMIENTO: FONDO GENERAL</t>
  </si>
  <si>
    <t>FUENTE DE FINANCIAMIENTO: FONDO GENERAL  Y CONTRIBUCION ESPECIAL DE SEGURIDAD Y CONVIVENCIA (CESC)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</si>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</sst>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20"/>
      <name val="Bookman Old Style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8"/>
      <name val="Bookman Old Style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Bookman Old Style"/>
      <family val="1"/>
    </font>
    <font>
      <b/>
      <sz val="14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164" fontId="9" fillId="0" borderId="1" xfId="1" applyNumberFormat="1" applyFont="1" applyFill="1" applyBorder="1"/>
    <xf numFmtId="164" fontId="6" fillId="0" borderId="2" xfId="1" applyNumberFormat="1" applyFont="1" applyBorder="1"/>
    <xf numFmtId="164" fontId="7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5" fillId="2" borderId="3" xfId="0" applyFont="1" applyFill="1" applyBorder="1"/>
    <xf numFmtId="0" fontId="6" fillId="2" borderId="3" xfId="0" applyFont="1" applyFill="1" applyBorder="1"/>
    <xf numFmtId="0" fontId="5" fillId="0" borderId="2" xfId="0" applyFont="1" applyBorder="1"/>
    <xf numFmtId="0" fontId="8" fillId="1" borderId="4" xfId="0" applyFont="1" applyFill="1" applyBorder="1" applyAlignment="1">
      <alignment vertical="center" wrapText="1"/>
    </xf>
    <xf numFmtId="0" fontId="12" fillId="3" borderId="4" xfId="0" applyFont="1" applyFill="1" applyBorder="1"/>
    <xf numFmtId="0" fontId="6" fillId="0" borderId="3" xfId="0" applyFont="1" applyBorder="1" applyAlignment="1">
      <alignment horizontal="left"/>
    </xf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5" xfId="0" applyFont="1" applyBorder="1"/>
    <xf numFmtId="164" fontId="5" fillId="0" borderId="9" xfId="0" applyNumberFormat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10" xfId="0" applyNumberFormat="1" applyFont="1" applyBorder="1"/>
    <xf numFmtId="0" fontId="6" fillId="0" borderId="11" xfId="0" applyFont="1" applyBorder="1"/>
    <xf numFmtId="164" fontId="6" fillId="0" borderId="9" xfId="1" applyNumberFormat="1" applyFont="1" applyBorder="1"/>
    <xf numFmtId="0" fontId="6" fillId="0" borderId="14" xfId="0" applyFont="1" applyBorder="1"/>
    <xf numFmtId="164" fontId="8" fillId="0" borderId="1" xfId="1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3" xfId="1" applyNumberFormat="1" applyFont="1" applyBorder="1"/>
    <xf numFmtId="164" fontId="6" fillId="0" borderId="12" xfId="1" applyNumberFormat="1" applyFont="1" applyBorder="1"/>
    <xf numFmtId="0" fontId="3" fillId="0" borderId="0" xfId="0" applyFont="1" applyAlignment="1"/>
    <xf numFmtId="0" fontId="1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/>
    <xf numFmtId="0" fontId="16" fillId="0" borderId="0" xfId="0" applyFont="1"/>
    <xf numFmtId="0" fontId="18" fillId="0" borderId="0" xfId="0" applyFont="1" applyAlignment="1"/>
    <xf numFmtId="0" fontId="15" fillId="0" borderId="0" xfId="0" applyFont="1"/>
    <xf numFmtId="164" fontId="8" fillId="0" borderId="13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14" sqref="B14:B15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5" width="23.85546875" customWidth="1"/>
    <col min="6" max="6" width="23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48</v>
      </c>
      <c r="B5" s="32"/>
      <c r="C5" s="32"/>
      <c r="D5" s="32"/>
      <c r="E5" s="32"/>
    </row>
    <row r="6" spans="1:6" ht="21.75" customHeight="1" x14ac:dyDescent="0.35">
      <c r="A6" s="45" t="s">
        <v>55</v>
      </c>
      <c r="B6" s="45"/>
      <c r="C6" s="45"/>
      <c r="D6" s="45"/>
      <c r="E6" s="45"/>
    </row>
    <row r="7" spans="1:6" ht="32.25" customHeight="1" x14ac:dyDescent="0.4">
      <c r="B7" s="46"/>
      <c r="C7" s="46"/>
      <c r="D7" s="35"/>
      <c r="E7" s="45" t="s">
        <v>50</v>
      </c>
      <c r="F7" s="45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47" t="s">
        <v>57</v>
      </c>
      <c r="C11" s="42" t="s">
        <v>49</v>
      </c>
      <c r="D11" s="42" t="s">
        <v>46</v>
      </c>
      <c r="E11" s="42" t="s">
        <v>44</v>
      </c>
      <c r="F11" s="42" t="s">
        <v>47</v>
      </c>
    </row>
    <row r="12" spans="1:6" ht="18" customHeight="1" x14ac:dyDescent="0.2">
      <c r="B12" s="48"/>
      <c r="C12" s="43"/>
      <c r="D12" s="43"/>
      <c r="E12" s="43"/>
      <c r="F12" s="43"/>
    </row>
    <row r="13" spans="1:6" ht="6" customHeight="1" thickBot="1" x14ac:dyDescent="0.25">
      <c r="B13" s="49"/>
      <c r="C13" s="44"/>
      <c r="D13" s="44"/>
      <c r="E13" s="44"/>
      <c r="F13" s="44"/>
    </row>
    <row r="14" spans="1:6" ht="18" customHeight="1" x14ac:dyDescent="0.2">
      <c r="B14" s="50" t="s">
        <v>4</v>
      </c>
      <c r="C14" s="40">
        <f>SUM(C16:C21)</f>
        <v>1667465</v>
      </c>
      <c r="D14" s="40">
        <f>SUM(D16:D21)</f>
        <v>-438797.3</v>
      </c>
      <c r="E14" s="40">
        <f>SUM(E16:E21)</f>
        <v>1228667.7</v>
      </c>
      <c r="F14" s="40">
        <f>SUM(F16:F21)</f>
        <v>1228592.69</v>
      </c>
    </row>
    <row r="15" spans="1:6" ht="18" customHeight="1" thickBot="1" x14ac:dyDescent="0.25">
      <c r="B15" s="51"/>
      <c r="C15" s="41"/>
      <c r="D15" s="41"/>
      <c r="E15" s="41"/>
      <c r="F15" s="41"/>
    </row>
    <row r="16" spans="1:6" ht="18" customHeight="1" x14ac:dyDescent="0.25">
      <c r="B16" s="14" t="s">
        <v>31</v>
      </c>
      <c r="C16" s="27">
        <v>1242729</v>
      </c>
      <c r="D16" s="27">
        <v>-160303.35</v>
      </c>
      <c r="E16" s="27">
        <f>C16+D16</f>
        <v>1082425.6499999999</v>
      </c>
      <c r="F16" s="27">
        <v>1082425.6499999999</v>
      </c>
    </row>
    <row r="17" spans="2:6" ht="18" customHeight="1" x14ac:dyDescent="0.25">
      <c r="B17" s="7" t="s">
        <v>32</v>
      </c>
      <c r="C17" s="27"/>
      <c r="D17" s="27"/>
      <c r="E17" s="27">
        <f t="shared" ref="E17:E21" si="0">C17+D17</f>
        <v>0</v>
      </c>
      <c r="F17" s="27"/>
    </row>
    <row r="18" spans="2:6" ht="18" customHeight="1" x14ac:dyDescent="0.25">
      <c r="B18" s="7" t="s">
        <v>40</v>
      </c>
      <c r="C18" s="27"/>
      <c r="D18" s="27"/>
      <c r="E18" s="27">
        <f t="shared" si="0"/>
        <v>0</v>
      </c>
      <c r="F18" s="27"/>
    </row>
    <row r="19" spans="2:6" ht="18" customHeight="1" x14ac:dyDescent="0.25">
      <c r="B19" s="7" t="s">
        <v>33</v>
      </c>
      <c r="C19" s="27">
        <v>115091</v>
      </c>
      <c r="D19" s="27">
        <v>-23439.71</v>
      </c>
      <c r="E19" s="27">
        <f t="shared" si="0"/>
        <v>91651.290000000008</v>
      </c>
      <c r="F19" s="27">
        <v>91576.28</v>
      </c>
    </row>
    <row r="20" spans="2:6" ht="18" customHeight="1" x14ac:dyDescent="0.25">
      <c r="B20" s="8" t="s">
        <v>34</v>
      </c>
      <c r="C20" s="27">
        <v>56450</v>
      </c>
      <c r="D20" s="27">
        <v>-1859.24</v>
      </c>
      <c r="E20" s="27">
        <f t="shared" si="0"/>
        <v>54590.76</v>
      </c>
      <c r="F20" s="27">
        <v>54590.76</v>
      </c>
    </row>
    <row r="21" spans="2:6" ht="18" customHeight="1" thickBot="1" x14ac:dyDescent="0.3">
      <c r="B21" s="23" t="s">
        <v>35</v>
      </c>
      <c r="C21" s="28">
        <v>253195</v>
      </c>
      <c r="D21" s="27">
        <v>-253195</v>
      </c>
      <c r="E21" s="27">
        <f t="shared" si="0"/>
        <v>0</v>
      </c>
      <c r="F21" s="28">
        <v>0</v>
      </c>
    </row>
    <row r="22" spans="2:6" ht="18" customHeight="1" x14ac:dyDescent="0.2">
      <c r="B22" s="50" t="s">
        <v>29</v>
      </c>
      <c r="C22" s="40">
        <f>C24+C29+C31+C37+C40+C43</f>
        <v>5077493</v>
      </c>
      <c r="D22" s="40">
        <f t="shared" ref="D22:F22" si="1">D24+D29+D31+D37+D40+D43</f>
        <v>-4718958.95</v>
      </c>
      <c r="E22" s="40">
        <f t="shared" si="1"/>
        <v>358534.05000000005</v>
      </c>
      <c r="F22" s="40">
        <f t="shared" si="1"/>
        <v>358534.05000000005</v>
      </c>
    </row>
    <row r="23" spans="2:6" ht="18" customHeight="1" thickBot="1" x14ac:dyDescent="0.25">
      <c r="B23" s="51"/>
      <c r="C23" s="41"/>
      <c r="D23" s="41"/>
      <c r="E23" s="41"/>
      <c r="F23" s="41"/>
    </row>
    <row r="24" spans="2:6" ht="18" customHeight="1" x14ac:dyDescent="0.25">
      <c r="B24" s="6" t="s">
        <v>11</v>
      </c>
      <c r="C24" s="19">
        <f>SUM(C25:C28)</f>
        <v>285296</v>
      </c>
      <c r="D24" s="19">
        <f>SUM(D25:D28)</f>
        <v>56613.18</v>
      </c>
      <c r="E24" s="19">
        <f>SUM(E25:E28)</f>
        <v>341909.18000000005</v>
      </c>
      <c r="F24" s="19">
        <f>SUM(F25:F28)</f>
        <v>341909.18000000005</v>
      </c>
    </row>
    <row r="25" spans="2:6" ht="18" customHeight="1" x14ac:dyDescent="0.25">
      <c r="B25" s="7" t="s">
        <v>5</v>
      </c>
      <c r="C25" s="20">
        <v>83000</v>
      </c>
      <c r="D25" s="20">
        <v>14279.08</v>
      </c>
      <c r="E25" s="20">
        <f>C25+D25</f>
        <v>97279.08</v>
      </c>
      <c r="F25" s="20">
        <v>97279.08</v>
      </c>
    </row>
    <row r="26" spans="2:6" ht="18" customHeight="1" x14ac:dyDescent="0.25">
      <c r="B26" s="7" t="s">
        <v>6</v>
      </c>
      <c r="C26" s="20">
        <v>170000</v>
      </c>
      <c r="D26" s="20">
        <v>72816.39</v>
      </c>
      <c r="E26" s="20">
        <f>C26+D26</f>
        <v>242816.39</v>
      </c>
      <c r="F26" s="20">
        <v>242816.39</v>
      </c>
    </row>
    <row r="27" spans="2:6" ht="18" customHeight="1" x14ac:dyDescent="0.25">
      <c r="B27" s="7" t="s">
        <v>7</v>
      </c>
      <c r="C27" s="20">
        <v>31996</v>
      </c>
      <c r="D27" s="20">
        <v>-30182.29</v>
      </c>
      <c r="E27" s="20">
        <f>C27+D27</f>
        <v>1813.7099999999991</v>
      </c>
      <c r="F27" s="20">
        <v>1813.71</v>
      </c>
    </row>
    <row r="28" spans="2:6" ht="18" customHeight="1" x14ac:dyDescent="0.25">
      <c r="B28" s="8" t="s">
        <v>8</v>
      </c>
      <c r="C28" s="20">
        <v>300</v>
      </c>
      <c r="D28" s="20">
        <v>-300</v>
      </c>
      <c r="E28" s="20">
        <f>C28+D28</f>
        <v>0</v>
      </c>
      <c r="F28" s="20"/>
    </row>
    <row r="29" spans="2:6" ht="18" customHeight="1" x14ac:dyDescent="0.25">
      <c r="B29" s="9" t="s">
        <v>12</v>
      </c>
      <c r="C29" s="5">
        <f>SUM(C30)</f>
        <v>4702080</v>
      </c>
      <c r="D29" s="5">
        <f>SUM(D30)</f>
        <v>-4702080</v>
      </c>
      <c r="E29" s="5">
        <f>SUM(E30)</f>
        <v>0</v>
      </c>
      <c r="F29" s="5"/>
    </row>
    <row r="30" spans="2:6" ht="18" customHeight="1" x14ac:dyDescent="0.25">
      <c r="B30" s="10" t="s">
        <v>16</v>
      </c>
      <c r="C30" s="20">
        <v>4702080</v>
      </c>
      <c r="D30" s="20">
        <v>-4702080</v>
      </c>
      <c r="E30" s="20">
        <f>C30+D30</f>
        <v>0</v>
      </c>
      <c r="F30" s="20"/>
    </row>
    <row r="31" spans="2:6" ht="18" customHeight="1" x14ac:dyDescent="0.25">
      <c r="B31" s="11" t="s">
        <v>21</v>
      </c>
      <c r="C31" s="21">
        <f>SUM(C32:C36)</f>
        <v>5755</v>
      </c>
      <c r="D31" s="21">
        <f>SUM(D32:D36)</f>
        <v>-5420.1</v>
      </c>
      <c r="E31" s="21">
        <f>SUM(E32:E36)</f>
        <v>334.9</v>
      </c>
      <c r="F31" s="21">
        <f>SUM(F32:F36)</f>
        <v>334.9</v>
      </c>
    </row>
    <row r="32" spans="2:6" ht="18" customHeight="1" x14ac:dyDescent="0.25">
      <c r="B32" s="8" t="s">
        <v>20</v>
      </c>
      <c r="C32" s="20"/>
      <c r="D32" s="20"/>
      <c r="E32" s="20"/>
      <c r="F32" s="20"/>
    </row>
    <row r="33" spans="2:6" ht="18" customHeight="1" x14ac:dyDescent="0.25">
      <c r="B33" s="8" t="s">
        <v>30</v>
      </c>
      <c r="C33" s="20"/>
      <c r="D33" s="20">
        <v>334.9</v>
      </c>
      <c r="E33" s="20">
        <f>C33+D33</f>
        <v>334.9</v>
      </c>
      <c r="F33" s="20">
        <v>334.9</v>
      </c>
    </row>
    <row r="34" spans="2:6" ht="18" customHeight="1" x14ac:dyDescent="0.25">
      <c r="B34" s="8" t="s">
        <v>19</v>
      </c>
      <c r="C34" s="20"/>
      <c r="D34" s="20"/>
      <c r="E34" s="20"/>
      <c r="F34" s="20"/>
    </row>
    <row r="35" spans="2:6" ht="18" customHeight="1" x14ac:dyDescent="0.25">
      <c r="B35" s="8" t="s">
        <v>17</v>
      </c>
      <c r="C35" s="20"/>
      <c r="D35" s="20"/>
      <c r="E35" s="20"/>
      <c r="F35" s="20"/>
    </row>
    <row r="36" spans="2:6" ht="18" customHeight="1" x14ac:dyDescent="0.25">
      <c r="B36" s="8" t="s">
        <v>18</v>
      </c>
      <c r="C36" s="20">
        <v>5755</v>
      </c>
      <c r="D36" s="20">
        <v>-5755</v>
      </c>
      <c r="E36" s="20">
        <f>C36+D36</f>
        <v>0</v>
      </c>
      <c r="F36" s="20"/>
    </row>
    <row r="37" spans="2:6" ht="18" customHeight="1" x14ac:dyDescent="0.25">
      <c r="B37" s="11" t="s">
        <v>26</v>
      </c>
      <c r="C37" s="21">
        <f>SUM(C38:C39)</f>
        <v>36765</v>
      </c>
      <c r="D37" s="21">
        <f>SUM(D38:D39)</f>
        <v>-36763</v>
      </c>
      <c r="E37" s="21">
        <f>SUM(E38:E39)</f>
        <v>2</v>
      </c>
      <c r="F37" s="21">
        <f>SUM(F38:F39)</f>
        <v>2</v>
      </c>
    </row>
    <row r="38" spans="2:6" ht="18" customHeight="1" x14ac:dyDescent="0.25">
      <c r="B38" s="8" t="s">
        <v>27</v>
      </c>
      <c r="C38" s="20">
        <v>12525</v>
      </c>
      <c r="D38" s="20">
        <v>-12525</v>
      </c>
      <c r="E38" s="20">
        <f>C38+D38</f>
        <v>0</v>
      </c>
      <c r="F38" s="20"/>
    </row>
    <row r="39" spans="2:6" ht="18" customHeight="1" x14ac:dyDescent="0.25">
      <c r="B39" s="8" t="s">
        <v>28</v>
      </c>
      <c r="C39" s="20">
        <v>24240</v>
      </c>
      <c r="D39" s="20">
        <v>-24238</v>
      </c>
      <c r="E39" s="20">
        <f>C39+D39</f>
        <v>2</v>
      </c>
      <c r="F39" s="20">
        <v>2</v>
      </c>
    </row>
    <row r="40" spans="2:6" ht="18" customHeight="1" x14ac:dyDescent="0.25">
      <c r="B40" s="11" t="s">
        <v>13</v>
      </c>
      <c r="C40" s="21">
        <f>SUM(C41:C42)</f>
        <v>24352</v>
      </c>
      <c r="D40" s="21">
        <f>SUM(D41:D42)</f>
        <v>-24352</v>
      </c>
      <c r="E40" s="21">
        <f>SUM(E41:E42)</f>
        <v>0</v>
      </c>
      <c r="F40" s="21"/>
    </row>
    <row r="41" spans="2:6" ht="18" customHeight="1" x14ac:dyDescent="0.25">
      <c r="B41" s="8" t="s">
        <v>9</v>
      </c>
      <c r="C41" s="20">
        <v>7700</v>
      </c>
      <c r="D41" s="20">
        <v>-7700</v>
      </c>
      <c r="E41" s="20">
        <f>C41+D41</f>
        <v>0</v>
      </c>
      <c r="F41" s="20"/>
    </row>
    <row r="42" spans="2:6" ht="18" customHeight="1" x14ac:dyDescent="0.25">
      <c r="B42" s="8" t="s">
        <v>10</v>
      </c>
      <c r="C42" s="20">
        <v>16652</v>
      </c>
      <c r="D42" s="20">
        <v>-16652</v>
      </c>
      <c r="E42" s="20">
        <f>C42+D42</f>
        <v>0</v>
      </c>
      <c r="F42" s="20"/>
    </row>
    <row r="43" spans="2:6" ht="18" customHeight="1" thickBot="1" x14ac:dyDescent="0.3">
      <c r="B43" s="15" t="s">
        <v>14</v>
      </c>
      <c r="C43" s="22">
        <v>23245</v>
      </c>
      <c r="D43" s="22">
        <v>-6957.03</v>
      </c>
      <c r="E43" s="22">
        <v>16287.97</v>
      </c>
      <c r="F43" s="22">
        <v>16287.97</v>
      </c>
    </row>
    <row r="44" spans="2:6" ht="30.75" customHeight="1" thickBot="1" x14ac:dyDescent="0.35">
      <c r="B44" s="12" t="s">
        <v>22</v>
      </c>
      <c r="C44" s="26">
        <f>SUM(C45:C47)</f>
        <v>0</v>
      </c>
      <c r="D44" s="26">
        <f>SUM(D45:D47)</f>
        <v>14738.21</v>
      </c>
      <c r="E44" s="26">
        <f>SUM(E45:E47)</f>
        <v>14738.21</v>
      </c>
      <c r="F44" s="26">
        <f>SUM(F45:F47)</f>
        <v>14738.21</v>
      </c>
    </row>
    <row r="45" spans="2:6" ht="18" customHeight="1" x14ac:dyDescent="0.25">
      <c r="B45" s="16" t="s">
        <v>15</v>
      </c>
      <c r="C45" s="29"/>
      <c r="D45" s="29">
        <v>14587.23</v>
      </c>
      <c r="E45" s="29">
        <f>C45+D45</f>
        <v>14587.23</v>
      </c>
      <c r="F45" s="29">
        <v>14587.23</v>
      </c>
    </row>
    <row r="46" spans="2:6" ht="18" customHeight="1" x14ac:dyDescent="0.25">
      <c r="B46" s="16" t="s">
        <v>37</v>
      </c>
      <c r="C46" s="4"/>
      <c r="D46" s="4"/>
      <c r="E46" s="4"/>
      <c r="F46" s="4"/>
    </row>
    <row r="47" spans="2:6" ht="18" customHeight="1" thickBot="1" x14ac:dyDescent="0.3">
      <c r="B47" s="17" t="s">
        <v>23</v>
      </c>
      <c r="C47" s="30"/>
      <c r="D47" s="30">
        <v>150.97999999999999</v>
      </c>
      <c r="E47" s="30">
        <f>C47+D47</f>
        <v>150.97999999999999</v>
      </c>
      <c r="F47" s="30">
        <v>150.97999999999999</v>
      </c>
    </row>
    <row r="48" spans="2:6" ht="30.75" customHeight="1" thickBot="1" x14ac:dyDescent="0.35">
      <c r="B48" s="12" t="s">
        <v>24</v>
      </c>
      <c r="C48" s="26">
        <f>SUM(C49)</f>
        <v>0</v>
      </c>
      <c r="D48" s="26">
        <f>SUM(D49)</f>
        <v>429.55</v>
      </c>
      <c r="E48" s="26">
        <f>SUM(E49)</f>
        <v>429.55</v>
      </c>
      <c r="F48" s="26">
        <f>SUM(F49)</f>
        <v>429.55</v>
      </c>
    </row>
    <row r="49" spans="2:6" ht="21.75" customHeight="1" thickBot="1" x14ac:dyDescent="0.3">
      <c r="B49" s="18" t="s">
        <v>25</v>
      </c>
      <c r="C49" s="30"/>
      <c r="D49" s="30">
        <v>429.55</v>
      </c>
      <c r="E49" s="30">
        <f>C49+D49</f>
        <v>429.55</v>
      </c>
      <c r="F49" s="30">
        <v>429.55</v>
      </c>
    </row>
    <row r="50" spans="2:6" ht="30.75" customHeight="1" thickBot="1" x14ac:dyDescent="0.35">
      <c r="B50" s="12" t="s">
        <v>38</v>
      </c>
      <c r="C50" s="26">
        <f>SUM(C51:C54)</f>
        <v>0</v>
      </c>
      <c r="D50" s="26"/>
      <c r="E50" s="26">
        <f>SUM(E51:E54)</f>
        <v>0</v>
      </c>
      <c r="F50" s="26"/>
    </row>
    <row r="51" spans="2:6" ht="21.75" customHeight="1" x14ac:dyDescent="0.25">
      <c r="B51" s="16" t="s">
        <v>42</v>
      </c>
      <c r="C51" s="24"/>
      <c r="D51" s="24"/>
      <c r="E51" s="24"/>
      <c r="F51" s="24"/>
    </row>
    <row r="52" spans="2:6" ht="21.75" customHeight="1" x14ac:dyDescent="0.25">
      <c r="B52" s="25" t="s">
        <v>45</v>
      </c>
      <c r="C52" s="29"/>
      <c r="D52" s="29"/>
      <c r="E52" s="29"/>
      <c r="F52" s="29"/>
    </row>
    <row r="53" spans="2:6" ht="21.75" customHeight="1" x14ac:dyDescent="0.25">
      <c r="B53" s="25" t="s">
        <v>43</v>
      </c>
      <c r="C53" s="4"/>
      <c r="D53" s="4"/>
      <c r="E53" s="4"/>
      <c r="F53" s="4"/>
    </row>
    <row r="54" spans="2:6" ht="21.75" customHeight="1" thickBot="1" x14ac:dyDescent="0.3">
      <c r="B54" s="16" t="s">
        <v>39</v>
      </c>
      <c r="C54" s="30"/>
      <c r="D54" s="30"/>
      <c r="E54" s="30"/>
      <c r="F54" s="30"/>
    </row>
    <row r="55" spans="2:6" ht="36" customHeight="1" thickBot="1" x14ac:dyDescent="0.35">
      <c r="B55" s="13" t="s">
        <v>3</v>
      </c>
      <c r="C55" s="3">
        <f>SUM(C14+C22+C44+C48+C50)</f>
        <v>6744958</v>
      </c>
      <c r="D55" s="3">
        <f>SUM(D14+D22+D44+D48+D50)</f>
        <v>-5142588.49</v>
      </c>
      <c r="E55" s="3">
        <f>SUM(E14+E22+E44+E48+E50)</f>
        <v>1602369.51</v>
      </c>
      <c r="F55" s="3">
        <f>SUM(F14+F22+F44+F48+F50)</f>
        <v>1602294.5</v>
      </c>
    </row>
  </sheetData>
  <mergeCells count="18">
    <mergeCell ref="D22:D23"/>
    <mergeCell ref="F14:F15"/>
    <mergeCell ref="F22:F23"/>
    <mergeCell ref="E11:E13"/>
    <mergeCell ref="E14:E15"/>
    <mergeCell ref="E22:E23"/>
    <mergeCell ref="A6:E6"/>
    <mergeCell ref="B7:C7"/>
    <mergeCell ref="B11:B13"/>
    <mergeCell ref="C11:C13"/>
    <mergeCell ref="C22:C23"/>
    <mergeCell ref="B14:B15"/>
    <mergeCell ref="B22:B23"/>
    <mergeCell ref="C14:C15"/>
    <mergeCell ref="D11:D13"/>
    <mergeCell ref="E7:F7"/>
    <mergeCell ref="F11:F13"/>
    <mergeCell ref="D14:D15"/>
  </mergeCells>
  <phoneticPr fontId="10" type="noConversion"/>
  <pageMargins left="0.39370078740157483" right="0" top="0" bottom="0" header="0" footer="0"/>
  <pageSetup scale="60" orientation="portrait" r:id="rId1"/>
  <headerFooter alignWithMargins="0"/>
  <ignoredErrors>
    <ignoredError sqref="C40:D40" formulaRange="1"/>
    <ignoredError sqref="E29 E37 E48" formula="1"/>
    <ignoredError sqref="E4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14" sqref="B14:B15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5" width="23.85546875" customWidth="1"/>
    <col min="6" max="6" width="23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48</v>
      </c>
      <c r="B5" s="32"/>
      <c r="C5" s="32"/>
      <c r="D5" s="32"/>
      <c r="E5" s="32"/>
    </row>
    <row r="6" spans="1:6" ht="21.75" customHeight="1" x14ac:dyDescent="0.3">
      <c r="A6" s="38" t="s">
        <v>56</v>
      </c>
      <c r="B6" s="36"/>
      <c r="C6" s="36"/>
      <c r="D6" s="36"/>
      <c r="E6" s="36"/>
      <c r="F6" s="37"/>
    </row>
    <row r="7" spans="1:6" ht="15" customHeight="1" x14ac:dyDescent="0.4">
      <c r="A7" s="38"/>
      <c r="B7" s="46"/>
      <c r="C7" s="46"/>
      <c r="D7" s="35"/>
      <c r="E7" s="52" t="s">
        <v>51</v>
      </c>
      <c r="F7" s="52"/>
    </row>
    <row r="8" spans="1:6" ht="18" customHeight="1" x14ac:dyDescent="0.25">
      <c r="B8" s="33" t="s">
        <v>0</v>
      </c>
      <c r="C8" s="31"/>
      <c r="D8" s="31"/>
      <c r="E8" s="52"/>
      <c r="F8" s="52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47" t="s">
        <v>57</v>
      </c>
      <c r="C11" s="42" t="s">
        <v>49</v>
      </c>
      <c r="D11" s="42" t="s">
        <v>46</v>
      </c>
      <c r="E11" s="42" t="s">
        <v>44</v>
      </c>
      <c r="F11" s="42" t="s">
        <v>47</v>
      </c>
    </row>
    <row r="12" spans="1:6" ht="18" customHeight="1" x14ac:dyDescent="0.2">
      <c r="B12" s="48"/>
      <c r="C12" s="43"/>
      <c r="D12" s="43"/>
      <c r="E12" s="43"/>
      <c r="F12" s="43"/>
    </row>
    <row r="13" spans="1:6" ht="6" customHeight="1" thickBot="1" x14ac:dyDescent="0.25">
      <c r="B13" s="49"/>
      <c r="C13" s="44"/>
      <c r="D13" s="44"/>
      <c r="E13" s="44"/>
      <c r="F13" s="44"/>
    </row>
    <row r="14" spans="1:6" ht="18" customHeight="1" x14ac:dyDescent="0.2">
      <c r="B14" s="50" t="s">
        <v>4</v>
      </c>
      <c r="C14" s="40">
        <f>SUM(C16:C21)</f>
        <v>4496005</v>
      </c>
      <c r="D14" s="40">
        <f>SUM(D16:D21)</f>
        <v>-361698.79000000004</v>
      </c>
      <c r="E14" s="40">
        <f>SUM(E16:E21)</f>
        <v>4134306.2100000004</v>
      </c>
      <c r="F14" s="40">
        <f>SUM(F16:F21)</f>
        <v>4134030.7600000002</v>
      </c>
    </row>
    <row r="15" spans="1:6" ht="18" customHeight="1" thickBot="1" x14ac:dyDescent="0.25">
      <c r="B15" s="51"/>
      <c r="C15" s="41"/>
      <c r="D15" s="41"/>
      <c r="E15" s="41"/>
      <c r="F15" s="41"/>
    </row>
    <row r="16" spans="1:6" ht="18" customHeight="1" x14ac:dyDescent="0.25">
      <c r="B16" s="14" t="s">
        <v>31</v>
      </c>
      <c r="C16" s="27">
        <v>3728187</v>
      </c>
      <c r="D16" s="27">
        <v>-497426.47</v>
      </c>
      <c r="E16" s="27">
        <f>C16+D16</f>
        <v>3230760.5300000003</v>
      </c>
      <c r="F16" s="27">
        <v>3230747.34</v>
      </c>
    </row>
    <row r="17" spans="2:6" ht="18" customHeight="1" x14ac:dyDescent="0.25">
      <c r="B17" s="7" t="s">
        <v>32</v>
      </c>
      <c r="C17" s="27"/>
      <c r="D17" s="27"/>
      <c r="E17" s="27">
        <f t="shared" ref="E17:E21" si="0">C17+D17</f>
        <v>0</v>
      </c>
      <c r="F17" s="27"/>
    </row>
    <row r="18" spans="2:6" ht="18" customHeight="1" x14ac:dyDescent="0.25">
      <c r="B18" s="7" t="s">
        <v>40</v>
      </c>
      <c r="C18" s="27"/>
      <c r="D18" s="27">
        <v>199950</v>
      </c>
      <c r="E18" s="27">
        <f t="shared" si="0"/>
        <v>199950</v>
      </c>
      <c r="F18" s="27">
        <v>199950</v>
      </c>
    </row>
    <row r="19" spans="2:6" ht="18" customHeight="1" x14ac:dyDescent="0.25">
      <c r="B19" s="7" t="s">
        <v>33</v>
      </c>
      <c r="C19" s="27">
        <v>345273</v>
      </c>
      <c r="D19" s="27">
        <v>-71647.7</v>
      </c>
      <c r="E19" s="27">
        <f t="shared" si="0"/>
        <v>273625.3</v>
      </c>
      <c r="F19" s="27">
        <v>273413.45</v>
      </c>
    </row>
    <row r="20" spans="2:6" ht="18" customHeight="1" x14ac:dyDescent="0.25">
      <c r="B20" s="8" t="s">
        <v>34</v>
      </c>
      <c r="C20" s="27">
        <v>169350</v>
      </c>
      <c r="D20" s="27">
        <v>-6468.53</v>
      </c>
      <c r="E20" s="27">
        <f t="shared" si="0"/>
        <v>162881.47</v>
      </c>
      <c r="F20" s="27">
        <v>162831.06</v>
      </c>
    </row>
    <row r="21" spans="2:6" ht="18" customHeight="1" thickBot="1" x14ac:dyDescent="0.3">
      <c r="B21" s="23" t="s">
        <v>35</v>
      </c>
      <c r="C21" s="28">
        <v>253195</v>
      </c>
      <c r="D21" s="27">
        <v>13893.91</v>
      </c>
      <c r="E21" s="27">
        <f t="shared" si="0"/>
        <v>267088.90999999997</v>
      </c>
      <c r="F21" s="28">
        <v>267088.90999999997</v>
      </c>
    </row>
    <row r="22" spans="2:6" ht="18" customHeight="1" x14ac:dyDescent="0.2">
      <c r="B22" s="50" t="s">
        <v>29</v>
      </c>
      <c r="C22" s="40">
        <f>C24+C29+C31+C37+C40+C43</f>
        <v>10402237</v>
      </c>
      <c r="D22" s="40">
        <f t="shared" ref="D22:F22" si="1">D24+D29+D31+D37+D40+D43</f>
        <v>-3074523.89</v>
      </c>
      <c r="E22" s="40">
        <f t="shared" si="1"/>
        <v>7327713.1099999994</v>
      </c>
      <c r="F22" s="40">
        <f t="shared" si="1"/>
        <v>7327713.1100000013</v>
      </c>
    </row>
    <row r="23" spans="2:6" ht="18" customHeight="1" thickBot="1" x14ac:dyDescent="0.25">
      <c r="B23" s="51"/>
      <c r="C23" s="41"/>
      <c r="D23" s="41"/>
      <c r="E23" s="41"/>
      <c r="F23" s="41"/>
    </row>
    <row r="24" spans="2:6" ht="18" customHeight="1" x14ac:dyDescent="0.25">
      <c r="B24" s="6" t="s">
        <v>11</v>
      </c>
      <c r="C24" s="19">
        <f>SUM(C25:C28)</f>
        <v>855888</v>
      </c>
      <c r="D24" s="19">
        <f>SUM(D25:D28)</f>
        <v>-110223.23000000001</v>
      </c>
      <c r="E24" s="19">
        <f>SUM(E25:E28)</f>
        <v>745664.77</v>
      </c>
      <c r="F24" s="19">
        <f>SUM(F25:F28)</f>
        <v>745664.77</v>
      </c>
    </row>
    <row r="25" spans="2:6" ht="18" customHeight="1" x14ac:dyDescent="0.25">
      <c r="B25" s="7" t="s">
        <v>5</v>
      </c>
      <c r="C25" s="20">
        <v>249000</v>
      </c>
      <c r="D25" s="20">
        <v>-43997.33</v>
      </c>
      <c r="E25" s="20">
        <f>C25+D25</f>
        <v>205002.66999999998</v>
      </c>
      <c r="F25" s="20">
        <v>205002.67</v>
      </c>
    </row>
    <row r="26" spans="2:6" ht="18" customHeight="1" x14ac:dyDescent="0.25">
      <c r="B26" s="7" t="s">
        <v>6</v>
      </c>
      <c r="C26" s="20">
        <v>510000</v>
      </c>
      <c r="D26" s="20">
        <v>-303.58</v>
      </c>
      <c r="E26" s="20">
        <f>C26+D26</f>
        <v>509696.42</v>
      </c>
      <c r="F26" s="20">
        <v>509696.42</v>
      </c>
    </row>
    <row r="27" spans="2:6" ht="18" customHeight="1" x14ac:dyDescent="0.25">
      <c r="B27" s="7" t="s">
        <v>7</v>
      </c>
      <c r="C27" s="20">
        <v>95988</v>
      </c>
      <c r="D27" s="20">
        <v>-65410.1</v>
      </c>
      <c r="E27" s="20">
        <f>C27+D27</f>
        <v>30577.9</v>
      </c>
      <c r="F27" s="20">
        <v>30577.9</v>
      </c>
    </row>
    <row r="28" spans="2:6" ht="18" customHeight="1" x14ac:dyDescent="0.25">
      <c r="B28" s="8" t="s">
        <v>8</v>
      </c>
      <c r="C28" s="20">
        <v>900</v>
      </c>
      <c r="D28" s="20">
        <v>-512.22</v>
      </c>
      <c r="E28" s="20">
        <f>C28+D28</f>
        <v>387.78</v>
      </c>
      <c r="F28" s="20">
        <v>387.78</v>
      </c>
    </row>
    <row r="29" spans="2:6" ht="18" customHeight="1" x14ac:dyDescent="0.25">
      <c r="B29" s="9" t="s">
        <v>12</v>
      </c>
      <c r="C29" s="5">
        <f>SUM(C30)</f>
        <v>9252480</v>
      </c>
      <c r="D29" s="5">
        <f>SUM(D30)</f>
        <v>-2813407.31</v>
      </c>
      <c r="E29" s="5">
        <f>SUM(E30)</f>
        <v>6439072.6899999995</v>
      </c>
      <c r="F29" s="5">
        <f>SUM(F30)</f>
        <v>6439072.6900000004</v>
      </c>
    </row>
    <row r="30" spans="2:6" ht="18" customHeight="1" x14ac:dyDescent="0.25">
      <c r="B30" s="10" t="s">
        <v>16</v>
      </c>
      <c r="C30" s="20">
        <v>9252480</v>
      </c>
      <c r="D30" s="20">
        <v>-2813407.31</v>
      </c>
      <c r="E30" s="20">
        <f>C30+D30</f>
        <v>6439072.6899999995</v>
      </c>
      <c r="F30" s="20">
        <v>6439072.6900000004</v>
      </c>
    </row>
    <row r="31" spans="2:6" ht="18" customHeight="1" x14ac:dyDescent="0.25">
      <c r="B31" s="11" t="s">
        <v>21</v>
      </c>
      <c r="C31" s="21">
        <f>SUM(C32:C36)</f>
        <v>32310</v>
      </c>
      <c r="D31" s="21">
        <f>SUM(D32:D36)</f>
        <v>-21469.79</v>
      </c>
      <c r="E31" s="21">
        <f>SUM(E32:E36)</f>
        <v>10840.210000000001</v>
      </c>
      <c r="F31" s="21">
        <f>SUM(F32:F36)</f>
        <v>10840.210000000001</v>
      </c>
    </row>
    <row r="32" spans="2:6" ht="18" customHeight="1" x14ac:dyDescent="0.25">
      <c r="B32" s="8" t="s">
        <v>20</v>
      </c>
      <c r="C32" s="20">
        <v>16915</v>
      </c>
      <c r="D32" s="20">
        <v>-7127.35</v>
      </c>
      <c r="E32" s="20">
        <f>C32+D32</f>
        <v>9787.65</v>
      </c>
      <c r="F32" s="20">
        <v>9787.65</v>
      </c>
    </row>
    <row r="33" spans="2:6" ht="18" customHeight="1" x14ac:dyDescent="0.25">
      <c r="B33" s="8" t="s">
        <v>30</v>
      </c>
      <c r="C33" s="20">
        <v>9640</v>
      </c>
      <c r="D33" s="20">
        <v>-8891.2199999999993</v>
      </c>
      <c r="E33" s="20">
        <f>C33+D33</f>
        <v>748.78000000000065</v>
      </c>
      <c r="F33" s="20">
        <v>748.78</v>
      </c>
    </row>
    <row r="34" spans="2:6" ht="18" customHeight="1" x14ac:dyDescent="0.25">
      <c r="B34" s="8" t="s">
        <v>19</v>
      </c>
      <c r="C34" s="20"/>
      <c r="D34" s="20">
        <v>303.77999999999997</v>
      </c>
      <c r="E34" s="20">
        <f>C34+D34</f>
        <v>303.77999999999997</v>
      </c>
      <c r="F34" s="20">
        <v>303.77999999999997</v>
      </c>
    </row>
    <row r="35" spans="2:6" ht="18" customHeight="1" x14ac:dyDescent="0.25">
      <c r="B35" s="8" t="s">
        <v>17</v>
      </c>
      <c r="C35" s="20"/>
      <c r="D35" s="20"/>
      <c r="E35" s="20"/>
      <c r="F35" s="20"/>
    </row>
    <row r="36" spans="2:6" ht="18" customHeight="1" x14ac:dyDescent="0.25">
      <c r="B36" s="8" t="s">
        <v>18</v>
      </c>
      <c r="C36" s="20">
        <v>5755</v>
      </c>
      <c r="D36" s="20">
        <v>-5755</v>
      </c>
      <c r="E36" s="20">
        <f>C36+D36</f>
        <v>0</v>
      </c>
      <c r="F36" s="20"/>
    </row>
    <row r="37" spans="2:6" ht="18" customHeight="1" x14ac:dyDescent="0.25">
      <c r="B37" s="11" t="s">
        <v>26</v>
      </c>
      <c r="C37" s="21">
        <f>SUM(C38:C39)</f>
        <v>110305</v>
      </c>
      <c r="D37" s="21">
        <f>SUM(D38:D39)</f>
        <v>-78627.789999999994</v>
      </c>
      <c r="E37" s="21">
        <f>SUM(E38:E39)</f>
        <v>31677.210000000003</v>
      </c>
      <c r="F37" s="21">
        <f>SUM(F38:F39)</f>
        <v>31677.21</v>
      </c>
    </row>
    <row r="38" spans="2:6" ht="18" customHeight="1" x14ac:dyDescent="0.25">
      <c r="B38" s="8" t="s">
        <v>27</v>
      </c>
      <c r="C38" s="20">
        <v>37580</v>
      </c>
      <c r="D38" s="20">
        <v>-26794.84</v>
      </c>
      <c r="E38" s="20">
        <f>C38+D38</f>
        <v>10785.16</v>
      </c>
      <c r="F38" s="20">
        <v>10785.16</v>
      </c>
    </row>
    <row r="39" spans="2:6" ht="18" customHeight="1" x14ac:dyDescent="0.25">
      <c r="B39" s="8" t="s">
        <v>28</v>
      </c>
      <c r="C39" s="20">
        <v>72725</v>
      </c>
      <c r="D39" s="20">
        <v>-51832.95</v>
      </c>
      <c r="E39" s="20">
        <f>C39+D39</f>
        <v>20892.050000000003</v>
      </c>
      <c r="F39" s="20">
        <v>20892.05</v>
      </c>
    </row>
    <row r="40" spans="2:6" ht="18" customHeight="1" x14ac:dyDescent="0.25">
      <c r="B40" s="11" t="s">
        <v>13</v>
      </c>
      <c r="C40" s="21">
        <f>SUM(C41:C42)</f>
        <v>73059</v>
      </c>
      <c r="D40" s="21">
        <f t="shared" ref="D40:F40" si="2">SUM(D41:D42)</f>
        <v>-24354.799999999999</v>
      </c>
      <c r="E40" s="21">
        <f t="shared" si="2"/>
        <v>48704.2</v>
      </c>
      <c r="F40" s="21">
        <f t="shared" si="2"/>
        <v>48704.2</v>
      </c>
    </row>
    <row r="41" spans="2:6" ht="18" customHeight="1" x14ac:dyDescent="0.25">
      <c r="B41" s="8" t="s">
        <v>9</v>
      </c>
      <c r="C41" s="20">
        <v>23100</v>
      </c>
      <c r="D41" s="20">
        <v>-7700</v>
      </c>
      <c r="E41" s="20">
        <f>C41+D41</f>
        <v>15400</v>
      </c>
      <c r="F41" s="20">
        <v>15400</v>
      </c>
    </row>
    <row r="42" spans="2:6" ht="18" customHeight="1" x14ac:dyDescent="0.25">
      <c r="B42" s="8" t="s">
        <v>10</v>
      </c>
      <c r="C42" s="20">
        <v>49959</v>
      </c>
      <c r="D42" s="20">
        <v>-16654.8</v>
      </c>
      <c r="E42" s="20">
        <f>C42+D42</f>
        <v>33304.199999999997</v>
      </c>
      <c r="F42" s="20">
        <v>33304.199999999997</v>
      </c>
    </row>
    <row r="43" spans="2:6" ht="18" customHeight="1" thickBot="1" x14ac:dyDescent="0.3">
      <c r="B43" s="15" t="s">
        <v>14</v>
      </c>
      <c r="C43" s="22">
        <f>1440+2240+4000+4700+835+3205+925+500+185+3500+5000+17420+345+33900</f>
        <v>78195</v>
      </c>
      <c r="D43" s="22">
        <v>-26440.97</v>
      </c>
      <c r="E43" s="22">
        <v>51754.03</v>
      </c>
      <c r="F43" s="22">
        <v>51754.03</v>
      </c>
    </row>
    <row r="44" spans="2:6" ht="30.75" customHeight="1" thickBot="1" x14ac:dyDescent="0.35">
      <c r="B44" s="12" t="s">
        <v>22</v>
      </c>
      <c r="C44" s="26">
        <f>SUM(C45:C47)</f>
        <v>86720</v>
      </c>
      <c r="D44" s="26">
        <f>SUM(D45:D47)</f>
        <v>-16223.02</v>
      </c>
      <c r="E44" s="26">
        <f>SUM(E45:E47)</f>
        <v>70496.98</v>
      </c>
      <c r="F44" s="26">
        <f>SUM(F45:F47)</f>
        <v>70496.98</v>
      </c>
    </row>
    <row r="45" spans="2:6" ht="18" customHeight="1" x14ac:dyDescent="0.25">
      <c r="B45" s="16" t="s">
        <v>15</v>
      </c>
      <c r="C45" s="29">
        <v>53635</v>
      </c>
      <c r="D45" s="29">
        <v>-400.3</v>
      </c>
      <c r="E45" s="29">
        <f>C45+D45</f>
        <v>53234.7</v>
      </c>
      <c r="F45" s="29">
        <v>53234.7</v>
      </c>
    </row>
    <row r="46" spans="2:6" ht="18" customHeight="1" x14ac:dyDescent="0.25">
      <c r="B46" s="16" t="s">
        <v>37</v>
      </c>
      <c r="C46" s="4"/>
      <c r="D46" s="4">
        <v>216.02</v>
      </c>
      <c r="E46" s="4">
        <f>C46+D46</f>
        <v>216.02</v>
      </c>
      <c r="F46" s="4">
        <v>216.02</v>
      </c>
    </row>
    <row r="47" spans="2:6" ht="18" customHeight="1" thickBot="1" x14ac:dyDescent="0.3">
      <c r="B47" s="17" t="s">
        <v>23</v>
      </c>
      <c r="C47" s="30">
        <v>33085</v>
      </c>
      <c r="D47" s="30">
        <v>-16038.74</v>
      </c>
      <c r="E47" s="30">
        <f>C47+D47</f>
        <v>17046.260000000002</v>
      </c>
      <c r="F47" s="30">
        <v>17046.259999999998</v>
      </c>
    </row>
    <row r="48" spans="2:6" ht="30.75" customHeight="1" thickBot="1" x14ac:dyDescent="0.35">
      <c r="B48" s="12" t="s">
        <v>24</v>
      </c>
      <c r="C48" s="26">
        <f>SUM(C49)</f>
        <v>800</v>
      </c>
      <c r="D48" s="26">
        <f>SUM(D49)</f>
        <v>473.8</v>
      </c>
      <c r="E48" s="26">
        <f>SUM(E49)</f>
        <v>1273.8</v>
      </c>
      <c r="F48" s="26">
        <f>SUM(F49)</f>
        <v>1273.8</v>
      </c>
    </row>
    <row r="49" spans="2:6" ht="21.75" customHeight="1" thickBot="1" x14ac:dyDescent="0.3">
      <c r="B49" s="18" t="s">
        <v>25</v>
      </c>
      <c r="C49" s="30">
        <v>800</v>
      </c>
      <c r="D49" s="30">
        <v>473.8</v>
      </c>
      <c r="E49" s="30">
        <f>C49+D49</f>
        <v>1273.8</v>
      </c>
      <c r="F49" s="30">
        <v>1273.8</v>
      </c>
    </row>
    <row r="50" spans="2:6" ht="30.75" customHeight="1" thickBot="1" x14ac:dyDescent="0.35">
      <c r="B50" s="12" t="s">
        <v>38</v>
      </c>
      <c r="C50" s="26">
        <f>SUM(C51:C54)</f>
        <v>1728</v>
      </c>
      <c r="D50" s="26">
        <f>SUM(D51)</f>
        <v>-1728</v>
      </c>
      <c r="E50" s="26">
        <f>SUM(E51:E54)</f>
        <v>0</v>
      </c>
      <c r="F50" s="26"/>
    </row>
    <row r="51" spans="2:6" ht="21.75" customHeight="1" x14ac:dyDescent="0.25">
      <c r="B51" s="16" t="s">
        <v>42</v>
      </c>
      <c r="C51" s="24">
        <v>1728</v>
      </c>
      <c r="D51" s="24">
        <v>-1728</v>
      </c>
      <c r="E51" s="24"/>
      <c r="F51" s="24"/>
    </row>
    <row r="52" spans="2:6" ht="21.75" customHeight="1" x14ac:dyDescent="0.25">
      <c r="B52" s="25" t="s">
        <v>45</v>
      </c>
      <c r="C52" s="29"/>
      <c r="D52" s="29"/>
      <c r="E52" s="29"/>
      <c r="F52" s="29"/>
    </row>
    <row r="53" spans="2:6" ht="21.75" customHeight="1" x14ac:dyDescent="0.25">
      <c r="B53" s="25" t="s">
        <v>43</v>
      </c>
      <c r="C53" s="4"/>
      <c r="D53" s="4"/>
      <c r="E53" s="4"/>
      <c r="F53" s="4"/>
    </row>
    <row r="54" spans="2:6" ht="21.75" customHeight="1" thickBot="1" x14ac:dyDescent="0.3">
      <c r="B54" s="16" t="s">
        <v>39</v>
      </c>
      <c r="C54" s="30"/>
      <c r="D54" s="30"/>
      <c r="E54" s="30"/>
      <c r="F54" s="30"/>
    </row>
    <row r="55" spans="2:6" ht="36" customHeight="1" thickBot="1" x14ac:dyDescent="0.35">
      <c r="B55" s="13" t="s">
        <v>3</v>
      </c>
      <c r="C55" s="3">
        <f>SUM(C14+C22+C44+C48+C50)</f>
        <v>14987490</v>
      </c>
      <c r="D55" s="3">
        <f>SUM(D14+D22+D44+D48+D50)</f>
        <v>-3453699.9000000004</v>
      </c>
      <c r="E55" s="3">
        <f>SUM(E14+E22+E44+E48+E50)</f>
        <v>11533790.100000001</v>
      </c>
      <c r="F55" s="3">
        <f>SUM(F14+F22+F44+F48+F50)</f>
        <v>11533514.650000002</v>
      </c>
    </row>
  </sheetData>
  <mergeCells count="17">
    <mergeCell ref="B22:B23"/>
    <mergeCell ref="C22:C23"/>
    <mergeCell ref="D22:D23"/>
    <mergeCell ref="E22:E23"/>
    <mergeCell ref="F22:F23"/>
    <mergeCell ref="B14:B15"/>
    <mergeCell ref="C14:C15"/>
    <mergeCell ref="D14:D15"/>
    <mergeCell ref="E14:E15"/>
    <mergeCell ref="F14:F15"/>
    <mergeCell ref="B7:C7"/>
    <mergeCell ref="B11:B13"/>
    <mergeCell ref="C11:C13"/>
    <mergeCell ref="D11:D13"/>
    <mergeCell ref="E11:E13"/>
    <mergeCell ref="E7:F8"/>
    <mergeCell ref="F11:F13"/>
  </mergeCells>
  <pageMargins left="0.39370078740157483" right="0" top="0" bottom="0" header="0" footer="0"/>
  <pageSetup scale="60" orientation="portrait" r:id="rId1"/>
  <headerFooter alignWithMargins="0"/>
  <ignoredErrors>
    <ignoredError sqref="E29 E37 E40 E31 E48 D50" formula="1"/>
    <ignoredError sqref="C40:D40 F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14" sqref="B14:B15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5" width="23.85546875" customWidth="1"/>
    <col min="6" max="6" width="23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48</v>
      </c>
      <c r="B5" s="32"/>
      <c r="C5" s="32"/>
      <c r="D5" s="32"/>
      <c r="E5" s="32"/>
    </row>
    <row r="6" spans="1:6" ht="21.75" customHeight="1" x14ac:dyDescent="0.25">
      <c r="A6" s="38" t="s">
        <v>56</v>
      </c>
      <c r="B6" s="38"/>
      <c r="C6" s="38"/>
      <c r="D6" s="38"/>
      <c r="E6" s="38"/>
      <c r="F6" s="39"/>
    </row>
    <row r="7" spans="1:6" ht="22.5" customHeight="1" x14ac:dyDescent="0.4">
      <c r="B7" s="46"/>
      <c r="C7" s="46"/>
      <c r="D7" s="35"/>
      <c r="E7" s="45" t="s">
        <v>52</v>
      </c>
      <c r="F7" s="45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47" t="s">
        <v>57</v>
      </c>
      <c r="C11" s="42" t="s">
        <v>49</v>
      </c>
      <c r="D11" s="42" t="s">
        <v>46</v>
      </c>
      <c r="E11" s="42" t="s">
        <v>44</v>
      </c>
      <c r="F11" s="42" t="s">
        <v>47</v>
      </c>
    </row>
    <row r="12" spans="1:6" ht="18" customHeight="1" x14ac:dyDescent="0.2">
      <c r="B12" s="48"/>
      <c r="C12" s="43"/>
      <c r="D12" s="43"/>
      <c r="E12" s="43"/>
      <c r="F12" s="43"/>
    </row>
    <row r="13" spans="1:6" ht="6" customHeight="1" thickBot="1" x14ac:dyDescent="0.25">
      <c r="B13" s="49"/>
      <c r="C13" s="44"/>
      <c r="D13" s="44"/>
      <c r="E13" s="44"/>
      <c r="F13" s="44"/>
    </row>
    <row r="14" spans="1:6" ht="18" customHeight="1" x14ac:dyDescent="0.2">
      <c r="B14" s="50" t="s">
        <v>4</v>
      </c>
      <c r="C14" s="40">
        <f>SUM(C16:C21)</f>
        <v>8738815</v>
      </c>
      <c r="D14" s="40">
        <f>SUM(D16:D21)</f>
        <v>-631063.4800000001</v>
      </c>
      <c r="E14" s="40">
        <f>SUM(E16:E21)</f>
        <v>8107751.5200000005</v>
      </c>
      <c r="F14" s="40">
        <f>SUM(F16:F21)</f>
        <v>8105343.1299999999</v>
      </c>
    </row>
    <row r="15" spans="1:6" ht="18" customHeight="1" thickBot="1" x14ac:dyDescent="0.25">
      <c r="B15" s="51"/>
      <c r="C15" s="41"/>
      <c r="D15" s="41"/>
      <c r="E15" s="41"/>
      <c r="F15" s="41"/>
    </row>
    <row r="16" spans="1:6" ht="18" customHeight="1" x14ac:dyDescent="0.25">
      <c r="B16" s="14" t="s">
        <v>31</v>
      </c>
      <c r="C16" s="27">
        <v>7456374</v>
      </c>
      <c r="D16" s="27">
        <v>-1055012.05</v>
      </c>
      <c r="E16" s="27">
        <f>C16+D16</f>
        <v>6401361.9500000002</v>
      </c>
      <c r="F16" s="27">
        <v>6401348.75</v>
      </c>
    </row>
    <row r="17" spans="2:6" ht="18" customHeight="1" x14ac:dyDescent="0.25">
      <c r="B17" s="7" t="s">
        <v>32</v>
      </c>
      <c r="C17" s="27"/>
      <c r="D17" s="27"/>
      <c r="E17" s="27">
        <f t="shared" ref="E17:E21" si="0">C17+D17</f>
        <v>0</v>
      </c>
      <c r="F17" s="27"/>
    </row>
    <row r="18" spans="2:6" ht="18" customHeight="1" x14ac:dyDescent="0.25">
      <c r="B18" s="7" t="s">
        <v>40</v>
      </c>
      <c r="C18" s="27"/>
      <c r="D18" s="27">
        <v>462750.61</v>
      </c>
      <c r="E18" s="27">
        <f t="shared" si="0"/>
        <v>462750.61</v>
      </c>
      <c r="F18" s="27">
        <v>462750.02</v>
      </c>
    </row>
    <row r="19" spans="2:6" ht="18" customHeight="1" x14ac:dyDescent="0.25">
      <c r="B19" s="7" t="s">
        <v>33</v>
      </c>
      <c r="C19" s="27">
        <v>690546</v>
      </c>
      <c r="D19" s="27">
        <v>-148624.20000000001</v>
      </c>
      <c r="E19" s="27">
        <f t="shared" si="0"/>
        <v>541921.80000000005</v>
      </c>
      <c r="F19" s="27">
        <v>541377</v>
      </c>
    </row>
    <row r="20" spans="2:6" ht="18" customHeight="1" x14ac:dyDescent="0.25">
      <c r="B20" s="8" t="s">
        <v>34</v>
      </c>
      <c r="C20" s="27">
        <v>338700</v>
      </c>
      <c r="D20" s="27">
        <v>-14639.25</v>
      </c>
      <c r="E20" s="27">
        <f t="shared" si="0"/>
        <v>324060.75</v>
      </c>
      <c r="F20" s="27">
        <v>322210.95</v>
      </c>
    </row>
    <row r="21" spans="2:6" ht="18" customHeight="1" thickBot="1" x14ac:dyDescent="0.3">
      <c r="B21" s="23" t="s">
        <v>35</v>
      </c>
      <c r="C21" s="28">
        <v>253195</v>
      </c>
      <c r="D21" s="27">
        <v>124461.41</v>
      </c>
      <c r="E21" s="27">
        <f t="shared" si="0"/>
        <v>377656.41000000003</v>
      </c>
      <c r="F21" s="28">
        <v>377656.41</v>
      </c>
    </row>
    <row r="22" spans="2:6" ht="18" customHeight="1" x14ac:dyDescent="0.2">
      <c r="B22" s="50" t="s">
        <v>29</v>
      </c>
      <c r="C22" s="40">
        <f>C24+C29+C31+C37+C40+C43</f>
        <v>18654727</v>
      </c>
      <c r="D22" s="40">
        <f t="shared" ref="D22:F22" si="1">D24+D29+D31+D37+D40+D43</f>
        <v>-2464864.52</v>
      </c>
      <c r="E22" s="40">
        <f t="shared" si="1"/>
        <v>16189862.48</v>
      </c>
      <c r="F22" s="40">
        <f t="shared" si="1"/>
        <v>16189862.48</v>
      </c>
    </row>
    <row r="23" spans="2:6" ht="18" customHeight="1" thickBot="1" x14ac:dyDescent="0.25">
      <c r="B23" s="51"/>
      <c r="C23" s="41"/>
      <c r="D23" s="41"/>
      <c r="E23" s="41"/>
      <c r="F23" s="41"/>
    </row>
    <row r="24" spans="2:6" ht="18" customHeight="1" x14ac:dyDescent="0.25">
      <c r="B24" s="6" t="s">
        <v>11</v>
      </c>
      <c r="C24" s="19">
        <f>SUM(C25:C28)</f>
        <v>1492191</v>
      </c>
      <c r="D24" s="19">
        <f>SUM(D25:D28)</f>
        <v>98539.76</v>
      </c>
      <c r="E24" s="19">
        <f>SUM(E25:E28)</f>
        <v>1590730.76</v>
      </c>
      <c r="F24" s="19">
        <f>SUM(F25:F28)</f>
        <v>1590730.76</v>
      </c>
    </row>
    <row r="25" spans="2:6" ht="18" customHeight="1" x14ac:dyDescent="0.25">
      <c r="B25" s="7" t="s">
        <v>5</v>
      </c>
      <c r="C25" s="20">
        <v>498000</v>
      </c>
      <c r="D25" s="20">
        <v>-65169.58</v>
      </c>
      <c r="E25" s="20">
        <f>C25+D25</f>
        <v>432830.42</v>
      </c>
      <c r="F25" s="20">
        <v>432830.42</v>
      </c>
    </row>
    <row r="26" spans="2:6" ht="18" customHeight="1" x14ac:dyDescent="0.25">
      <c r="B26" s="7" t="s">
        <v>6</v>
      </c>
      <c r="C26" s="20">
        <v>800415</v>
      </c>
      <c r="D26" s="20">
        <v>220943.63</v>
      </c>
      <c r="E26" s="20">
        <f>C26+D26</f>
        <v>1021358.63</v>
      </c>
      <c r="F26" s="20">
        <v>1021358.63</v>
      </c>
    </row>
    <row r="27" spans="2:6" ht="18" customHeight="1" x14ac:dyDescent="0.25">
      <c r="B27" s="7" t="s">
        <v>7</v>
      </c>
      <c r="C27" s="20">
        <v>191976</v>
      </c>
      <c r="D27" s="20">
        <v>-56618.06</v>
      </c>
      <c r="E27" s="20">
        <f>C27+D27</f>
        <v>135357.94</v>
      </c>
      <c r="F27" s="20">
        <v>135357.94</v>
      </c>
    </row>
    <row r="28" spans="2:6" ht="18" customHeight="1" x14ac:dyDescent="0.25">
      <c r="B28" s="8" t="s">
        <v>8</v>
      </c>
      <c r="C28" s="20">
        <v>1800</v>
      </c>
      <c r="D28" s="20">
        <v>-616.23</v>
      </c>
      <c r="E28" s="20">
        <f>C28+D28</f>
        <v>1183.77</v>
      </c>
      <c r="F28" s="20">
        <v>1183.77</v>
      </c>
    </row>
    <row r="29" spans="2:6" ht="18" customHeight="1" x14ac:dyDescent="0.25">
      <c r="B29" s="9" t="s">
        <v>12</v>
      </c>
      <c r="C29" s="5">
        <f>SUM(C30)</f>
        <v>16153920</v>
      </c>
      <c r="D29" s="5">
        <f>SUM(D30)</f>
        <v>-2381346.5099999998</v>
      </c>
      <c r="E29" s="5">
        <f>SUM(E30)</f>
        <v>13772573.49</v>
      </c>
      <c r="F29" s="5">
        <f>SUM(F30)</f>
        <v>13772573.49</v>
      </c>
    </row>
    <row r="30" spans="2:6" ht="18" customHeight="1" x14ac:dyDescent="0.25">
      <c r="B30" s="10" t="s">
        <v>16</v>
      </c>
      <c r="C30" s="20">
        <v>16153920</v>
      </c>
      <c r="D30" s="20">
        <v>-2381346.5099999998</v>
      </c>
      <c r="E30" s="20">
        <f>C30+D30</f>
        <v>13772573.49</v>
      </c>
      <c r="F30" s="20">
        <v>13772573.49</v>
      </c>
    </row>
    <row r="31" spans="2:6" ht="18" customHeight="1" x14ac:dyDescent="0.25">
      <c r="B31" s="11" t="s">
        <v>21</v>
      </c>
      <c r="C31" s="21">
        <f>SUM(C32:C36)</f>
        <v>497790</v>
      </c>
      <c r="D31" s="21">
        <f>SUM(D32:D36)</f>
        <v>-141163.75</v>
      </c>
      <c r="E31" s="21">
        <f>SUM(E32:E36)</f>
        <v>356626.30000000005</v>
      </c>
      <c r="F31" s="21">
        <f>SUM(F32:F36)</f>
        <v>356626.30000000005</v>
      </c>
    </row>
    <row r="32" spans="2:6" ht="18" customHeight="1" x14ac:dyDescent="0.25">
      <c r="B32" s="8" t="s">
        <v>20</v>
      </c>
      <c r="C32" s="20">
        <v>18430</v>
      </c>
      <c r="D32" s="20">
        <v>7213.95</v>
      </c>
      <c r="E32" s="20">
        <f>C32+D32</f>
        <v>25643.95</v>
      </c>
      <c r="F32" s="20">
        <v>25643.95</v>
      </c>
    </row>
    <row r="33" spans="2:6" ht="18" customHeight="1" x14ac:dyDescent="0.25">
      <c r="B33" s="8" t="s">
        <v>30</v>
      </c>
      <c r="C33" s="20">
        <v>19230</v>
      </c>
      <c r="D33" s="20">
        <v>2447.79</v>
      </c>
      <c r="E33" s="20">
        <f>C33+D33</f>
        <v>21677.79</v>
      </c>
      <c r="F33" s="20">
        <v>21677.79</v>
      </c>
    </row>
    <row r="34" spans="2:6" ht="18" customHeight="1" x14ac:dyDescent="0.25">
      <c r="B34" s="8" t="s">
        <v>19</v>
      </c>
      <c r="C34" s="20">
        <f>84385+10875</f>
        <v>95260</v>
      </c>
      <c r="D34" s="20">
        <v>-86799.77</v>
      </c>
      <c r="E34" s="20">
        <v>8460.2800000000007</v>
      </c>
      <c r="F34" s="20">
        <f>623.78+7836.5</f>
        <v>8460.2800000000007</v>
      </c>
    </row>
    <row r="35" spans="2:6" ht="18" customHeight="1" x14ac:dyDescent="0.25">
      <c r="B35" s="8" t="s">
        <v>17</v>
      </c>
      <c r="C35" s="20">
        <v>326045</v>
      </c>
      <c r="D35" s="20">
        <v>-27357.74</v>
      </c>
      <c r="E35" s="20">
        <f>C35+D35</f>
        <v>298687.26</v>
      </c>
      <c r="F35" s="20">
        <v>298687.26</v>
      </c>
    </row>
    <row r="36" spans="2:6" ht="18" customHeight="1" x14ac:dyDescent="0.25">
      <c r="B36" s="8" t="s">
        <v>18</v>
      </c>
      <c r="C36" s="20">
        <v>38825</v>
      </c>
      <c r="D36" s="20">
        <v>-36667.980000000003</v>
      </c>
      <c r="E36" s="20">
        <f>C36+D36</f>
        <v>2157.0199999999968</v>
      </c>
      <c r="F36" s="20">
        <v>2157.02</v>
      </c>
    </row>
    <row r="37" spans="2:6" ht="18" customHeight="1" x14ac:dyDescent="0.25">
      <c r="B37" s="11" t="s">
        <v>26</v>
      </c>
      <c r="C37" s="21">
        <f>SUM(C38:C39)</f>
        <v>222090</v>
      </c>
      <c r="D37" s="21">
        <f>SUM(D38:D39)</f>
        <v>-18071.84</v>
      </c>
      <c r="E37" s="21">
        <f>SUM(E38:E39)</f>
        <v>204018.16</v>
      </c>
      <c r="F37" s="21">
        <f>SUM(F38:F39)</f>
        <v>204018.16</v>
      </c>
    </row>
    <row r="38" spans="2:6" ht="18" customHeight="1" x14ac:dyDescent="0.25">
      <c r="B38" s="8" t="s">
        <v>27</v>
      </c>
      <c r="C38" s="20">
        <v>76640</v>
      </c>
      <c r="D38" s="20">
        <v>-25991.41</v>
      </c>
      <c r="E38" s="20">
        <f>C38+D38</f>
        <v>50648.59</v>
      </c>
      <c r="F38" s="20">
        <v>50648.59</v>
      </c>
    </row>
    <row r="39" spans="2:6" ht="18" customHeight="1" x14ac:dyDescent="0.25">
      <c r="B39" s="8" t="s">
        <v>28</v>
      </c>
      <c r="C39" s="20">
        <v>145450</v>
      </c>
      <c r="D39" s="20">
        <v>7919.57</v>
      </c>
      <c r="E39" s="20">
        <f>C39+D39</f>
        <v>153369.57</v>
      </c>
      <c r="F39" s="20">
        <v>153369.57</v>
      </c>
    </row>
    <row r="40" spans="2:6" ht="18" customHeight="1" x14ac:dyDescent="0.25">
      <c r="B40" s="11" t="s">
        <v>13</v>
      </c>
      <c r="C40" s="21">
        <f>SUM(C41:C42)</f>
        <v>146116</v>
      </c>
      <c r="D40" s="21">
        <f>SUM(D41:D42)</f>
        <v>-24355.5</v>
      </c>
      <c r="E40" s="21">
        <f>SUM(E41:E42)</f>
        <v>121760.5</v>
      </c>
      <c r="F40" s="21">
        <f>SUM(F41:F42)</f>
        <v>121760.5</v>
      </c>
    </row>
    <row r="41" spans="2:6" ht="18" customHeight="1" x14ac:dyDescent="0.25">
      <c r="B41" s="8" t="s">
        <v>9</v>
      </c>
      <c r="C41" s="20">
        <v>46200</v>
      </c>
      <c r="D41" s="20">
        <v>-7700</v>
      </c>
      <c r="E41" s="20">
        <f>C41+D41</f>
        <v>38500</v>
      </c>
      <c r="F41" s="20">
        <v>38500</v>
      </c>
    </row>
    <row r="42" spans="2:6" ht="18" customHeight="1" x14ac:dyDescent="0.25">
      <c r="B42" s="8" t="s">
        <v>10</v>
      </c>
      <c r="C42" s="20">
        <v>99916</v>
      </c>
      <c r="D42" s="20">
        <v>-16655.5</v>
      </c>
      <c r="E42" s="20">
        <f>C42+D42</f>
        <v>83260.5</v>
      </c>
      <c r="F42" s="20">
        <v>83260.5</v>
      </c>
    </row>
    <row r="43" spans="2:6" ht="18" customHeight="1" thickBot="1" x14ac:dyDescent="0.3">
      <c r="B43" s="15" t="s">
        <v>14</v>
      </c>
      <c r="C43" s="22">
        <v>142620</v>
      </c>
      <c r="D43" s="22">
        <v>1533.32</v>
      </c>
      <c r="E43" s="22">
        <v>144153.26999999999</v>
      </c>
      <c r="F43" s="22">
        <v>144153.26999999999</v>
      </c>
    </row>
    <row r="44" spans="2:6" ht="30.75" customHeight="1" thickBot="1" x14ac:dyDescent="0.35">
      <c r="B44" s="12" t="s">
        <v>22</v>
      </c>
      <c r="C44" s="26">
        <f>SUM(C45:C47)</f>
        <v>127775</v>
      </c>
      <c r="D44" s="26">
        <f>SUM(D45:D47)</f>
        <v>25803.72</v>
      </c>
      <c r="E44" s="26">
        <f>SUM(E45:E47)</f>
        <v>153578.72</v>
      </c>
      <c r="F44" s="26">
        <f>SUM(F45:F47)</f>
        <v>153578.72</v>
      </c>
    </row>
    <row r="45" spans="2:6" ht="18" customHeight="1" x14ac:dyDescent="0.25">
      <c r="B45" s="16" t="s">
        <v>15</v>
      </c>
      <c r="C45" s="29">
        <v>94690</v>
      </c>
      <c r="D45" s="29">
        <v>17880.740000000002</v>
      </c>
      <c r="E45" s="29">
        <f>C45+D45</f>
        <v>112570.74</v>
      </c>
      <c r="F45" s="29">
        <v>112570.74</v>
      </c>
    </row>
    <row r="46" spans="2:6" ht="18" customHeight="1" x14ac:dyDescent="0.25">
      <c r="B46" s="16" t="s">
        <v>37</v>
      </c>
      <c r="C46" s="4"/>
      <c r="D46" s="4">
        <v>216.02</v>
      </c>
      <c r="E46" s="4">
        <v>216.02</v>
      </c>
      <c r="F46" s="4">
        <v>216.02</v>
      </c>
    </row>
    <row r="47" spans="2:6" ht="18" customHeight="1" thickBot="1" x14ac:dyDescent="0.3">
      <c r="B47" s="17" t="s">
        <v>23</v>
      </c>
      <c r="C47" s="30">
        <v>33085</v>
      </c>
      <c r="D47" s="30">
        <v>7706.96</v>
      </c>
      <c r="E47" s="30">
        <f>C47+D47</f>
        <v>40791.96</v>
      </c>
      <c r="F47" s="30">
        <v>40791.96</v>
      </c>
    </row>
    <row r="48" spans="2:6" ht="30.75" customHeight="1" thickBot="1" x14ac:dyDescent="0.35">
      <c r="B48" s="12" t="s">
        <v>24</v>
      </c>
      <c r="C48" s="26">
        <f>SUM(C49)</f>
        <v>1800</v>
      </c>
      <c r="D48" s="26">
        <f>SUM(D49)</f>
        <v>1589.39</v>
      </c>
      <c r="E48" s="26">
        <f>SUM(E49)</f>
        <v>3389.3900000000003</v>
      </c>
      <c r="F48" s="26">
        <f>SUM(F49)</f>
        <v>3389.39</v>
      </c>
    </row>
    <row r="49" spans="2:6" ht="21.75" customHeight="1" thickBot="1" x14ac:dyDescent="0.3">
      <c r="B49" s="18" t="s">
        <v>25</v>
      </c>
      <c r="C49" s="30">
        <v>1800</v>
      </c>
      <c r="D49" s="30">
        <v>1589.39</v>
      </c>
      <c r="E49" s="30">
        <f>C49+D49</f>
        <v>3389.3900000000003</v>
      </c>
      <c r="F49" s="30">
        <v>3389.39</v>
      </c>
    </row>
    <row r="50" spans="2:6" ht="30.75" customHeight="1" thickBot="1" x14ac:dyDescent="0.35">
      <c r="B50" s="12" t="s">
        <v>38</v>
      </c>
      <c r="C50" s="26">
        <f>SUM(C51:C54)</f>
        <v>4500</v>
      </c>
      <c r="D50" s="26">
        <f>SUM(D51:D54)</f>
        <v>-2308</v>
      </c>
      <c r="E50" s="26">
        <f>SUM(E51:E54)</f>
        <v>2192</v>
      </c>
      <c r="F50" s="26">
        <f>SUM(F51:F54)</f>
        <v>2192</v>
      </c>
    </row>
    <row r="51" spans="2:6" ht="21.75" customHeight="1" x14ac:dyDescent="0.25">
      <c r="B51" s="16" t="s">
        <v>42</v>
      </c>
      <c r="C51" s="24">
        <v>3500</v>
      </c>
      <c r="D51" s="24">
        <v>-3500</v>
      </c>
      <c r="E51" s="24">
        <f>C51+D51</f>
        <v>0</v>
      </c>
      <c r="F51" s="24"/>
    </row>
    <row r="52" spans="2:6" ht="21.75" customHeight="1" x14ac:dyDescent="0.25">
      <c r="B52" s="25" t="s">
        <v>45</v>
      </c>
      <c r="C52" s="29">
        <v>0</v>
      </c>
      <c r="D52" s="29">
        <v>2192</v>
      </c>
      <c r="E52" s="29">
        <f>C52+D52</f>
        <v>2192</v>
      </c>
      <c r="F52" s="29">
        <v>2192</v>
      </c>
    </row>
    <row r="53" spans="2:6" ht="21.75" customHeight="1" x14ac:dyDescent="0.25">
      <c r="B53" s="25" t="s">
        <v>43</v>
      </c>
      <c r="C53" s="4">
        <v>1000</v>
      </c>
      <c r="D53" s="4">
        <v>-1000</v>
      </c>
      <c r="E53" s="4">
        <f>C53+D53</f>
        <v>0</v>
      </c>
      <c r="F53" s="4"/>
    </row>
    <row r="54" spans="2:6" ht="21.75" customHeight="1" thickBot="1" x14ac:dyDescent="0.3">
      <c r="B54" s="16" t="s">
        <v>39</v>
      </c>
      <c r="C54" s="30"/>
      <c r="D54" s="30"/>
      <c r="E54" s="30"/>
      <c r="F54" s="30"/>
    </row>
    <row r="55" spans="2:6" ht="36" customHeight="1" thickBot="1" x14ac:dyDescent="0.35">
      <c r="B55" s="13" t="s">
        <v>3</v>
      </c>
      <c r="C55" s="3">
        <f>SUM(C14+C22+C44+C48+C50)</f>
        <v>27527617</v>
      </c>
      <c r="D55" s="3">
        <f>SUM(D14+D22+D44+D48+D50)</f>
        <v>-3070842.8899999997</v>
      </c>
      <c r="E55" s="3">
        <f>SUM(E14+E22+E44+E48+E50)</f>
        <v>24456774.109999999</v>
      </c>
      <c r="F55" s="3">
        <f>SUM(F14+F22+F44+F48+F50)</f>
        <v>24454365.719999999</v>
      </c>
    </row>
  </sheetData>
  <mergeCells count="17">
    <mergeCell ref="B22:B23"/>
    <mergeCell ref="C22:C23"/>
    <mergeCell ref="D22:D23"/>
    <mergeCell ref="E22:E23"/>
    <mergeCell ref="F22:F23"/>
    <mergeCell ref="B14:B15"/>
    <mergeCell ref="C14:C15"/>
    <mergeCell ref="D14:D15"/>
    <mergeCell ref="E14:E15"/>
    <mergeCell ref="F14:F15"/>
    <mergeCell ref="B7:C7"/>
    <mergeCell ref="B11:B13"/>
    <mergeCell ref="C11:C13"/>
    <mergeCell ref="D11:D13"/>
    <mergeCell ref="E11:E13"/>
    <mergeCell ref="E7:F7"/>
    <mergeCell ref="F11:F13"/>
  </mergeCells>
  <pageMargins left="0.39370078740157483" right="0" top="0" bottom="0" header="0" footer="0"/>
  <pageSetup scale="60" orientation="portrait" r:id="rId1"/>
  <headerFooter alignWithMargins="0"/>
  <ignoredErrors>
    <ignoredError sqref="E29 E31 E37 E48 E50" formula="1"/>
    <ignoredError sqref="C40:D40 F40" formulaRange="1"/>
    <ignoredError sqref="E4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B14" sqref="B14:B15"/>
    </sheetView>
  </sheetViews>
  <sheetFormatPr baseColWidth="10" defaultRowHeight="18" customHeight="1" x14ac:dyDescent="0.2"/>
  <cols>
    <col min="1" max="1" width="2.5703125" customWidth="1"/>
    <col min="2" max="2" width="66.7109375" customWidth="1"/>
    <col min="3" max="3" width="24.28515625" customWidth="1"/>
    <col min="4" max="5" width="23.85546875" customWidth="1"/>
    <col min="6" max="6" width="23" customWidth="1"/>
  </cols>
  <sheetData>
    <row r="1" spans="1:6" ht="18" customHeight="1" x14ac:dyDescent="0.2">
      <c r="A1" s="2" t="s">
        <v>36</v>
      </c>
      <c r="B1" s="2"/>
    </row>
    <row r="2" spans="1:6" ht="18" customHeight="1" x14ac:dyDescent="0.2">
      <c r="A2" s="2" t="s">
        <v>1</v>
      </c>
      <c r="B2" s="2"/>
    </row>
    <row r="3" spans="1:6" ht="18" customHeight="1" x14ac:dyDescent="0.2">
      <c r="A3" s="2" t="s">
        <v>2</v>
      </c>
      <c r="B3" s="2"/>
    </row>
    <row r="4" spans="1:6" ht="10.5" customHeight="1" x14ac:dyDescent="0.2">
      <c r="B4" s="2"/>
    </row>
    <row r="5" spans="1:6" ht="28.5" customHeight="1" x14ac:dyDescent="0.35">
      <c r="A5" s="32" t="s">
        <v>48</v>
      </c>
      <c r="B5" s="32"/>
      <c r="C5" s="32"/>
      <c r="D5" s="32"/>
      <c r="E5" s="32"/>
    </row>
    <row r="6" spans="1:6" ht="21.75" customHeight="1" x14ac:dyDescent="0.25">
      <c r="A6" s="38" t="s">
        <v>56</v>
      </c>
      <c r="B6" s="38"/>
      <c r="C6" s="38"/>
      <c r="D6" s="38"/>
      <c r="E6" s="38"/>
      <c r="F6" s="39"/>
    </row>
    <row r="7" spans="1:6" ht="22.5" customHeight="1" x14ac:dyDescent="0.4">
      <c r="B7" s="46"/>
      <c r="C7" s="46"/>
      <c r="D7" s="35"/>
      <c r="E7" s="45" t="s">
        <v>53</v>
      </c>
      <c r="F7" s="45"/>
    </row>
    <row r="8" spans="1:6" ht="18" customHeight="1" x14ac:dyDescent="0.25">
      <c r="B8" s="33" t="s">
        <v>0</v>
      </c>
      <c r="C8" s="31"/>
      <c r="D8" s="31"/>
    </row>
    <row r="9" spans="1:6" ht="18" customHeight="1" x14ac:dyDescent="0.25">
      <c r="A9" s="31"/>
      <c r="B9" s="34" t="s">
        <v>41</v>
      </c>
      <c r="C9" s="31"/>
      <c r="D9" s="31"/>
    </row>
    <row r="10" spans="1:6" ht="12.75" customHeight="1" thickBot="1" x14ac:dyDescent="0.25">
      <c r="B10" s="1"/>
      <c r="C10" s="1"/>
      <c r="D10" s="1"/>
    </row>
    <row r="11" spans="1:6" ht="18" customHeight="1" x14ac:dyDescent="0.2">
      <c r="B11" s="47" t="s">
        <v>57</v>
      </c>
      <c r="C11" s="42" t="s">
        <v>49</v>
      </c>
      <c r="D11" s="42" t="s">
        <v>46</v>
      </c>
      <c r="E11" s="42" t="s">
        <v>44</v>
      </c>
      <c r="F11" s="42" t="s">
        <v>47</v>
      </c>
    </row>
    <row r="12" spans="1:6" ht="18" customHeight="1" x14ac:dyDescent="0.2">
      <c r="B12" s="48"/>
      <c r="C12" s="43"/>
      <c r="D12" s="43"/>
      <c r="E12" s="43"/>
      <c r="F12" s="43"/>
    </row>
    <row r="13" spans="1:6" ht="6" customHeight="1" thickBot="1" x14ac:dyDescent="0.25">
      <c r="B13" s="49"/>
      <c r="C13" s="44"/>
      <c r="D13" s="44"/>
      <c r="E13" s="44"/>
      <c r="F13" s="44"/>
    </row>
    <row r="14" spans="1:6" ht="18" customHeight="1" x14ac:dyDescent="0.2">
      <c r="B14" s="50" t="s">
        <v>4</v>
      </c>
      <c r="C14" s="40">
        <f>SUM(C16:C21)</f>
        <v>12981625</v>
      </c>
      <c r="D14" s="40">
        <f>SUM(D16:D21)</f>
        <v>-1225026.5600000001</v>
      </c>
      <c r="E14" s="40">
        <f>SUM(E16:E21)</f>
        <v>11756598.439999999</v>
      </c>
      <c r="F14" s="40">
        <f>SUM(F16:F21)</f>
        <v>11753142.629999999</v>
      </c>
    </row>
    <row r="15" spans="1:6" ht="18" customHeight="1" thickBot="1" x14ac:dyDescent="0.25">
      <c r="B15" s="51"/>
      <c r="C15" s="41"/>
      <c r="D15" s="41"/>
      <c r="E15" s="41"/>
      <c r="F15" s="41"/>
    </row>
    <row r="16" spans="1:6" ht="18" customHeight="1" x14ac:dyDescent="0.25">
      <c r="B16" s="14" t="s">
        <v>31</v>
      </c>
      <c r="C16" s="27">
        <v>11184561</v>
      </c>
      <c r="D16" s="27">
        <v>-1615397.71</v>
      </c>
      <c r="E16" s="27">
        <f>C16+D16</f>
        <v>9569163.2899999991</v>
      </c>
      <c r="F16" s="27">
        <v>9568591.6099999994</v>
      </c>
    </row>
    <row r="17" spans="2:6" ht="18" customHeight="1" x14ac:dyDescent="0.25">
      <c r="B17" s="7" t="s">
        <v>32</v>
      </c>
      <c r="C17" s="27"/>
      <c r="D17" s="27"/>
      <c r="E17" s="27">
        <f t="shared" ref="E17:E21" si="0">C17+D17</f>
        <v>0</v>
      </c>
      <c r="F17" s="27"/>
    </row>
    <row r="18" spans="2:6" ht="18" customHeight="1" x14ac:dyDescent="0.25">
      <c r="B18" s="7" t="s">
        <v>40</v>
      </c>
      <c r="C18" s="27"/>
      <c r="D18" s="27">
        <v>462750.61</v>
      </c>
      <c r="E18" s="27">
        <f t="shared" si="0"/>
        <v>462750.61</v>
      </c>
      <c r="F18" s="27">
        <v>462750.02</v>
      </c>
    </row>
    <row r="19" spans="2:6" ht="18" customHeight="1" x14ac:dyDescent="0.25">
      <c r="B19" s="7" t="s">
        <v>33</v>
      </c>
      <c r="C19" s="27">
        <v>1035819</v>
      </c>
      <c r="D19" s="27">
        <v>-226118.04</v>
      </c>
      <c r="E19" s="27">
        <f t="shared" si="0"/>
        <v>809700.96</v>
      </c>
      <c r="F19" s="27">
        <v>808688.2</v>
      </c>
    </row>
    <row r="20" spans="2:6" ht="18" customHeight="1" x14ac:dyDescent="0.25">
      <c r="B20" s="8" t="s">
        <v>34</v>
      </c>
      <c r="C20" s="27">
        <v>508050</v>
      </c>
      <c r="D20" s="27">
        <v>-25051.9</v>
      </c>
      <c r="E20" s="27">
        <f t="shared" si="0"/>
        <v>482998.1</v>
      </c>
      <c r="F20" s="27">
        <v>481127.32</v>
      </c>
    </row>
    <row r="21" spans="2:6" ht="18" customHeight="1" thickBot="1" x14ac:dyDescent="0.3">
      <c r="B21" s="23" t="s">
        <v>35</v>
      </c>
      <c r="C21" s="28">
        <v>253195</v>
      </c>
      <c r="D21" s="27">
        <v>178790.48</v>
      </c>
      <c r="E21" s="27">
        <f t="shared" si="0"/>
        <v>431985.48</v>
      </c>
      <c r="F21" s="28">
        <v>431985.48</v>
      </c>
    </row>
    <row r="22" spans="2:6" ht="18" customHeight="1" x14ac:dyDescent="0.2">
      <c r="B22" s="50" t="s">
        <v>29</v>
      </c>
      <c r="C22" s="40">
        <f>C24+C29+C31+C37+C40+C43</f>
        <v>26063306</v>
      </c>
      <c r="D22" s="40">
        <f t="shared" ref="D22:F22" si="1">D24+D29+D31+D37+D40+D43</f>
        <v>-1466877.1</v>
      </c>
      <c r="E22" s="40">
        <f t="shared" si="1"/>
        <v>24596428.900000006</v>
      </c>
      <c r="F22" s="40">
        <f t="shared" si="1"/>
        <v>24596428.900000006</v>
      </c>
    </row>
    <row r="23" spans="2:6" ht="18" customHeight="1" thickBot="1" x14ac:dyDescent="0.25">
      <c r="B23" s="51"/>
      <c r="C23" s="41"/>
      <c r="D23" s="41"/>
      <c r="E23" s="41"/>
      <c r="F23" s="41"/>
    </row>
    <row r="24" spans="2:6" ht="18" customHeight="1" x14ac:dyDescent="0.25">
      <c r="B24" s="6" t="s">
        <v>11</v>
      </c>
      <c r="C24" s="19">
        <f>SUM(C25:C28)</f>
        <v>1591144</v>
      </c>
      <c r="D24" s="19">
        <f>SUM(D25:D28)</f>
        <v>145397.44000000003</v>
      </c>
      <c r="E24" s="19">
        <f>SUM(E25:E28)</f>
        <v>1736541.4399999997</v>
      </c>
      <c r="F24" s="19">
        <f>SUM(F25:F28)</f>
        <v>1736541.4399999997</v>
      </c>
    </row>
    <row r="25" spans="2:6" ht="18" customHeight="1" x14ac:dyDescent="0.25">
      <c r="B25" s="7" t="s">
        <v>5</v>
      </c>
      <c r="C25" s="20">
        <v>500065</v>
      </c>
      <c r="D25" s="20">
        <v>16717.650000000001</v>
      </c>
      <c r="E25" s="20">
        <f>C25+D25</f>
        <v>516782.65</v>
      </c>
      <c r="F25" s="20">
        <v>516782.65</v>
      </c>
    </row>
    <row r="26" spans="2:6" ht="18" customHeight="1" x14ac:dyDescent="0.25">
      <c r="B26" s="7" t="s">
        <v>6</v>
      </c>
      <c r="C26" s="20">
        <v>800415</v>
      </c>
      <c r="D26" s="20">
        <v>279818.38</v>
      </c>
      <c r="E26" s="20">
        <f>C26+D26</f>
        <v>1080233.3799999999</v>
      </c>
      <c r="F26" s="20">
        <v>1080233.3799999999</v>
      </c>
    </row>
    <row r="27" spans="2:6" ht="18" customHeight="1" x14ac:dyDescent="0.25">
      <c r="B27" s="7" t="s">
        <v>7</v>
      </c>
      <c r="C27" s="20">
        <v>287964</v>
      </c>
      <c r="D27" s="20">
        <v>-150150.01999999999</v>
      </c>
      <c r="E27" s="20">
        <f>C27+D27</f>
        <v>137813.98000000001</v>
      </c>
      <c r="F27" s="20">
        <v>137813.98000000001</v>
      </c>
    </row>
    <row r="28" spans="2:6" ht="18" customHeight="1" x14ac:dyDescent="0.25">
      <c r="B28" s="8" t="s">
        <v>8</v>
      </c>
      <c r="C28" s="20">
        <v>2700</v>
      </c>
      <c r="D28" s="20">
        <v>-988.57</v>
      </c>
      <c r="E28" s="20">
        <f>C28+D28</f>
        <v>1711.4299999999998</v>
      </c>
      <c r="F28" s="20">
        <v>1711.43</v>
      </c>
    </row>
    <row r="29" spans="2:6" ht="18" customHeight="1" x14ac:dyDescent="0.25">
      <c r="B29" s="9" t="s">
        <v>12</v>
      </c>
      <c r="C29" s="5">
        <f>SUM(C30)</f>
        <v>23124250</v>
      </c>
      <c r="D29" s="5">
        <f>SUM(D30)</f>
        <v>-1716601.31</v>
      </c>
      <c r="E29" s="5">
        <f>SUM(E30)</f>
        <v>21407648.690000001</v>
      </c>
      <c r="F29" s="5">
        <f>SUM(F30)</f>
        <v>21407648.690000001</v>
      </c>
    </row>
    <row r="30" spans="2:6" ht="18" customHeight="1" x14ac:dyDescent="0.25">
      <c r="B30" s="10" t="s">
        <v>16</v>
      </c>
      <c r="C30" s="20">
        <v>23124250</v>
      </c>
      <c r="D30" s="20">
        <v>-1716601.31</v>
      </c>
      <c r="E30" s="20">
        <f>C30+D30</f>
        <v>21407648.690000001</v>
      </c>
      <c r="F30" s="20">
        <v>21407648.690000001</v>
      </c>
    </row>
    <row r="31" spans="2:6" ht="18" customHeight="1" x14ac:dyDescent="0.25">
      <c r="B31" s="11" t="s">
        <v>21</v>
      </c>
      <c r="C31" s="21">
        <f>SUM(C32:C36)</f>
        <v>585245</v>
      </c>
      <c r="D31" s="21">
        <f>SUM(D32:D36)</f>
        <v>-59373.069999999992</v>
      </c>
      <c r="E31" s="21">
        <f>SUM(E32:E36)</f>
        <v>525871.93000000005</v>
      </c>
      <c r="F31" s="21">
        <f>SUM(F32:F36)</f>
        <v>525871.93000000005</v>
      </c>
    </row>
    <row r="32" spans="2:6" ht="18" customHeight="1" x14ac:dyDescent="0.25">
      <c r="B32" s="8" t="s">
        <v>20</v>
      </c>
      <c r="C32" s="20">
        <v>35345</v>
      </c>
      <c r="D32" s="20">
        <v>13281.62</v>
      </c>
      <c r="E32" s="20">
        <f>C32+D32</f>
        <v>48626.62</v>
      </c>
      <c r="F32" s="20">
        <v>48626.62</v>
      </c>
    </row>
    <row r="33" spans="2:6" ht="18" customHeight="1" x14ac:dyDescent="0.25">
      <c r="B33" s="8" t="s">
        <v>30</v>
      </c>
      <c r="C33" s="20">
        <v>28820</v>
      </c>
      <c r="D33" s="20">
        <v>32316.65</v>
      </c>
      <c r="E33" s="20">
        <f>C33+D33</f>
        <v>61136.65</v>
      </c>
      <c r="F33" s="20">
        <v>61136.65</v>
      </c>
    </row>
    <row r="34" spans="2:6" ht="18" customHeight="1" x14ac:dyDescent="0.25">
      <c r="B34" s="8" t="s">
        <v>19</v>
      </c>
      <c r="C34" s="20">
        <f>104500+21750</f>
        <v>126250</v>
      </c>
      <c r="D34" s="20">
        <v>-12794.18</v>
      </c>
      <c r="E34" s="20">
        <f>C34+D34</f>
        <v>113455.82</v>
      </c>
      <c r="F34" s="20">
        <v>113455.82</v>
      </c>
    </row>
    <row r="35" spans="2:6" ht="18" customHeight="1" x14ac:dyDescent="0.25">
      <c r="B35" s="8" t="s">
        <v>17</v>
      </c>
      <c r="C35" s="20">
        <v>326045</v>
      </c>
      <c r="D35" s="20">
        <v>-25813.24</v>
      </c>
      <c r="E35" s="20">
        <f>C35+D35</f>
        <v>300231.76</v>
      </c>
      <c r="F35" s="20">
        <v>300231.76</v>
      </c>
    </row>
    <row r="36" spans="2:6" ht="18" customHeight="1" x14ac:dyDescent="0.25">
      <c r="B36" s="8" t="s">
        <v>18</v>
      </c>
      <c r="C36" s="20">
        <v>68785</v>
      </c>
      <c r="D36" s="20">
        <v>-66363.92</v>
      </c>
      <c r="E36" s="20">
        <f>C36+D36</f>
        <v>2421.0800000000017</v>
      </c>
      <c r="F36" s="20">
        <v>2421.08</v>
      </c>
    </row>
    <row r="37" spans="2:6" ht="18" customHeight="1" x14ac:dyDescent="0.25">
      <c r="B37" s="11" t="s">
        <v>26</v>
      </c>
      <c r="C37" s="21">
        <f>SUM(C38:C39)</f>
        <v>332875</v>
      </c>
      <c r="D37" s="21">
        <f>SUM(D38:D39)</f>
        <v>-31710.58</v>
      </c>
      <c r="E37" s="21">
        <f>SUM(E38:E39)</f>
        <v>301164.42</v>
      </c>
      <c r="F37" s="21">
        <f>SUM(F38:F39)</f>
        <v>301164.42</v>
      </c>
    </row>
    <row r="38" spans="2:6" ht="18" customHeight="1" x14ac:dyDescent="0.25">
      <c r="B38" s="8" t="s">
        <v>27</v>
      </c>
      <c r="C38" s="20">
        <v>114695</v>
      </c>
      <c r="D38" s="20">
        <v>-41048.39</v>
      </c>
      <c r="E38" s="20">
        <f>C38+D38</f>
        <v>73646.61</v>
      </c>
      <c r="F38" s="20">
        <v>73646.61</v>
      </c>
    </row>
    <row r="39" spans="2:6" ht="18" customHeight="1" x14ac:dyDescent="0.25">
      <c r="B39" s="8" t="s">
        <v>28</v>
      </c>
      <c r="C39" s="20">
        <v>218180</v>
      </c>
      <c r="D39" s="20">
        <v>9337.81</v>
      </c>
      <c r="E39" s="20">
        <f>C39+D39</f>
        <v>227517.81</v>
      </c>
      <c r="F39" s="20">
        <v>227517.81</v>
      </c>
    </row>
    <row r="40" spans="2:6" ht="18" customHeight="1" x14ac:dyDescent="0.25">
      <c r="B40" s="11" t="s">
        <v>13</v>
      </c>
      <c r="C40" s="21">
        <f>SUM(C41:C42)</f>
        <v>219172</v>
      </c>
      <c r="D40" s="21">
        <f>SUM(D41:D42)</f>
        <v>-24355.200000000001</v>
      </c>
      <c r="E40" s="21">
        <f>SUM(E41:E42)</f>
        <v>194816.8</v>
      </c>
      <c r="F40" s="21">
        <f>SUM(F41:F42)</f>
        <v>194816.8</v>
      </c>
    </row>
    <row r="41" spans="2:6" ht="18" customHeight="1" x14ac:dyDescent="0.25">
      <c r="B41" s="8" t="s">
        <v>9</v>
      </c>
      <c r="C41" s="20">
        <v>69300</v>
      </c>
      <c r="D41" s="20">
        <v>-7700</v>
      </c>
      <c r="E41" s="20">
        <f>C41+D41</f>
        <v>61600</v>
      </c>
      <c r="F41" s="20">
        <v>61600</v>
      </c>
    </row>
    <row r="42" spans="2:6" ht="18" customHeight="1" x14ac:dyDescent="0.25">
      <c r="B42" s="8" t="s">
        <v>10</v>
      </c>
      <c r="C42" s="20">
        <v>149872</v>
      </c>
      <c r="D42" s="20">
        <v>-16655.2</v>
      </c>
      <c r="E42" s="20">
        <f>C42+D42</f>
        <v>133216.79999999999</v>
      </c>
      <c r="F42" s="20">
        <v>133216.79999999999</v>
      </c>
    </row>
    <row r="43" spans="2:6" ht="18" customHeight="1" thickBot="1" x14ac:dyDescent="0.3">
      <c r="B43" s="15" t="s">
        <v>14</v>
      </c>
      <c r="C43" s="22">
        <v>210620</v>
      </c>
      <c r="D43" s="22">
        <v>219765.62</v>
      </c>
      <c r="E43" s="22">
        <v>430385.62</v>
      </c>
      <c r="F43" s="22">
        <v>430385.62</v>
      </c>
    </row>
    <row r="44" spans="2:6" ht="30.75" customHeight="1" thickBot="1" x14ac:dyDescent="0.35">
      <c r="B44" s="12" t="s">
        <v>22</v>
      </c>
      <c r="C44" s="26">
        <f>SUM(C45:C47)</f>
        <v>168830</v>
      </c>
      <c r="D44" s="26">
        <f>SUM(D45:D47)</f>
        <v>228799.2</v>
      </c>
      <c r="E44" s="26">
        <f>SUM(E45:E47)</f>
        <v>397629.2</v>
      </c>
      <c r="F44" s="26">
        <f>SUM(F45:F47)</f>
        <v>397629.2</v>
      </c>
    </row>
    <row r="45" spans="2:6" ht="18" customHeight="1" x14ac:dyDescent="0.25">
      <c r="B45" s="16" t="s">
        <v>15</v>
      </c>
      <c r="C45" s="29">
        <v>135745</v>
      </c>
      <c r="D45" s="29">
        <v>58780.800000000003</v>
      </c>
      <c r="E45" s="29">
        <f>C45+D45</f>
        <v>194525.8</v>
      </c>
      <c r="F45" s="29">
        <v>194525.8</v>
      </c>
    </row>
    <row r="46" spans="2:6" ht="18" customHeight="1" x14ac:dyDescent="0.25">
      <c r="B46" s="16" t="s">
        <v>37</v>
      </c>
      <c r="C46" s="4"/>
      <c r="D46" s="4">
        <v>115204.35</v>
      </c>
      <c r="E46" s="4">
        <f>C46+D46</f>
        <v>115204.35</v>
      </c>
      <c r="F46" s="4">
        <v>115204.35</v>
      </c>
    </row>
    <row r="47" spans="2:6" ht="18" customHeight="1" thickBot="1" x14ac:dyDescent="0.3">
      <c r="B47" s="17" t="s">
        <v>23</v>
      </c>
      <c r="C47" s="30">
        <v>33085</v>
      </c>
      <c r="D47" s="30">
        <v>54814.05</v>
      </c>
      <c r="E47" s="30">
        <f>C47++D47</f>
        <v>87899.05</v>
      </c>
      <c r="F47" s="30">
        <v>87899.05</v>
      </c>
    </row>
    <row r="48" spans="2:6" ht="30.75" customHeight="1" thickBot="1" x14ac:dyDescent="0.35">
      <c r="B48" s="12" t="s">
        <v>24</v>
      </c>
      <c r="C48" s="26">
        <f>SUM(C49)</f>
        <v>2600</v>
      </c>
      <c r="D48" s="26">
        <f>SUM(D49)</f>
        <v>2854.79</v>
      </c>
      <c r="E48" s="26">
        <f>SUM(E49)</f>
        <v>5454.79</v>
      </c>
      <c r="F48" s="26">
        <f>SUM(F49)</f>
        <v>5454.79</v>
      </c>
    </row>
    <row r="49" spans="2:6" ht="21.75" customHeight="1" thickBot="1" x14ac:dyDescent="0.3">
      <c r="B49" s="18" t="s">
        <v>25</v>
      </c>
      <c r="C49" s="30">
        <v>2600</v>
      </c>
      <c r="D49" s="30">
        <v>2854.79</v>
      </c>
      <c r="E49" s="30">
        <f>C49+D49</f>
        <v>5454.79</v>
      </c>
      <c r="F49" s="30">
        <v>5454.79</v>
      </c>
    </row>
    <row r="50" spans="2:6" ht="30.75" customHeight="1" thickBot="1" x14ac:dyDescent="0.35">
      <c r="B50" s="12" t="s">
        <v>38</v>
      </c>
      <c r="C50" s="26">
        <f>SUM(C51:C54)</f>
        <v>16500</v>
      </c>
      <c r="D50" s="26">
        <f>SUM(D51:D54)</f>
        <v>94935.040000000008</v>
      </c>
      <c r="E50" s="26">
        <f>SUM(E51:E54)</f>
        <v>111435.04000000001</v>
      </c>
      <c r="F50" s="26">
        <f>SUM(F51:F54)</f>
        <v>111435.04000000001</v>
      </c>
    </row>
    <row r="51" spans="2:6" ht="21.75" customHeight="1" x14ac:dyDescent="0.25">
      <c r="B51" s="16" t="s">
        <v>54</v>
      </c>
      <c r="C51" s="24">
        <v>3500</v>
      </c>
      <c r="D51" s="24">
        <f>3587+30795.32</f>
        <v>34382.32</v>
      </c>
      <c r="E51" s="24">
        <f>C51+D51</f>
        <v>37882.32</v>
      </c>
      <c r="F51" s="24">
        <f>7087+30795.32</f>
        <v>37882.32</v>
      </c>
    </row>
    <row r="52" spans="2:6" ht="21.75" customHeight="1" x14ac:dyDescent="0.25">
      <c r="B52" s="25" t="s">
        <v>45</v>
      </c>
      <c r="C52" s="29">
        <v>0</v>
      </c>
      <c r="D52" s="29">
        <v>5777.47</v>
      </c>
      <c r="E52" s="29">
        <f>C52+D52</f>
        <v>5777.47</v>
      </c>
      <c r="F52" s="29">
        <v>5777.47</v>
      </c>
    </row>
    <row r="53" spans="2:6" ht="21.75" customHeight="1" x14ac:dyDescent="0.25">
      <c r="B53" s="25" t="s">
        <v>43</v>
      </c>
      <c r="C53" s="4">
        <v>1000</v>
      </c>
      <c r="D53" s="4">
        <v>66775.25</v>
      </c>
      <c r="E53" s="4">
        <f>C53+D53</f>
        <v>67775.25</v>
      </c>
      <c r="F53" s="4">
        <v>67775.25</v>
      </c>
    </row>
    <row r="54" spans="2:6" ht="21.75" customHeight="1" thickBot="1" x14ac:dyDescent="0.3">
      <c r="B54" s="16" t="s">
        <v>39</v>
      </c>
      <c r="C54" s="30">
        <v>12000</v>
      </c>
      <c r="D54" s="30">
        <v>-12000</v>
      </c>
      <c r="E54" s="30">
        <f>C54+D54</f>
        <v>0</v>
      </c>
      <c r="F54" s="30"/>
    </row>
    <row r="55" spans="2:6" ht="36" customHeight="1" thickBot="1" x14ac:dyDescent="0.35">
      <c r="B55" s="13" t="s">
        <v>3</v>
      </c>
      <c r="C55" s="3">
        <f>SUM(C14+C22+C44+C48+C50)</f>
        <v>39232861</v>
      </c>
      <c r="D55" s="3">
        <f>SUM(D14+D22+D44+D48+D50)</f>
        <v>-2365314.63</v>
      </c>
      <c r="E55" s="3">
        <f>SUM(E14+E22+E44+E48+E50)</f>
        <v>36867546.370000005</v>
      </c>
      <c r="F55" s="3">
        <f>SUM(F14+F22+F44+F48+F50)</f>
        <v>36864090.560000002</v>
      </c>
    </row>
  </sheetData>
  <mergeCells count="17">
    <mergeCell ref="B22:B23"/>
    <mergeCell ref="C22:C23"/>
    <mergeCell ref="D22:D23"/>
    <mergeCell ref="E22:E23"/>
    <mergeCell ref="F22:F23"/>
    <mergeCell ref="B14:B15"/>
    <mergeCell ref="C14:C15"/>
    <mergeCell ref="D14:D15"/>
    <mergeCell ref="E14:E15"/>
    <mergeCell ref="F14:F15"/>
    <mergeCell ref="B7:C7"/>
    <mergeCell ref="B11:B13"/>
    <mergeCell ref="C11:C13"/>
    <mergeCell ref="D11:D13"/>
    <mergeCell ref="E11:E13"/>
    <mergeCell ref="E7:F7"/>
    <mergeCell ref="F11:F13"/>
  </mergeCells>
  <pageMargins left="0.39370078740157483" right="0" top="0" bottom="0" header="0" footer="0"/>
  <pageSetup scale="60" orientation="portrait" r:id="rId1"/>
  <headerFooter alignWithMargins="0"/>
  <ignoredErrors>
    <ignoredError sqref="C40" formulaRange="1"/>
    <ignoredError sqref="E29 E31 E37 E50" formula="1"/>
    <ignoredError sqref="E4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 ENERO</vt:lpstr>
      <vt:lpstr>A MARZO</vt:lpstr>
      <vt:lpstr>A JUNIO</vt:lpstr>
      <vt:lpstr>A SEPT.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MJSP</cp:lastModifiedBy>
  <cp:lastPrinted>2016-12-13T15:25:27Z</cp:lastPrinted>
  <dcterms:created xsi:type="dcterms:W3CDTF">2000-01-19T14:17:28Z</dcterms:created>
  <dcterms:modified xsi:type="dcterms:W3CDTF">2017-01-19T18:21:24Z</dcterms:modified>
</cp:coreProperties>
</file>