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5" yWindow="105" windowWidth="9720" windowHeight="6030" firstSheet="1" activeTab="1"/>
  </bookViews>
  <sheets>
    <sheet name="FONDO GENERAL MENSUAL" sheetId="3" r:id="rId1"/>
    <sheet name="A MARZO" sheetId="4" r:id="rId2"/>
    <sheet name="A JUNIO" sheetId="6" r:id="rId3"/>
    <sheet name="A SEPTIEMBRE" sheetId="7" r:id="rId4"/>
  </sheets>
  <calcPr calcId="144525"/>
</workbook>
</file>

<file path=xl/calcChain.xml><?xml version="1.0" encoding="utf-8"?>
<calcChain xmlns="http://schemas.openxmlformats.org/spreadsheetml/2006/main">
  <c r="D30" i="7" l="1"/>
  <c r="F30" i="7"/>
  <c r="E27" i="7"/>
  <c r="E30" i="7" s="1"/>
  <c r="E23" i="7"/>
  <c r="F26" i="7"/>
  <c r="E26" i="7"/>
  <c r="D26" i="7"/>
  <c r="E22" i="7"/>
  <c r="E25" i="7"/>
  <c r="F21" i="7"/>
  <c r="E21" i="7"/>
  <c r="E18" i="7"/>
  <c r="E19" i="7"/>
  <c r="E15" i="7"/>
  <c r="E17" i="7" s="1"/>
  <c r="F14" i="7"/>
  <c r="E11" i="7"/>
  <c r="E14" i="7" s="1"/>
  <c r="E35" i="7" s="1"/>
  <c r="E13" i="7"/>
  <c r="E31" i="6"/>
  <c r="F28" i="6"/>
  <c r="E28" i="6"/>
  <c r="C28" i="6"/>
  <c r="E25" i="6"/>
  <c r="E26" i="6"/>
  <c r="E22" i="6"/>
  <c r="E23" i="6"/>
  <c r="E24" i="6" s="1"/>
  <c r="F20" i="6"/>
  <c r="E17" i="6"/>
  <c r="E18" i="6"/>
  <c r="E16" i="6"/>
  <c r="E14" i="6"/>
  <c r="E10" i="6"/>
  <c r="E13" i="6" s="1"/>
  <c r="F19" i="4"/>
  <c r="E15" i="4"/>
  <c r="E12" i="4"/>
  <c r="E11" i="4"/>
  <c r="E8" i="4"/>
  <c r="E10" i="4" s="1"/>
  <c r="D34" i="7"/>
  <c r="C34" i="7"/>
  <c r="C30" i="7"/>
  <c r="C26" i="7"/>
  <c r="D21" i="7"/>
  <c r="C21" i="7"/>
  <c r="D17" i="7"/>
  <c r="C17" i="7"/>
  <c r="D14" i="7"/>
  <c r="C14" i="7"/>
  <c r="D32" i="6"/>
  <c r="C32" i="6"/>
  <c r="D28" i="6"/>
  <c r="D24" i="6"/>
  <c r="C24" i="6"/>
  <c r="D20" i="6"/>
  <c r="C20" i="6"/>
  <c r="D16" i="6"/>
  <c r="C16" i="6"/>
  <c r="D13" i="6"/>
  <c r="C13" i="6"/>
  <c r="E12" i="6"/>
  <c r="B51" i="3"/>
  <c r="E52" i="3"/>
  <c r="B34" i="3"/>
  <c r="D18" i="4"/>
  <c r="D19" i="4" s="1"/>
  <c r="C18" i="4"/>
  <c r="C19" i="4" s="1"/>
  <c r="D14" i="4"/>
  <c r="C14" i="4"/>
  <c r="D10" i="4"/>
  <c r="C10" i="4"/>
  <c r="D45" i="3"/>
  <c r="B45" i="3"/>
  <c r="E18" i="3"/>
  <c r="B31" i="3"/>
  <c r="C51" i="3"/>
  <c r="D41" i="3"/>
  <c r="E55" i="3"/>
  <c r="D14" i="3"/>
  <c r="D24" i="3"/>
  <c r="E25" i="3"/>
  <c r="C31" i="3"/>
  <c r="D31" i="3"/>
  <c r="D38" i="3"/>
  <c r="E54" i="3"/>
  <c r="E53" i="3"/>
  <c r="E50" i="3"/>
  <c r="E47" i="3"/>
  <c r="E46" i="3"/>
  <c r="E43" i="3"/>
  <c r="E42" i="3"/>
  <c r="E40" i="3"/>
  <c r="E39" i="3"/>
  <c r="E37" i="3"/>
  <c r="E36" i="3"/>
  <c r="E35" i="3"/>
  <c r="E33" i="3"/>
  <c r="E32" i="3"/>
  <c r="E30" i="3"/>
  <c r="E28" i="3"/>
  <c r="E27" i="3"/>
  <c r="E26" i="3"/>
  <c r="E21" i="3"/>
  <c r="E20" i="3"/>
  <c r="E19" i="3"/>
  <c r="E17" i="3"/>
  <c r="E16" i="3"/>
  <c r="E44" i="3"/>
  <c r="B41" i="3"/>
  <c r="E48" i="3"/>
  <c r="C45" i="3"/>
  <c r="C49" i="3"/>
  <c r="C41" i="3"/>
  <c r="C38" i="3"/>
  <c r="C29" i="3"/>
  <c r="C24" i="3"/>
  <c r="C14" i="3"/>
  <c r="B38" i="3"/>
  <c r="B24" i="3"/>
  <c r="B29" i="3"/>
  <c r="B14" i="3"/>
  <c r="B49" i="3"/>
  <c r="E18" i="4" l="1"/>
  <c r="E19" i="4" s="1"/>
  <c r="E20" i="6"/>
  <c r="D35" i="7"/>
  <c r="C35" i="7"/>
  <c r="C33" i="6"/>
  <c r="D33" i="6"/>
  <c r="E33" i="6"/>
  <c r="D22" i="3"/>
  <c r="D56" i="3" s="1"/>
  <c r="E41" i="3"/>
  <c r="E49" i="3"/>
  <c r="E51" i="3"/>
  <c r="E31" i="3"/>
  <c r="E29" i="3"/>
  <c r="E14" i="3"/>
  <c r="E45" i="3"/>
  <c r="E38" i="3"/>
  <c r="E34" i="3"/>
  <c r="C22" i="3"/>
  <c r="C56" i="3" s="1"/>
  <c r="B22" i="3"/>
  <c r="B56" i="3" s="1"/>
  <c r="E24" i="3"/>
  <c r="F35" i="7" l="1"/>
  <c r="F33" i="6"/>
  <c r="E22" i="3"/>
  <c r="E56" i="3" s="1"/>
</calcChain>
</file>

<file path=xl/sharedStrings.xml><?xml version="1.0" encoding="utf-8"?>
<sst xmlns="http://schemas.openxmlformats.org/spreadsheetml/2006/main" count="156" uniqueCount="83">
  <si>
    <t>OBJETOS ESPECIFICOS</t>
  </si>
  <si>
    <t>UNIDAD PRESUPUESTARIA: 06 - ADMINISTRACION DEL SISTEMA PENITENCIARIO</t>
  </si>
  <si>
    <t>LINEA DE TRABAJO: 01 - RECLUSION Y REHABILITACION</t>
  </si>
  <si>
    <t>UNIDAD SECUNDARIA FINANCIERA</t>
  </si>
  <si>
    <t>AREA DE PRESUPUESTO</t>
  </si>
  <si>
    <t>TOTAL GENERAL</t>
  </si>
  <si>
    <t>RUBRO 51 - REMUNERACIONES</t>
  </si>
  <si>
    <t xml:space="preserve">          * Servicios de Energía Eléctrica</t>
  </si>
  <si>
    <t xml:space="preserve">          * Servicios de Agua potable</t>
  </si>
  <si>
    <t xml:space="preserve">          * Servicios de Telecomunicaciones</t>
  </si>
  <si>
    <t xml:space="preserve">          * Servicios de Correos</t>
  </si>
  <si>
    <t xml:space="preserve">          * Arrendamiento de Bienes Muebles</t>
  </si>
  <si>
    <t xml:space="preserve">          * Arrendamiento de Bienes Inmuebles</t>
  </si>
  <si>
    <t>SERVICIOS BASICOS</t>
  </si>
  <si>
    <t>SERVICIOS DE ALIMENTACION</t>
  </si>
  <si>
    <t>ARRENDAMIENTOS DIVERSOS</t>
  </si>
  <si>
    <t>OTROS</t>
  </si>
  <si>
    <t>FONDO GENERAL</t>
  </si>
  <si>
    <t xml:space="preserve">          *Impuestos Municipales y desechos sólidos de los Centros Penales</t>
  </si>
  <si>
    <t>Alimentación de Internos</t>
  </si>
  <si>
    <t xml:space="preserve">          * Adquisición de Combustible y Lubricantes</t>
  </si>
  <si>
    <t xml:space="preserve">          * Adquisición de  Material Informático</t>
  </si>
  <si>
    <t xml:space="preserve">          * Adquisición de Medicamentos y Material Médico-Quirúrgico</t>
  </si>
  <si>
    <t xml:space="preserve">          * Adquisición de Agua Purificada para las Unidades y C.P.</t>
  </si>
  <si>
    <t xml:space="preserve">          * Servicio de Transporte de población interna y otras actividades</t>
  </si>
  <si>
    <t>ADQUISICIONES NECESARIAS</t>
  </si>
  <si>
    <t>RUBRO 55-GASTOS FINANCIEROS Y OTROS</t>
  </si>
  <si>
    <t xml:space="preserve">          *Pólizas de Seguros de la Flota Vehicular</t>
  </si>
  <si>
    <t>RUBRO 56-TRANSFERENCIAS CORRIENTES</t>
  </si>
  <si>
    <t xml:space="preserve">          *Subsidios por Gastos Funerales a familiares de empleados fallecidos</t>
  </si>
  <si>
    <t>MANTENIMIENTOS PREVENTIVOS Y CORRECTIVOS</t>
  </si>
  <si>
    <t xml:space="preserve">          * Mantenimiento de bienes muebles</t>
  </si>
  <si>
    <t xml:space="preserve">          * Mantenimiento de Vehiculos</t>
  </si>
  <si>
    <t>RUBRO 54-ADQUISICIONES DE BIENES Y SERVICIOS</t>
  </si>
  <si>
    <t xml:space="preserve">          * Adquisición de Papel Bond</t>
  </si>
  <si>
    <t xml:space="preserve">          * Salarios</t>
  </si>
  <si>
    <t xml:space="preserve">          * Aguinaldos</t>
  </si>
  <si>
    <t xml:space="preserve">          * Aportaciones ISSS</t>
  </si>
  <si>
    <t xml:space="preserve">          * Aportaciones AFP´S</t>
  </si>
  <si>
    <t xml:space="preserve">          * Indemnizaciones de ex-empleados que interponen demandas</t>
  </si>
  <si>
    <t>PROGRAMADO EN EL MES (MODIFICADO)</t>
  </si>
  <si>
    <t>COMPROMETIDO</t>
  </si>
  <si>
    <t>DISPONIBLE</t>
  </si>
  <si>
    <t>DIRECCION GENERAL DE CENTROS PENALES</t>
  </si>
  <si>
    <t xml:space="preserve">          *Multas o recargos por pagos extemporaneos</t>
  </si>
  <si>
    <t>RUBRO 61-INVERSIONES EN ACTIVOS FIJOS</t>
  </si>
  <si>
    <t xml:space="preserve">          *Adquisición de Impresores</t>
  </si>
  <si>
    <t xml:space="preserve">          *Herramientas y Repuestos Principales</t>
  </si>
  <si>
    <t>DEVENGADO</t>
  </si>
  <si>
    <t xml:space="preserve"> </t>
  </si>
  <si>
    <t xml:space="preserve">          *Derechos de Propiedad Intelectual</t>
  </si>
  <si>
    <t xml:space="preserve">          * Beneficios Adicionales</t>
  </si>
  <si>
    <t>CODIGO Y NOMBRE DEL PROYECTO</t>
  </si>
  <si>
    <t>5748- OBRAS COMPLEMENTARIAS PARA FINALIZACION DEL COMPLEJO PENITENCIARIO DE SEGURIDAD, IZALCO FASE III</t>
  </si>
  <si>
    <t>CONSTRUCCION</t>
  </si>
  <si>
    <t>SUPERVISION</t>
  </si>
  <si>
    <t>EQUIPAMIENTO</t>
  </si>
  <si>
    <t xml:space="preserve">TOTAL </t>
  </si>
  <si>
    <t>5896- ADQUISICION DE UN SISTEMA DE BRAZALETES ELECTRONICOS</t>
  </si>
  <si>
    <t>5897- AMPLIACION DE CENTRO PENAL DE IZALCO, FASE II</t>
  </si>
  <si>
    <t>TOTALES</t>
  </si>
  <si>
    <t>EJECUCION MENSUAL/MARZO-2016</t>
  </si>
  <si>
    <t xml:space="preserve">          *Adquisición de Mobiliarios </t>
  </si>
  <si>
    <t>5904 - GRANJA PENITENCIARIA, SANTA ANA</t>
  </si>
  <si>
    <t>5903 - GRANJA PENITENCIARIA, IZALCO-SONSONATE</t>
  </si>
  <si>
    <t>5899 - GRANJA PENITENCIARIA, ZACATECOLUCA, LA PAZ</t>
  </si>
  <si>
    <t xml:space="preserve">A MARZO </t>
  </si>
  <si>
    <t>DETALLE DE PRESUPUESTO VOTADO, MODIFICADO Y EJECUTADO/2016</t>
  </si>
  <si>
    <t>PROYECTOS FINANCIADOS CON BCIE-2102 Y 2139</t>
  </si>
  <si>
    <t>PRESUPUESTO VOTADO</t>
  </si>
  <si>
    <t>MODIFICACIONES PRESUPUESTARIAS</t>
  </si>
  <si>
    <t>PRESUPUESTO MODIFICADO</t>
  </si>
  <si>
    <t>PRESUPUESTO EJECUTADO</t>
  </si>
  <si>
    <t>A JUNIO</t>
  </si>
  <si>
    <t>A SEPTIEMBRE</t>
  </si>
  <si>
    <t xml:space="preserve">PERMISOS </t>
  </si>
  <si>
    <t>BIEN O SERVICIO</t>
  </si>
  <si>
    <t xml:space="preserve">61199-EQUIPAMIENTO </t>
  </si>
  <si>
    <t>61699- CONSTRUCCION</t>
  </si>
  <si>
    <t>61608-SUPERVISION</t>
  </si>
  <si>
    <t>61199-EQUIPAMIENTO</t>
  </si>
  <si>
    <t>61699-CONSTRUCCION</t>
  </si>
  <si>
    <t>61199- EQUIPAMIENTO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</si>
</sst>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(&quot;$&quot;* #,##0.00_);_(&quot;$&quot;* \(#,##0.00\);_(&quot;$&quot;* &quot;-&quot;_);_(@_)"/>
    <numFmt numFmtId="165" formatCode="&quot;$&quot;#,##0.00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b/>
      <sz val="9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3"/>
      <name val="Times New Roman"/>
      <family val="1"/>
    </font>
    <font>
      <b/>
      <sz val="14"/>
      <name val="Times New Roman"/>
      <family val="1"/>
    </font>
    <font>
      <b/>
      <sz val="14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20"/>
      <name val="Bookman Old Style"/>
      <family val="1"/>
    </font>
    <font>
      <b/>
      <sz val="18"/>
      <name val="Times New Roman"/>
      <family val="1"/>
    </font>
    <font>
      <b/>
      <sz val="11"/>
      <name val="Times New Roman"/>
      <family val="1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Times New Roman"/>
      <family val="1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gray125"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73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6" fillId="0" borderId="0" xfId="0" applyFont="1"/>
    <xf numFmtId="164" fontId="8" fillId="0" borderId="1" xfId="0" applyNumberFormat="1" applyFont="1" applyBorder="1"/>
    <xf numFmtId="164" fontId="11" fillId="0" borderId="2" xfId="1" applyNumberFormat="1" applyFont="1" applyFill="1" applyBorder="1"/>
    <xf numFmtId="164" fontId="8" fillId="0" borderId="3" xfId="1" applyNumberFormat="1" applyFont="1" applyBorder="1"/>
    <xf numFmtId="164" fontId="9" fillId="0" borderId="3" xfId="0" applyNumberFormat="1" applyFont="1" applyBorder="1" applyAlignment="1">
      <alignment horizontal="center"/>
    </xf>
    <xf numFmtId="0" fontId="7" fillId="0" borderId="4" xfId="0" applyFont="1" applyBorder="1"/>
    <xf numFmtId="0" fontId="8" fillId="0" borderId="3" xfId="0" applyFont="1" applyBorder="1" applyAlignment="1">
      <alignment horizontal="left"/>
    </xf>
    <xf numFmtId="0" fontId="8" fillId="0" borderId="3" xfId="0" applyFont="1" applyBorder="1"/>
    <xf numFmtId="0" fontId="7" fillId="2" borderId="4" xfId="0" applyFont="1" applyFill="1" applyBorder="1"/>
    <xf numFmtId="0" fontId="8" fillId="2" borderId="4" xfId="0" applyFont="1" applyFill="1" applyBorder="1"/>
    <xf numFmtId="0" fontId="7" fillId="0" borderId="3" xfId="0" applyFont="1" applyBorder="1"/>
    <xf numFmtId="0" fontId="13" fillId="0" borderId="0" xfId="0" applyFont="1"/>
    <xf numFmtId="0" fontId="10" fillId="1" borderId="5" xfId="0" applyFont="1" applyFill="1" applyBorder="1" applyAlignment="1">
      <alignment vertical="center" wrapText="1"/>
    </xf>
    <xf numFmtId="0" fontId="15" fillId="3" borderId="5" xfId="0" applyFont="1" applyFill="1" applyBorder="1"/>
    <xf numFmtId="0" fontId="8" fillId="0" borderId="4" xfId="0" applyFont="1" applyBorder="1" applyAlignment="1">
      <alignment horizontal="left"/>
    </xf>
    <xf numFmtId="164" fontId="8" fillId="0" borderId="6" xfId="0" applyNumberFormat="1" applyFont="1" applyBorder="1"/>
    <xf numFmtId="164" fontId="10" fillId="0" borderId="5" xfId="1" applyNumberFormat="1" applyFont="1" applyBorder="1"/>
    <xf numFmtId="164" fontId="8" fillId="0" borderId="7" xfId="1" applyNumberFormat="1" applyFont="1" applyBorder="1"/>
    <xf numFmtId="164" fontId="11" fillId="0" borderId="5" xfId="1" applyNumberFormat="1" applyFont="1" applyFill="1" applyBorder="1"/>
    <xf numFmtId="0" fontId="7" fillId="0" borderId="8" xfId="0" applyFont="1" applyBorder="1"/>
    <xf numFmtId="0" fontId="8" fillId="0" borderId="9" xfId="0" applyFont="1" applyBorder="1"/>
    <xf numFmtId="164" fontId="8" fillId="0" borderId="9" xfId="1" applyNumberFormat="1" applyFont="1" applyBorder="1"/>
    <xf numFmtId="0" fontId="8" fillId="0" borderId="10" xfId="0" applyFont="1" applyBorder="1"/>
    <xf numFmtId="0" fontId="8" fillId="0" borderId="7" xfId="0" applyFont="1" applyBorder="1"/>
    <xf numFmtId="164" fontId="7" fillId="0" borderId="11" xfId="0" applyNumberFormat="1" applyFont="1" applyBorder="1"/>
    <xf numFmtId="164" fontId="8" fillId="0" borderId="4" xfId="0" applyNumberFormat="1" applyFont="1" applyBorder="1"/>
    <xf numFmtId="164" fontId="7" fillId="0" borderId="4" xfId="0" applyNumberFormat="1" applyFont="1" applyBorder="1"/>
    <xf numFmtId="164" fontId="7" fillId="0" borderId="12" xfId="0" applyNumberFormat="1" applyFont="1" applyBorder="1"/>
    <xf numFmtId="164" fontId="8" fillId="0" borderId="12" xfId="0" applyNumberFormat="1" applyFont="1" applyBorder="1"/>
    <xf numFmtId="0" fontId="8" fillId="0" borderId="13" xfId="0" applyFont="1" applyBorder="1"/>
    <xf numFmtId="164" fontId="8" fillId="0" borderId="14" xfId="0" applyNumberFormat="1" applyFont="1" applyBorder="1"/>
    <xf numFmtId="164" fontId="8" fillId="0" borderId="15" xfId="0" applyNumberFormat="1" applyFont="1" applyBorder="1"/>
    <xf numFmtId="164" fontId="8" fillId="0" borderId="16" xfId="0" applyNumberFormat="1" applyFont="1" applyBorder="1"/>
    <xf numFmtId="164" fontId="10" fillId="0" borderId="2" xfId="0" applyNumberFormat="1" applyFont="1" applyBorder="1"/>
    <xf numFmtId="164" fontId="7" fillId="0" borderId="16" xfId="0" applyNumberFormat="1" applyFont="1" applyBorder="1"/>
    <xf numFmtId="164" fontId="8" fillId="0" borderId="7" xfId="0" applyNumberFormat="1" applyFont="1" applyBorder="1"/>
    <xf numFmtId="0" fontId="13" fillId="0" borderId="0" xfId="0" applyFont="1" applyFill="1" applyBorder="1"/>
    <xf numFmtId="0" fontId="5" fillId="0" borderId="0" xfId="0" applyFont="1"/>
    <xf numFmtId="0" fontId="14" fillId="0" borderId="0" xfId="0" applyFont="1" applyAlignment="1">
      <alignment horizontal="center"/>
    </xf>
    <xf numFmtId="0" fontId="8" fillId="0" borderId="21" xfId="0" applyFont="1" applyBorder="1"/>
    <xf numFmtId="164" fontId="8" fillId="0" borderId="21" xfId="1" applyNumberFormat="1" applyFont="1" applyBorder="1"/>
    <xf numFmtId="164" fontId="8" fillId="0" borderId="21" xfId="0" applyNumberFormat="1" applyFont="1" applyBorder="1"/>
    <xf numFmtId="164" fontId="8" fillId="0" borderId="3" xfId="0" applyNumberFormat="1" applyFont="1" applyBorder="1"/>
    <xf numFmtId="164" fontId="10" fillId="0" borderId="2" xfId="1" applyNumberFormat="1" applyFont="1" applyBorder="1"/>
    <xf numFmtId="0" fontId="8" fillId="5" borderId="3" xfId="0" applyFont="1" applyFill="1" applyBorder="1"/>
    <xf numFmtId="164" fontId="8" fillId="5" borderId="4" xfId="0" applyNumberFormat="1" applyFont="1" applyFill="1" applyBorder="1"/>
    <xf numFmtId="0" fontId="13" fillId="5" borderId="0" xfId="0" applyFont="1" applyFill="1"/>
    <xf numFmtId="0" fontId="18" fillId="0" borderId="0" xfId="0" applyFont="1" applyAlignment="1">
      <alignment horizontal="center"/>
    </xf>
    <xf numFmtId="0" fontId="17" fillId="0" borderId="0" xfId="0" applyFont="1" applyBorder="1" applyAlignment="1">
      <alignment vertical="center" wrapText="1"/>
    </xf>
    <xf numFmtId="0" fontId="17" fillId="6" borderId="5" xfId="0" applyFont="1" applyFill="1" applyBorder="1" applyAlignment="1">
      <alignment horizontal="center" vertical="center" wrapText="1"/>
    </xf>
    <xf numFmtId="44" fontId="17" fillId="6" borderId="23" xfId="0" applyNumberFormat="1" applyFont="1" applyFill="1" applyBorder="1" applyAlignment="1">
      <alignment horizontal="center" vertical="center" wrapText="1"/>
    </xf>
    <xf numFmtId="0" fontId="17" fillId="0" borderId="19" xfId="0" applyFont="1" applyBorder="1" applyAlignment="1">
      <alignment vertical="center" wrapText="1"/>
    </xf>
    <xf numFmtId="0" fontId="17" fillId="0" borderId="7" xfId="0" applyFont="1" applyBorder="1" applyAlignment="1">
      <alignment vertical="center" wrapText="1"/>
    </xf>
    <xf numFmtId="0" fontId="17" fillId="6" borderId="20" xfId="0" applyFont="1" applyFill="1" applyBorder="1" applyAlignment="1">
      <alignment horizontal="center" vertical="center" wrapText="1"/>
    </xf>
    <xf numFmtId="44" fontId="17" fillId="6" borderId="5" xfId="0" applyNumberFormat="1" applyFont="1" applyFill="1" applyBorder="1" applyAlignment="1">
      <alignment horizontal="center" vertical="center" wrapText="1"/>
    </xf>
    <xf numFmtId="0" fontId="17" fillId="6" borderId="26" xfId="0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left" vertical="center"/>
    </xf>
    <xf numFmtId="0" fontId="17" fillId="6" borderId="2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164" fontId="20" fillId="0" borderId="28" xfId="1" applyNumberFormat="1" applyFont="1" applyBorder="1"/>
    <xf numFmtId="164" fontId="20" fillId="0" borderId="11" xfId="0" applyNumberFormat="1" applyFont="1" applyBorder="1"/>
    <xf numFmtId="165" fontId="13" fillId="0" borderId="16" xfId="0" applyNumberFormat="1" applyFont="1" applyBorder="1" applyAlignment="1">
      <alignment vertical="center"/>
    </xf>
    <xf numFmtId="0" fontId="21" fillId="0" borderId="16" xfId="0" applyFont="1" applyBorder="1" applyAlignment="1">
      <alignment vertical="center" wrapText="1"/>
    </xf>
    <xf numFmtId="165" fontId="1" fillId="0" borderId="3" xfId="1" applyNumberFormat="1" applyFont="1" applyBorder="1" applyAlignment="1">
      <alignment vertical="center"/>
    </xf>
    <xf numFmtId="165" fontId="1" fillId="0" borderId="21" xfId="1" applyNumberFormat="1" applyFont="1" applyBorder="1" applyAlignment="1">
      <alignment vertical="center"/>
    </xf>
    <xf numFmtId="0" fontId="21" fillId="0" borderId="3" xfId="0" applyFont="1" applyBorder="1" applyAlignment="1">
      <alignment vertical="center" wrapText="1"/>
    </xf>
    <xf numFmtId="44" fontId="1" fillId="0" borderId="13" xfId="1" applyFont="1" applyBorder="1" applyAlignment="1">
      <alignment vertical="center"/>
    </xf>
    <xf numFmtId="165" fontId="1" fillId="0" borderId="29" xfId="0" applyNumberFormat="1" applyFont="1" applyBorder="1" applyAlignment="1">
      <alignment vertical="center"/>
    </xf>
    <xf numFmtId="165" fontId="1" fillId="0" borderId="16" xfId="0" applyNumberFormat="1" applyFont="1" applyBorder="1" applyAlignment="1">
      <alignment vertical="center"/>
    </xf>
    <xf numFmtId="44" fontId="1" fillId="6" borderId="2" xfId="1" applyFont="1" applyFill="1" applyBorder="1" applyAlignment="1">
      <alignment horizontal="center" vertical="center" wrapText="1"/>
    </xf>
    <xf numFmtId="44" fontId="1" fillId="6" borderId="20" xfId="1" applyFont="1" applyFill="1" applyBorder="1" applyAlignment="1">
      <alignment horizontal="center" vertical="center" wrapText="1"/>
    </xf>
    <xf numFmtId="44" fontId="21" fillId="6" borderId="2" xfId="1" applyFont="1" applyFill="1" applyBorder="1" applyAlignment="1">
      <alignment vertical="center" wrapText="1"/>
    </xf>
    <xf numFmtId="44" fontId="1" fillId="6" borderId="5" xfId="1" applyFont="1" applyFill="1" applyBorder="1" applyAlignment="1">
      <alignment horizontal="center" vertical="center" wrapText="1"/>
    </xf>
    <xf numFmtId="165" fontId="21" fillId="0" borderId="17" xfId="0" applyNumberFormat="1" applyFont="1" applyBorder="1" applyAlignment="1">
      <alignment vertical="center" wrapText="1"/>
    </xf>
    <xf numFmtId="165" fontId="1" fillId="0" borderId="13" xfId="0" applyNumberFormat="1" applyFont="1" applyBorder="1" applyAlignment="1">
      <alignment vertical="center"/>
    </xf>
    <xf numFmtId="165" fontId="1" fillId="0" borderId="20" xfId="0" applyNumberFormat="1" applyFont="1" applyBorder="1" applyAlignment="1">
      <alignment vertical="center"/>
    </xf>
    <xf numFmtId="165" fontId="1" fillId="0" borderId="4" xfId="0" applyNumberFormat="1" applyFont="1" applyBorder="1" applyAlignment="1">
      <alignment vertical="center"/>
    </xf>
    <xf numFmtId="165" fontId="1" fillId="0" borderId="9" xfId="0" applyNumberFormat="1" applyFont="1" applyBorder="1" applyAlignment="1">
      <alignment vertical="center"/>
    </xf>
    <xf numFmtId="165" fontId="1" fillId="0" borderId="8" xfId="0" applyNumberFormat="1" applyFont="1" applyBorder="1" applyAlignment="1">
      <alignment vertical="center"/>
    </xf>
    <xf numFmtId="165" fontId="1" fillId="0" borderId="10" xfId="0" applyNumberFormat="1" applyFont="1" applyBorder="1" applyAlignment="1">
      <alignment vertical="center"/>
    </xf>
    <xf numFmtId="44" fontId="13" fillId="0" borderId="8" xfId="0" applyNumberFormat="1" applyFont="1" applyBorder="1" applyAlignment="1">
      <alignment horizontal="center" vertical="center" wrapText="1"/>
    </xf>
    <xf numFmtId="44" fontId="13" fillId="0" borderId="10" xfId="0" applyNumberFormat="1" applyFont="1" applyBorder="1" applyAlignment="1">
      <alignment horizontal="center" vertical="center" wrapText="1"/>
    </xf>
    <xf numFmtId="44" fontId="13" fillId="0" borderId="16" xfId="0" applyNumberFormat="1" applyFont="1" applyBorder="1" applyAlignment="1">
      <alignment horizontal="center" vertical="center" wrapText="1"/>
    </xf>
    <xf numFmtId="44" fontId="21" fillId="0" borderId="2" xfId="1" applyFont="1" applyBorder="1" applyAlignment="1"/>
    <xf numFmtId="44" fontId="21" fillId="0" borderId="5" xfId="1" applyFont="1" applyBorder="1" applyAlignment="1"/>
    <xf numFmtId="44" fontId="21" fillId="0" borderId="2" xfId="1" applyFont="1" applyBorder="1"/>
    <xf numFmtId="44" fontId="1" fillId="0" borderId="29" xfId="1" applyFont="1" applyBorder="1" applyAlignment="1">
      <alignment vertical="center"/>
    </xf>
    <xf numFmtId="44" fontId="1" fillId="0" borderId="16" xfId="1" applyFont="1" applyBorder="1" applyAlignment="1">
      <alignment vertical="center"/>
    </xf>
    <xf numFmtId="44" fontId="21" fillId="0" borderId="16" xfId="1" applyFont="1" applyBorder="1" applyAlignment="1">
      <alignment vertical="center" wrapText="1"/>
    </xf>
    <xf numFmtId="44" fontId="1" fillId="0" borderId="3" xfId="1" applyFont="1" applyBorder="1" applyAlignment="1">
      <alignment vertical="center"/>
    </xf>
    <xf numFmtId="44" fontId="13" fillId="0" borderId="4" xfId="1" applyFont="1" applyBorder="1" applyAlignment="1">
      <alignment vertical="center"/>
    </xf>
    <xf numFmtId="44" fontId="13" fillId="0" borderId="9" xfId="1" applyFont="1" applyBorder="1" applyAlignment="1">
      <alignment vertical="center"/>
    </xf>
    <xf numFmtId="44" fontId="1" fillId="0" borderId="21" xfId="1" applyFont="1" applyBorder="1" applyAlignment="1">
      <alignment vertical="center"/>
    </xf>
    <xf numFmtId="44" fontId="13" fillId="0" borderId="16" xfId="1" applyFont="1" applyBorder="1" applyAlignment="1">
      <alignment vertical="center"/>
    </xf>
    <xf numFmtId="44" fontId="1" fillId="0" borderId="4" xfId="1" applyFont="1" applyBorder="1" applyAlignment="1">
      <alignment vertical="center"/>
    </xf>
    <xf numFmtId="44" fontId="1" fillId="0" borderId="9" xfId="1" applyFont="1" applyBorder="1" applyAlignment="1">
      <alignment vertical="center"/>
    </xf>
    <xf numFmtId="44" fontId="22" fillId="0" borderId="16" xfId="1" applyFont="1" applyBorder="1" applyAlignment="1">
      <alignment vertical="center" wrapText="1"/>
    </xf>
    <xf numFmtId="44" fontId="21" fillId="0" borderId="3" xfId="1" applyFont="1" applyBorder="1" applyAlignment="1">
      <alignment vertical="center" wrapText="1"/>
    </xf>
    <xf numFmtId="44" fontId="13" fillId="0" borderId="11" xfId="1" applyFont="1" applyBorder="1" applyAlignment="1">
      <alignment vertical="center"/>
    </xf>
    <xf numFmtId="44" fontId="13" fillId="0" borderId="19" xfId="1" applyFont="1" applyBorder="1" applyAlignment="1">
      <alignment vertical="center"/>
    </xf>
    <xf numFmtId="44" fontId="13" fillId="0" borderId="17" xfId="1" applyFont="1" applyBorder="1" applyAlignment="1">
      <alignment vertical="center"/>
    </xf>
    <xf numFmtId="165" fontId="22" fillId="0" borderId="17" xfId="0" applyNumberFormat="1" applyFont="1" applyBorder="1" applyAlignment="1">
      <alignment vertical="center" wrapText="1"/>
    </xf>
    <xf numFmtId="44" fontId="22" fillId="0" borderId="17" xfId="1" applyFont="1" applyBorder="1" applyAlignment="1">
      <alignment vertical="center" wrapText="1"/>
    </xf>
    <xf numFmtId="44" fontId="1" fillId="6" borderId="2" xfId="1" applyFont="1" applyFill="1" applyBorder="1" applyAlignment="1">
      <alignment vertical="center" wrapText="1"/>
    </xf>
    <xf numFmtId="44" fontId="22" fillId="6" borderId="2" xfId="1" applyFont="1" applyFill="1" applyBorder="1" applyAlignment="1">
      <alignment vertical="center" wrapText="1"/>
    </xf>
    <xf numFmtId="44" fontId="1" fillId="0" borderId="11" xfId="1" applyFont="1" applyBorder="1" applyAlignment="1">
      <alignment vertical="center"/>
    </xf>
    <xf numFmtId="44" fontId="1" fillId="0" borderId="20" xfId="1" applyFont="1" applyBorder="1" applyAlignment="1">
      <alignment vertical="center"/>
    </xf>
    <xf numFmtId="44" fontId="1" fillId="5" borderId="11" xfId="1" applyFont="1" applyFill="1" applyBorder="1" applyAlignment="1">
      <alignment horizontal="center" vertical="center" wrapText="1"/>
    </xf>
    <xf numFmtId="44" fontId="1" fillId="5" borderId="28" xfId="1" applyFont="1" applyFill="1" applyBorder="1" applyAlignment="1">
      <alignment horizontal="center" vertical="center" wrapText="1"/>
    </xf>
    <xf numFmtId="44" fontId="22" fillId="5" borderId="11" xfId="1" applyFont="1" applyFill="1" applyBorder="1" applyAlignment="1">
      <alignment vertical="center" wrapText="1"/>
    </xf>
    <xf numFmtId="44" fontId="17" fillId="5" borderId="28" xfId="0" applyNumberFormat="1" applyFont="1" applyFill="1" applyBorder="1" applyAlignment="1">
      <alignment horizontal="left" vertical="center" wrapText="1"/>
    </xf>
    <xf numFmtId="165" fontId="22" fillId="0" borderId="16" xfId="0" applyNumberFormat="1" applyFont="1" applyBorder="1" applyAlignment="1">
      <alignment vertical="center" wrapText="1"/>
    </xf>
    <xf numFmtId="44" fontId="1" fillId="0" borderId="8" xfId="1" applyFont="1" applyBorder="1" applyAlignment="1">
      <alignment vertical="center"/>
    </xf>
    <xf numFmtId="44" fontId="1" fillId="0" borderId="10" xfId="1" applyFont="1" applyBorder="1" applyAlignment="1">
      <alignment vertical="center"/>
    </xf>
    <xf numFmtId="44" fontId="22" fillId="0" borderId="3" xfId="1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14" fillId="0" borderId="0" xfId="0" applyFont="1" applyAlignment="1">
      <alignment horizontal="center"/>
    </xf>
    <xf numFmtId="0" fontId="16" fillId="2" borderId="17" xfId="0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6" fillId="2" borderId="19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20" xfId="0" applyFont="1" applyFill="1" applyBorder="1" applyAlignment="1">
      <alignment horizontal="center" vertical="center" wrapText="1"/>
    </xf>
    <xf numFmtId="164" fontId="10" fillId="0" borderId="19" xfId="0" applyNumberFormat="1" applyFont="1" applyBorder="1" applyAlignment="1">
      <alignment horizontal="center"/>
    </xf>
    <xf numFmtId="164" fontId="10" fillId="0" borderId="20" xfId="0" applyNumberFormat="1" applyFont="1" applyBorder="1" applyAlignment="1">
      <alignment horizontal="center"/>
    </xf>
    <xf numFmtId="0" fontId="10" fillId="4" borderId="17" xfId="0" applyFont="1" applyFill="1" applyBorder="1" applyAlignment="1">
      <alignment horizontal="left" vertical="center" wrapText="1"/>
    </xf>
    <xf numFmtId="0" fontId="10" fillId="4" borderId="12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/>
    </xf>
    <xf numFmtId="164" fontId="10" fillId="0" borderId="17" xfId="0" applyNumberFormat="1" applyFont="1" applyBorder="1" applyAlignment="1">
      <alignment horizontal="center"/>
    </xf>
    <xf numFmtId="164" fontId="10" fillId="0" borderId="12" xfId="0" applyNumberFormat="1" applyFont="1" applyBorder="1" applyAlignment="1">
      <alignment horizontal="center"/>
    </xf>
    <xf numFmtId="164" fontId="10" fillId="0" borderId="18" xfId="0" applyNumberFormat="1" applyFont="1" applyBorder="1" applyAlignment="1">
      <alignment horizontal="center"/>
    </xf>
    <xf numFmtId="164" fontId="10" fillId="0" borderId="15" xfId="0" applyNumberFormat="1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19" fillId="0" borderId="5" xfId="0" applyFont="1" applyBorder="1" applyAlignment="1">
      <alignment horizontal="center"/>
    </xf>
    <xf numFmtId="0" fontId="19" fillId="0" borderId="22" xfId="0" applyFont="1" applyBorder="1" applyAlignment="1">
      <alignment horizontal="center"/>
    </xf>
    <xf numFmtId="0" fontId="0" fillId="0" borderId="19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7" fillId="0" borderId="17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7" fillId="0" borderId="17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44" fontId="13" fillId="0" borderId="17" xfId="1" applyFont="1" applyBorder="1" applyAlignment="1">
      <alignment horizontal="center" vertical="center"/>
    </xf>
    <xf numFmtId="44" fontId="13" fillId="0" borderId="12" xfId="1" applyFont="1" applyBorder="1" applyAlignment="1">
      <alignment horizontal="center" vertical="center"/>
    </xf>
    <xf numFmtId="44" fontId="13" fillId="0" borderId="19" xfId="1" applyFont="1" applyBorder="1" applyAlignment="1">
      <alignment horizontal="center" vertical="center"/>
    </xf>
    <xf numFmtId="44" fontId="13" fillId="0" borderId="7" xfId="1" applyFont="1" applyBorder="1" applyAlignment="1">
      <alignment horizontal="center" vertical="center"/>
    </xf>
    <xf numFmtId="44" fontId="17" fillId="0" borderId="17" xfId="0" applyNumberFormat="1" applyFont="1" applyBorder="1" applyAlignment="1">
      <alignment horizontal="center" vertical="center" wrapText="1"/>
    </xf>
    <xf numFmtId="44" fontId="17" fillId="0" borderId="12" xfId="0" applyNumberFormat="1" applyFont="1" applyBorder="1" applyAlignment="1">
      <alignment horizontal="center" vertical="center" wrapText="1"/>
    </xf>
    <xf numFmtId="44" fontId="17" fillId="0" borderId="19" xfId="0" applyNumberFormat="1" applyFont="1" applyBorder="1" applyAlignment="1">
      <alignment horizontal="center" vertical="center" wrapText="1"/>
    </xf>
    <xf numFmtId="44" fontId="17" fillId="0" borderId="20" xfId="0" applyNumberFormat="1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44" fontId="13" fillId="0" borderId="16" xfId="1" applyFont="1" applyBorder="1" applyAlignment="1">
      <alignment horizontal="center" vertical="center"/>
    </xf>
    <xf numFmtId="165" fontId="21" fillId="0" borderId="17" xfId="0" applyNumberFormat="1" applyFont="1" applyBorder="1" applyAlignment="1">
      <alignment horizontal="center" vertical="center" wrapText="1"/>
    </xf>
    <xf numFmtId="165" fontId="21" fillId="0" borderId="16" xfId="0" applyNumberFormat="1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44" fontId="21" fillId="0" borderId="17" xfId="1" applyFont="1" applyBorder="1" applyAlignment="1">
      <alignment horizontal="center" vertical="center" wrapText="1"/>
    </xf>
    <xf numFmtId="44" fontId="21" fillId="0" borderId="16" xfId="1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topLeftCell="A32" workbookViewId="0">
      <selection activeCell="D45" sqref="D45"/>
    </sheetView>
  </sheetViews>
  <sheetFormatPr baseColWidth="10" defaultRowHeight="18" customHeight="1" x14ac:dyDescent="0.2"/>
  <cols>
    <col min="1" max="1" width="66.7109375" customWidth="1"/>
    <col min="2" max="2" width="22.85546875" customWidth="1"/>
    <col min="3" max="3" width="20.7109375" customWidth="1"/>
    <col min="4" max="4" width="21.140625" customWidth="1"/>
    <col min="5" max="5" width="21.28515625" customWidth="1"/>
  </cols>
  <sheetData>
    <row r="1" spans="1:5" ht="18" customHeight="1" x14ac:dyDescent="0.2">
      <c r="A1" s="4" t="s">
        <v>43</v>
      </c>
    </row>
    <row r="2" spans="1:5" ht="18" customHeight="1" x14ac:dyDescent="0.2">
      <c r="A2" s="4" t="s">
        <v>3</v>
      </c>
    </row>
    <row r="3" spans="1:5" ht="18" customHeight="1" x14ac:dyDescent="0.2">
      <c r="A3" s="4" t="s">
        <v>4</v>
      </c>
    </row>
    <row r="4" spans="1:5" ht="10.5" customHeight="1" x14ac:dyDescent="0.2">
      <c r="A4" s="4"/>
    </row>
    <row r="5" spans="1:5" ht="28.5" customHeight="1" x14ac:dyDescent="0.4">
      <c r="A5" s="121" t="s">
        <v>61</v>
      </c>
      <c r="B5" s="121"/>
      <c r="C5" s="121"/>
      <c r="D5" s="121"/>
      <c r="E5" s="121"/>
    </row>
    <row r="6" spans="1:5" ht="28.5" customHeight="1" x14ac:dyDescent="0.4">
      <c r="A6" s="121" t="s">
        <v>17</v>
      </c>
      <c r="B6" s="121"/>
      <c r="C6" s="121"/>
      <c r="D6" s="121"/>
      <c r="E6" s="121"/>
    </row>
    <row r="7" spans="1:5" ht="15" customHeight="1" x14ac:dyDescent="0.4">
      <c r="A7" s="121"/>
      <c r="B7" s="121"/>
      <c r="C7" s="121"/>
      <c r="D7" s="42"/>
    </row>
    <row r="8" spans="1:5" ht="18" customHeight="1" x14ac:dyDescent="0.2">
      <c r="A8" s="2" t="s">
        <v>1</v>
      </c>
      <c r="B8" s="3"/>
    </row>
    <row r="9" spans="1:5" ht="18" customHeight="1" x14ac:dyDescent="0.2">
      <c r="A9" s="2" t="s">
        <v>2</v>
      </c>
      <c r="B9" s="2"/>
    </row>
    <row r="10" spans="1:5" ht="12.75" customHeight="1" thickBot="1" x14ac:dyDescent="0.25">
      <c r="A10" s="1"/>
      <c r="B10" s="1"/>
    </row>
    <row r="11" spans="1:5" ht="18" customHeight="1" x14ac:dyDescent="0.2">
      <c r="A11" s="125" t="s">
        <v>0</v>
      </c>
      <c r="B11" s="128" t="s">
        <v>40</v>
      </c>
      <c r="C11" s="122" t="s">
        <v>48</v>
      </c>
      <c r="D11" s="122" t="s">
        <v>41</v>
      </c>
      <c r="E11" s="122" t="s">
        <v>42</v>
      </c>
    </row>
    <row r="12" spans="1:5" ht="18" customHeight="1" x14ac:dyDescent="0.2">
      <c r="A12" s="126"/>
      <c r="B12" s="129"/>
      <c r="C12" s="123"/>
      <c r="D12" s="123"/>
      <c r="E12" s="123"/>
    </row>
    <row r="13" spans="1:5" ht="6" customHeight="1" thickBot="1" x14ac:dyDescent="0.25">
      <c r="A13" s="127"/>
      <c r="B13" s="130"/>
      <c r="C13" s="124"/>
      <c r="D13" s="124"/>
      <c r="E13" s="124"/>
    </row>
    <row r="14" spans="1:5" ht="18" customHeight="1" x14ac:dyDescent="0.2">
      <c r="A14" s="133" t="s">
        <v>6</v>
      </c>
      <c r="B14" s="131">
        <f>SUM(B16:B21)</f>
        <v>1724069.6099999999</v>
      </c>
      <c r="C14" s="136">
        <f>SUM(C16:C21)</f>
        <v>1566250.83</v>
      </c>
      <c r="D14" s="136">
        <f>SUM(D16:D21)</f>
        <v>0</v>
      </c>
      <c r="E14" s="138">
        <f>B14-C14-D14</f>
        <v>157818.7799999998</v>
      </c>
    </row>
    <row r="15" spans="1:5" ht="18" customHeight="1" thickBot="1" x14ac:dyDescent="0.25">
      <c r="A15" s="134"/>
      <c r="B15" s="132"/>
      <c r="C15" s="137"/>
      <c r="D15" s="137"/>
      <c r="E15" s="139"/>
    </row>
    <row r="16" spans="1:5" ht="18" customHeight="1" x14ac:dyDescent="0.25">
      <c r="A16" s="18" t="s">
        <v>35</v>
      </c>
      <c r="B16" s="19">
        <v>1202918.47</v>
      </c>
      <c r="C16" s="29">
        <v>1072321.72</v>
      </c>
      <c r="D16" s="5"/>
      <c r="E16" s="5">
        <f t="shared" ref="E16:E21" si="0">B16-C16-D16</f>
        <v>130596.75</v>
      </c>
    </row>
    <row r="17" spans="1:6" ht="18" customHeight="1" x14ac:dyDescent="0.25">
      <c r="A17" s="10" t="s">
        <v>36</v>
      </c>
      <c r="B17" s="19"/>
      <c r="C17" s="29"/>
      <c r="D17" s="5"/>
      <c r="E17" s="5">
        <f t="shared" si="0"/>
        <v>0</v>
      </c>
    </row>
    <row r="18" spans="1:6" ht="18" customHeight="1" x14ac:dyDescent="0.25">
      <c r="A18" s="10" t="s">
        <v>51</v>
      </c>
      <c r="B18" s="19">
        <v>200000</v>
      </c>
      <c r="C18" s="29">
        <v>199950</v>
      </c>
      <c r="D18" s="5"/>
      <c r="E18" s="5">
        <f t="shared" si="0"/>
        <v>50</v>
      </c>
    </row>
    <row r="19" spans="1:6" ht="18" customHeight="1" x14ac:dyDescent="0.25">
      <c r="A19" s="10" t="s">
        <v>37</v>
      </c>
      <c r="B19" s="19">
        <v>115091</v>
      </c>
      <c r="C19" s="29">
        <v>90842.46</v>
      </c>
      <c r="D19" s="5"/>
      <c r="E19" s="5">
        <f t="shared" si="0"/>
        <v>24248.539999999994</v>
      </c>
    </row>
    <row r="20" spans="1:6" ht="18" customHeight="1" x14ac:dyDescent="0.25">
      <c r="A20" s="11" t="s">
        <v>38</v>
      </c>
      <c r="B20" s="19">
        <v>56450</v>
      </c>
      <c r="C20" s="29">
        <v>54035.76</v>
      </c>
      <c r="D20" s="5"/>
      <c r="E20" s="5">
        <f t="shared" si="0"/>
        <v>2414.239999999998</v>
      </c>
    </row>
    <row r="21" spans="1:6" ht="18" customHeight="1" thickBot="1" x14ac:dyDescent="0.3">
      <c r="A21" s="33" t="s">
        <v>39</v>
      </c>
      <c r="B21" s="34">
        <v>149610.14000000001</v>
      </c>
      <c r="C21" s="32">
        <v>149100.89000000001</v>
      </c>
      <c r="D21" s="35"/>
      <c r="E21" s="5">
        <f t="shared" si="0"/>
        <v>509.25</v>
      </c>
    </row>
    <row r="22" spans="1:6" ht="18" customHeight="1" x14ac:dyDescent="0.2">
      <c r="A22" s="133" t="s">
        <v>33</v>
      </c>
      <c r="B22" s="131">
        <f>B24+B29+B31+B38+B41+B44</f>
        <v>5676632.1399999987</v>
      </c>
      <c r="C22" s="131">
        <f>C24+C29+C31+C38+C41+C44</f>
        <v>2588199.0100000002</v>
      </c>
      <c r="D22" s="131">
        <f>D24+D29+D31+D38+D41+D44</f>
        <v>9094.24</v>
      </c>
      <c r="E22" s="136">
        <f>E24+E29+E31+E38+E41+E44</f>
        <v>3079338.8899999992</v>
      </c>
    </row>
    <row r="23" spans="1:6" ht="18" customHeight="1" thickBot="1" x14ac:dyDescent="0.25">
      <c r="A23" s="134"/>
      <c r="B23" s="132"/>
      <c r="C23" s="132"/>
      <c r="D23" s="132"/>
      <c r="E23" s="137"/>
    </row>
    <row r="24" spans="1:6" ht="18" customHeight="1" x14ac:dyDescent="0.25">
      <c r="A24" s="9" t="s">
        <v>13</v>
      </c>
      <c r="B24" s="28">
        <f>SUM(B25:B28)</f>
        <v>334790.25</v>
      </c>
      <c r="C24" s="28">
        <f>SUM(C25:C28)</f>
        <v>216897.11000000004</v>
      </c>
      <c r="D24" s="28">
        <f>SUM(D25:D28)</f>
        <v>0</v>
      </c>
      <c r="E24" s="30">
        <f t="shared" ref="E24:E47" si="1">B24-C24-D24</f>
        <v>117893.13999999996</v>
      </c>
    </row>
    <row r="25" spans="1:6" ht="18" customHeight="1" x14ac:dyDescent="0.25">
      <c r="A25" s="10" t="s">
        <v>7</v>
      </c>
      <c r="B25" s="29">
        <v>95103.89</v>
      </c>
      <c r="C25" s="29">
        <v>49658.13</v>
      </c>
      <c r="D25" s="29"/>
      <c r="E25" s="29">
        <f>B25-C25-D25</f>
        <v>45445.760000000002</v>
      </c>
    </row>
    <row r="26" spans="1:6" ht="18" customHeight="1" x14ac:dyDescent="0.25">
      <c r="A26" s="10" t="s">
        <v>8</v>
      </c>
      <c r="B26" s="29">
        <v>173451.23</v>
      </c>
      <c r="C26" s="29">
        <v>166926.17000000001</v>
      </c>
      <c r="D26" s="29"/>
      <c r="E26" s="29">
        <f t="shared" si="1"/>
        <v>6525.0599999999977</v>
      </c>
    </row>
    <row r="27" spans="1:6" ht="18" customHeight="1" x14ac:dyDescent="0.25">
      <c r="A27" s="10" t="s">
        <v>9</v>
      </c>
      <c r="B27" s="29">
        <v>65555.240000000005</v>
      </c>
      <c r="C27" s="29">
        <v>145.13999999999999</v>
      </c>
      <c r="D27" s="29"/>
      <c r="E27" s="29">
        <f t="shared" si="1"/>
        <v>65410.100000000006</v>
      </c>
      <c r="F27" s="15"/>
    </row>
    <row r="28" spans="1:6" ht="18" customHeight="1" x14ac:dyDescent="0.25">
      <c r="A28" s="11" t="s">
        <v>10</v>
      </c>
      <c r="B28" s="29">
        <v>679.89</v>
      </c>
      <c r="C28" s="29">
        <v>167.67</v>
      </c>
      <c r="D28" s="29"/>
      <c r="E28" s="29">
        <f t="shared" si="1"/>
        <v>512.22</v>
      </c>
      <c r="F28" s="15"/>
    </row>
    <row r="29" spans="1:6" ht="18" customHeight="1" x14ac:dyDescent="0.25">
      <c r="A29" s="12" t="s">
        <v>14</v>
      </c>
      <c r="B29" s="8">
        <f>SUM(B30)</f>
        <v>5100363.3099999996</v>
      </c>
      <c r="C29" s="30">
        <f>SUM(C30)</f>
        <v>2286956</v>
      </c>
      <c r="D29" s="30"/>
      <c r="E29" s="29">
        <f t="shared" si="1"/>
        <v>2813407.3099999996</v>
      </c>
    </row>
    <row r="30" spans="1:6" ht="18" customHeight="1" x14ac:dyDescent="0.25">
      <c r="A30" s="13" t="s">
        <v>19</v>
      </c>
      <c r="B30" s="29">
        <v>5100363.3099999996</v>
      </c>
      <c r="C30" s="29">
        <v>2286956</v>
      </c>
      <c r="D30" s="29"/>
      <c r="E30" s="29">
        <f t="shared" si="1"/>
        <v>2813407.3099999996</v>
      </c>
    </row>
    <row r="31" spans="1:6" ht="18" customHeight="1" x14ac:dyDescent="0.25">
      <c r="A31" s="14" t="s">
        <v>25</v>
      </c>
      <c r="B31" s="30">
        <f>SUM(B32:B37)</f>
        <v>36170.93</v>
      </c>
      <c r="C31" s="30">
        <f>SUM(C32:C37)</f>
        <v>13612.179999999998</v>
      </c>
      <c r="D31" s="30">
        <f>SUM(D32:D36)</f>
        <v>0</v>
      </c>
      <c r="E31" s="30">
        <f t="shared" si="1"/>
        <v>22558.75</v>
      </c>
      <c r="F31" s="15"/>
    </row>
    <row r="32" spans="1:6" ht="18" customHeight="1" x14ac:dyDescent="0.25">
      <c r="A32" s="11" t="s">
        <v>23</v>
      </c>
      <c r="B32" s="29">
        <v>16951.400000000001</v>
      </c>
      <c r="C32" s="29">
        <v>9787.65</v>
      </c>
      <c r="D32" s="29"/>
      <c r="E32" s="29">
        <f t="shared" si="1"/>
        <v>7163.7500000000018</v>
      </c>
      <c r="F32" s="15"/>
    </row>
    <row r="33" spans="1:6" ht="18" customHeight="1" x14ac:dyDescent="0.25">
      <c r="A33" s="11" t="s">
        <v>34</v>
      </c>
      <c r="B33" s="29">
        <v>9988.8799999999992</v>
      </c>
      <c r="C33" s="29">
        <v>348.88</v>
      </c>
      <c r="D33" s="29"/>
      <c r="E33" s="29">
        <f t="shared" si="1"/>
        <v>9640</v>
      </c>
    </row>
    <row r="34" spans="1:6" ht="18" customHeight="1" x14ac:dyDescent="0.25">
      <c r="A34" s="11" t="s">
        <v>22</v>
      </c>
      <c r="B34" s="29">
        <f>118.65</f>
        <v>118.65</v>
      </c>
      <c r="C34" s="29">
        <v>118.65</v>
      </c>
      <c r="D34" s="29"/>
      <c r="E34" s="29">
        <f t="shared" si="1"/>
        <v>0</v>
      </c>
    </row>
    <row r="35" spans="1:6" ht="18" customHeight="1" x14ac:dyDescent="0.25">
      <c r="A35" s="11" t="s">
        <v>20</v>
      </c>
      <c r="B35" s="29"/>
      <c r="C35" s="29"/>
      <c r="D35" s="29"/>
      <c r="E35" s="29">
        <f t="shared" si="1"/>
        <v>0</v>
      </c>
    </row>
    <row r="36" spans="1:6" ht="18" customHeight="1" x14ac:dyDescent="0.25">
      <c r="A36" s="11" t="s">
        <v>21</v>
      </c>
      <c r="B36" s="29">
        <v>5755</v>
      </c>
      <c r="C36" s="29"/>
      <c r="D36" s="29"/>
      <c r="E36" s="29">
        <f t="shared" si="1"/>
        <v>5755</v>
      </c>
    </row>
    <row r="37" spans="1:6" ht="18" customHeight="1" x14ac:dyDescent="0.25">
      <c r="A37" s="11" t="s">
        <v>24</v>
      </c>
      <c r="B37" s="29">
        <v>3357</v>
      </c>
      <c r="C37" s="29">
        <v>3357</v>
      </c>
      <c r="D37" s="29"/>
      <c r="E37" s="29">
        <f t="shared" si="1"/>
        <v>0</v>
      </c>
    </row>
    <row r="38" spans="1:6" ht="18" customHeight="1" x14ac:dyDescent="0.25">
      <c r="A38" s="14" t="s">
        <v>30</v>
      </c>
      <c r="B38" s="30">
        <f>SUM(B39:B40)</f>
        <v>100492.55</v>
      </c>
      <c r="C38" s="30">
        <f>SUM(C39:C40)</f>
        <v>15870.86</v>
      </c>
      <c r="D38" s="30">
        <f>SUM(D39:D40)</f>
        <v>5787.14</v>
      </c>
      <c r="E38" s="30">
        <f t="shared" si="1"/>
        <v>78834.55</v>
      </c>
      <c r="F38" s="15"/>
    </row>
    <row r="39" spans="1:6" ht="18" customHeight="1" x14ac:dyDescent="0.25">
      <c r="A39" s="11" t="s">
        <v>31</v>
      </c>
      <c r="B39" s="29">
        <v>35706</v>
      </c>
      <c r="C39" s="29">
        <v>8911.16</v>
      </c>
      <c r="D39" s="29"/>
      <c r="E39" s="29">
        <f t="shared" si="1"/>
        <v>26794.84</v>
      </c>
    </row>
    <row r="40" spans="1:6" ht="18" customHeight="1" x14ac:dyDescent="0.25">
      <c r="A40" s="11" t="s">
        <v>32</v>
      </c>
      <c r="B40" s="29">
        <v>64786.55</v>
      </c>
      <c r="C40" s="29">
        <v>6959.7</v>
      </c>
      <c r="D40" s="29">
        <v>5787.14</v>
      </c>
      <c r="E40" s="29">
        <f t="shared" si="1"/>
        <v>52039.710000000006</v>
      </c>
      <c r="F40" s="15"/>
    </row>
    <row r="41" spans="1:6" ht="18" customHeight="1" x14ac:dyDescent="0.25">
      <c r="A41" s="14" t="s">
        <v>15</v>
      </c>
      <c r="B41" s="30">
        <f>SUM(B42:B43)</f>
        <v>63309</v>
      </c>
      <c r="C41" s="30">
        <f>SUM(C42:C43)</f>
        <v>38954.199999999997</v>
      </c>
      <c r="D41" s="30">
        <f>SUM(D42:D43)</f>
        <v>0</v>
      </c>
      <c r="E41" s="30">
        <f>SUM(E42:E43)</f>
        <v>24354.799999999999</v>
      </c>
    </row>
    <row r="42" spans="1:6" ht="18" customHeight="1" x14ac:dyDescent="0.25">
      <c r="A42" s="48" t="s">
        <v>11</v>
      </c>
      <c r="B42" s="49">
        <v>23100</v>
      </c>
      <c r="C42" s="49">
        <v>15400</v>
      </c>
      <c r="D42" s="49"/>
      <c r="E42" s="49">
        <f t="shared" si="1"/>
        <v>7700</v>
      </c>
      <c r="F42" s="50"/>
    </row>
    <row r="43" spans="1:6" ht="18" customHeight="1" x14ac:dyDescent="0.25">
      <c r="A43" s="11" t="s">
        <v>12</v>
      </c>
      <c r="B43" s="29">
        <v>40209</v>
      </c>
      <c r="C43" s="29">
        <v>23554.2</v>
      </c>
      <c r="D43" s="29"/>
      <c r="E43" s="29">
        <f t="shared" si="1"/>
        <v>16654.8</v>
      </c>
    </row>
    <row r="44" spans="1:6" ht="18" customHeight="1" thickBot="1" x14ac:dyDescent="0.3">
      <c r="A44" s="23" t="s">
        <v>16</v>
      </c>
      <c r="B44" s="31">
        <v>41506.1</v>
      </c>
      <c r="C44" s="38">
        <v>15908.66</v>
      </c>
      <c r="D44" s="38">
        <v>3307.1</v>
      </c>
      <c r="E44" s="38">
        <f t="shared" si="1"/>
        <v>22290.34</v>
      </c>
    </row>
    <row r="45" spans="1:6" ht="30.75" customHeight="1" thickBot="1" x14ac:dyDescent="0.35">
      <c r="A45" s="16" t="s">
        <v>26</v>
      </c>
      <c r="B45" s="20">
        <f>SUM(B46:B48)</f>
        <v>50921.72</v>
      </c>
      <c r="C45" s="37">
        <f>SUM(C46:C48)</f>
        <v>17836.72</v>
      </c>
      <c r="D45" s="37">
        <f>SUM(D46:D48)</f>
        <v>13783.96</v>
      </c>
      <c r="E45" s="37">
        <f t="shared" si="1"/>
        <v>19301.04</v>
      </c>
    </row>
    <row r="46" spans="1:6" ht="18" customHeight="1" x14ac:dyDescent="0.25">
      <c r="A46" s="24" t="s">
        <v>18</v>
      </c>
      <c r="B46" s="25">
        <v>14509.38</v>
      </c>
      <c r="C46" s="29">
        <v>14509.38</v>
      </c>
      <c r="D46" s="29"/>
      <c r="E46" s="29">
        <f t="shared" si="1"/>
        <v>0</v>
      </c>
    </row>
    <row r="47" spans="1:6" ht="18" customHeight="1" x14ac:dyDescent="0.25">
      <c r="A47" s="24" t="s">
        <v>44</v>
      </c>
      <c r="B47" s="7">
        <v>65.040000000000006</v>
      </c>
      <c r="C47" s="29">
        <v>65.040000000000006</v>
      </c>
      <c r="D47" s="29"/>
      <c r="E47" s="29">
        <f t="shared" si="1"/>
        <v>0</v>
      </c>
    </row>
    <row r="48" spans="1:6" ht="18" customHeight="1" thickBot="1" x14ac:dyDescent="0.3">
      <c r="A48" s="26" t="s">
        <v>27</v>
      </c>
      <c r="B48" s="21">
        <v>36347.300000000003</v>
      </c>
      <c r="C48" s="36">
        <v>3262.3</v>
      </c>
      <c r="D48" s="36">
        <v>13783.96</v>
      </c>
      <c r="E48" s="36">
        <f>B48-C48</f>
        <v>33085</v>
      </c>
      <c r="F48" s="15"/>
    </row>
    <row r="49" spans="1:6" ht="30.75" customHeight="1" thickBot="1" x14ac:dyDescent="0.35">
      <c r="A49" s="16" t="s">
        <v>28</v>
      </c>
      <c r="B49" s="20">
        <f>SUM(B50)</f>
        <v>414.7</v>
      </c>
      <c r="C49" s="37">
        <f>SUM(C50)</f>
        <v>414.7</v>
      </c>
      <c r="D49" s="37"/>
      <c r="E49" s="37">
        <f t="shared" ref="E49:E55" si="2">B49-C49-D49</f>
        <v>0</v>
      </c>
    </row>
    <row r="50" spans="1:6" ht="21.75" customHeight="1" thickBot="1" x14ac:dyDescent="0.3">
      <c r="A50" s="27" t="s">
        <v>29</v>
      </c>
      <c r="B50" s="21">
        <v>414.7</v>
      </c>
      <c r="C50" s="36">
        <v>414.7</v>
      </c>
      <c r="D50" s="36"/>
      <c r="E50" s="36">
        <f t="shared" si="2"/>
        <v>0</v>
      </c>
      <c r="F50" s="15"/>
    </row>
    <row r="51" spans="1:6" ht="30.75" customHeight="1" thickBot="1" x14ac:dyDescent="0.35">
      <c r="A51" s="16" t="s">
        <v>45</v>
      </c>
      <c r="B51" s="20">
        <f>SUM(B52:B55)</f>
        <v>1728</v>
      </c>
      <c r="C51" s="20">
        <f>SUM(C53:C55)</f>
        <v>0</v>
      </c>
      <c r="D51" s="37"/>
      <c r="E51" s="47">
        <f t="shared" si="2"/>
        <v>1728</v>
      </c>
    </row>
    <row r="52" spans="1:6" ht="21.75" customHeight="1" x14ac:dyDescent="0.3">
      <c r="A52" s="24" t="s">
        <v>62</v>
      </c>
      <c r="B52" s="7">
        <v>1728</v>
      </c>
      <c r="C52" s="63">
        <v>0</v>
      </c>
      <c r="D52" s="64">
        <v>0</v>
      </c>
      <c r="E52" s="29">
        <f t="shared" si="2"/>
        <v>1728</v>
      </c>
    </row>
    <row r="53" spans="1:6" ht="21.75" customHeight="1" x14ac:dyDescent="0.25">
      <c r="A53" s="24" t="s">
        <v>46</v>
      </c>
      <c r="B53" s="29"/>
      <c r="C53" s="29"/>
      <c r="D53" s="29"/>
      <c r="E53" s="29">
        <f t="shared" si="2"/>
        <v>0</v>
      </c>
    </row>
    <row r="54" spans="1:6" ht="21.75" customHeight="1" x14ac:dyDescent="0.25">
      <c r="A54" s="43" t="s">
        <v>47</v>
      </c>
      <c r="B54" s="44"/>
      <c r="C54" s="45"/>
      <c r="D54" s="45"/>
      <c r="E54" s="46">
        <f t="shared" si="2"/>
        <v>0</v>
      </c>
    </row>
    <row r="55" spans="1:6" ht="21.75" customHeight="1" thickBot="1" x14ac:dyDescent="0.3">
      <c r="A55" s="24" t="s">
        <v>50</v>
      </c>
      <c r="B55" s="21"/>
      <c r="C55" s="39"/>
      <c r="D55" s="39"/>
      <c r="E55" s="36">
        <f t="shared" si="2"/>
        <v>0</v>
      </c>
    </row>
    <row r="56" spans="1:6" ht="36" customHeight="1" thickBot="1" x14ac:dyDescent="0.35">
      <c r="A56" s="17" t="s">
        <v>5</v>
      </c>
      <c r="B56" s="22">
        <f>SUM(B14+B22+B45+B49+B51)</f>
        <v>7453766.1699999981</v>
      </c>
      <c r="C56" s="22">
        <f>SUM(C14+C22+C45+C49+C51)</f>
        <v>4172701.2600000007</v>
      </c>
      <c r="D56" s="22">
        <f>SUM(D14+D22+D45+D49+D51)</f>
        <v>22878.199999999997</v>
      </c>
      <c r="E56" s="6">
        <f>SUM(E14+E22+E45+E49+E51)</f>
        <v>3258186.709999999</v>
      </c>
    </row>
    <row r="57" spans="1:6" ht="18" customHeight="1" x14ac:dyDescent="0.2">
      <c r="A57" s="140"/>
      <c r="B57" s="140"/>
    </row>
    <row r="58" spans="1:6" ht="18" customHeight="1" x14ac:dyDescent="0.2">
      <c r="A58" s="41"/>
    </row>
    <row r="59" spans="1:6" ht="18" customHeight="1" x14ac:dyDescent="0.2">
      <c r="A59" s="135"/>
      <c r="B59" s="135"/>
      <c r="C59" s="135"/>
      <c r="D59" s="135"/>
      <c r="E59" s="135"/>
    </row>
    <row r="60" spans="1:6" ht="18" customHeight="1" x14ac:dyDescent="0.2">
      <c r="A60" s="15"/>
    </row>
    <row r="61" spans="1:6" ht="18" customHeight="1" x14ac:dyDescent="0.2">
      <c r="A61" s="40"/>
    </row>
    <row r="62" spans="1:6" ht="18" customHeight="1" x14ac:dyDescent="0.2">
      <c r="A62" s="40"/>
    </row>
    <row r="63" spans="1:6" ht="18" customHeight="1" x14ac:dyDescent="0.2">
      <c r="A63" s="40"/>
    </row>
  </sheetData>
  <mergeCells count="20">
    <mergeCell ref="B22:B23"/>
    <mergeCell ref="A14:A15"/>
    <mergeCell ref="A22:A23"/>
    <mergeCell ref="B14:B15"/>
    <mergeCell ref="A59:E59"/>
    <mergeCell ref="E22:E23"/>
    <mergeCell ref="C14:C15"/>
    <mergeCell ref="E14:E15"/>
    <mergeCell ref="D14:D15"/>
    <mergeCell ref="D22:D23"/>
    <mergeCell ref="C22:C23"/>
    <mergeCell ref="A57:B57"/>
    <mergeCell ref="A5:E5"/>
    <mergeCell ref="A6:E6"/>
    <mergeCell ref="A7:C7"/>
    <mergeCell ref="C11:C13"/>
    <mergeCell ref="E11:E13"/>
    <mergeCell ref="A11:A13"/>
    <mergeCell ref="B11:B13"/>
    <mergeCell ref="D11:D13"/>
  </mergeCells>
  <phoneticPr fontId="12" type="noConversion"/>
  <pageMargins left="0.59055118110236227" right="0" top="0" bottom="0" header="0" footer="0"/>
  <pageSetup scale="65" orientation="portrait" r:id="rId1"/>
  <headerFooter alignWithMargins="0"/>
  <ignoredErrors>
    <ignoredError sqref="B41:D41 C51" formulaRange="1"/>
    <ignoredError sqref="E48 E4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5"/>
  <sheetViews>
    <sheetView tabSelected="1" workbookViewId="0">
      <selection activeCell="B11" sqref="B11:B13"/>
    </sheetView>
  </sheetViews>
  <sheetFormatPr baseColWidth="10" defaultRowHeight="12.75" x14ac:dyDescent="0.2"/>
  <cols>
    <col min="1" max="1" width="28.42578125" customWidth="1"/>
    <col min="2" max="2" width="21.85546875" customWidth="1"/>
    <col min="3" max="6" width="22.7109375" customWidth="1"/>
  </cols>
  <sheetData>
    <row r="2" spans="1:6" ht="23.25" x14ac:dyDescent="0.35">
      <c r="A2" s="145" t="s">
        <v>67</v>
      </c>
      <c r="B2" s="145"/>
      <c r="C2" s="145"/>
      <c r="D2" s="145"/>
      <c r="E2" s="145"/>
      <c r="F2" s="145"/>
    </row>
    <row r="3" spans="1:6" ht="23.25" x14ac:dyDescent="0.35">
      <c r="A3" s="145" t="s">
        <v>68</v>
      </c>
      <c r="B3" s="145"/>
      <c r="C3" s="145"/>
      <c r="D3" s="145"/>
      <c r="E3" s="145"/>
      <c r="F3" s="145"/>
    </row>
    <row r="4" spans="1:6" ht="23.25" x14ac:dyDescent="0.35">
      <c r="A4" s="51"/>
      <c r="B4" s="51"/>
      <c r="C4" s="51"/>
      <c r="D4" s="145" t="s">
        <v>66</v>
      </c>
      <c r="E4" s="145"/>
      <c r="F4" s="145"/>
    </row>
    <row r="5" spans="1:6" ht="13.5" thickBot="1" x14ac:dyDescent="0.25"/>
    <row r="6" spans="1:6" ht="30" customHeight="1" x14ac:dyDescent="0.2">
      <c r="A6" s="146" t="s">
        <v>52</v>
      </c>
      <c r="B6" s="148" t="s">
        <v>76</v>
      </c>
      <c r="C6" s="158" t="s">
        <v>69</v>
      </c>
      <c r="D6" s="160" t="s">
        <v>70</v>
      </c>
      <c r="E6" s="158" t="s">
        <v>71</v>
      </c>
      <c r="F6" s="162" t="s">
        <v>72</v>
      </c>
    </row>
    <row r="7" spans="1:6" ht="13.5" customHeight="1" thickBot="1" x14ac:dyDescent="0.25">
      <c r="A7" s="147"/>
      <c r="B7" s="149"/>
      <c r="C7" s="159"/>
      <c r="D7" s="161"/>
      <c r="E7" s="159"/>
      <c r="F7" s="163"/>
    </row>
    <row r="8" spans="1:6" ht="12.75" customHeight="1" x14ac:dyDescent="0.2">
      <c r="A8" s="150" t="s">
        <v>58</v>
      </c>
      <c r="B8" s="152" t="s">
        <v>77</v>
      </c>
      <c r="C8" s="154">
        <v>5654805</v>
      </c>
      <c r="D8" s="156">
        <v>-5654805</v>
      </c>
      <c r="E8" s="154">
        <f>C8+D8</f>
        <v>0</v>
      </c>
      <c r="F8" s="165"/>
    </row>
    <row r="9" spans="1:6" ht="38.25" customHeight="1" thickBot="1" x14ac:dyDescent="0.25">
      <c r="A9" s="151"/>
      <c r="B9" s="153"/>
      <c r="C9" s="155"/>
      <c r="D9" s="157"/>
      <c r="E9" s="164"/>
      <c r="F9" s="166"/>
    </row>
    <row r="10" spans="1:6" ht="15.75" customHeight="1" thickBot="1" x14ac:dyDescent="0.25">
      <c r="A10" s="53" t="s">
        <v>57</v>
      </c>
      <c r="B10" s="54"/>
      <c r="C10" s="73">
        <f>SUM(C8)</f>
        <v>5654805</v>
      </c>
      <c r="D10" s="76">
        <f>SUM(D8)</f>
        <v>-5654805</v>
      </c>
      <c r="E10" s="73">
        <f>SUM(E8)</f>
        <v>0</v>
      </c>
      <c r="F10" s="75"/>
    </row>
    <row r="11" spans="1:6" ht="24.95" customHeight="1" x14ac:dyDescent="0.2">
      <c r="A11" s="143" t="s">
        <v>65</v>
      </c>
      <c r="B11" s="119" t="s">
        <v>78</v>
      </c>
      <c r="C11" s="94">
        <v>2404270</v>
      </c>
      <c r="D11" s="95">
        <v>-2404270</v>
      </c>
      <c r="E11" s="91">
        <f>C11+D11</f>
        <v>0</v>
      </c>
      <c r="F11" s="77"/>
    </row>
    <row r="12" spans="1:6" ht="24.95" customHeight="1" x14ac:dyDescent="0.2">
      <c r="A12" s="144"/>
      <c r="B12" s="120" t="s">
        <v>79</v>
      </c>
      <c r="C12" s="93">
        <v>37785</v>
      </c>
      <c r="D12" s="96">
        <v>-37785</v>
      </c>
      <c r="E12" s="93">
        <f>C12+D12</f>
        <v>0</v>
      </c>
      <c r="F12" s="69"/>
    </row>
    <row r="13" spans="1:6" ht="24.95" customHeight="1" thickBot="1" x14ac:dyDescent="0.25">
      <c r="A13" s="144"/>
      <c r="B13" s="56" t="s">
        <v>80</v>
      </c>
      <c r="C13" s="78"/>
      <c r="D13" s="71"/>
      <c r="E13" s="72"/>
      <c r="F13" s="66"/>
    </row>
    <row r="14" spans="1:6" ht="15.75" customHeight="1" thickBot="1" x14ac:dyDescent="0.25">
      <c r="A14" s="59" t="s">
        <v>57</v>
      </c>
      <c r="B14" s="58"/>
      <c r="C14" s="73">
        <f>SUM(C11:C13)</f>
        <v>2442055</v>
      </c>
      <c r="D14" s="76">
        <f>SUM(D11:D13)</f>
        <v>-2442055</v>
      </c>
      <c r="E14" s="73"/>
      <c r="F14" s="75"/>
    </row>
    <row r="15" spans="1:6" ht="24.95" customHeight="1" x14ac:dyDescent="0.2">
      <c r="A15" s="143" t="s">
        <v>63</v>
      </c>
      <c r="B15" s="119" t="s">
        <v>81</v>
      </c>
      <c r="C15" s="98">
        <v>2352715</v>
      </c>
      <c r="D15" s="99">
        <v>-2352715</v>
      </c>
      <c r="E15" s="91">
        <f>C15+D15</f>
        <v>0</v>
      </c>
      <c r="F15" s="77"/>
    </row>
    <row r="16" spans="1:6" ht="24.95" customHeight="1" x14ac:dyDescent="0.2">
      <c r="A16" s="144"/>
      <c r="B16" s="120" t="s">
        <v>79</v>
      </c>
      <c r="C16" s="67"/>
      <c r="D16" s="68"/>
      <c r="E16" s="67"/>
      <c r="F16" s="69"/>
    </row>
    <row r="17" spans="1:6" ht="24.95" customHeight="1" thickBot="1" x14ac:dyDescent="0.25">
      <c r="A17" s="144"/>
      <c r="B17" s="60" t="s">
        <v>80</v>
      </c>
      <c r="C17" s="84"/>
      <c r="D17" s="85"/>
      <c r="E17" s="86"/>
      <c r="F17" s="66"/>
    </row>
    <row r="18" spans="1:6" ht="15.75" customHeight="1" thickBot="1" x14ac:dyDescent="0.25">
      <c r="A18" s="61" t="s">
        <v>57</v>
      </c>
      <c r="B18" s="61"/>
      <c r="C18" s="73">
        <f>SUM(C15:C17)</f>
        <v>2352715</v>
      </c>
      <c r="D18" s="76">
        <f>SUM(D15:D17)</f>
        <v>-2352715</v>
      </c>
      <c r="E18" s="73">
        <f>SUM(C18:D18)</f>
        <v>0</v>
      </c>
      <c r="F18" s="75"/>
    </row>
    <row r="19" spans="1:6" ht="19.5" thickBot="1" x14ac:dyDescent="0.35">
      <c r="A19" s="141" t="s">
        <v>60</v>
      </c>
      <c r="B19" s="142"/>
      <c r="C19" s="87">
        <f>SUM(C18,C14,C10)</f>
        <v>10449575</v>
      </c>
      <c r="D19" s="87">
        <f t="shared" ref="D19:F19" si="0">SUM(D18,D14,D10)</f>
        <v>-10449575</v>
      </c>
      <c r="E19" s="87">
        <f t="shared" si="0"/>
        <v>0</v>
      </c>
      <c r="F19" s="87">
        <f t="shared" si="0"/>
        <v>0</v>
      </c>
    </row>
    <row r="25" spans="1:6" x14ac:dyDescent="0.2">
      <c r="A25" t="s">
        <v>49</v>
      </c>
    </row>
  </sheetData>
  <mergeCells count="18">
    <mergeCell ref="E8:E9"/>
    <mergeCell ref="F8:F9"/>
    <mergeCell ref="A19:B19"/>
    <mergeCell ref="A11:A13"/>
    <mergeCell ref="A15:A17"/>
    <mergeCell ref="A2:F2"/>
    <mergeCell ref="A3:F3"/>
    <mergeCell ref="D4:F4"/>
    <mergeCell ref="A6:A7"/>
    <mergeCell ref="B6:B7"/>
    <mergeCell ref="A8:A9"/>
    <mergeCell ref="B8:B9"/>
    <mergeCell ref="C8:C9"/>
    <mergeCell ref="D8:D9"/>
    <mergeCell ref="C6:C7"/>
    <mergeCell ref="D6:D7"/>
    <mergeCell ref="E6:E7"/>
    <mergeCell ref="F6:F7"/>
  </mergeCells>
  <pageMargins left="0.39370078740157483" right="0" top="0.86614173228346458" bottom="0.74803149606299213" header="0.31496062992125984" footer="0.31496062992125984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39"/>
  <sheetViews>
    <sheetView topLeftCell="A4" workbookViewId="0">
      <selection activeCell="B14" sqref="B14:B15"/>
    </sheetView>
  </sheetViews>
  <sheetFormatPr baseColWidth="10" defaultRowHeight="12.75" x14ac:dyDescent="0.2"/>
  <cols>
    <col min="1" max="1" width="28.42578125" customWidth="1"/>
    <col min="2" max="2" width="24.7109375" customWidth="1"/>
    <col min="3" max="3" width="20.85546875" customWidth="1"/>
    <col min="4" max="4" width="21.42578125" customWidth="1"/>
    <col min="5" max="5" width="20.85546875" customWidth="1"/>
    <col min="6" max="6" width="21.5703125" customWidth="1"/>
  </cols>
  <sheetData>
    <row r="4" spans="1:6" ht="23.25" x14ac:dyDescent="0.35">
      <c r="A4" s="145" t="s">
        <v>67</v>
      </c>
      <c r="B4" s="145"/>
      <c r="C4" s="145"/>
      <c r="D4" s="145"/>
      <c r="E4" s="145"/>
      <c r="F4" s="145"/>
    </row>
    <row r="5" spans="1:6" ht="23.25" x14ac:dyDescent="0.35">
      <c r="A5" s="145" t="s">
        <v>68</v>
      </c>
      <c r="B5" s="145"/>
      <c r="C5" s="145"/>
      <c r="D5" s="145"/>
      <c r="E5" s="145"/>
      <c r="F5" s="145"/>
    </row>
    <row r="6" spans="1:6" ht="23.25" x14ac:dyDescent="0.35">
      <c r="A6" s="62"/>
      <c r="B6" s="62"/>
      <c r="C6" s="62"/>
      <c r="D6" s="145" t="s">
        <v>73</v>
      </c>
      <c r="E6" s="145"/>
      <c r="F6" s="145"/>
    </row>
    <row r="7" spans="1:6" ht="13.5" thickBot="1" x14ac:dyDescent="0.25"/>
    <row r="8" spans="1:6" ht="30" customHeight="1" x14ac:dyDescent="0.2">
      <c r="A8" s="146" t="s">
        <v>52</v>
      </c>
      <c r="B8" s="148" t="s">
        <v>76</v>
      </c>
      <c r="C8" s="158" t="s">
        <v>69</v>
      </c>
      <c r="D8" s="160" t="s">
        <v>70</v>
      </c>
      <c r="E8" s="158" t="s">
        <v>71</v>
      </c>
      <c r="F8" s="162" t="s">
        <v>72</v>
      </c>
    </row>
    <row r="9" spans="1:6" ht="13.5" customHeight="1" thickBot="1" x14ac:dyDescent="0.25">
      <c r="A9" s="147"/>
      <c r="B9" s="149"/>
      <c r="C9" s="159"/>
      <c r="D9" s="161"/>
      <c r="E9" s="159"/>
      <c r="F9" s="163"/>
    </row>
    <row r="10" spans="1:6" ht="24.95" customHeight="1" x14ac:dyDescent="0.2">
      <c r="A10" s="167" t="s">
        <v>53</v>
      </c>
      <c r="B10" s="119" t="s">
        <v>78</v>
      </c>
      <c r="C10" s="94">
        <v>1449455</v>
      </c>
      <c r="D10" s="95">
        <v>-4.55</v>
      </c>
      <c r="E10" s="65">
        <f>C10+D10</f>
        <v>1449450.45</v>
      </c>
      <c r="F10" s="100">
        <v>1449450.45</v>
      </c>
    </row>
    <row r="11" spans="1:6" ht="24.95" customHeight="1" x14ac:dyDescent="0.2">
      <c r="A11" s="167"/>
      <c r="B11" s="120" t="s">
        <v>79</v>
      </c>
      <c r="C11" s="67"/>
      <c r="D11" s="68"/>
      <c r="E11" s="67"/>
      <c r="F11" s="69"/>
    </row>
    <row r="12" spans="1:6" ht="30" customHeight="1" thickBot="1" x14ac:dyDescent="0.25">
      <c r="A12" s="151"/>
      <c r="B12" s="56" t="s">
        <v>80</v>
      </c>
      <c r="C12" s="70"/>
      <c r="D12" s="90"/>
      <c r="E12" s="91">
        <f>C12+D12</f>
        <v>0</v>
      </c>
      <c r="F12" s="92"/>
    </row>
    <row r="13" spans="1:6" ht="15.75" customHeight="1" thickBot="1" x14ac:dyDescent="0.25">
      <c r="A13" s="53" t="s">
        <v>57</v>
      </c>
      <c r="B13" s="54"/>
      <c r="C13" s="73">
        <f>SUM(C10:C12)</f>
        <v>1449455</v>
      </c>
      <c r="D13" s="74">
        <f>SUM(D10:D12)</f>
        <v>-4.55</v>
      </c>
      <c r="E13" s="73">
        <f>SUM(E10:E12)</f>
        <v>1449450.45</v>
      </c>
      <c r="F13" s="75"/>
    </row>
    <row r="14" spans="1:6" ht="12.75" customHeight="1" x14ac:dyDescent="0.2">
      <c r="A14" s="150" t="s">
        <v>58</v>
      </c>
      <c r="B14" s="152" t="s">
        <v>82</v>
      </c>
      <c r="C14" s="154">
        <v>5654805</v>
      </c>
      <c r="D14" s="156">
        <v>-5654805</v>
      </c>
      <c r="E14" s="154">
        <f>C14+D14</f>
        <v>0</v>
      </c>
      <c r="F14" s="168"/>
    </row>
    <row r="15" spans="1:6" ht="42" customHeight="1" thickBot="1" x14ac:dyDescent="0.25">
      <c r="A15" s="151"/>
      <c r="B15" s="153"/>
      <c r="C15" s="155"/>
      <c r="D15" s="157"/>
      <c r="E15" s="164"/>
      <c r="F15" s="169"/>
    </row>
    <row r="16" spans="1:6" ht="15.75" customHeight="1" thickBot="1" x14ac:dyDescent="0.25">
      <c r="A16" s="53" t="s">
        <v>57</v>
      </c>
      <c r="B16" s="54"/>
      <c r="C16" s="73">
        <f>SUM(C14)</f>
        <v>5654805</v>
      </c>
      <c r="D16" s="76">
        <f>SUM(D14)</f>
        <v>-5654805</v>
      </c>
      <c r="E16" s="73">
        <f>SUM(E14)</f>
        <v>0</v>
      </c>
      <c r="F16" s="75"/>
    </row>
    <row r="17" spans="1:6" ht="24.95" customHeight="1" x14ac:dyDescent="0.2">
      <c r="A17" s="150" t="s">
        <v>59</v>
      </c>
      <c r="B17" s="119" t="s">
        <v>78</v>
      </c>
      <c r="C17" s="102">
        <v>3862985</v>
      </c>
      <c r="D17" s="103">
        <v>-217331.36</v>
      </c>
      <c r="E17" s="104">
        <f>C17+D17</f>
        <v>3645653.64</v>
      </c>
      <c r="F17" s="106">
        <v>3645653.64</v>
      </c>
    </row>
    <row r="18" spans="1:6" ht="24.95" customHeight="1" x14ac:dyDescent="0.2">
      <c r="A18" s="167"/>
      <c r="B18" s="120" t="s">
        <v>79</v>
      </c>
      <c r="C18" s="93">
        <v>3155</v>
      </c>
      <c r="D18" s="96">
        <v>-3155</v>
      </c>
      <c r="E18" s="93">
        <f>C18+D18</f>
        <v>0</v>
      </c>
      <c r="F18" s="101"/>
    </row>
    <row r="19" spans="1:6" ht="24.95" customHeight="1" thickBot="1" x14ac:dyDescent="0.25">
      <c r="A19" s="151"/>
      <c r="B19" s="56" t="s">
        <v>80</v>
      </c>
      <c r="C19" s="78"/>
      <c r="D19" s="79"/>
      <c r="E19" s="72"/>
      <c r="F19" s="66"/>
    </row>
    <row r="20" spans="1:6" ht="15.75" customHeight="1" thickBot="1" x14ac:dyDescent="0.25">
      <c r="A20" s="57" t="s">
        <v>57</v>
      </c>
      <c r="B20" s="58"/>
      <c r="C20" s="73">
        <f>SUM(C17:C19)</f>
        <v>3866140</v>
      </c>
      <c r="D20" s="76">
        <f>SUM(D17:D19)</f>
        <v>-220486.36</v>
      </c>
      <c r="E20" s="73">
        <f>SUM(E17:E19)</f>
        <v>3645653.64</v>
      </c>
      <c r="F20" s="107">
        <f>SUM(F17:F19)</f>
        <v>3645653.64</v>
      </c>
    </row>
    <row r="21" spans="1:6" ht="24.95" customHeight="1" x14ac:dyDescent="0.2">
      <c r="A21" s="143" t="s">
        <v>65</v>
      </c>
      <c r="B21" s="119" t="s">
        <v>78</v>
      </c>
      <c r="C21" s="109">
        <v>2404270</v>
      </c>
      <c r="D21" s="109">
        <v>-2404270</v>
      </c>
      <c r="E21" s="72"/>
      <c r="F21" s="77"/>
    </row>
    <row r="22" spans="1:6" ht="24.95" customHeight="1" x14ac:dyDescent="0.2">
      <c r="A22" s="144"/>
      <c r="B22" s="120" t="s">
        <v>79</v>
      </c>
      <c r="C22" s="98">
        <v>37785</v>
      </c>
      <c r="D22" s="99">
        <v>-37785</v>
      </c>
      <c r="E22" s="93">
        <f>C22+D22</f>
        <v>0</v>
      </c>
      <c r="F22" s="69"/>
    </row>
    <row r="23" spans="1:6" ht="24.95" customHeight="1" thickBot="1" x14ac:dyDescent="0.25">
      <c r="A23" s="144"/>
      <c r="B23" s="56" t="s">
        <v>80</v>
      </c>
      <c r="C23" s="70">
        <v>2431915</v>
      </c>
      <c r="D23" s="90">
        <v>-2431915</v>
      </c>
      <c r="E23" s="91">
        <f>C23+D23</f>
        <v>0</v>
      </c>
      <c r="F23" s="66"/>
    </row>
    <row r="24" spans="1:6" ht="15.75" customHeight="1" thickBot="1" x14ac:dyDescent="0.25">
      <c r="A24" s="59" t="s">
        <v>57</v>
      </c>
      <c r="B24" s="58"/>
      <c r="C24" s="73">
        <f>SUM(C21:C23)</f>
        <v>4873970</v>
      </c>
      <c r="D24" s="76">
        <f>SUM(D21:D23)</f>
        <v>-4873970</v>
      </c>
      <c r="E24" s="73">
        <f>SUM(E23)</f>
        <v>0</v>
      </c>
      <c r="F24" s="75"/>
    </row>
    <row r="25" spans="1:6" ht="24.95" customHeight="1" x14ac:dyDescent="0.2">
      <c r="A25" s="170" t="s">
        <v>64</v>
      </c>
      <c r="B25" s="119" t="s">
        <v>78</v>
      </c>
      <c r="C25" s="94">
        <v>4762600</v>
      </c>
      <c r="D25" s="95">
        <v>-2577603.75</v>
      </c>
      <c r="E25" s="97">
        <f>C25+D25</f>
        <v>2184996.25</v>
      </c>
      <c r="F25" s="106">
        <v>2184996.25</v>
      </c>
    </row>
    <row r="26" spans="1:6" ht="24.95" customHeight="1" x14ac:dyDescent="0.2">
      <c r="A26" s="171"/>
      <c r="B26" s="120" t="s">
        <v>79</v>
      </c>
      <c r="C26" s="93">
        <v>250000</v>
      </c>
      <c r="D26" s="96">
        <v>-250000</v>
      </c>
      <c r="E26" s="93">
        <f>C26+D26</f>
        <v>0</v>
      </c>
      <c r="F26" s="69"/>
    </row>
    <row r="27" spans="1:6" ht="24.95" customHeight="1" thickBot="1" x14ac:dyDescent="0.25">
      <c r="A27" s="172"/>
      <c r="B27" s="56" t="s">
        <v>80</v>
      </c>
      <c r="C27" s="82"/>
      <c r="D27" s="83"/>
      <c r="E27" s="72"/>
      <c r="F27" s="66"/>
    </row>
    <row r="28" spans="1:6" ht="15.75" customHeight="1" thickBot="1" x14ac:dyDescent="0.25">
      <c r="A28" s="57" t="s">
        <v>57</v>
      </c>
      <c r="B28" s="58"/>
      <c r="C28" s="73">
        <f>SUM(C25:C27)</f>
        <v>5012600</v>
      </c>
      <c r="D28" s="76">
        <f>SUM(D25:D27)</f>
        <v>-2827603.75</v>
      </c>
      <c r="E28" s="73">
        <f>SUM(E25:E27)</f>
        <v>2184996.25</v>
      </c>
      <c r="F28" s="108">
        <f>SUM(F25:F27)</f>
        <v>2184996.25</v>
      </c>
    </row>
    <row r="29" spans="1:6" ht="24.95" customHeight="1" x14ac:dyDescent="0.2">
      <c r="A29" s="143" t="s">
        <v>63</v>
      </c>
      <c r="B29" s="119" t="s">
        <v>78</v>
      </c>
      <c r="C29" s="80">
        <v>2352715</v>
      </c>
      <c r="D29" s="81">
        <v>-2352715</v>
      </c>
      <c r="E29" s="72"/>
      <c r="F29" s="105"/>
    </row>
    <row r="30" spans="1:6" ht="24.95" customHeight="1" x14ac:dyDescent="0.2">
      <c r="A30" s="144"/>
      <c r="B30" s="120" t="s">
        <v>79</v>
      </c>
      <c r="C30" s="67"/>
      <c r="D30" s="68"/>
      <c r="E30" s="67"/>
      <c r="F30" s="69"/>
    </row>
    <row r="31" spans="1:6" ht="24.95" customHeight="1" thickBot="1" x14ac:dyDescent="0.25">
      <c r="A31" s="144"/>
      <c r="B31" s="56" t="s">
        <v>80</v>
      </c>
      <c r="C31" s="84">
        <v>1276140</v>
      </c>
      <c r="D31" s="85">
        <v>-1276140</v>
      </c>
      <c r="E31" s="86">
        <f>C31+D31</f>
        <v>0</v>
      </c>
      <c r="F31" s="66"/>
    </row>
    <row r="32" spans="1:6" ht="15.75" customHeight="1" thickBot="1" x14ac:dyDescent="0.25">
      <c r="A32" s="61" t="s">
        <v>57</v>
      </c>
      <c r="B32" s="61"/>
      <c r="C32" s="73">
        <f>SUM(C29:C31)</f>
        <v>3628855</v>
      </c>
      <c r="D32" s="76">
        <f>SUM(D29:D31)</f>
        <v>-3628855</v>
      </c>
      <c r="E32" s="73"/>
      <c r="F32" s="75"/>
    </row>
    <row r="33" spans="1:6" ht="19.5" thickBot="1" x14ac:dyDescent="0.35">
      <c r="A33" s="141" t="s">
        <v>60</v>
      </c>
      <c r="B33" s="142"/>
      <c r="C33" s="87">
        <f>SUM(C32,C28,C24,C20,C16,C13)</f>
        <v>24485825</v>
      </c>
      <c r="D33" s="88">
        <f>SUM(D13+D16+D20+D24+D28+D32)</f>
        <v>-17205724.66</v>
      </c>
      <c r="E33" s="88">
        <f>SUM(E13+E16+E20+E24+E28+E32)</f>
        <v>7280100.3399999999</v>
      </c>
      <c r="F33" s="89">
        <f>SUM(C33:D33)</f>
        <v>7280100.3399999999</v>
      </c>
    </row>
    <row r="39" spans="1:6" x14ac:dyDescent="0.2">
      <c r="A39" t="s">
        <v>49</v>
      </c>
    </row>
  </sheetData>
  <mergeCells count="21">
    <mergeCell ref="F14:F15"/>
    <mergeCell ref="A17:A19"/>
    <mergeCell ref="A21:A23"/>
    <mergeCell ref="A25:A27"/>
    <mergeCell ref="A29:A31"/>
    <mergeCell ref="D14:D15"/>
    <mergeCell ref="E14:E15"/>
    <mergeCell ref="A33:B33"/>
    <mergeCell ref="A10:A12"/>
    <mergeCell ref="A14:A15"/>
    <mergeCell ref="B14:B15"/>
    <mergeCell ref="C14:C15"/>
    <mergeCell ref="A4:F4"/>
    <mergeCell ref="A5:F5"/>
    <mergeCell ref="D6:F6"/>
    <mergeCell ref="A8:A9"/>
    <mergeCell ref="B8:B9"/>
    <mergeCell ref="C8:C9"/>
    <mergeCell ref="D8:D9"/>
    <mergeCell ref="E8:E9"/>
    <mergeCell ref="F8:F9"/>
  </mergeCells>
  <pageMargins left="0.59055118110236227" right="0" top="0.47244094488188981" bottom="0" header="0.31496062992125984" footer="0.31496062992125984"/>
  <pageSetup paperSize="9" scale="70" orientation="portrait" r:id="rId1"/>
  <ignoredErrors>
    <ignoredError sqref="E24 E13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F41"/>
  <sheetViews>
    <sheetView workbookViewId="0">
      <selection activeCell="B11" sqref="B11"/>
    </sheetView>
  </sheetViews>
  <sheetFormatPr baseColWidth="10" defaultRowHeight="12.75" x14ac:dyDescent="0.2"/>
  <cols>
    <col min="1" max="1" width="33" customWidth="1"/>
    <col min="2" max="2" width="18.85546875" customWidth="1"/>
    <col min="3" max="3" width="20.7109375" customWidth="1"/>
    <col min="4" max="4" width="21.7109375" customWidth="1"/>
    <col min="5" max="5" width="20.7109375" customWidth="1"/>
    <col min="6" max="6" width="20.42578125" customWidth="1"/>
  </cols>
  <sheetData>
    <row r="5" spans="1:6" ht="23.25" x14ac:dyDescent="0.35">
      <c r="A5" s="145" t="s">
        <v>67</v>
      </c>
      <c r="B5" s="145"/>
      <c r="C5" s="145"/>
      <c r="D5" s="145"/>
      <c r="E5" s="145"/>
      <c r="F5" s="145"/>
    </row>
    <row r="6" spans="1:6" ht="23.25" x14ac:dyDescent="0.35">
      <c r="A6" s="145" t="s">
        <v>68</v>
      </c>
      <c r="B6" s="145"/>
      <c r="C6" s="145"/>
      <c r="D6" s="145"/>
      <c r="E6" s="145"/>
      <c r="F6" s="145"/>
    </row>
    <row r="7" spans="1:6" ht="23.25" x14ac:dyDescent="0.35">
      <c r="A7" s="62"/>
      <c r="B7" s="62"/>
      <c r="C7" s="62"/>
      <c r="D7" s="145" t="s">
        <v>74</v>
      </c>
      <c r="E7" s="145"/>
      <c r="F7" s="145"/>
    </row>
    <row r="8" spans="1:6" ht="13.5" thickBot="1" x14ac:dyDescent="0.25"/>
    <row r="9" spans="1:6" ht="30" customHeight="1" x14ac:dyDescent="0.2">
      <c r="A9" s="146" t="s">
        <v>52</v>
      </c>
      <c r="B9" s="148" t="s">
        <v>76</v>
      </c>
      <c r="C9" s="158" t="s">
        <v>69</v>
      </c>
      <c r="D9" s="160" t="s">
        <v>70</v>
      </c>
      <c r="E9" s="158" t="s">
        <v>71</v>
      </c>
      <c r="F9" s="162" t="s">
        <v>72</v>
      </c>
    </row>
    <row r="10" spans="1:6" ht="13.5" customHeight="1" thickBot="1" x14ac:dyDescent="0.25">
      <c r="A10" s="147"/>
      <c r="B10" s="149"/>
      <c r="C10" s="159"/>
      <c r="D10" s="161"/>
      <c r="E10" s="159"/>
      <c r="F10" s="163"/>
    </row>
    <row r="11" spans="1:6" ht="24.95" customHeight="1" x14ac:dyDescent="0.2">
      <c r="A11" s="167" t="s">
        <v>53</v>
      </c>
      <c r="B11" s="52" t="s">
        <v>54</v>
      </c>
      <c r="C11" s="94">
        <v>1449455</v>
      </c>
      <c r="D11" s="95">
        <v>-4.55</v>
      </c>
      <c r="E11" s="97">
        <f>C11+D11</f>
        <v>1449450.45</v>
      </c>
      <c r="F11" s="66"/>
    </row>
    <row r="12" spans="1:6" ht="24.95" customHeight="1" x14ac:dyDescent="0.2">
      <c r="A12" s="167"/>
      <c r="B12" s="52" t="s">
        <v>55</v>
      </c>
      <c r="C12" s="67"/>
      <c r="D12" s="68"/>
      <c r="E12" s="67"/>
      <c r="F12" s="69"/>
    </row>
    <row r="13" spans="1:6" ht="24.95" customHeight="1" thickBot="1" x14ac:dyDescent="0.25">
      <c r="A13" s="151"/>
      <c r="B13" s="52" t="s">
        <v>56</v>
      </c>
      <c r="C13" s="70">
        <v>3809475</v>
      </c>
      <c r="D13" s="90">
        <v>-3809475</v>
      </c>
      <c r="E13" s="91">
        <f>C13+D13</f>
        <v>0</v>
      </c>
      <c r="F13" s="100">
        <v>1449450.45</v>
      </c>
    </row>
    <row r="14" spans="1:6" ht="15.75" customHeight="1" thickBot="1" x14ac:dyDescent="0.25">
      <c r="A14" s="53" t="s">
        <v>57</v>
      </c>
      <c r="B14" s="54"/>
      <c r="C14" s="73">
        <f>SUM(C11:C13)</f>
        <v>5258930</v>
      </c>
      <c r="D14" s="74">
        <f>SUM(D11:D13)</f>
        <v>-3809479.55</v>
      </c>
      <c r="E14" s="73">
        <f>SUM(E11:E13)</f>
        <v>1449450.45</v>
      </c>
      <c r="F14" s="108">
        <f>SUM(F11:F13)</f>
        <v>1449450.45</v>
      </c>
    </row>
    <row r="15" spans="1:6" ht="12.75" customHeight="1" x14ac:dyDescent="0.2">
      <c r="A15" s="150" t="s">
        <v>58</v>
      </c>
      <c r="B15" s="162" t="s">
        <v>56</v>
      </c>
      <c r="C15" s="154">
        <v>5654805</v>
      </c>
      <c r="D15" s="156">
        <v>-5654805</v>
      </c>
      <c r="E15" s="154">
        <f>C15+D15</f>
        <v>0</v>
      </c>
      <c r="F15" s="168"/>
    </row>
    <row r="16" spans="1:6" ht="38.25" customHeight="1" thickBot="1" x14ac:dyDescent="0.25">
      <c r="A16" s="151"/>
      <c r="B16" s="163"/>
      <c r="C16" s="155"/>
      <c r="D16" s="157"/>
      <c r="E16" s="164"/>
      <c r="F16" s="169"/>
    </row>
    <row r="17" spans="1:6" ht="15.75" customHeight="1" thickBot="1" x14ac:dyDescent="0.25">
      <c r="A17" s="53" t="s">
        <v>57</v>
      </c>
      <c r="B17" s="54"/>
      <c r="C17" s="73">
        <f>SUM(C15)</f>
        <v>5654805</v>
      </c>
      <c r="D17" s="76">
        <f>SUM(D15)</f>
        <v>-5654805</v>
      </c>
      <c r="E17" s="73">
        <f>SUM(E15)</f>
        <v>0</v>
      </c>
      <c r="F17" s="75"/>
    </row>
    <row r="18" spans="1:6" ht="24.95" customHeight="1" x14ac:dyDescent="0.2">
      <c r="A18" s="150" t="s">
        <v>59</v>
      </c>
      <c r="B18" s="55" t="s">
        <v>54</v>
      </c>
      <c r="C18" s="102">
        <v>3862985</v>
      </c>
      <c r="D18" s="103">
        <v>-217331.35</v>
      </c>
      <c r="E18" s="104">
        <f>C18+D18</f>
        <v>3645653.65</v>
      </c>
      <c r="F18" s="106">
        <v>3645653.65</v>
      </c>
    </row>
    <row r="19" spans="1:6" ht="24.95" customHeight="1" x14ac:dyDescent="0.2">
      <c r="A19" s="167"/>
      <c r="B19" s="56" t="s">
        <v>55</v>
      </c>
      <c r="C19" s="93">
        <v>3155</v>
      </c>
      <c r="D19" s="96">
        <v>62823.3</v>
      </c>
      <c r="E19" s="93">
        <f>C19+D19</f>
        <v>65978.3</v>
      </c>
      <c r="F19" s="69"/>
    </row>
    <row r="20" spans="1:6" ht="24.95" customHeight="1" thickBot="1" x14ac:dyDescent="0.25">
      <c r="A20" s="151"/>
      <c r="B20" s="56" t="s">
        <v>56</v>
      </c>
      <c r="C20" s="70">
        <v>2184795</v>
      </c>
      <c r="D20" s="110">
        <v>-2184795</v>
      </c>
      <c r="E20" s="91"/>
      <c r="F20" s="92"/>
    </row>
    <row r="21" spans="1:6" ht="15.75" customHeight="1" thickBot="1" x14ac:dyDescent="0.25">
      <c r="A21" s="57" t="s">
        <v>57</v>
      </c>
      <c r="B21" s="58"/>
      <c r="C21" s="73">
        <f>SUM(C18:C20)</f>
        <v>6050935</v>
      </c>
      <c r="D21" s="76">
        <f>SUM(D18:D20)</f>
        <v>-2339303.0499999998</v>
      </c>
      <c r="E21" s="73">
        <f>SUM(E18:E20)</f>
        <v>3711631.9499999997</v>
      </c>
      <c r="F21" s="108">
        <f>SUM(F18:F20)</f>
        <v>3645653.65</v>
      </c>
    </row>
    <row r="22" spans="1:6" ht="22.5" customHeight="1" x14ac:dyDescent="0.2">
      <c r="A22" s="150" t="s">
        <v>65</v>
      </c>
      <c r="B22" s="114" t="s">
        <v>75</v>
      </c>
      <c r="C22" s="111"/>
      <c r="D22" s="112">
        <v>134196.46</v>
      </c>
      <c r="E22" s="111">
        <f>C22+D22</f>
        <v>134196.46</v>
      </c>
      <c r="F22" s="113">
        <v>134196.46</v>
      </c>
    </row>
    <row r="23" spans="1:6" ht="24.95" customHeight="1" x14ac:dyDescent="0.2">
      <c r="A23" s="167"/>
      <c r="B23" s="56" t="s">
        <v>54</v>
      </c>
      <c r="C23" s="98">
        <v>2404270</v>
      </c>
      <c r="D23" s="99">
        <v>-437611.94</v>
      </c>
      <c r="E23" s="91">
        <f>C23+D23</f>
        <v>1966658.06</v>
      </c>
      <c r="F23" s="115">
        <v>1966658.06</v>
      </c>
    </row>
    <row r="24" spans="1:6" ht="24.95" customHeight="1" x14ac:dyDescent="0.2">
      <c r="A24" s="167"/>
      <c r="B24" s="56" t="s">
        <v>55</v>
      </c>
      <c r="C24" s="93">
        <v>37785</v>
      </c>
      <c r="D24" s="96">
        <v>-37785</v>
      </c>
      <c r="E24" s="93"/>
      <c r="F24" s="69"/>
    </row>
    <row r="25" spans="1:6" ht="24.95" customHeight="1" thickBot="1" x14ac:dyDescent="0.25">
      <c r="A25" s="151"/>
      <c r="B25" s="56" t="s">
        <v>56</v>
      </c>
      <c r="C25" s="70">
        <v>2431915</v>
      </c>
      <c r="D25" s="90">
        <v>-2431915</v>
      </c>
      <c r="E25" s="91">
        <f>C25+D25</f>
        <v>0</v>
      </c>
      <c r="F25" s="92"/>
    </row>
    <row r="26" spans="1:6" ht="15.75" customHeight="1" thickBot="1" x14ac:dyDescent="0.25">
      <c r="A26" s="59" t="s">
        <v>57</v>
      </c>
      <c r="B26" s="58"/>
      <c r="C26" s="73">
        <f>SUM(C23:C25)</f>
        <v>4873970</v>
      </c>
      <c r="D26" s="76">
        <f>SUM(D22:D25)</f>
        <v>-2773115.48</v>
      </c>
      <c r="E26" s="73">
        <f>SUM(E22:E25)</f>
        <v>2100854.52</v>
      </c>
      <c r="F26" s="108">
        <f>SUM(F22:F25)</f>
        <v>2100854.52</v>
      </c>
    </row>
    <row r="27" spans="1:6" ht="24.95" customHeight="1" x14ac:dyDescent="0.2">
      <c r="A27" s="170" t="s">
        <v>64</v>
      </c>
      <c r="B27" s="55" t="s">
        <v>54</v>
      </c>
      <c r="C27" s="94">
        <v>4762600</v>
      </c>
      <c r="D27" s="95">
        <v>-2577603.75</v>
      </c>
      <c r="E27" s="97">
        <f>C27+D27</f>
        <v>2184996.25</v>
      </c>
      <c r="F27" s="106">
        <v>2184996.25</v>
      </c>
    </row>
    <row r="28" spans="1:6" ht="24.95" customHeight="1" x14ac:dyDescent="0.2">
      <c r="A28" s="171"/>
      <c r="B28" s="56" t="s">
        <v>55</v>
      </c>
      <c r="C28" s="93">
        <v>250000</v>
      </c>
      <c r="D28" s="96">
        <v>-250000</v>
      </c>
      <c r="E28" s="93"/>
      <c r="F28" s="118"/>
    </row>
    <row r="29" spans="1:6" ht="24.95" customHeight="1" thickBot="1" x14ac:dyDescent="0.25">
      <c r="A29" s="172"/>
      <c r="B29" s="56" t="s">
        <v>56</v>
      </c>
      <c r="C29" s="116">
        <v>1628835</v>
      </c>
      <c r="D29" s="117">
        <v>-1628835</v>
      </c>
      <c r="E29" s="91"/>
      <c r="F29" s="100"/>
    </row>
    <row r="30" spans="1:6" ht="15.75" customHeight="1" thickBot="1" x14ac:dyDescent="0.25">
      <c r="A30" s="57" t="s">
        <v>57</v>
      </c>
      <c r="B30" s="58"/>
      <c r="C30" s="73">
        <f>SUM(C27:C29)</f>
        <v>6641435</v>
      </c>
      <c r="D30" s="76">
        <f>SUM(D27:D29)</f>
        <v>-4456438.75</v>
      </c>
      <c r="E30" s="73">
        <f>SUM(E27:E29)</f>
        <v>2184996.25</v>
      </c>
      <c r="F30" s="108">
        <f>SUM(F27:F29)</f>
        <v>2184996.25</v>
      </c>
    </row>
    <row r="31" spans="1:6" ht="24.95" customHeight="1" x14ac:dyDescent="0.2">
      <c r="A31" s="143" t="s">
        <v>63</v>
      </c>
      <c r="B31" s="55" t="s">
        <v>54</v>
      </c>
      <c r="C31" s="80">
        <v>2352715</v>
      </c>
      <c r="D31" s="81">
        <v>-2352715</v>
      </c>
      <c r="E31" s="72"/>
      <c r="F31" s="77"/>
    </row>
    <row r="32" spans="1:6" ht="24.95" customHeight="1" x14ac:dyDescent="0.2">
      <c r="A32" s="144"/>
      <c r="B32" s="56" t="s">
        <v>55</v>
      </c>
      <c r="C32" s="67"/>
      <c r="D32" s="68"/>
      <c r="E32" s="67"/>
      <c r="F32" s="69"/>
    </row>
    <row r="33" spans="1:6" ht="24.95" customHeight="1" thickBot="1" x14ac:dyDescent="0.25">
      <c r="A33" s="144"/>
      <c r="B33" s="60" t="s">
        <v>56</v>
      </c>
      <c r="C33" s="84">
        <v>1276140</v>
      </c>
      <c r="D33" s="85">
        <v>-1276140</v>
      </c>
      <c r="E33" s="86"/>
      <c r="F33" s="66"/>
    </row>
    <row r="34" spans="1:6" ht="15.75" customHeight="1" thickBot="1" x14ac:dyDescent="0.25">
      <c r="A34" s="61" t="s">
        <v>57</v>
      </c>
      <c r="B34" s="61"/>
      <c r="C34" s="73">
        <f>SUM(C31:C33)</f>
        <v>3628855</v>
      </c>
      <c r="D34" s="76">
        <f>SUM(D31:D33)</f>
        <v>-3628855</v>
      </c>
      <c r="E34" s="73"/>
      <c r="F34" s="75"/>
    </row>
    <row r="35" spans="1:6" ht="19.5" thickBot="1" x14ac:dyDescent="0.35">
      <c r="A35" s="141" t="s">
        <v>60</v>
      </c>
      <c r="B35" s="142"/>
      <c r="C35" s="87">
        <f>C14+C17+C21+C26+C30+C34</f>
        <v>32108930</v>
      </c>
      <c r="D35" s="88">
        <f>SUM(D14+D17+D21+D26+D30+D34)</f>
        <v>-22661996.830000002</v>
      </c>
      <c r="E35" s="88">
        <f>SUM(E14+E17+E21+E26+E30+E34)</f>
        <v>9446933.1699999999</v>
      </c>
      <c r="F35" s="89">
        <f>SUM(C35:D35)</f>
        <v>9446933.1699999981</v>
      </c>
    </row>
    <row r="41" spans="1:6" x14ac:dyDescent="0.2">
      <c r="A41" t="s">
        <v>49</v>
      </c>
    </row>
  </sheetData>
  <mergeCells count="21">
    <mergeCell ref="F15:F16"/>
    <mergeCell ref="A18:A20"/>
    <mergeCell ref="A27:A29"/>
    <mergeCell ref="A31:A33"/>
    <mergeCell ref="A35:B35"/>
    <mergeCell ref="A22:A25"/>
    <mergeCell ref="E15:E16"/>
    <mergeCell ref="A11:A13"/>
    <mergeCell ref="A15:A16"/>
    <mergeCell ref="B15:B16"/>
    <mergeCell ref="C15:C16"/>
    <mergeCell ref="D15:D16"/>
    <mergeCell ref="A5:F5"/>
    <mergeCell ref="A6:F6"/>
    <mergeCell ref="D7:F7"/>
    <mergeCell ref="A9:A10"/>
    <mergeCell ref="B9:B10"/>
    <mergeCell ref="C9:C10"/>
    <mergeCell ref="D9:D10"/>
    <mergeCell ref="E9:E10"/>
    <mergeCell ref="F9:F10"/>
  </mergeCells>
  <pageMargins left="0.98425196850393704" right="0" top="0" bottom="0" header="0.31496062992125984" footer="0.31496062992125984"/>
  <pageSetup paperSize="124" scale="65" orientation="portrait" r:id="rId1"/>
  <ignoredErrors>
    <ignoredError sqref="E14 E2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FONDO GENERAL MENSUAL</vt:lpstr>
      <vt:lpstr>A MARZO</vt:lpstr>
      <vt:lpstr>A JUNIO</vt:lpstr>
      <vt:lpstr>A SEPTIEMBRE</vt:lpstr>
    </vt:vector>
  </TitlesOfParts>
  <Company>MINISTERIO DE HACIENDA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Proyecto SAFI</dc:creator>
  <cp:lastModifiedBy>MJSP</cp:lastModifiedBy>
  <cp:lastPrinted>2016-12-13T15:37:48Z</cp:lastPrinted>
  <dcterms:created xsi:type="dcterms:W3CDTF">2000-01-19T14:17:28Z</dcterms:created>
  <dcterms:modified xsi:type="dcterms:W3CDTF">2017-01-19T18:21:58Z</dcterms:modified>
</cp:coreProperties>
</file>