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UAIP-CVPCPA 2023\INFORMACION OFICIOSA 2023\ACTUALIZACIÓN DE INFORMACION\1ª  TRIMESTRE 2023\UAIP-CVPCPA\"/>
    </mc:Choice>
  </mc:AlternateContent>
  <xr:revisionPtr revIDLastSave="0" documentId="8_{F8AD0EE0-0993-459C-8C37-2B38C5703BC8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ESTADISTICA PRP-2022" sheetId="1" r:id="rId1"/>
    <sheet name="Observaciones financiera" sheetId="2" r:id="rId2"/>
    <sheet name="Observaciones fiscal" sheetId="3" r:id="rId3"/>
  </sheets>
  <externalReferences>
    <externalReference r:id="rId4"/>
  </externalReferences>
  <definedNames>
    <definedName name="_xlnm.Print_Area" localSheetId="0">'ESTADISTICA PRP-2022'!$A$1:$F$33</definedName>
    <definedName name="CY_INC_AFT_TAX">'[1]2015'!$C$39</definedName>
    <definedName name="CY_TOTAL_DEBT" localSheetId="0">'[1]2015'!#REF!</definedName>
    <definedName name="CY_TOTAL_DEBT">'[1]2015'!#REF!</definedName>
    <definedName name="CY_TOTAL_EQUITY" localSheetId="0">'[1]2015'!#REF!</definedName>
    <definedName name="CY_TOTAL_EQUITY">'[1]2015'!#REF!</definedName>
    <definedName name="numero" localSheetId="0">#REF!</definedName>
    <definedName name="numero">#REF!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3" i="3" l="1"/>
  <c r="D40" i="3"/>
  <c r="E39" i="3" s="1"/>
  <c r="E37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E4" i="3"/>
  <c r="D40" i="2"/>
  <c r="E39" i="2" s="1"/>
  <c r="E38" i="2"/>
  <c r="E37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E4" i="2"/>
  <c r="E27" i="1"/>
  <c r="G18" i="1"/>
  <c r="E15" i="1"/>
  <c r="E19" i="1" s="1"/>
  <c r="E38" i="3" l="1"/>
</calcChain>
</file>

<file path=xl/sharedStrings.xml><?xml version="1.0" encoding="utf-8"?>
<sst xmlns="http://schemas.openxmlformats.org/spreadsheetml/2006/main" count="95" uniqueCount="57">
  <si>
    <t>ESTADÍSTICAS DE RESULTADOS DE REVISIONES DE PRÁCTICA PROFESIONAL-PROGRAMA 2022</t>
  </si>
  <si>
    <r>
      <rPr>
        <i/>
        <sz val="12"/>
        <color rgb="FF000000"/>
        <rFont val="Calibri"/>
        <family val="2"/>
        <charset val="1"/>
      </rPr>
      <t xml:space="preserve">Nota: Estos datos han sido extraídos de resultados </t>
    </r>
    <r>
      <rPr>
        <b/>
        <i/>
        <sz val="12"/>
        <color rgb="FF000000"/>
        <rFont val="Calibri"/>
        <family val="2"/>
        <charset val="1"/>
      </rPr>
      <t>aprobados</t>
    </r>
    <r>
      <rPr>
        <i/>
        <sz val="12"/>
        <color rgb="FF000000"/>
        <rFont val="Calibri"/>
        <family val="2"/>
        <charset val="1"/>
      </rPr>
      <t xml:space="preserve"> por el Consejo Directivo, correspondiente a programa del año 2022.</t>
    </r>
  </si>
  <si>
    <t xml:space="preserve">Resultados </t>
  </si>
  <si>
    <t>Cant.</t>
  </si>
  <si>
    <t>Firmas con cumplimientos a las obligaciones legales de LREC</t>
  </si>
  <si>
    <t xml:space="preserve">Firmas con incumplimientos a las obligaciones legales de LREC </t>
  </si>
  <si>
    <t>Firmas con oportunidades de mejora en la aplicación de normativa técnica</t>
  </si>
  <si>
    <t xml:space="preserve">Firmas con observaciones sustantivas en la aplicación de normativa técnica </t>
  </si>
  <si>
    <t>Firmas con incumplimientos éticos y LREC</t>
  </si>
  <si>
    <t>Firmas fallecidas, inhabilitadas, fuera del país,otros.</t>
  </si>
  <si>
    <t>Total revisiones aprobadas en 2022</t>
  </si>
  <si>
    <t>Estadística por género</t>
  </si>
  <si>
    <t>HOMBRES</t>
  </si>
  <si>
    <t>MUJERES</t>
  </si>
  <si>
    <t>SOCIEDADES</t>
  </si>
  <si>
    <t>Total</t>
  </si>
  <si>
    <t>OBSERVACIONES MÁS RECURRENTES EN AUDITORIAS FINANCIERAS 
(Ejercicios revisados: 2020 y 2021)</t>
  </si>
  <si>
    <t>TOTAL  
FIRMAS</t>
  </si>
  <si>
    <t>PORCENTAJE</t>
  </si>
  <si>
    <t>Falta Manual de control de calidad</t>
  </si>
  <si>
    <t>Falta evaluación previa para la aceptación o continuidad de cliente</t>
  </si>
  <si>
    <t>Falta oferta de servicios</t>
  </si>
  <si>
    <t>Falta carta de compromiso</t>
  </si>
  <si>
    <t>Falta memorándum de Planeación</t>
  </si>
  <si>
    <t>Falta estudio y evaluación de control interno</t>
  </si>
  <si>
    <t>Falta determinación de materialidad</t>
  </si>
  <si>
    <t>Falta determinación de riesgos y alcance en los mismos</t>
  </si>
  <si>
    <t>Falta programas de auditoría</t>
  </si>
  <si>
    <t>Faltan cedulas sumarias, de detalle, analiticas de soporte</t>
  </si>
  <si>
    <t>No hay conclusiones en pruebas sustantivas/cumplimientos</t>
  </si>
  <si>
    <t>No hay notas, marcas de auditoria y referencias cruzadas en Pt´s.</t>
  </si>
  <si>
    <t>Faltan o estan incompletos los archivos  permanentes y corrientes</t>
  </si>
  <si>
    <t>Falta evidencia de entrega de carta de gerencia al cliente.</t>
  </si>
  <si>
    <t>Falta de revisión interna  del informe y dictamen de auditoría, por parte del profesional ejerciente individual, socio, gerente o supervisor de auditoria</t>
  </si>
  <si>
    <t>Falta carta de salvaguarda</t>
  </si>
  <si>
    <t>Falta carta de abogado</t>
  </si>
  <si>
    <t>Faltan los E.F. finales firmados por el cliente</t>
  </si>
  <si>
    <t>No existe evidencia de la revisión de E.F. no asentados en libros legales</t>
  </si>
  <si>
    <t>No existe evidencia de supervisión y monitoreo en la ejecución de auditoria</t>
  </si>
  <si>
    <t>No existe evidencia de comunicación y seguimiento de hallazgos con el cliente</t>
  </si>
  <si>
    <t>No existe evidencia si las NIIF (Completas o PYMES)  se han aplicado de forma adecuada</t>
  </si>
  <si>
    <t>No existe evidencia la evaluación de obligaciones formales legales y tributarias</t>
  </si>
  <si>
    <t>No existe  evidencia el examen de ingresos y su naturaleza</t>
  </si>
  <si>
    <t>No existe evidencia de pruebas de costos y gastos</t>
  </si>
  <si>
    <t>No existe evidencia el examen de crédito fiscal deducible del débito fiscal</t>
  </si>
  <si>
    <t>No se tiene evidencia de la evaluacion de independencia entre socios (propietario) y empleados de la firma y sus clientes</t>
  </si>
  <si>
    <t>No actualizó datos/ presentó de manera extemporánea</t>
  </si>
  <si>
    <t>No ha realizado horas de educacion continuada</t>
  </si>
  <si>
    <t>No posee credencial vigente</t>
  </si>
  <si>
    <t xml:space="preserve">Revisiones de práctica profesional auditoría financiera 2022 </t>
  </si>
  <si>
    <t>Hombres</t>
  </si>
  <si>
    <t>Mujeres</t>
  </si>
  <si>
    <t>Sociedades</t>
  </si>
  <si>
    <t>OBSERVACIONES MÁS RECURRENTES EN AUDITORIAS FISCALES DE 2022
(Ejercicios revisados: 2020 y 2021)</t>
  </si>
  <si>
    <t xml:space="preserve">Revisiones de práctica profesional, auditoría fiscal 2022 </t>
  </si>
  <si>
    <t xml:space="preserve">Total revisiones realizadas en 2022 </t>
  </si>
  <si>
    <t>Nota: De las 17 firmas para las que se revisó encargos fiscales, a 16 de ellas también se les revisó auditoría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</si>
</sst>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 %"/>
  </numFmts>
  <fonts count="11" x14ac:knownFonts="1"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i/>
      <sz val="12"/>
      <color rgb="FF000000"/>
      <name val="Calibri"/>
      <family val="2"/>
      <charset val="1"/>
    </font>
    <font>
      <b/>
      <i/>
      <sz val="12"/>
      <color rgb="FF000000"/>
      <name val="Calibri"/>
      <family val="2"/>
      <charset val="1"/>
    </font>
    <font>
      <sz val="11"/>
      <color rgb="FF000000"/>
      <name val="Museo Sans 100"/>
      <family val="3"/>
      <charset val="1"/>
    </font>
    <font>
      <b/>
      <sz val="10"/>
      <color rgb="FF000000"/>
      <name val="Museo Sans 100"/>
      <family val="3"/>
      <charset val="1"/>
    </font>
    <font>
      <b/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0CECE"/>
        <bgColor rgb="FFCCCC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10" fillId="0" borderId="0" applyBorder="0" applyProtection="0"/>
  </cellStyleXfs>
  <cellXfs count="47">
    <xf numFmtId="0" fontId="0" fillId="0" borderId="0" xfId="0"/>
    <xf numFmtId="0" fontId="6" fillId="2" borderId="5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</xf>
    <xf numFmtId="0" fontId="0" fillId="2" borderId="0" xfId="0" applyFill="1" applyAlignment="1" applyProtection="1"/>
    <xf numFmtId="0" fontId="2" fillId="2" borderId="0" xfId="0" applyFont="1" applyFill="1" applyAlignment="1" applyProtection="1"/>
    <xf numFmtId="0" fontId="1" fillId="3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/>
    <xf numFmtId="0" fontId="1" fillId="2" borderId="3" xfId="0" applyFont="1" applyFill="1" applyBorder="1" applyAlignment="1" applyProtection="1">
      <alignment horizontal="center"/>
    </xf>
    <xf numFmtId="0" fontId="4" fillId="2" borderId="0" xfId="0" applyFont="1" applyFill="1" applyAlignment="1" applyProtection="1"/>
    <xf numFmtId="0" fontId="1" fillId="2" borderId="0" xfId="0" applyFont="1" applyFill="1" applyAlignment="1" applyProtection="1">
      <alignment horizontal="center"/>
    </xf>
    <xf numFmtId="0" fontId="1" fillId="3" borderId="1" xfId="0" applyFont="1" applyFill="1" applyBorder="1" applyAlignment="1" applyProtection="1"/>
    <xf numFmtId="0" fontId="2" fillId="2" borderId="1" xfId="0" applyFont="1" applyFill="1" applyBorder="1" applyAlignment="1" applyProtection="1">
      <alignment horizontal="center"/>
    </xf>
    <xf numFmtId="0" fontId="1" fillId="2" borderId="0" xfId="0" applyFont="1" applyFill="1" applyAlignment="1" applyProtection="1"/>
    <xf numFmtId="0" fontId="1" fillId="2" borderId="4" xfId="0" applyFont="1" applyFill="1" applyBorder="1" applyAlignment="1" applyProtection="1">
      <alignment horizontal="center"/>
    </xf>
    <xf numFmtId="0" fontId="5" fillId="2" borderId="0" xfId="0" applyFont="1" applyFill="1" applyAlignment="1" applyProtection="1"/>
    <xf numFmtId="0" fontId="0" fillId="2" borderId="0" xfId="0" applyFill="1" applyAlignment="1" applyProtection="1">
      <alignment horizontal="left"/>
    </xf>
    <xf numFmtId="0" fontId="5" fillId="2" borderId="8" xfId="0" applyFont="1" applyFill="1" applyBorder="1" applyAlignment="1" applyProtection="1"/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wrapText="1"/>
    </xf>
    <xf numFmtId="164" fontId="5" fillId="0" borderId="9" xfId="0" applyNumberFormat="1" applyFont="1" applyBorder="1" applyAlignment="1" applyProtection="1">
      <alignment horizontal="center" wrapText="1"/>
    </xf>
    <xf numFmtId="17" fontId="0" fillId="2" borderId="0" xfId="0" applyNumberFormat="1" applyFill="1" applyAlignment="1" applyProtection="1"/>
    <xf numFmtId="0" fontId="5" fillId="2" borderId="1" xfId="0" applyFont="1" applyFill="1" applyBorder="1" applyAlignment="1" applyProtection="1">
      <alignment horizontal="left" vertical="top" wrapText="1"/>
    </xf>
    <xf numFmtId="0" fontId="5" fillId="2" borderId="8" xfId="0" applyFont="1" applyFill="1" applyBorder="1" applyAlignment="1" applyProtection="1">
      <alignment vertical="top"/>
    </xf>
    <xf numFmtId="0" fontId="5" fillId="0" borderId="1" xfId="0" applyFont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vertical="center"/>
    </xf>
    <xf numFmtId="164" fontId="0" fillId="2" borderId="0" xfId="1" applyFont="1" applyFill="1" applyBorder="1" applyAlignment="1" applyProtection="1"/>
    <xf numFmtId="0" fontId="5" fillId="2" borderId="10" xfId="0" applyFont="1" applyFill="1" applyBorder="1" applyAlignment="1" applyProtection="1">
      <alignment vertical="center"/>
    </xf>
    <xf numFmtId="0" fontId="5" fillId="2" borderId="11" xfId="0" applyFont="1" applyFill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center" wrapText="1"/>
    </xf>
    <xf numFmtId="0" fontId="8" fillId="2" borderId="0" xfId="0" applyFont="1" applyFill="1" applyAlignment="1" applyProtection="1">
      <alignment horizontal="left"/>
    </xf>
    <xf numFmtId="0" fontId="8" fillId="2" borderId="0" xfId="0" applyFont="1" applyFill="1" applyAlignment="1" applyProtection="1"/>
    <xf numFmtId="0" fontId="8" fillId="2" borderId="12" xfId="0" applyFont="1" applyFill="1" applyBorder="1" applyAlignment="1" applyProtection="1"/>
    <xf numFmtId="0" fontId="8" fillId="2" borderId="0" xfId="0" applyFont="1" applyFill="1" applyBorder="1" applyAlignment="1" applyProtection="1">
      <alignment horizontal="left"/>
    </xf>
    <xf numFmtId="0" fontId="8" fillId="2" borderId="0" xfId="0" applyFont="1" applyFill="1" applyBorder="1" applyAlignment="1" applyProtection="1"/>
    <xf numFmtId="0" fontId="5" fillId="0" borderId="1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wrapText="1"/>
    </xf>
    <xf numFmtId="0" fontId="8" fillId="2" borderId="13" xfId="0" applyFont="1" applyFill="1" applyBorder="1" applyAlignment="1" applyProtection="1">
      <alignment horizontal="left"/>
    </xf>
    <xf numFmtId="0" fontId="8" fillId="2" borderId="14" xfId="0" applyFont="1" applyFill="1" applyBorder="1" applyAlignment="1" applyProtection="1"/>
    <xf numFmtId="0" fontId="9" fillId="2" borderId="0" xfId="0" applyFont="1" applyFill="1" applyAlignment="1" applyProtection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236160</xdr:colOff>
      <xdr:row>0</xdr:row>
      <xdr:rowOff>122040</xdr:rowOff>
    </xdr:from>
    <xdr:to>
      <xdr:col>3</xdr:col>
      <xdr:colOff>1764360</xdr:colOff>
      <xdr:row>6</xdr:row>
      <xdr:rowOff>106560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36160" y="122040"/>
          <a:ext cx="2647800" cy="107028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men%20A&#237;da\Documents\AIDA\MAECE_2017\M&#211;DULO%20DE%20ADMINISTRACI&#211;N%20DE%20EMPRESAS\1.%20ADMINISTRACI&#211;N%20GERENCIAL\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- 2014"/>
      <sheetName val="2015"/>
      <sheetName val="Hoja1"/>
      <sheetName val="2013 - 2014 (2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G47"/>
  <sheetViews>
    <sheetView tabSelected="1" topLeftCell="A46" zoomScaleNormal="100" zoomScalePageLayoutView="90" workbookViewId="0">
      <selection activeCell="D23" sqref="D23"/>
    </sheetView>
  </sheetViews>
  <sheetFormatPr baseColWidth="10" defaultColWidth="11.5703125" defaultRowHeight="15" x14ac:dyDescent="0.25"/>
  <cols>
    <col min="1" max="1" width="6.28515625" style="7" customWidth="1"/>
    <col min="2" max="2" width="4.85546875" style="7" customWidth="1"/>
    <col min="3" max="3" width="4.7109375" style="7" customWidth="1"/>
    <col min="4" max="4" width="71.7109375" style="7" customWidth="1"/>
    <col min="5" max="6" width="11.5703125" style="7"/>
    <col min="7" max="7" width="30.85546875" style="7" customWidth="1"/>
    <col min="8" max="16384" width="11.5703125" style="7"/>
  </cols>
  <sheetData>
    <row r="7" spans="1:6" ht="15.75" customHeight="1" x14ac:dyDescent="0.25"/>
    <row r="8" spans="1:6" ht="39" customHeight="1" x14ac:dyDescent="0.25">
      <c r="A8" s="6" t="s">
        <v>0</v>
      </c>
      <c r="B8" s="6"/>
      <c r="C8" s="6"/>
      <c r="D8" s="6"/>
      <c r="E8" s="6"/>
      <c r="F8" s="8"/>
    </row>
    <row r="9" spans="1:6" ht="51.75" customHeight="1" x14ac:dyDescent="0.25">
      <c r="A9" s="5" t="s">
        <v>1</v>
      </c>
      <c r="B9" s="5"/>
      <c r="C9" s="5"/>
      <c r="D9" s="5"/>
      <c r="E9" s="5"/>
      <c r="F9" s="8"/>
    </row>
    <row r="10" spans="1:6" ht="15.75" x14ac:dyDescent="0.25">
      <c r="A10" s="8"/>
      <c r="B10" s="8"/>
      <c r="C10" s="8"/>
      <c r="D10" s="8"/>
      <c r="E10" s="8"/>
      <c r="F10" s="8"/>
    </row>
    <row r="11" spans="1:6" ht="15.75" x14ac:dyDescent="0.25">
      <c r="A11" s="8"/>
      <c r="B11" s="8"/>
      <c r="C11" s="8"/>
      <c r="D11" s="8"/>
      <c r="E11" s="8"/>
      <c r="F11" s="8"/>
    </row>
    <row r="12" spans="1:6" ht="15.75" x14ac:dyDescent="0.25">
      <c r="A12" s="8"/>
      <c r="B12" s="8"/>
      <c r="C12" s="8"/>
      <c r="D12" s="9" t="s">
        <v>2</v>
      </c>
      <c r="E12" s="9" t="s">
        <v>3</v>
      </c>
      <c r="F12" s="8"/>
    </row>
    <row r="13" spans="1:6" ht="15.75" x14ac:dyDescent="0.25">
      <c r="A13" s="8"/>
      <c r="B13" s="8"/>
      <c r="C13" s="8"/>
      <c r="D13" s="10" t="s">
        <v>4</v>
      </c>
      <c r="E13" s="11">
        <v>107</v>
      </c>
      <c r="F13" s="8"/>
    </row>
    <row r="14" spans="1:6" ht="15.75" x14ac:dyDescent="0.25">
      <c r="A14" s="8"/>
      <c r="B14" s="8"/>
      <c r="C14" s="8"/>
      <c r="D14" s="10" t="s">
        <v>5</v>
      </c>
      <c r="E14" s="11">
        <v>229</v>
      </c>
      <c r="F14" s="8"/>
    </row>
    <row r="15" spans="1:6" ht="15.75" x14ac:dyDescent="0.25">
      <c r="A15" s="8"/>
      <c r="B15" s="8"/>
      <c r="C15" s="8"/>
      <c r="D15" s="10" t="s">
        <v>6</v>
      </c>
      <c r="E15" s="11">
        <f>52+2</f>
        <v>54</v>
      </c>
      <c r="F15" s="8"/>
    </row>
    <row r="16" spans="1:6" ht="15.75" x14ac:dyDescent="0.25">
      <c r="A16" s="8"/>
      <c r="B16" s="8"/>
      <c r="C16" s="8"/>
      <c r="D16" s="10" t="s">
        <v>7</v>
      </c>
      <c r="E16" s="11">
        <v>71</v>
      </c>
      <c r="F16" s="8"/>
    </row>
    <row r="17" spans="1:7" ht="15.75" x14ac:dyDescent="0.25">
      <c r="A17" s="8"/>
      <c r="B17" s="8"/>
      <c r="C17" s="8"/>
      <c r="D17" s="10" t="s">
        <v>8</v>
      </c>
      <c r="E17" s="12">
        <v>5</v>
      </c>
      <c r="F17" s="8"/>
    </row>
    <row r="18" spans="1:7" ht="15.75" x14ac:dyDescent="0.25">
      <c r="A18" s="8"/>
      <c r="B18" s="8"/>
      <c r="C18" s="8"/>
      <c r="D18" s="10" t="s">
        <v>9</v>
      </c>
      <c r="E18" s="11">
        <v>67</v>
      </c>
      <c r="F18" s="8"/>
      <c r="G18" s="7">
        <f>78-14</f>
        <v>64</v>
      </c>
    </row>
    <row r="19" spans="1:7" ht="15.75" x14ac:dyDescent="0.25">
      <c r="A19" s="8"/>
      <c r="B19" s="8"/>
      <c r="C19" s="8"/>
      <c r="D19" s="13" t="s">
        <v>10</v>
      </c>
      <c r="E19" s="14">
        <f>SUM(E13:E18)</f>
        <v>533</v>
      </c>
      <c r="F19" s="8"/>
    </row>
    <row r="20" spans="1:7" ht="15.75" x14ac:dyDescent="0.25">
      <c r="A20" s="8"/>
      <c r="B20" s="8"/>
      <c r="C20" s="8"/>
      <c r="D20" s="15"/>
      <c r="E20" s="16"/>
      <c r="F20" s="8"/>
    </row>
    <row r="21" spans="1:7" ht="15.75" x14ac:dyDescent="0.25">
      <c r="A21" s="8"/>
      <c r="B21" s="8"/>
      <c r="C21" s="8"/>
      <c r="D21" s="15"/>
      <c r="E21" s="16"/>
      <c r="F21" s="8"/>
    </row>
    <row r="22" spans="1:7" ht="15.75" x14ac:dyDescent="0.25">
      <c r="A22" s="8"/>
      <c r="B22" s="8"/>
      <c r="C22" s="8"/>
      <c r="D22" s="8"/>
      <c r="E22" s="8"/>
      <c r="F22" s="8"/>
    </row>
    <row r="23" spans="1:7" ht="15.75" x14ac:dyDescent="0.25">
      <c r="A23" s="8"/>
      <c r="B23" s="8"/>
      <c r="C23" s="8"/>
      <c r="D23" s="17" t="s">
        <v>11</v>
      </c>
      <c r="E23" s="9" t="s">
        <v>3</v>
      </c>
      <c r="F23" s="8"/>
    </row>
    <row r="24" spans="1:7" ht="15.75" x14ac:dyDescent="0.25">
      <c r="A24" s="8"/>
      <c r="B24" s="8"/>
      <c r="C24" s="8"/>
      <c r="D24" s="10" t="s">
        <v>12</v>
      </c>
      <c r="E24" s="18">
        <v>326</v>
      </c>
      <c r="F24" s="8"/>
    </row>
    <row r="25" spans="1:7" ht="15.75" x14ac:dyDescent="0.25">
      <c r="A25" s="8"/>
      <c r="B25" s="8"/>
      <c r="C25" s="8"/>
      <c r="D25" s="10" t="s">
        <v>13</v>
      </c>
      <c r="E25" s="18">
        <v>194</v>
      </c>
      <c r="F25" s="8"/>
    </row>
    <row r="26" spans="1:7" ht="15.75" x14ac:dyDescent="0.25">
      <c r="A26" s="8"/>
      <c r="B26" s="8"/>
      <c r="C26" s="8"/>
      <c r="D26" s="10" t="s">
        <v>14</v>
      </c>
      <c r="E26" s="18">
        <v>13</v>
      </c>
      <c r="F26" s="8"/>
    </row>
    <row r="27" spans="1:7" ht="15.75" x14ac:dyDescent="0.25">
      <c r="A27" s="8"/>
      <c r="B27" s="8"/>
      <c r="C27" s="8"/>
      <c r="D27" s="19" t="s">
        <v>15</v>
      </c>
      <c r="E27" s="20">
        <f>+E24+E25+E26</f>
        <v>533</v>
      </c>
      <c r="F27" s="8"/>
    </row>
    <row r="28" spans="1:7" ht="15.75" x14ac:dyDescent="0.25">
      <c r="A28" s="8"/>
      <c r="B28" s="8"/>
      <c r="C28" s="8"/>
      <c r="D28" s="19"/>
      <c r="E28" s="16"/>
      <c r="F28" s="8"/>
    </row>
    <row r="29" spans="1:7" ht="15.75" x14ac:dyDescent="0.25">
      <c r="A29" s="8"/>
      <c r="B29" s="8"/>
      <c r="C29" s="8"/>
      <c r="D29" s="19"/>
      <c r="E29" s="16"/>
      <c r="F29" s="8"/>
    </row>
    <row r="30" spans="1:7" ht="15.75" x14ac:dyDescent="0.25">
      <c r="A30" s="8"/>
      <c r="B30" s="8"/>
      <c r="C30" s="8"/>
      <c r="D30" s="19"/>
      <c r="E30" s="16"/>
      <c r="F30" s="8"/>
    </row>
    <row r="31" spans="1:7" ht="15.75" x14ac:dyDescent="0.25">
      <c r="A31" s="8"/>
      <c r="B31" s="8"/>
      <c r="C31" s="8"/>
      <c r="D31" s="8"/>
      <c r="E31" s="8"/>
      <c r="F31" s="8"/>
    </row>
    <row r="32" spans="1:7" ht="15.75" x14ac:dyDescent="0.25">
      <c r="A32" s="8"/>
      <c r="B32" s="8"/>
      <c r="C32" s="8"/>
      <c r="D32" s="8"/>
      <c r="E32" s="8"/>
      <c r="F32" s="8"/>
    </row>
    <row r="33" spans="1:6" ht="15.75" x14ac:dyDescent="0.25">
      <c r="A33" s="8"/>
      <c r="B33" s="8"/>
      <c r="C33" s="8"/>
      <c r="D33" s="8"/>
      <c r="E33" s="8"/>
      <c r="F33" s="8"/>
    </row>
    <row r="34" spans="1:6" x14ac:dyDescent="0.25">
      <c r="A34" s="21"/>
      <c r="B34" s="21"/>
      <c r="C34" s="21"/>
      <c r="D34" s="21"/>
      <c r="E34" s="21"/>
    </row>
    <row r="35" spans="1:6" x14ac:dyDescent="0.25">
      <c r="A35" s="21"/>
      <c r="B35" s="21"/>
      <c r="C35" s="21"/>
      <c r="D35" s="21"/>
      <c r="E35" s="21"/>
    </row>
    <row r="36" spans="1:6" x14ac:dyDescent="0.25">
      <c r="A36" s="21"/>
      <c r="B36" s="21"/>
      <c r="C36" s="21"/>
      <c r="D36" s="21"/>
      <c r="E36" s="21"/>
    </row>
    <row r="37" spans="1:6" x14ac:dyDescent="0.25">
      <c r="A37" s="21"/>
      <c r="B37" s="21"/>
      <c r="C37" s="21"/>
      <c r="D37" s="21"/>
      <c r="E37" s="21"/>
    </row>
    <row r="38" spans="1:6" x14ac:dyDescent="0.25">
      <c r="A38" s="21"/>
      <c r="B38" s="21"/>
      <c r="C38" s="21"/>
      <c r="D38" s="21"/>
      <c r="E38" s="21"/>
    </row>
    <row r="39" spans="1:6" x14ac:dyDescent="0.25">
      <c r="A39" s="21"/>
      <c r="B39" s="21"/>
      <c r="C39" s="21"/>
      <c r="D39" s="21"/>
      <c r="E39" s="21"/>
    </row>
    <row r="40" spans="1:6" x14ac:dyDescent="0.25">
      <c r="A40" s="21"/>
      <c r="B40" s="21"/>
      <c r="C40" s="21"/>
      <c r="D40" s="21"/>
      <c r="E40" s="21"/>
    </row>
    <row r="41" spans="1:6" x14ac:dyDescent="0.25">
      <c r="A41" s="21"/>
      <c r="B41" s="21"/>
      <c r="C41" s="21"/>
      <c r="D41" s="21"/>
      <c r="E41" s="21"/>
    </row>
    <row r="42" spans="1:6" x14ac:dyDescent="0.25">
      <c r="A42" s="21"/>
      <c r="B42" s="21"/>
      <c r="C42" s="21"/>
      <c r="D42" s="21"/>
      <c r="E42" s="21"/>
    </row>
    <row r="43" spans="1:6" x14ac:dyDescent="0.25">
      <c r="A43" s="21"/>
      <c r="B43" s="21"/>
      <c r="C43" s="21"/>
      <c r="D43" s="21"/>
      <c r="E43" s="21"/>
    </row>
    <row r="44" spans="1:6" x14ac:dyDescent="0.25">
      <c r="A44" s="21"/>
      <c r="B44" s="21"/>
      <c r="C44" s="21"/>
      <c r="D44" s="21"/>
      <c r="E44" s="21"/>
    </row>
    <row r="45" spans="1:6" x14ac:dyDescent="0.25">
      <c r="A45" s="21"/>
      <c r="B45" s="21"/>
      <c r="C45" s="21"/>
      <c r="D45" s="21"/>
      <c r="E45" s="21"/>
    </row>
    <row r="46" spans="1:6" x14ac:dyDescent="0.25">
      <c r="A46" s="21"/>
      <c r="B46" s="21"/>
      <c r="C46" s="21"/>
      <c r="D46" s="21"/>
      <c r="E46" s="21"/>
    </row>
    <row r="47" spans="1:6" x14ac:dyDescent="0.25">
      <c r="A47" s="21"/>
      <c r="B47" s="21"/>
      <c r="C47" s="21"/>
      <c r="D47" s="21"/>
      <c r="E47" s="21"/>
    </row>
  </sheetData>
  <mergeCells count="2">
    <mergeCell ref="A8:E8"/>
    <mergeCell ref="A9:E9"/>
  </mergeCells>
  <pageMargins left="0.7" right="0.7" top="0.75" bottom="0.75" header="0.511811023622047" footer="0.511811023622047"/>
  <pageSetup scale="81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46"/>
  <sheetViews>
    <sheetView showGridLines="0" topLeftCell="A25" zoomScaleNormal="100" workbookViewId="0">
      <selection activeCell="H35" sqref="H35"/>
    </sheetView>
  </sheetViews>
  <sheetFormatPr baseColWidth="10" defaultColWidth="11.42578125" defaultRowHeight="15" x14ac:dyDescent="0.25"/>
  <cols>
    <col min="1" max="1" width="11.42578125" style="7"/>
    <col min="2" max="2" width="4.28515625" style="7" customWidth="1"/>
    <col min="3" max="3" width="67.42578125" style="22" customWidth="1"/>
    <col min="4" max="4" width="15.140625" style="7" customWidth="1"/>
    <col min="5" max="5" width="13.140625" style="7" customWidth="1"/>
    <col min="6" max="6" width="7.28515625" style="7" customWidth="1"/>
    <col min="7" max="7" width="1.7109375" style="7" customWidth="1"/>
    <col min="8" max="16384" width="11.42578125" style="7"/>
  </cols>
  <sheetData>
    <row r="2" spans="2:6" ht="15" customHeight="1" x14ac:dyDescent="0.25">
      <c r="B2" s="4" t="s">
        <v>16</v>
      </c>
      <c r="C2" s="4"/>
      <c r="D2" s="3" t="s">
        <v>17</v>
      </c>
      <c r="E2" s="2" t="s">
        <v>18</v>
      </c>
    </row>
    <row r="3" spans="2:6" ht="33.75" customHeight="1" x14ac:dyDescent="0.25">
      <c r="B3" s="4"/>
      <c r="C3" s="4"/>
      <c r="D3" s="3"/>
      <c r="E3" s="2"/>
    </row>
    <row r="4" spans="2:6" x14ac:dyDescent="0.25">
      <c r="B4" s="23">
        <v>1</v>
      </c>
      <c r="C4" s="24" t="s">
        <v>19</v>
      </c>
      <c r="D4" s="25">
        <v>27</v>
      </c>
      <c r="E4" s="26">
        <f t="shared" ref="E4:E33" si="0">+D4/129</f>
        <v>0.20930232558139536</v>
      </c>
    </row>
    <row r="5" spans="2:6" x14ac:dyDescent="0.25">
      <c r="B5" s="23">
        <f t="shared" ref="B5:B33" si="1">+B4+1</f>
        <v>2</v>
      </c>
      <c r="C5" s="24" t="s">
        <v>20</v>
      </c>
      <c r="D5" s="25">
        <v>48</v>
      </c>
      <c r="E5" s="26">
        <f t="shared" si="0"/>
        <v>0.37209302325581395</v>
      </c>
    </row>
    <row r="6" spans="2:6" x14ac:dyDescent="0.25">
      <c r="B6" s="23">
        <f t="shared" si="1"/>
        <v>3</v>
      </c>
      <c r="C6" s="24" t="s">
        <v>21</v>
      </c>
      <c r="D6" s="25">
        <v>27</v>
      </c>
      <c r="E6" s="26">
        <f t="shared" si="0"/>
        <v>0.20930232558139536</v>
      </c>
    </row>
    <row r="7" spans="2:6" x14ac:dyDescent="0.25">
      <c r="B7" s="23">
        <f t="shared" si="1"/>
        <v>4</v>
      </c>
      <c r="C7" s="24" t="s">
        <v>22</v>
      </c>
      <c r="D7" s="25">
        <v>45</v>
      </c>
      <c r="E7" s="26">
        <f t="shared" si="0"/>
        <v>0.34883720930232559</v>
      </c>
      <c r="F7" s="27"/>
    </row>
    <row r="8" spans="2:6" x14ac:dyDescent="0.25">
      <c r="B8" s="23">
        <f t="shared" si="1"/>
        <v>5</v>
      </c>
      <c r="C8" s="24" t="s">
        <v>23</v>
      </c>
      <c r="D8" s="25">
        <v>28</v>
      </c>
      <c r="E8" s="26">
        <f t="shared" si="0"/>
        <v>0.21705426356589147</v>
      </c>
      <c r="F8" s="27"/>
    </row>
    <row r="9" spans="2:6" x14ac:dyDescent="0.25">
      <c r="B9" s="23">
        <f t="shared" si="1"/>
        <v>6</v>
      </c>
      <c r="C9" s="24" t="s">
        <v>24</v>
      </c>
      <c r="D9" s="25">
        <v>54</v>
      </c>
      <c r="E9" s="26">
        <f t="shared" si="0"/>
        <v>0.41860465116279072</v>
      </c>
    </row>
    <row r="10" spans="2:6" x14ac:dyDescent="0.25">
      <c r="B10" s="23">
        <f t="shared" si="1"/>
        <v>7</v>
      </c>
      <c r="C10" s="24" t="s">
        <v>25</v>
      </c>
      <c r="D10" s="25">
        <v>56</v>
      </c>
      <c r="E10" s="26">
        <f t="shared" si="0"/>
        <v>0.43410852713178294</v>
      </c>
    </row>
    <row r="11" spans="2:6" x14ac:dyDescent="0.25">
      <c r="B11" s="23">
        <f t="shared" si="1"/>
        <v>8</v>
      </c>
      <c r="C11" s="24" t="s">
        <v>26</v>
      </c>
      <c r="D11" s="25">
        <v>61</v>
      </c>
      <c r="E11" s="26">
        <f t="shared" si="0"/>
        <v>0.47286821705426357</v>
      </c>
    </row>
    <row r="12" spans="2:6" x14ac:dyDescent="0.25">
      <c r="B12" s="23">
        <f t="shared" si="1"/>
        <v>9</v>
      </c>
      <c r="C12" s="24" t="s">
        <v>27</v>
      </c>
      <c r="D12" s="25">
        <v>34</v>
      </c>
      <c r="E12" s="26">
        <f t="shared" si="0"/>
        <v>0.26356589147286824</v>
      </c>
    </row>
    <row r="13" spans="2:6" x14ac:dyDescent="0.25">
      <c r="B13" s="23">
        <f t="shared" si="1"/>
        <v>10</v>
      </c>
      <c r="C13" s="24" t="s">
        <v>28</v>
      </c>
      <c r="D13" s="25">
        <v>55</v>
      </c>
      <c r="E13" s="26">
        <f t="shared" si="0"/>
        <v>0.4263565891472868</v>
      </c>
    </row>
    <row r="14" spans="2:6" x14ac:dyDescent="0.25">
      <c r="B14" s="23">
        <f t="shared" si="1"/>
        <v>11</v>
      </c>
      <c r="C14" s="28" t="s">
        <v>29</v>
      </c>
      <c r="D14" s="25">
        <v>57</v>
      </c>
      <c r="E14" s="26">
        <f t="shared" si="0"/>
        <v>0.44186046511627908</v>
      </c>
    </row>
    <row r="15" spans="2:6" x14ac:dyDescent="0.25">
      <c r="B15" s="23">
        <f t="shared" si="1"/>
        <v>12</v>
      </c>
      <c r="C15" s="24" t="s">
        <v>30</v>
      </c>
      <c r="D15" s="25">
        <v>32</v>
      </c>
      <c r="E15" s="26">
        <f t="shared" si="0"/>
        <v>0.24806201550387597</v>
      </c>
    </row>
    <row r="16" spans="2:6" x14ac:dyDescent="0.25">
      <c r="B16" s="23">
        <f t="shared" si="1"/>
        <v>13</v>
      </c>
      <c r="C16" s="24" t="s">
        <v>31</v>
      </c>
      <c r="D16" s="25">
        <v>46</v>
      </c>
      <c r="E16" s="26">
        <f t="shared" si="0"/>
        <v>0.35658914728682173</v>
      </c>
    </row>
    <row r="17" spans="2:7" x14ac:dyDescent="0.25">
      <c r="B17" s="23">
        <f t="shared" si="1"/>
        <v>14</v>
      </c>
      <c r="C17" s="28" t="s">
        <v>32</v>
      </c>
      <c r="D17" s="25">
        <v>22</v>
      </c>
      <c r="E17" s="26">
        <f t="shared" si="0"/>
        <v>0.17054263565891473</v>
      </c>
    </row>
    <row r="18" spans="2:7" ht="42.75" x14ac:dyDescent="0.25">
      <c r="B18" s="29">
        <f t="shared" si="1"/>
        <v>15</v>
      </c>
      <c r="C18" s="28" t="s">
        <v>33</v>
      </c>
      <c r="D18" s="30">
        <v>2</v>
      </c>
      <c r="E18" s="26">
        <f t="shared" si="0"/>
        <v>1.5503875968992248E-2</v>
      </c>
    </row>
    <row r="19" spans="2:7" x14ac:dyDescent="0.25">
      <c r="B19" s="23">
        <f t="shared" si="1"/>
        <v>16</v>
      </c>
      <c r="C19" s="24" t="s">
        <v>34</v>
      </c>
      <c r="D19" s="25">
        <v>24</v>
      </c>
      <c r="E19" s="26">
        <f t="shared" si="0"/>
        <v>0.18604651162790697</v>
      </c>
    </row>
    <row r="20" spans="2:7" x14ac:dyDescent="0.25">
      <c r="B20" s="23">
        <f t="shared" si="1"/>
        <v>17</v>
      </c>
      <c r="C20" s="24" t="s">
        <v>35</v>
      </c>
      <c r="D20" s="25">
        <v>53</v>
      </c>
      <c r="E20" s="26">
        <f t="shared" si="0"/>
        <v>0.41085271317829458</v>
      </c>
    </row>
    <row r="21" spans="2:7" x14ac:dyDescent="0.25">
      <c r="B21" s="23">
        <f t="shared" si="1"/>
        <v>18</v>
      </c>
      <c r="C21" s="24" t="s">
        <v>36</v>
      </c>
      <c r="D21" s="25">
        <v>24</v>
      </c>
      <c r="E21" s="26">
        <f t="shared" si="0"/>
        <v>0.18604651162790697</v>
      </c>
    </row>
    <row r="22" spans="2:7" ht="28.5" x14ac:dyDescent="0.25">
      <c r="B22" s="23">
        <f t="shared" si="1"/>
        <v>19</v>
      </c>
      <c r="C22" s="24" t="s">
        <v>37</v>
      </c>
      <c r="D22" s="25">
        <v>47</v>
      </c>
      <c r="E22" s="26">
        <f t="shared" si="0"/>
        <v>0.36434108527131781</v>
      </c>
    </row>
    <row r="23" spans="2:7" ht="28.5" x14ac:dyDescent="0.25">
      <c r="B23" s="23">
        <f t="shared" si="1"/>
        <v>20</v>
      </c>
      <c r="C23" s="24" t="s">
        <v>38</v>
      </c>
      <c r="D23" s="25">
        <v>2</v>
      </c>
      <c r="E23" s="26">
        <f t="shared" si="0"/>
        <v>1.5503875968992248E-2</v>
      </c>
    </row>
    <row r="24" spans="2:7" ht="28.5" x14ac:dyDescent="0.25">
      <c r="B24" s="23">
        <f t="shared" si="1"/>
        <v>21</v>
      </c>
      <c r="C24" s="24" t="s">
        <v>39</v>
      </c>
      <c r="D24" s="25">
        <v>18</v>
      </c>
      <c r="E24" s="26">
        <f t="shared" si="0"/>
        <v>0.13953488372093023</v>
      </c>
    </row>
    <row r="25" spans="2:7" ht="24.75" customHeight="1" x14ac:dyDescent="0.25">
      <c r="B25" s="31">
        <f t="shared" si="1"/>
        <v>22</v>
      </c>
      <c r="C25" s="24" t="s">
        <v>40</v>
      </c>
      <c r="D25" s="30">
        <v>30</v>
      </c>
      <c r="E25" s="26">
        <f t="shared" si="0"/>
        <v>0.23255813953488372</v>
      </c>
    </row>
    <row r="26" spans="2:7" ht="28.5" x14ac:dyDescent="0.25">
      <c r="B26" s="23">
        <f t="shared" si="1"/>
        <v>23</v>
      </c>
      <c r="C26" s="24" t="s">
        <v>41</v>
      </c>
      <c r="D26" s="25">
        <v>49</v>
      </c>
      <c r="E26" s="26">
        <f t="shared" si="0"/>
        <v>0.37984496124031009</v>
      </c>
    </row>
    <row r="27" spans="2:7" x14ac:dyDescent="0.25">
      <c r="B27" s="23">
        <f t="shared" si="1"/>
        <v>24</v>
      </c>
      <c r="C27" s="24" t="s">
        <v>42</v>
      </c>
      <c r="D27" s="25">
        <v>36</v>
      </c>
      <c r="E27" s="26">
        <f t="shared" si="0"/>
        <v>0.27906976744186046</v>
      </c>
    </row>
    <row r="28" spans="2:7" x14ac:dyDescent="0.25">
      <c r="B28" s="23">
        <f t="shared" si="1"/>
        <v>25</v>
      </c>
      <c r="C28" s="24" t="s">
        <v>43</v>
      </c>
      <c r="D28" s="25">
        <v>48</v>
      </c>
      <c r="E28" s="26">
        <f t="shared" si="0"/>
        <v>0.37209302325581395</v>
      </c>
    </row>
    <row r="29" spans="2:7" ht="28.5" x14ac:dyDescent="0.25">
      <c r="B29" s="23">
        <f t="shared" si="1"/>
        <v>26</v>
      </c>
      <c r="C29" s="24" t="s">
        <v>44</v>
      </c>
      <c r="D29" s="25">
        <v>1</v>
      </c>
      <c r="E29" s="26">
        <f t="shared" si="0"/>
        <v>7.7519379844961239E-3</v>
      </c>
      <c r="G29" s="32"/>
    </row>
    <row r="30" spans="2:7" ht="28.5" x14ac:dyDescent="0.25">
      <c r="B30" s="31">
        <f t="shared" si="1"/>
        <v>27</v>
      </c>
      <c r="C30" s="24" t="s">
        <v>45</v>
      </c>
      <c r="D30" s="30">
        <v>58</v>
      </c>
      <c r="E30" s="26">
        <f t="shared" si="0"/>
        <v>0.44961240310077522</v>
      </c>
    </row>
    <row r="31" spans="2:7" x14ac:dyDescent="0.25">
      <c r="B31" s="23">
        <f t="shared" si="1"/>
        <v>28</v>
      </c>
      <c r="C31" s="24" t="s">
        <v>46</v>
      </c>
      <c r="D31" s="25">
        <v>47</v>
      </c>
      <c r="E31" s="26">
        <f t="shared" si="0"/>
        <v>0.36434108527131781</v>
      </c>
    </row>
    <row r="32" spans="2:7" x14ac:dyDescent="0.25">
      <c r="B32" s="23">
        <f t="shared" si="1"/>
        <v>29</v>
      </c>
      <c r="C32" s="24" t="s">
        <v>47</v>
      </c>
      <c r="D32" s="25">
        <v>3</v>
      </c>
      <c r="E32" s="26">
        <f t="shared" si="0"/>
        <v>2.3255813953488372E-2</v>
      </c>
    </row>
    <row r="33" spans="2:5" x14ac:dyDescent="0.25">
      <c r="B33" s="33">
        <f t="shared" si="1"/>
        <v>30</v>
      </c>
      <c r="C33" s="34" t="s">
        <v>48</v>
      </c>
      <c r="D33" s="35">
        <v>24</v>
      </c>
      <c r="E33" s="26">
        <f t="shared" si="0"/>
        <v>0.18604651162790697</v>
      </c>
    </row>
    <row r="35" spans="2:5" x14ac:dyDescent="0.25">
      <c r="C35" s="36"/>
      <c r="D35" s="37"/>
    </row>
    <row r="36" spans="2:5" x14ac:dyDescent="0.25">
      <c r="C36" s="36" t="s">
        <v>49</v>
      </c>
    </row>
    <row r="37" spans="2:5" x14ac:dyDescent="0.25">
      <c r="C37" s="22" t="s">
        <v>50</v>
      </c>
      <c r="D37" s="7">
        <v>85</v>
      </c>
      <c r="E37" s="32">
        <f>+D37/$D$40</f>
        <v>0.65891472868217049</v>
      </c>
    </row>
    <row r="38" spans="2:5" x14ac:dyDescent="0.25">
      <c r="C38" s="22" t="s">
        <v>51</v>
      </c>
      <c r="D38" s="7">
        <v>36</v>
      </c>
      <c r="E38" s="32">
        <f>+D38/$D$40</f>
        <v>0.27906976744186046</v>
      </c>
    </row>
    <row r="39" spans="2:5" x14ac:dyDescent="0.25">
      <c r="C39" s="22" t="s">
        <v>52</v>
      </c>
      <c r="D39" s="7">
        <v>8</v>
      </c>
      <c r="E39" s="32">
        <f>+D39/$D$40</f>
        <v>6.2015503875968991E-2</v>
      </c>
    </row>
    <row r="40" spans="2:5" x14ac:dyDescent="0.25">
      <c r="C40" s="36" t="s">
        <v>15</v>
      </c>
      <c r="D40" s="38">
        <f>+D37+D38+D39</f>
        <v>129</v>
      </c>
    </row>
    <row r="41" spans="2:5" x14ac:dyDescent="0.25">
      <c r="C41" s="36"/>
      <c r="D41" s="37"/>
    </row>
    <row r="43" spans="2:5" x14ac:dyDescent="0.25">
      <c r="C43" s="39"/>
      <c r="D43" s="40"/>
      <c r="E43" s="37"/>
    </row>
    <row r="44" spans="2:5" x14ac:dyDescent="0.25">
      <c r="C44" s="36"/>
    </row>
    <row r="45" spans="2:5" x14ac:dyDescent="0.25">
      <c r="C45" s="36"/>
    </row>
    <row r="46" spans="2:5" x14ac:dyDescent="0.25">
      <c r="C46" s="36"/>
    </row>
  </sheetData>
  <mergeCells count="3">
    <mergeCell ref="B2:C3"/>
    <mergeCell ref="D2:D3"/>
    <mergeCell ref="E2:E3"/>
  </mergeCells>
  <pageMargins left="0.7" right="0.7" top="0.75" bottom="0.75" header="0.511811023622047" footer="0.511811023622047"/>
  <pageSetup scale="68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46"/>
  <sheetViews>
    <sheetView showGridLines="0" zoomScaleNormal="100" workbookViewId="0">
      <selection activeCell="F24" sqref="F24"/>
    </sheetView>
  </sheetViews>
  <sheetFormatPr baseColWidth="10" defaultColWidth="11.42578125" defaultRowHeight="15" x14ac:dyDescent="0.25"/>
  <cols>
    <col min="1" max="1" width="11.42578125" style="7"/>
    <col min="2" max="2" width="4.140625" style="7" customWidth="1"/>
    <col min="3" max="3" width="67.42578125" style="22" customWidth="1"/>
    <col min="4" max="4" width="15.140625" style="7" customWidth="1"/>
    <col min="5" max="5" width="13.140625" style="7" customWidth="1"/>
    <col min="6" max="6" width="7.28515625" style="7" customWidth="1"/>
    <col min="7" max="7" width="1.7109375" style="7" customWidth="1"/>
    <col min="8" max="16384" width="11.42578125" style="7"/>
  </cols>
  <sheetData>
    <row r="2" spans="2:6" ht="15" customHeight="1" x14ac:dyDescent="0.25">
      <c r="B2" s="1" t="s">
        <v>53</v>
      </c>
      <c r="C2" s="1"/>
      <c r="D2" s="3" t="s">
        <v>17</v>
      </c>
      <c r="E2" s="2" t="s">
        <v>18</v>
      </c>
    </row>
    <row r="3" spans="2:6" ht="33.75" customHeight="1" x14ac:dyDescent="0.25">
      <c r="B3" s="1"/>
      <c r="C3" s="1"/>
      <c r="D3" s="3"/>
      <c r="E3" s="2"/>
    </row>
    <row r="4" spans="2:6" x14ac:dyDescent="0.25">
      <c r="B4" s="23">
        <v>1</v>
      </c>
      <c r="C4" s="24" t="s">
        <v>19</v>
      </c>
      <c r="D4" s="41">
        <v>1</v>
      </c>
      <c r="E4" s="26">
        <f t="shared" ref="E4:E33" si="0">+D4/17</f>
        <v>5.8823529411764705E-2</v>
      </c>
    </row>
    <row r="5" spans="2:6" x14ac:dyDescent="0.25">
      <c r="B5" s="23">
        <f t="shared" ref="B5:B33" si="1">+B4+1</f>
        <v>2</v>
      </c>
      <c r="C5" s="24" t="s">
        <v>20</v>
      </c>
      <c r="D5" s="41">
        <v>6</v>
      </c>
      <c r="E5" s="26">
        <f t="shared" si="0"/>
        <v>0.35294117647058826</v>
      </c>
    </row>
    <row r="6" spans="2:6" x14ac:dyDescent="0.25">
      <c r="B6" s="23">
        <f t="shared" si="1"/>
        <v>3</v>
      </c>
      <c r="C6" s="24" t="s">
        <v>21</v>
      </c>
      <c r="D6" s="41">
        <v>2</v>
      </c>
      <c r="E6" s="26">
        <f t="shared" si="0"/>
        <v>0.11764705882352941</v>
      </c>
    </row>
    <row r="7" spans="2:6" x14ac:dyDescent="0.25">
      <c r="B7" s="23">
        <f t="shared" si="1"/>
        <v>4</v>
      </c>
      <c r="C7" s="24" t="s">
        <v>22</v>
      </c>
      <c r="D7" s="41">
        <v>3</v>
      </c>
      <c r="E7" s="26">
        <f t="shared" si="0"/>
        <v>0.17647058823529413</v>
      </c>
      <c r="F7" s="27"/>
    </row>
    <row r="8" spans="2:6" x14ac:dyDescent="0.25">
      <c r="B8" s="23">
        <f t="shared" si="1"/>
        <v>5</v>
      </c>
      <c r="C8" s="24" t="s">
        <v>23</v>
      </c>
      <c r="D8" s="41">
        <v>3</v>
      </c>
      <c r="E8" s="26">
        <f t="shared" si="0"/>
        <v>0.17647058823529413</v>
      </c>
      <c r="F8" s="27"/>
    </row>
    <row r="9" spans="2:6" x14ac:dyDescent="0.25">
      <c r="B9" s="23">
        <f t="shared" si="1"/>
        <v>6</v>
      </c>
      <c r="C9" s="24" t="s">
        <v>24</v>
      </c>
      <c r="D9" s="41">
        <v>6</v>
      </c>
      <c r="E9" s="26">
        <f t="shared" si="0"/>
        <v>0.35294117647058826</v>
      </c>
    </row>
    <row r="10" spans="2:6" x14ac:dyDescent="0.25">
      <c r="B10" s="23">
        <f t="shared" si="1"/>
        <v>7</v>
      </c>
      <c r="C10" s="24" t="s">
        <v>25</v>
      </c>
      <c r="D10" s="41">
        <v>5</v>
      </c>
      <c r="E10" s="26">
        <f t="shared" si="0"/>
        <v>0.29411764705882354</v>
      </c>
    </row>
    <row r="11" spans="2:6" x14ac:dyDescent="0.25">
      <c r="B11" s="23">
        <f t="shared" si="1"/>
        <v>8</v>
      </c>
      <c r="C11" s="24" t="s">
        <v>26</v>
      </c>
      <c r="D11" s="41">
        <v>7</v>
      </c>
      <c r="E11" s="26">
        <f t="shared" si="0"/>
        <v>0.41176470588235292</v>
      </c>
    </row>
    <row r="12" spans="2:6" x14ac:dyDescent="0.25">
      <c r="B12" s="23">
        <f t="shared" si="1"/>
        <v>9</v>
      </c>
      <c r="C12" s="24" t="s">
        <v>27</v>
      </c>
      <c r="D12" s="41">
        <v>2</v>
      </c>
      <c r="E12" s="26">
        <f t="shared" si="0"/>
        <v>0.11764705882352941</v>
      </c>
    </row>
    <row r="13" spans="2:6" x14ac:dyDescent="0.25">
      <c r="B13" s="23">
        <f t="shared" si="1"/>
        <v>10</v>
      </c>
      <c r="C13" s="24" t="s">
        <v>28</v>
      </c>
      <c r="D13" s="41">
        <v>7</v>
      </c>
      <c r="E13" s="26">
        <f t="shared" si="0"/>
        <v>0.41176470588235292</v>
      </c>
    </row>
    <row r="14" spans="2:6" x14ac:dyDescent="0.25">
      <c r="B14" s="23">
        <f t="shared" si="1"/>
        <v>11</v>
      </c>
      <c r="C14" s="28" t="s">
        <v>29</v>
      </c>
      <c r="D14" s="41">
        <v>6</v>
      </c>
      <c r="E14" s="26">
        <f t="shared" si="0"/>
        <v>0.35294117647058826</v>
      </c>
    </row>
    <row r="15" spans="2:6" x14ac:dyDescent="0.25">
      <c r="B15" s="23">
        <f t="shared" si="1"/>
        <v>12</v>
      </c>
      <c r="C15" s="24" t="s">
        <v>30</v>
      </c>
      <c r="D15" s="41">
        <v>3</v>
      </c>
      <c r="E15" s="26">
        <f t="shared" si="0"/>
        <v>0.17647058823529413</v>
      </c>
    </row>
    <row r="16" spans="2:6" x14ac:dyDescent="0.25">
      <c r="B16" s="23">
        <f t="shared" si="1"/>
        <v>13</v>
      </c>
      <c r="C16" s="24" t="s">
        <v>31</v>
      </c>
      <c r="D16" s="41">
        <v>3</v>
      </c>
      <c r="E16" s="26">
        <f t="shared" si="0"/>
        <v>0.17647058823529413</v>
      </c>
    </row>
    <row r="17" spans="2:7" x14ac:dyDescent="0.25">
      <c r="B17" s="23">
        <f t="shared" si="1"/>
        <v>14</v>
      </c>
      <c r="C17" s="28" t="s">
        <v>32</v>
      </c>
      <c r="D17" s="41">
        <v>2</v>
      </c>
      <c r="E17" s="26">
        <f t="shared" si="0"/>
        <v>0.11764705882352941</v>
      </c>
    </row>
    <row r="18" spans="2:7" ht="42.75" x14ac:dyDescent="0.25">
      <c r="B18" s="29">
        <f t="shared" si="1"/>
        <v>15</v>
      </c>
      <c r="C18" s="28" t="s">
        <v>33</v>
      </c>
      <c r="D18" s="42">
        <v>1</v>
      </c>
      <c r="E18" s="26">
        <f t="shared" si="0"/>
        <v>5.8823529411764705E-2</v>
      </c>
    </row>
    <row r="19" spans="2:7" x14ac:dyDescent="0.25">
      <c r="B19" s="23">
        <f t="shared" si="1"/>
        <v>16</v>
      </c>
      <c r="C19" s="24" t="s">
        <v>34</v>
      </c>
      <c r="D19" s="41">
        <v>2</v>
      </c>
      <c r="E19" s="26">
        <f t="shared" si="0"/>
        <v>0.11764705882352941</v>
      </c>
    </row>
    <row r="20" spans="2:7" x14ac:dyDescent="0.25">
      <c r="B20" s="23">
        <f t="shared" si="1"/>
        <v>17</v>
      </c>
      <c r="C20" s="24" t="s">
        <v>35</v>
      </c>
      <c r="D20" s="41">
        <v>7</v>
      </c>
      <c r="E20" s="26">
        <f t="shared" si="0"/>
        <v>0.41176470588235292</v>
      </c>
    </row>
    <row r="21" spans="2:7" x14ac:dyDescent="0.25">
      <c r="B21" s="23">
        <f t="shared" si="1"/>
        <v>18</v>
      </c>
      <c r="C21" s="24" t="s">
        <v>36</v>
      </c>
      <c r="D21" s="41">
        <v>2</v>
      </c>
      <c r="E21" s="26">
        <f t="shared" si="0"/>
        <v>0.11764705882352941</v>
      </c>
    </row>
    <row r="22" spans="2:7" ht="28.5" x14ac:dyDescent="0.25">
      <c r="B22" s="23">
        <f t="shared" si="1"/>
        <v>19</v>
      </c>
      <c r="C22" s="24" t="s">
        <v>37</v>
      </c>
      <c r="D22" s="41">
        <v>4</v>
      </c>
      <c r="E22" s="26">
        <f t="shared" si="0"/>
        <v>0.23529411764705882</v>
      </c>
    </row>
    <row r="23" spans="2:7" ht="28.5" x14ac:dyDescent="0.25">
      <c r="B23" s="23">
        <f t="shared" si="1"/>
        <v>20</v>
      </c>
      <c r="C23" s="24" t="s">
        <v>38</v>
      </c>
      <c r="D23" s="41">
        <v>0</v>
      </c>
      <c r="E23" s="26">
        <f t="shared" si="0"/>
        <v>0</v>
      </c>
    </row>
    <row r="24" spans="2:7" ht="28.5" x14ac:dyDescent="0.25">
      <c r="B24" s="23">
        <f t="shared" si="1"/>
        <v>21</v>
      </c>
      <c r="C24" s="24" t="s">
        <v>39</v>
      </c>
      <c r="D24" s="41">
        <v>1</v>
      </c>
      <c r="E24" s="26">
        <f t="shared" si="0"/>
        <v>5.8823529411764705E-2</v>
      </c>
    </row>
    <row r="25" spans="2:7" ht="24.75" customHeight="1" x14ac:dyDescent="0.25">
      <c r="B25" s="31">
        <f t="shared" si="1"/>
        <v>22</v>
      </c>
      <c r="C25" s="24" t="s">
        <v>40</v>
      </c>
      <c r="D25" s="42">
        <v>3</v>
      </c>
      <c r="E25" s="26">
        <f t="shared" si="0"/>
        <v>0.17647058823529413</v>
      </c>
    </row>
    <row r="26" spans="2:7" ht="28.5" x14ac:dyDescent="0.25">
      <c r="B26" s="23">
        <f t="shared" si="1"/>
        <v>23</v>
      </c>
      <c r="C26" s="24" t="s">
        <v>41</v>
      </c>
      <c r="D26" s="41">
        <v>4</v>
      </c>
      <c r="E26" s="26">
        <f t="shared" si="0"/>
        <v>0.23529411764705882</v>
      </c>
    </row>
    <row r="27" spans="2:7" x14ac:dyDescent="0.25">
      <c r="B27" s="23">
        <f t="shared" si="1"/>
        <v>24</v>
      </c>
      <c r="C27" s="24" t="s">
        <v>42</v>
      </c>
      <c r="D27" s="41">
        <v>4</v>
      </c>
      <c r="E27" s="26">
        <f t="shared" si="0"/>
        <v>0.23529411764705882</v>
      </c>
    </row>
    <row r="28" spans="2:7" x14ac:dyDescent="0.25">
      <c r="B28" s="23">
        <f t="shared" si="1"/>
        <v>25</v>
      </c>
      <c r="C28" s="24" t="s">
        <v>43</v>
      </c>
      <c r="D28" s="41">
        <v>6</v>
      </c>
      <c r="E28" s="26">
        <f t="shared" si="0"/>
        <v>0.35294117647058826</v>
      </c>
    </row>
    <row r="29" spans="2:7" ht="28.5" x14ac:dyDescent="0.25">
      <c r="B29" s="23">
        <f t="shared" si="1"/>
        <v>26</v>
      </c>
      <c r="C29" s="24" t="s">
        <v>44</v>
      </c>
      <c r="D29" s="41">
        <v>1</v>
      </c>
      <c r="E29" s="26">
        <f t="shared" si="0"/>
        <v>5.8823529411764705E-2</v>
      </c>
      <c r="G29" s="32"/>
    </row>
    <row r="30" spans="2:7" ht="28.5" x14ac:dyDescent="0.25">
      <c r="B30" s="31">
        <f t="shared" si="1"/>
        <v>27</v>
      </c>
      <c r="C30" s="24" t="s">
        <v>45</v>
      </c>
      <c r="D30" s="42">
        <v>6</v>
      </c>
      <c r="E30" s="26">
        <f t="shared" si="0"/>
        <v>0.35294117647058826</v>
      </c>
    </row>
    <row r="31" spans="2:7" x14ac:dyDescent="0.25">
      <c r="B31" s="23">
        <f t="shared" si="1"/>
        <v>28</v>
      </c>
      <c r="C31" s="24" t="s">
        <v>46</v>
      </c>
      <c r="D31" s="41">
        <v>1</v>
      </c>
      <c r="E31" s="26">
        <f t="shared" si="0"/>
        <v>5.8823529411764705E-2</v>
      </c>
    </row>
    <row r="32" spans="2:7" x14ac:dyDescent="0.25">
      <c r="B32" s="23">
        <f t="shared" si="1"/>
        <v>29</v>
      </c>
      <c r="C32" s="24" t="s">
        <v>47</v>
      </c>
      <c r="D32" s="41">
        <v>0</v>
      </c>
      <c r="E32" s="26">
        <f t="shared" si="0"/>
        <v>0</v>
      </c>
    </row>
    <row r="33" spans="2:5" x14ac:dyDescent="0.25">
      <c r="B33" s="33">
        <f t="shared" si="1"/>
        <v>30</v>
      </c>
      <c r="C33" s="34" t="s">
        <v>48</v>
      </c>
      <c r="D33" s="43">
        <v>1</v>
      </c>
      <c r="E33" s="26">
        <f t="shared" si="0"/>
        <v>5.8823529411764705E-2</v>
      </c>
    </row>
    <row r="35" spans="2:5" x14ac:dyDescent="0.25">
      <c r="C35" s="36"/>
      <c r="D35" s="37"/>
    </row>
    <row r="36" spans="2:5" x14ac:dyDescent="0.25">
      <c r="C36" s="36" t="s">
        <v>54</v>
      </c>
    </row>
    <row r="37" spans="2:5" x14ac:dyDescent="0.25">
      <c r="C37" s="22" t="s">
        <v>50</v>
      </c>
      <c r="D37" s="7">
        <v>9</v>
      </c>
      <c r="E37" s="32">
        <f>+D37/$D$40</f>
        <v>0.52941176470588236</v>
      </c>
    </row>
    <row r="38" spans="2:5" x14ac:dyDescent="0.25">
      <c r="C38" s="22" t="s">
        <v>51</v>
      </c>
      <c r="D38" s="7">
        <v>2</v>
      </c>
      <c r="E38" s="32">
        <f>+D38/$D$40</f>
        <v>0.11764705882352941</v>
      </c>
    </row>
    <row r="39" spans="2:5" x14ac:dyDescent="0.25">
      <c r="C39" s="22" t="s">
        <v>52</v>
      </c>
      <c r="D39" s="7">
        <v>6</v>
      </c>
      <c r="E39" s="32">
        <f>+D39/$D$40</f>
        <v>0.35294117647058826</v>
      </c>
    </row>
    <row r="40" spans="2:5" x14ac:dyDescent="0.25">
      <c r="C40" s="36" t="s">
        <v>15</v>
      </c>
      <c r="D40" s="38">
        <f>+D37+D38+D39</f>
        <v>17</v>
      </c>
    </row>
    <row r="41" spans="2:5" x14ac:dyDescent="0.25">
      <c r="C41" s="36"/>
      <c r="D41" s="37"/>
    </row>
    <row r="43" spans="2:5" x14ac:dyDescent="0.25">
      <c r="C43" s="44" t="s">
        <v>55</v>
      </c>
      <c r="D43" s="45">
        <f>+D35+D40</f>
        <v>17</v>
      </c>
      <c r="E43" s="37"/>
    </row>
    <row r="44" spans="2:5" x14ac:dyDescent="0.25">
      <c r="C44" s="46" t="s">
        <v>56</v>
      </c>
    </row>
    <row r="45" spans="2:5" x14ac:dyDescent="0.25">
      <c r="C45" s="36"/>
    </row>
    <row r="46" spans="2:5" x14ac:dyDescent="0.25">
      <c r="C46" s="36"/>
    </row>
  </sheetData>
  <mergeCells count="3">
    <mergeCell ref="B2:C3"/>
    <mergeCell ref="D2:D3"/>
    <mergeCell ref="E2:E3"/>
  </mergeCells>
  <pageMargins left="0.7" right="0.7" top="0.75" bottom="0.75" header="0.511811023622047" footer="0.511811023622047"/>
  <pageSetup scale="68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ESTADISTICA PRP-2022</vt:lpstr>
      <vt:lpstr>Observaciones financiera</vt:lpstr>
      <vt:lpstr>Observaciones fiscal</vt:lpstr>
      <vt:lpstr>'ESTADISTICA PRP-2022'!Área_de_impresión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digitacion1</dc:creator>
  <dc:description/>
  <cp:lastModifiedBy>uaci-1</cp:lastModifiedBy>
  <cp:revision>0</cp:revision>
  <dcterms:created xsi:type="dcterms:W3CDTF">2023-02-16T15:54:26Z</dcterms:created>
  <dcterms:modified xsi:type="dcterms:W3CDTF">2023-04-28T15:07:46Z</dcterms:modified>
  <dc:language>es-SV</dc:language>
</cp:coreProperties>
</file>