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stados financieros OIR\"/>
    </mc:Choice>
  </mc:AlternateContent>
  <bookViews>
    <workbookView xWindow="0" yWindow="0" windowWidth="7470" windowHeight="2760" tabRatio="881"/>
  </bookViews>
  <sheets>
    <sheet name="E.situacion finan." sheetId="6" r:id="rId1"/>
    <sheet name="E.rendimiento Eco." sheetId="7" r:id="rId2"/>
    <sheet name="FLUJO DE FONDOS " sheetId="12" r:id="rId3"/>
    <sheet name="Flujo de fondos" sheetId="9" r:id="rId4"/>
    <sheet name="Ejecución Pre." sheetId="8" r:id="rId5"/>
    <sheet name="Consolidado COM" sheetId="18" r:id="rId6"/>
  </sheets>
  <definedNames>
    <definedName name="_xlnm.Print_Area" localSheetId="3">'Flujo de fondos'!$A$1:$H$38</definedName>
  </definedNames>
  <calcPr calcId="152511"/>
</workbook>
</file>

<file path=xl/calcChain.xml><?xml version="1.0" encoding="utf-8"?>
<calcChain xmlns="http://schemas.openxmlformats.org/spreadsheetml/2006/main">
  <c r="I22" i="18" l="1"/>
  <c r="I21" i="18"/>
  <c r="I20" i="18"/>
  <c r="L25" i="18"/>
  <c r="I24" i="18"/>
  <c r="L24" i="18" s="1"/>
  <c r="I23" i="18"/>
  <c r="K25" i="18"/>
  <c r="K24" i="18"/>
  <c r="K23" i="18"/>
  <c r="K22" i="18"/>
  <c r="K21" i="18"/>
  <c r="K20" i="18"/>
  <c r="L14" i="18"/>
  <c r="K14" i="18"/>
  <c r="K13" i="18"/>
  <c r="J13" i="18"/>
  <c r="J14" i="18"/>
  <c r="K19" i="18"/>
  <c r="K18" i="18"/>
  <c r="K17" i="18"/>
  <c r="K16" i="18"/>
  <c r="J20" i="18"/>
  <c r="J25" i="18"/>
  <c r="J24" i="18"/>
  <c r="J23" i="18"/>
  <c r="J22" i="18"/>
  <c r="J21" i="18"/>
  <c r="I32" i="18" l="1"/>
  <c r="L28" i="18"/>
  <c r="J28" i="18"/>
  <c r="G34" i="18"/>
  <c r="D21" i="12"/>
  <c r="E39" i="7"/>
  <c r="J23" i="7" l="1"/>
  <c r="H21" i="9" l="1"/>
  <c r="J16" i="7"/>
  <c r="E45" i="7"/>
  <c r="E42" i="7"/>
  <c r="E12" i="7" l="1"/>
  <c r="E50" i="7" s="1"/>
  <c r="K32" i="18" l="1"/>
  <c r="K31" i="18" s="1"/>
  <c r="J32" i="18"/>
  <c r="L32" i="18" l="1"/>
  <c r="L31" i="18" s="1"/>
  <c r="J31" i="18"/>
  <c r="C21" i="12"/>
  <c r="K15" i="18" l="1"/>
  <c r="J18" i="18"/>
  <c r="J17" i="18"/>
  <c r="J16" i="18"/>
  <c r="J15" i="18"/>
  <c r="H34" i="18"/>
  <c r="E34" i="18"/>
  <c r="E31" i="6"/>
  <c r="D34" i="18" l="1"/>
  <c r="F20" i="18" l="1"/>
  <c r="L20" i="18" s="1"/>
  <c r="I13" i="18" l="1"/>
  <c r="L13" i="18" l="1"/>
  <c r="L34" i="18" s="1"/>
  <c r="E43" i="6" l="1"/>
  <c r="I18" i="18" l="1"/>
  <c r="F21" i="18" l="1"/>
  <c r="L21" i="18" s="1"/>
  <c r="F18" i="18" l="1"/>
  <c r="L18" i="18" s="1"/>
  <c r="J23" i="6" l="1"/>
  <c r="C28" i="12" l="1"/>
  <c r="J12" i="6" l="1"/>
  <c r="J43" i="6" s="1"/>
  <c r="D28" i="12" l="1"/>
  <c r="I31" i="18" l="1"/>
  <c r="I34" i="18" s="1"/>
  <c r="K30" i="18"/>
  <c r="K29" i="18"/>
  <c r="J29" i="18"/>
  <c r="I30" i="18"/>
  <c r="I29" i="18"/>
  <c r="H28" i="18"/>
  <c r="K28" i="18" s="1"/>
  <c r="K34" i="18" s="1"/>
  <c r="I15" i="18"/>
  <c r="L15" i="18" s="1"/>
  <c r="I16" i="18"/>
  <c r="L16" i="18" s="1"/>
  <c r="I17" i="18"/>
  <c r="L17" i="18" s="1"/>
  <c r="F23" i="18"/>
  <c r="L23" i="18" s="1"/>
  <c r="F22" i="18"/>
  <c r="L22" i="18" s="1"/>
  <c r="L29" i="18" l="1"/>
  <c r="J34" i="18"/>
  <c r="F34" i="18" l="1"/>
  <c r="D21" i="9" l="1"/>
  <c r="C21" i="9" l="1"/>
  <c r="D12" i="9" l="1"/>
  <c r="D31" i="9" s="1"/>
  <c r="C12" i="9"/>
  <c r="C31" i="9" s="1"/>
  <c r="H12" i="9"/>
  <c r="H31" i="9" s="1"/>
  <c r="D36" i="12" l="1"/>
  <c r="E20" i="8"/>
  <c r="E18" i="8"/>
  <c r="G21" i="9"/>
  <c r="J12" i="7"/>
  <c r="G12" i="9" l="1"/>
  <c r="G31" i="9" s="1"/>
  <c r="J18" i="8" l="1"/>
  <c r="J17" i="8"/>
  <c r="J16" i="8"/>
  <c r="J15" i="8"/>
  <c r="C36" i="12" l="1"/>
  <c r="D26" i="8" l="1"/>
  <c r="H30" i="8"/>
  <c r="I26" i="8"/>
  <c r="E15" i="8"/>
  <c r="C30" i="8"/>
  <c r="D30" i="8" l="1"/>
  <c r="E28" i="8" l="1"/>
  <c r="I30" i="8"/>
  <c r="J28" i="8"/>
</calcChain>
</file>

<file path=xl/comments1.xml><?xml version="1.0" encoding="utf-8"?>
<comments xmlns="http://schemas.openxmlformats.org/spreadsheetml/2006/main">
  <authors>
    <author>Administrador</author>
  </authors>
  <commentList>
    <comment ref="D46" authorId="0" shapeId="0">
      <text>
        <r>
          <rPr>
            <b/>
            <sz val="8"/>
            <color indexed="81"/>
            <rFont val="Tahoma"/>
            <family val="2"/>
          </rPr>
          <t>Administrador:</t>
        </r>
        <r>
          <rPr>
            <sz val="8"/>
            <color indexed="81"/>
            <rFont val="Tahoma"/>
            <family val="2"/>
          </rPr>
          <t xml:space="preserve">
Corresponde a llegadas tardías del mes de diciembre del 2012 y reportadas en enero del 2013,y reportadas en liquidación de primer trimestre</t>
        </r>
      </text>
    </comment>
  </commentList>
</comments>
</file>

<file path=xl/sharedStrings.xml><?xml version="1.0" encoding="utf-8"?>
<sst xmlns="http://schemas.openxmlformats.org/spreadsheetml/2006/main" count="280" uniqueCount="192">
  <si>
    <t>Concepto</t>
  </si>
  <si>
    <t>Saldo</t>
  </si>
  <si>
    <t>Acumulado</t>
  </si>
  <si>
    <t>Total</t>
  </si>
  <si>
    <t>RECURSOS</t>
  </si>
  <si>
    <t>OBLIGACIONES</t>
  </si>
  <si>
    <t>Bancos Comerciales M/D</t>
  </si>
  <si>
    <t>Remuneraciones</t>
  </si>
  <si>
    <t>Bienes y Servicios</t>
  </si>
  <si>
    <t>Gastos en Personal</t>
  </si>
  <si>
    <t>TOTAL OBLIGACIONES</t>
  </si>
  <si>
    <t>GASTOS DE GESTION</t>
  </si>
  <si>
    <t>Remuneraciones Personal Eventual</t>
  </si>
  <si>
    <t>Sueldos</t>
  </si>
  <si>
    <t>Por Remuneraciones Eventuales</t>
  </si>
  <si>
    <t>Ingresos por Transf. Corrientes Recibidas</t>
  </si>
  <si>
    <r>
      <t xml:space="preserve">Ministerio de Economía </t>
    </r>
    <r>
      <rPr>
        <b/>
        <sz val="8"/>
        <color theme="1"/>
        <rFont val="Arial Narrow"/>
        <family val="2"/>
      </rPr>
      <t>1/</t>
    </r>
  </si>
  <si>
    <t>INGRESOS</t>
  </si>
  <si>
    <t>PRESUPUESTADO</t>
  </si>
  <si>
    <t>EJECUCION</t>
  </si>
  <si>
    <t>%</t>
  </si>
  <si>
    <t>EGRESOS</t>
  </si>
  <si>
    <t>CORRIENTES</t>
  </si>
  <si>
    <t>CORRIENTES Y DE CAPITAL</t>
  </si>
  <si>
    <t>Transferencias Corrientes</t>
  </si>
  <si>
    <t>TOTAL DE INGRESOS</t>
  </si>
  <si>
    <t>TOTAL DE EGRESOS</t>
  </si>
  <si>
    <t>Gastos Financieros y Otros</t>
  </si>
  <si>
    <t>Inversiones en Activos Fijos</t>
  </si>
  <si>
    <t>SUB-TOTAL</t>
  </si>
  <si>
    <t>FUENTES</t>
  </si>
  <si>
    <t>USOS</t>
  </si>
  <si>
    <t>CORRIENTE</t>
  </si>
  <si>
    <t>OPERACIONALES</t>
  </si>
  <si>
    <t>A.M. x Remuneraciones</t>
  </si>
  <si>
    <t>NO OPERACIONAL</t>
  </si>
  <si>
    <t>(EN DOLARES)</t>
  </si>
  <si>
    <t>TOTAL DE FUENTES</t>
  </si>
  <si>
    <t>TOTAL  DE USOS</t>
  </si>
  <si>
    <t>Materiales de Uso o Consumo</t>
  </si>
  <si>
    <t>Materiales de Oficina, Productos de Papel</t>
  </si>
  <si>
    <t>Servicios Comerciales</t>
  </si>
  <si>
    <t>Maquinaria, Equipo y Mobiliario Diverso</t>
  </si>
  <si>
    <t>Equipo de Transporte, Tracción y Elevación</t>
  </si>
  <si>
    <t>Productos Alimenticios, Agropecuarios</t>
  </si>
  <si>
    <t>Productos Químicos, Combustibles</t>
  </si>
  <si>
    <t>Bienes de Uso y Consumo Diversos</t>
  </si>
  <si>
    <t>Mantenimiento y Reparación</t>
  </si>
  <si>
    <t>Otros Servicios y Arrendamientos Diversos</t>
  </si>
  <si>
    <t>A.M. x Inversiones en Activos Fijos</t>
  </si>
  <si>
    <t>Depósitos Ajenos</t>
  </si>
  <si>
    <t>Resultado del Ejercicio Anteriores</t>
  </si>
  <si>
    <t>Adquisiciones de Bienes y Servicios</t>
  </si>
  <si>
    <t>CREDITO</t>
  </si>
  <si>
    <t>A.M. x Adquisiciones de Bienes y Servicios</t>
  </si>
  <si>
    <t>A.M. x Operaciones de Ejercicios Anteriores</t>
  </si>
  <si>
    <t xml:space="preserve">Disminución Neta de </t>
  </si>
  <si>
    <t>Disponibilidades</t>
  </si>
  <si>
    <t>(EN MILES DE DOLARES)</t>
  </si>
  <si>
    <t>ESTRUCTURA</t>
  </si>
  <si>
    <t>ANTERIOR</t>
  </si>
  <si>
    <t>DISPONIBILIDAD INICIALES</t>
  </si>
  <si>
    <t>SALDO INICIAL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</si>
  <si>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</si>
  <si>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</si>
  <si>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</si>
  <si>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</si>
  <si>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</si>
  <si>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</si>
  <si>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Pasajes y Viáticos</t>
  </si>
  <si>
    <t>TOTAL DE GASTOS DE GESTION</t>
  </si>
  <si>
    <t>TOTAL DE INGRESOS DE GESTION</t>
  </si>
  <si>
    <t>Gastos en Bienes de Consumo y Servicios</t>
  </si>
  <si>
    <t xml:space="preserve">                                                                                                ESTADO DE SITUACION FINANCIERA </t>
  </si>
  <si>
    <t>Depreciación Acumulada</t>
  </si>
  <si>
    <t xml:space="preserve">Primas y Gastos por Seguros y Comisiones </t>
  </si>
  <si>
    <t>Patrimonio Instituciones Descentralizadas (bienes mayores $600)</t>
  </si>
  <si>
    <t>A.M. x Gastos Financieros y Otros</t>
  </si>
  <si>
    <t>Servicios Básicos</t>
  </si>
  <si>
    <t xml:space="preserve">Aumento Neto de </t>
  </si>
  <si>
    <t>Financiamiento de Terceros</t>
  </si>
  <si>
    <t>Acreedores Monetarios por Pagar</t>
  </si>
  <si>
    <t xml:space="preserve">Acreedores Monetarios </t>
  </si>
  <si>
    <t>Resultado Ejercicio Corriente</t>
  </si>
  <si>
    <t xml:space="preserve"> </t>
  </si>
  <si>
    <t xml:space="preserve">Fondos </t>
  </si>
  <si>
    <t xml:space="preserve">Inversiones Financieras </t>
  </si>
  <si>
    <t xml:space="preserve">Inversiones en Existencias </t>
  </si>
  <si>
    <t>Deuda Corriente</t>
  </si>
  <si>
    <t xml:space="preserve">Patrimonio Estatal </t>
  </si>
  <si>
    <t xml:space="preserve">Inversiones en Bienes de Uso </t>
  </si>
  <si>
    <t>Superávit Presupuestario (pte. x gastarse)</t>
  </si>
  <si>
    <t>Código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</si>
  <si>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</si>
  <si>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</si>
  <si>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</si>
  <si>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</si>
  <si>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Banco Agrícola</t>
  </si>
  <si>
    <t>Déficit Presupuestario (pte. x percibir)</t>
  </si>
  <si>
    <t>Deudores Monetarios</t>
  </si>
  <si>
    <t>Servicios Técnicos y Profesionales</t>
  </si>
  <si>
    <t>Jefe Unidad Financiera</t>
  </si>
  <si>
    <t>CONSEJO DE VIGILANCIA DE LA PROFESION  DE CONTADURIA PUBLICA Y AUDITORIA</t>
  </si>
  <si>
    <t>CONSEJO DE VIGILANCIA DE LA PROFESION DE CONTADURIA PUBLICA Y AUDITORIA</t>
  </si>
  <si>
    <t>Caja Chica</t>
  </si>
  <si>
    <t>Cta.590-055659-1 Remuneraciones</t>
  </si>
  <si>
    <t>Cta.510-009830-9 Bienes y Servicios</t>
  </si>
  <si>
    <t>Cta. 510-0095275 Recursos Propios</t>
  </si>
  <si>
    <t>Deposito de Terceros</t>
  </si>
  <si>
    <t>Depósito Retenciones Fiscales</t>
  </si>
  <si>
    <t>Depósito de Impuestos Retenido IVA</t>
  </si>
  <si>
    <t>Donaciones y Legados Bienes Corporales</t>
  </si>
  <si>
    <t>Remuneraciones Personal Permanente</t>
  </si>
  <si>
    <t>Dietas</t>
  </si>
  <si>
    <t>Remuneraciones Diversas</t>
  </si>
  <si>
    <t>Gastos de Actualizaciones y Ajustes</t>
  </si>
  <si>
    <t>Ajustes de Ejercicios Anteriores</t>
  </si>
  <si>
    <t>Ingresos por ventas de Bienes y Servicios</t>
  </si>
  <si>
    <t>Tasas de Servicios Públicos</t>
  </si>
  <si>
    <t>Venta de Servicios Públicos</t>
  </si>
  <si>
    <t>D.M x Tasa y Derechos</t>
  </si>
  <si>
    <t>D.M x Ventas de Bienes y Servicios</t>
  </si>
  <si>
    <t>D.M x Transferencias Corrientes Recibidas</t>
  </si>
  <si>
    <t>D.M x Operaciones de Ejercicios Anteriores</t>
  </si>
  <si>
    <t>Depósitos Retenciones Fiscales</t>
  </si>
  <si>
    <t>Anticipo de Impuesto Retenido IVA</t>
  </si>
  <si>
    <t>Tasas y Derechos</t>
  </si>
  <si>
    <t>Venta de Bienes y Servicios</t>
  </si>
  <si>
    <t>_____________________________________________________________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</si>
  <si>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</si>
  <si>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</si>
  <si>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</si>
  <si>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</si>
  <si>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Bienes de Uso y Consumo</t>
  </si>
  <si>
    <t>Servicios Generales y Arrendamientos</t>
  </si>
  <si>
    <t>Seguros, Comisiones y Gastos Bancarios</t>
  </si>
  <si>
    <t>Consultorías, Estudios e Investigaciones</t>
  </si>
  <si>
    <t>Derechos</t>
  </si>
  <si>
    <t>Venta de Bienes</t>
  </si>
  <si>
    <t>Minerales y Productos Derivados</t>
  </si>
  <si>
    <t>Cta. 590-057555-2 MH MINEC Cuenta Embargo Judiciales Consejo de Vigilancia</t>
  </si>
  <si>
    <t>Fondos Depósitos en Tesoro Público</t>
  </si>
  <si>
    <t>Deposito Ajenos</t>
  </si>
  <si>
    <t>D.M x Ingresos Financieros y Otros</t>
  </si>
  <si>
    <t>Por Remuneraciones Permanentes</t>
  </si>
  <si>
    <t>Ingresos Financieros y Otros</t>
  </si>
  <si>
    <t>Cta. 590-00565490 Subsidiaria Institucional</t>
  </si>
  <si>
    <t>Deudores Financieros</t>
  </si>
  <si>
    <t>ESTADO DE FLUJO DE FONDOS-COMPOSICION</t>
  </si>
  <si>
    <t>Detrimento de Fondos</t>
  </si>
  <si>
    <t>Presupuestado</t>
  </si>
  <si>
    <t>Devengado</t>
  </si>
  <si>
    <t>Fondo General</t>
  </si>
  <si>
    <t>Recursos Propios</t>
  </si>
  <si>
    <t>A</t>
  </si>
  <si>
    <t>B</t>
  </si>
  <si>
    <t>C</t>
  </si>
  <si>
    <t>D</t>
  </si>
  <si>
    <t>TOTAL DE RECURSOS = A+B+C+D</t>
  </si>
  <si>
    <t>Fuente de Financiamiento</t>
  </si>
  <si>
    <t>Consolidado de los Egresos</t>
  </si>
  <si>
    <t>Por Fuentes de Financiamiento</t>
  </si>
  <si>
    <t>Saldo Disponible</t>
  </si>
  <si>
    <t>A.M.X Operaciones de Ejercicio Anteriores</t>
  </si>
  <si>
    <t xml:space="preserve">  </t>
  </si>
  <si>
    <t xml:space="preserve">              ESTADO DE RENDIMIENTO ECONOMICO </t>
  </si>
  <si>
    <t>María Enma Hernández García</t>
  </si>
  <si>
    <t>Mario René Guardado Ramírez</t>
  </si>
  <si>
    <t>Mario Rene Guardado Ramírez</t>
  </si>
  <si>
    <t>Deudores Monetarios por Percibir</t>
  </si>
  <si>
    <t>INGRESOS DE GESTION</t>
  </si>
  <si>
    <t>Contador Institucional</t>
  </si>
  <si>
    <t>Estado de Flujo de Fondos</t>
  </si>
  <si>
    <t>Productos Quimicos</t>
  </si>
  <si>
    <t>Bienes Inmuebles</t>
  </si>
  <si>
    <t xml:space="preserve">      EJECUCIÓN PRESUPUESTARIA DE  EGRESOS POR FUENTE FINANCIAMIENTO </t>
  </si>
  <si>
    <t>Jefe Unidad Financiera Institucional</t>
  </si>
  <si>
    <t>Estado de Ejecución Presupuestaria</t>
  </si>
  <si>
    <t xml:space="preserve">DISPONIBILIDADES FINALES </t>
  </si>
  <si>
    <t xml:space="preserve"> ,</t>
  </si>
  <si>
    <t>TOTAL RECURSOS</t>
  </si>
  <si>
    <t>Ingresos por Actualizaciones y Ajuste</t>
  </si>
  <si>
    <t>Ajustes de años anteriores</t>
  </si>
  <si>
    <t>Gastos en bienes capitalizables</t>
  </si>
  <si>
    <t>Gastos en activos intangibles</t>
  </si>
  <si>
    <t xml:space="preserve">                              AL 30 DE JUNIO DE 2019</t>
  </si>
  <si>
    <t>AL 30 DE JUNIO DE 2019</t>
  </si>
  <si>
    <t>AL 30  JUNIO DE 2019</t>
  </si>
  <si>
    <t>DEL 1 DE ENERO AL 30 DE JUNIO DE 2019</t>
  </si>
  <si>
    <t>DEL  1 DE ENERO AL 30 DE JUNIO DE 2019</t>
  </si>
  <si>
    <t>Reporte Acumulado al 30 de junio del 2019</t>
  </si>
  <si>
    <t>Resultado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</si>
</sst>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;[Red]&quot;$&quot;#,##0.00"/>
    <numFmt numFmtId="168" formatCode="#,##0.00;[Red]#,##0.00"/>
    <numFmt numFmtId="169" formatCode="0.0%"/>
    <numFmt numFmtId="170" formatCode="0.00000000000%"/>
  </numFmts>
  <fonts count="35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u val="double"/>
      <sz val="11"/>
      <color theme="1"/>
      <name val="Arial Narrow"/>
      <family val="2"/>
    </font>
    <font>
      <sz val="9"/>
      <color theme="1"/>
      <name val="Arial Narrow"/>
      <family val="2"/>
    </font>
    <font>
      <b/>
      <u val="double"/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11"/>
      <color theme="1"/>
      <name val="Bernard MT Condensed"/>
      <family val="1"/>
    </font>
    <font>
      <b/>
      <u val="doubleAccounting"/>
      <sz val="9"/>
      <color theme="1"/>
      <name val="Arial Narrow"/>
      <family val="2"/>
    </font>
    <font>
      <sz val="10"/>
      <color theme="1"/>
      <name val="Bernard MT Condensed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Berlin Sans FB Demi"/>
      <family val="2"/>
    </font>
    <font>
      <sz val="12"/>
      <color theme="1"/>
      <name val="Berlin Sans FB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Berlin Sans FB Demi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/>
    <xf numFmtId="166" fontId="10" fillId="0" borderId="0" applyFont="0" applyFill="0" applyBorder="0" applyAlignment="0" applyProtection="0"/>
  </cellStyleXfs>
  <cellXfs count="2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7" fontId="1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167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7" fontId="1" fillId="0" borderId="0" xfId="0" applyNumberFormat="1" applyFont="1" applyBorder="1"/>
    <xf numFmtId="0" fontId="5" fillId="0" borderId="0" xfId="0" applyFont="1"/>
    <xf numFmtId="168" fontId="5" fillId="0" borderId="0" xfId="0" applyNumberFormat="1" applyFont="1"/>
    <xf numFmtId="0" fontId="2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168" fontId="7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1" applyFont="1"/>
    <xf numFmtId="169" fontId="7" fillId="0" borderId="0" xfId="0" applyNumberFormat="1" applyFont="1" applyAlignment="1">
      <alignment horizontal="center"/>
    </xf>
    <xf numFmtId="0" fontId="9" fillId="0" borderId="0" xfId="0" applyFont="1"/>
    <xf numFmtId="10" fontId="9" fillId="0" borderId="0" xfId="0" applyNumberFormat="1" applyFont="1" applyAlignment="1">
      <alignment horizontal="center"/>
    </xf>
    <xf numFmtId="168" fontId="0" fillId="0" borderId="0" xfId="0" applyNumberFormat="1"/>
    <xf numFmtId="165" fontId="4" fillId="0" borderId="0" xfId="1" applyFont="1"/>
    <xf numFmtId="0" fontId="11" fillId="0" borderId="0" xfId="0" applyFont="1"/>
    <xf numFmtId="165" fontId="11" fillId="0" borderId="0" xfId="1" applyFont="1"/>
    <xf numFmtId="0" fontId="7" fillId="0" borderId="0" xfId="0" applyFont="1" applyAlignment="1">
      <alignment horizontal="left"/>
    </xf>
    <xf numFmtId="165" fontId="7" fillId="0" borderId="0" xfId="1" applyFont="1"/>
    <xf numFmtId="165" fontId="7" fillId="0" borderId="0" xfId="1" applyFont="1" applyBorder="1"/>
    <xf numFmtId="165" fontId="7" fillId="0" borderId="1" xfId="1" applyFont="1" applyBorder="1"/>
    <xf numFmtId="167" fontId="7" fillId="0" borderId="0" xfId="0" applyNumberFormat="1" applyFont="1"/>
    <xf numFmtId="0" fontId="0" fillId="0" borderId="1" xfId="0" applyBorder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7" fillId="0" borderId="0" xfId="1" applyFont="1" applyFill="1"/>
    <xf numFmtId="165" fontId="4" fillId="0" borderId="0" xfId="1" applyFont="1" applyFill="1"/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/>
    </xf>
    <xf numFmtId="165" fontId="1" fillId="0" borderId="0" xfId="1" applyFont="1" applyBorder="1"/>
    <xf numFmtId="0" fontId="7" fillId="0" borderId="0" xfId="0" applyFont="1" applyBorder="1"/>
    <xf numFmtId="0" fontId="1" fillId="0" borderId="0" xfId="0" applyFont="1" applyAlignment="1">
      <alignment horizontal="center"/>
    </xf>
    <xf numFmtId="165" fontId="1" fillId="0" borderId="1" xfId="1" applyFont="1" applyBorder="1"/>
    <xf numFmtId="165" fontId="7" fillId="0" borderId="0" xfId="0" applyNumberFormat="1" applyFont="1"/>
    <xf numFmtId="0" fontId="1" fillId="0" borderId="0" xfId="0" applyFont="1" applyFill="1"/>
    <xf numFmtId="167" fontId="1" fillId="0" borderId="0" xfId="0" applyNumberFormat="1" applyFont="1" applyFill="1"/>
    <xf numFmtId="0" fontId="9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9" fillId="0" borderId="0" xfId="1" applyFont="1"/>
    <xf numFmtId="165" fontId="16" fillId="0" borderId="0" xfId="0" applyNumberFormat="1" applyFont="1"/>
    <xf numFmtId="165" fontId="9" fillId="0" borderId="0" xfId="0" applyNumberFormat="1" applyFont="1" applyFill="1"/>
    <xf numFmtId="10" fontId="9" fillId="0" borderId="0" xfId="0" applyNumberFormat="1" applyFont="1" applyFill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4" fontId="7" fillId="0" borderId="1" xfId="0" applyNumberFormat="1" applyFont="1" applyBorder="1"/>
    <xf numFmtId="165" fontId="9" fillId="0" borderId="0" xfId="1" applyFont="1" applyBorder="1"/>
    <xf numFmtId="165" fontId="0" fillId="0" borderId="0" xfId="1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165" fontId="7" fillId="0" borderId="0" xfId="1" applyFont="1" applyFill="1" applyBorder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2" xfId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/>
    <xf numFmtId="0" fontId="12" fillId="2" borderId="0" xfId="0" applyFont="1" applyFill="1"/>
    <xf numFmtId="4" fontId="9" fillId="2" borderId="0" xfId="0" applyNumberFormat="1" applyFont="1" applyFill="1"/>
    <xf numFmtId="169" fontId="9" fillId="2" borderId="0" xfId="2" applyNumberFormat="1" applyFont="1" applyFill="1" applyAlignment="1">
      <alignment horizontal="center"/>
    </xf>
    <xf numFmtId="168" fontId="9" fillId="2" borderId="0" xfId="0" applyNumberFormat="1" applyFont="1" applyFill="1"/>
    <xf numFmtId="169" fontId="9" fillId="2" borderId="0" xfId="0" applyNumberFormat="1" applyFont="1" applyFill="1" applyAlignment="1">
      <alignment horizontal="center"/>
    </xf>
    <xf numFmtId="0" fontId="9" fillId="2" borderId="2" xfId="0" applyFont="1" applyFill="1" applyBorder="1"/>
    <xf numFmtId="165" fontId="9" fillId="2" borderId="2" xfId="1" applyFont="1" applyFill="1" applyBorder="1"/>
    <xf numFmtId="9" fontId="9" fillId="2" borderId="2" xfId="0" applyNumberFormat="1" applyFont="1" applyFill="1" applyBorder="1" applyAlignment="1">
      <alignment horizontal="center"/>
    </xf>
    <xf numFmtId="9" fontId="9" fillId="2" borderId="2" xfId="2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165" fontId="7" fillId="3" borderId="0" xfId="1" applyFont="1" applyFill="1"/>
    <xf numFmtId="165" fontId="9" fillId="3" borderId="0" xfId="1" applyFont="1" applyFill="1"/>
    <xf numFmtId="0" fontId="7" fillId="3" borderId="0" xfId="0" applyFont="1" applyFill="1" applyAlignment="1">
      <alignment horizontal="left"/>
    </xf>
    <xf numFmtId="165" fontId="4" fillId="3" borderId="0" xfId="1" applyFont="1" applyFill="1"/>
    <xf numFmtId="165" fontId="7" fillId="3" borderId="0" xfId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167" fontId="1" fillId="3" borderId="0" xfId="0" applyNumberFormat="1" applyFont="1" applyFill="1"/>
    <xf numFmtId="167" fontId="4" fillId="3" borderId="0" xfId="0" applyNumberFormat="1" applyFont="1" applyFill="1"/>
    <xf numFmtId="167" fontId="4" fillId="3" borderId="0" xfId="1" applyNumberFormat="1" applyFont="1" applyFill="1"/>
    <xf numFmtId="0" fontId="8" fillId="3" borderId="0" xfId="0" applyFont="1" applyFill="1"/>
    <xf numFmtId="0" fontId="17" fillId="0" borderId="0" xfId="0" applyFont="1" applyAlignment="1">
      <alignment horizontal="left"/>
    </xf>
    <xf numFmtId="165" fontId="9" fillId="0" borderId="0" xfId="1" applyFont="1" applyFill="1"/>
    <xf numFmtId="165" fontId="7" fillId="0" borderId="0" xfId="0" applyNumberFormat="1" applyFont="1" applyBorder="1"/>
    <xf numFmtId="0" fontId="7" fillId="0" borderId="0" xfId="0" applyFont="1" applyFill="1"/>
    <xf numFmtId="167" fontId="4" fillId="0" borderId="0" xfId="0" applyNumberFormat="1" applyFont="1" applyFill="1"/>
    <xf numFmtId="167" fontId="1" fillId="0" borderId="1" xfId="0" applyNumberFormat="1" applyFont="1" applyFill="1" applyBorder="1"/>
    <xf numFmtId="0" fontId="9" fillId="2" borderId="6" xfId="0" applyFont="1" applyFill="1" applyBorder="1" applyAlignment="1">
      <alignment horizontal="center"/>
    </xf>
    <xf numFmtId="165" fontId="9" fillId="2" borderId="2" xfId="0" applyNumberFormat="1" applyFont="1" applyFill="1" applyBorder="1"/>
    <xf numFmtId="0" fontId="7" fillId="0" borderId="0" xfId="0" applyFont="1" applyAlignment="1">
      <alignment horizontal="justify" vertical="justify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165" fontId="0" fillId="0" borderId="0" xfId="0" applyNumberFormat="1" applyFill="1" applyBorder="1"/>
    <xf numFmtId="0" fontId="5" fillId="0" borderId="0" xfId="0" applyFont="1" applyFill="1" applyBorder="1"/>
    <xf numFmtId="165" fontId="1" fillId="0" borderId="0" xfId="1" applyFont="1" applyFill="1" applyBorder="1"/>
    <xf numFmtId="166" fontId="7" fillId="0" borderId="0" xfId="4" applyFont="1"/>
    <xf numFmtId="165" fontId="5" fillId="0" borderId="0" xfId="0" applyNumberFormat="1" applyFont="1"/>
    <xf numFmtId="165" fontId="19" fillId="0" borderId="0" xfId="0" applyNumberFormat="1" applyFont="1"/>
    <xf numFmtId="167" fontId="0" fillId="0" borderId="0" xfId="0" applyNumberFormat="1"/>
    <xf numFmtId="167" fontId="1" fillId="0" borderId="0" xfId="0" applyNumberFormat="1" applyFont="1" applyFill="1" applyBorder="1"/>
    <xf numFmtId="4" fontId="0" fillId="0" borderId="0" xfId="0" applyNumberFormat="1"/>
    <xf numFmtId="0" fontId="2" fillId="0" borderId="0" xfId="0" applyFont="1" applyAlignment="1"/>
    <xf numFmtId="4" fontId="9" fillId="0" borderId="0" xfId="0" applyNumberFormat="1" applyFont="1"/>
    <xf numFmtId="168" fontId="9" fillId="0" borderId="0" xfId="0" applyNumberFormat="1" applyFont="1"/>
    <xf numFmtId="0" fontId="9" fillId="0" borderId="0" xfId="0" applyFont="1" applyAlignment="1">
      <alignment horizontal="left"/>
    </xf>
    <xf numFmtId="166" fontId="7" fillId="0" borderId="0" xfId="0" applyNumberFormat="1" applyFont="1"/>
    <xf numFmtId="0" fontId="20" fillId="0" borderId="0" xfId="0" applyFont="1"/>
    <xf numFmtId="167" fontId="1" fillId="0" borderId="0" xfId="1" applyNumberFormat="1" applyFont="1" applyFill="1"/>
    <xf numFmtId="0" fontId="21" fillId="0" borderId="0" xfId="0" applyFont="1"/>
    <xf numFmtId="165" fontId="18" fillId="0" borderId="0" xfId="0" applyNumberFormat="1" applyFont="1"/>
    <xf numFmtId="170" fontId="0" fillId="0" borderId="0" xfId="0" applyNumberFormat="1"/>
    <xf numFmtId="2" fontId="5" fillId="0" borderId="0" xfId="0" applyNumberFormat="1" applyFont="1"/>
    <xf numFmtId="0" fontId="1" fillId="0" borderId="0" xfId="0" applyFont="1" applyAlignment="1">
      <alignment horizontal="center"/>
    </xf>
    <xf numFmtId="164" fontId="9" fillId="0" borderId="0" xfId="0" applyNumberFormat="1" applyFont="1" applyBorder="1"/>
    <xf numFmtId="16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Fill="1" applyBorder="1"/>
    <xf numFmtId="165" fontId="0" fillId="0" borderId="0" xfId="0" applyNumberFormat="1" applyFill="1" applyBorder="1"/>
    <xf numFmtId="0" fontId="21" fillId="0" borderId="0" xfId="0" applyFont="1"/>
    <xf numFmtId="0" fontId="6" fillId="0" borderId="0" xfId="0" applyFont="1" applyAlignment="1"/>
    <xf numFmtId="0" fontId="25" fillId="0" borderId="14" xfId="0" applyFont="1" applyBorder="1"/>
    <xf numFmtId="165" fontId="25" fillId="0" borderId="0" xfId="1" applyFont="1" applyBorder="1"/>
    <xf numFmtId="165" fontId="25" fillId="0" borderId="14" xfId="1" applyFont="1" applyBorder="1"/>
    <xf numFmtId="0" fontId="25" fillId="0" borderId="14" xfId="0" applyFont="1" applyBorder="1" applyAlignment="1">
      <alignment horizontal="left"/>
    </xf>
    <xf numFmtId="165" fontId="25" fillId="0" borderId="15" xfId="1" applyFont="1" applyBorder="1"/>
    <xf numFmtId="0" fontId="25" fillId="2" borderId="22" xfId="0" applyFont="1" applyFill="1" applyBorder="1" applyAlignment="1">
      <alignment horizontal="left"/>
    </xf>
    <xf numFmtId="0" fontId="24" fillId="2" borderId="23" xfId="0" applyFont="1" applyFill="1" applyBorder="1" applyAlignment="1">
      <alignment horizontal="right"/>
    </xf>
    <xf numFmtId="165" fontId="24" fillId="2" borderId="20" xfId="0" applyNumberFormat="1" applyFont="1" applyFill="1" applyBorder="1" applyAlignment="1"/>
    <xf numFmtId="165" fontId="24" fillId="2" borderId="21" xfId="0" applyNumberFormat="1" applyFont="1" applyFill="1" applyBorder="1" applyAlignment="1"/>
    <xf numFmtId="165" fontId="24" fillId="2" borderId="19" xfId="0" applyNumberFormat="1" applyFont="1" applyFill="1" applyBorder="1" applyAlignment="1"/>
    <xf numFmtId="0" fontId="24" fillId="3" borderId="2" xfId="0" applyFont="1" applyFill="1" applyBorder="1"/>
    <xf numFmtId="165" fontId="24" fillId="3" borderId="2" xfId="0" applyNumberFormat="1" applyFont="1" applyFill="1" applyBorder="1"/>
    <xf numFmtId="0" fontId="25" fillId="0" borderId="2" xfId="0" applyFont="1" applyBorder="1"/>
    <xf numFmtId="165" fontId="25" fillId="0" borderId="2" xfId="1" applyFont="1" applyBorder="1"/>
    <xf numFmtId="165" fontId="24" fillId="0" borderId="2" xfId="1" applyFont="1" applyBorder="1"/>
    <xf numFmtId="165" fontId="25" fillId="0" borderId="2" xfId="1" applyFont="1" applyBorder="1" applyAlignment="1">
      <alignment horizontal="left"/>
    </xf>
    <xf numFmtId="165" fontId="26" fillId="0" borderId="2" xfId="1" applyFont="1" applyBorder="1" applyAlignment="1">
      <alignment horizontal="left"/>
    </xf>
    <xf numFmtId="165" fontId="26" fillId="0" borderId="2" xfId="1" applyFont="1" applyBorder="1"/>
    <xf numFmtId="165" fontId="24" fillId="3" borderId="25" xfId="0" applyNumberFormat="1" applyFont="1" applyFill="1" applyBorder="1"/>
    <xf numFmtId="0" fontId="25" fillId="0" borderId="24" xfId="0" applyFont="1" applyBorder="1" applyAlignment="1">
      <alignment horizontal="left"/>
    </xf>
    <xf numFmtId="165" fontId="24" fillId="0" borderId="25" xfId="1" applyFont="1" applyBorder="1"/>
    <xf numFmtId="0" fontId="25" fillId="0" borderId="25" xfId="0" applyFont="1" applyBorder="1"/>
    <xf numFmtId="0" fontId="26" fillId="0" borderId="24" xfId="0" applyFont="1" applyBorder="1" applyAlignment="1">
      <alignment horizontal="left"/>
    </xf>
    <xf numFmtId="165" fontId="26" fillId="0" borderId="25" xfId="1" applyFont="1" applyBorder="1" applyAlignment="1">
      <alignment horizontal="left"/>
    </xf>
    <xf numFmtId="0" fontId="24" fillId="3" borderId="25" xfId="0" applyFont="1" applyFill="1" applyBorder="1"/>
    <xf numFmtId="0" fontId="26" fillId="0" borderId="24" xfId="0" applyFont="1" applyBorder="1"/>
    <xf numFmtId="165" fontId="26" fillId="0" borderId="25" xfId="1" applyFont="1" applyBorder="1"/>
    <xf numFmtId="0" fontId="25" fillId="0" borderId="26" xfId="0" applyFont="1" applyBorder="1"/>
    <xf numFmtId="0" fontId="24" fillId="3" borderId="27" xfId="0" applyFont="1" applyFill="1" applyBorder="1" applyAlignment="1">
      <alignment horizontal="left"/>
    </xf>
    <xf numFmtId="0" fontId="25" fillId="0" borderId="27" xfId="0" applyFont="1" applyBorder="1" applyAlignment="1">
      <alignment horizontal="left"/>
    </xf>
    <xf numFmtId="0" fontId="26" fillId="0" borderId="27" xfId="0" applyFont="1" applyBorder="1" applyAlignment="1">
      <alignment horizontal="left"/>
    </xf>
    <xf numFmtId="0" fontId="26" fillId="0" borderId="27" xfId="0" applyFont="1" applyBorder="1"/>
    <xf numFmtId="0" fontId="24" fillId="3" borderId="26" xfId="0" applyFont="1" applyFill="1" applyBorder="1"/>
    <xf numFmtId="0" fontId="25" fillId="0" borderId="26" xfId="0" applyFont="1" applyBorder="1" applyAlignment="1">
      <alignment horizontal="left"/>
    </xf>
    <xf numFmtId="0" fontId="26" fillId="0" borderId="26" xfId="0" applyFont="1" applyBorder="1" applyAlignment="1">
      <alignment horizontal="left"/>
    </xf>
    <xf numFmtId="0" fontId="26" fillId="0" borderId="26" xfId="0" applyFont="1" applyBorder="1"/>
    <xf numFmtId="0" fontId="25" fillId="0" borderId="10" xfId="0" applyFont="1" applyBorder="1"/>
    <xf numFmtId="0" fontId="24" fillId="3" borderId="24" xfId="0" applyFont="1" applyFill="1" applyBorder="1" applyAlignment="1">
      <alignment horizontal="center"/>
    </xf>
    <xf numFmtId="0" fontId="25" fillId="0" borderId="24" xfId="0" applyFont="1" applyBorder="1"/>
    <xf numFmtId="0" fontId="24" fillId="3" borderId="24" xfId="0" applyFont="1" applyFill="1" applyBorder="1"/>
    <xf numFmtId="0" fontId="24" fillId="2" borderId="19" xfId="0" applyFont="1" applyFill="1" applyBorder="1" applyAlignment="1"/>
    <xf numFmtId="165" fontId="24" fillId="3" borderId="24" xfId="0" applyNumberFormat="1" applyFont="1" applyFill="1" applyBorder="1"/>
    <xf numFmtId="165" fontId="25" fillId="0" borderId="24" xfId="1" applyFont="1" applyBorder="1"/>
    <xf numFmtId="165" fontId="25" fillId="0" borderId="24" xfId="1" applyFont="1" applyBorder="1" applyAlignment="1">
      <alignment horizontal="left"/>
    </xf>
    <xf numFmtId="165" fontId="26" fillId="0" borderId="24" xfId="1" applyFont="1" applyBorder="1" applyAlignment="1">
      <alignment horizontal="left"/>
    </xf>
    <xf numFmtId="165" fontId="26" fillId="0" borderId="24" xfId="1" applyFont="1" applyBorder="1"/>
    <xf numFmtId="0" fontId="24" fillId="3" borderId="29" xfId="0" applyFont="1" applyFill="1" applyBorder="1" applyAlignment="1">
      <alignment horizontal="center"/>
    </xf>
    <xf numFmtId="165" fontId="24" fillId="3" borderId="5" xfId="0" applyNumberFormat="1" applyFont="1" applyFill="1" applyBorder="1"/>
    <xf numFmtId="165" fontId="24" fillId="3" borderId="30" xfId="0" applyNumberFormat="1" applyFont="1" applyFill="1" applyBorder="1"/>
    <xf numFmtId="165" fontId="24" fillId="3" borderId="29" xfId="0" applyNumberFormat="1" applyFont="1" applyFill="1" applyBorder="1"/>
    <xf numFmtId="0" fontId="28" fillId="2" borderId="16" xfId="0" applyFont="1" applyFill="1" applyBorder="1" applyAlignment="1">
      <alignment horizontal="center"/>
    </xf>
    <xf numFmtId="0" fontId="7" fillId="0" borderId="1" xfId="0" applyFont="1" applyBorder="1"/>
    <xf numFmtId="0" fontId="0" fillId="0" borderId="0" xfId="0" applyFill="1" applyAlignment="1">
      <alignment horizontal="center"/>
    </xf>
    <xf numFmtId="0" fontId="7" fillId="0" borderId="0" xfId="0" applyFont="1" applyAlignment="1"/>
    <xf numFmtId="0" fontId="4" fillId="2" borderId="3" xfId="0" applyFont="1" applyFill="1" applyBorder="1" applyAlignment="1">
      <alignment horizontal="center"/>
    </xf>
    <xf numFmtId="0" fontId="4" fillId="0" borderId="0" xfId="0" applyFont="1" applyFill="1" applyBorder="1"/>
    <xf numFmtId="165" fontId="14" fillId="2" borderId="2" xfId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30" fillId="0" borderId="0" xfId="0" applyFont="1" applyAlignment="1">
      <alignment horizontal="center"/>
    </xf>
    <xf numFmtId="0" fontId="31" fillId="0" borderId="0" xfId="0" applyFont="1" applyAlignment="1"/>
    <xf numFmtId="0" fontId="0" fillId="0" borderId="0" xfId="0" applyAlignment="1">
      <alignment horizontal="center"/>
    </xf>
    <xf numFmtId="165" fontId="7" fillId="0" borderId="1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165" fontId="24" fillId="4" borderId="24" xfId="0" applyNumberFormat="1" applyFont="1" applyFill="1" applyBorder="1"/>
    <xf numFmtId="165" fontId="24" fillId="4" borderId="2" xfId="0" applyNumberFormat="1" applyFont="1" applyFill="1" applyBorder="1"/>
    <xf numFmtId="165" fontId="24" fillId="4" borderId="30" xfId="0" applyNumberFormat="1" applyFont="1" applyFill="1" applyBorder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167" fontId="4" fillId="0" borderId="0" xfId="1" applyNumberFormat="1" applyFont="1" applyFill="1"/>
    <xf numFmtId="0" fontId="0" fillId="0" borderId="0" xfId="0" applyFill="1"/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4" fontId="0" fillId="0" borderId="7" xfId="0" applyNumberForma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30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2" borderId="18" xfId="0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28" fillId="2" borderId="8" xfId="0" applyFont="1" applyFill="1" applyBorder="1" applyAlignment="1">
      <alignment horizontal="center"/>
    </xf>
    <xf numFmtId="0" fontId="28" fillId="2" borderId="10" xfId="0" applyFont="1" applyFill="1" applyBorder="1" applyAlignment="1">
      <alignment horizontal="center"/>
    </xf>
    <xf numFmtId="0" fontId="28" fillId="2" borderId="22" xfId="0" applyFont="1" applyFill="1" applyBorder="1" applyAlignment="1">
      <alignment horizontal="center"/>
    </xf>
    <xf numFmtId="0" fontId="28" fillId="2" borderId="31" xfId="0" applyFont="1" applyFill="1" applyBorder="1" applyAlignment="1">
      <alignment horizontal="center"/>
    </xf>
    <xf numFmtId="0" fontId="28" fillId="2" borderId="23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2" borderId="11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12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0" fontId="28" fillId="2" borderId="28" xfId="0" applyFont="1" applyFill="1" applyBorder="1" applyAlignment="1">
      <alignment horizontal="center"/>
    </xf>
  </cellXfs>
  <cellStyles count="5">
    <cellStyle name="Millares" xfId="4" builtinId="3"/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Relationship Id="rId4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55880</xdr:rowOff>
    </xdr:from>
    <xdr:to>
      <xdr:col>9</xdr:col>
      <xdr:colOff>463550</xdr:colOff>
      <xdr:row>5</xdr:row>
      <xdr:rowOff>19050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29625" y="5588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1544955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80975" y="47625"/>
          <a:ext cx="2087880" cy="1057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0</xdr:row>
      <xdr:rowOff>104776</xdr:rowOff>
    </xdr:from>
    <xdr:to>
      <xdr:col>10</xdr:col>
      <xdr:colOff>3983</xdr:colOff>
      <xdr:row>0</xdr:row>
      <xdr:rowOff>107062</xdr:rowOff>
    </xdr:to>
    <xdr:pic>
      <xdr:nvPicPr>
        <xdr:cNvPr id="5" name="4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77175" y="104776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0</xdr:row>
      <xdr:rowOff>0</xdr:rowOff>
    </xdr:from>
    <xdr:to>
      <xdr:col>9</xdr:col>
      <xdr:colOff>539750</xdr:colOff>
      <xdr:row>4</xdr:row>
      <xdr:rowOff>153670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1915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77471</xdr:rowOff>
    </xdr:from>
    <xdr:to>
      <xdr:col>2</xdr:col>
      <xdr:colOff>1068704</xdr:colOff>
      <xdr:row>4</xdr:row>
      <xdr:rowOff>142875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23824" y="77471"/>
          <a:ext cx="1964055" cy="8274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161925</xdr:rowOff>
    </xdr:from>
    <xdr:to>
      <xdr:col>4</xdr:col>
      <xdr:colOff>215900</xdr:colOff>
      <xdr:row>5</xdr:row>
      <xdr:rowOff>82749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5314950" y="161925"/>
          <a:ext cx="1006475" cy="873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</xdr:row>
      <xdr:rowOff>1271</xdr:rowOff>
    </xdr:from>
    <xdr:to>
      <xdr:col>1</xdr:col>
      <xdr:colOff>1371600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0" y="191771"/>
          <a:ext cx="1885950" cy="9131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284214</xdr:colOff>
      <xdr:row>0</xdr:row>
      <xdr:rowOff>69133</xdr:rowOff>
    </xdr:from>
    <xdr:to>
      <xdr:col>7</xdr:col>
      <xdr:colOff>1106129</xdr:colOff>
      <xdr:row>4</xdr:row>
      <xdr:rowOff>30726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6375605" y="69133"/>
          <a:ext cx="821915" cy="7297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7682</xdr:colOff>
      <xdr:row>0</xdr:row>
      <xdr:rowOff>108811</xdr:rowOff>
    </xdr:from>
    <xdr:to>
      <xdr:col>1</xdr:col>
      <xdr:colOff>1543972</xdr:colOff>
      <xdr:row>3</xdr:row>
      <xdr:rowOff>130586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99859" y="108811"/>
          <a:ext cx="1536290" cy="5978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0</xdr:row>
      <xdr:rowOff>19050</xdr:rowOff>
    </xdr:from>
    <xdr:to>
      <xdr:col>9</xdr:col>
      <xdr:colOff>396875</xdr:colOff>
      <xdr:row>4</xdr:row>
      <xdr:rowOff>172720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7467600" y="1905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144146</xdr:rowOff>
    </xdr:from>
    <xdr:to>
      <xdr:col>2</xdr:col>
      <xdr:colOff>323850</xdr:colOff>
      <xdr:row>4</xdr:row>
      <xdr:rowOff>142875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219075" y="144146"/>
          <a:ext cx="1876425" cy="7607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1</xdr:col>
      <xdr:colOff>1195959</xdr:colOff>
      <xdr:row>0</xdr:row>
      <xdr:rowOff>31162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0"/>
          <a:ext cx="1200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114300</xdr:colOff>
      <xdr:row>0</xdr:row>
      <xdr:rowOff>47625</xdr:rowOff>
    </xdr:from>
    <xdr:to>
      <xdr:col>11</xdr:col>
      <xdr:colOff>1025525</xdr:colOff>
      <xdr:row>4</xdr:row>
      <xdr:rowOff>114300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13792200" y="47625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163195</xdr:rowOff>
    </xdr:from>
    <xdr:to>
      <xdr:col>1</xdr:col>
      <xdr:colOff>1209675</xdr:colOff>
      <xdr:row>4</xdr:row>
      <xdr:rowOff>180974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16319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52"/>
  <sheetViews>
    <sheetView tabSelected="1" zoomScaleNormal="100" workbookViewId="0">
      <selection activeCell="E43" sqref="E43"/>
    </sheetView>
  </sheetViews>
  <sheetFormatPr baseColWidth="10" defaultColWidth="11.42578125" defaultRowHeight="15"/>
  <cols>
    <col min="1" max="1" width="2.7109375" customWidth="1"/>
    <col min="2" max="2" width="8.140625" customWidth="1"/>
    <col min="3" max="3" width="34.28515625" customWidth="1"/>
    <col min="4" max="4" width="10.5703125" customWidth="1"/>
    <col min="5" max="5" width="11.5703125" customWidth="1"/>
    <col min="6" max="6" width="4" customWidth="1"/>
    <col min="7" max="7" width="7.28515625" customWidth="1"/>
    <col min="8" max="8" width="44.140625" customWidth="1"/>
    <col min="9" max="9" width="11.85546875" customWidth="1"/>
    <col min="10" max="10" width="10.7109375" customWidth="1"/>
    <col min="11" max="12" width="11.5703125" bestFit="1" customWidth="1"/>
  </cols>
  <sheetData>
    <row r="1" spans="2:10">
      <c r="B1" s="216" t="s">
        <v>164</v>
      </c>
      <c r="C1" s="216"/>
      <c r="D1" s="216"/>
      <c r="E1" s="216"/>
      <c r="F1" s="216"/>
      <c r="G1" s="216"/>
      <c r="H1" s="216"/>
      <c r="I1" s="216"/>
      <c r="J1" s="216"/>
    </row>
    <row r="2" spans="2:10">
      <c r="B2" s="217" t="s">
        <v>103</v>
      </c>
      <c r="C2" s="217"/>
      <c r="D2" s="217"/>
      <c r="E2" s="217"/>
      <c r="F2" s="217"/>
      <c r="G2" s="217"/>
      <c r="H2" s="217"/>
      <c r="I2" s="217"/>
      <c r="J2" s="217"/>
    </row>
    <row r="3" spans="2:10">
      <c r="B3" s="203" t="s">
        <v>73</v>
      </c>
      <c r="C3" s="198"/>
      <c r="D3" s="198"/>
      <c r="E3" s="198"/>
      <c r="F3" s="199"/>
      <c r="G3" s="199"/>
      <c r="H3" s="199"/>
      <c r="I3" s="200"/>
      <c r="J3" s="200"/>
    </row>
    <row r="4" spans="2:10">
      <c r="B4" s="201"/>
      <c r="C4" s="221" t="s">
        <v>185</v>
      </c>
      <c r="D4" s="221"/>
      <c r="E4" s="221"/>
      <c r="F4" s="221"/>
      <c r="G4" s="221"/>
      <c r="H4" s="221"/>
      <c r="I4" s="202"/>
      <c r="J4" s="202"/>
    </row>
    <row r="5" spans="2:10">
      <c r="B5" s="24"/>
      <c r="C5" s="220"/>
      <c r="D5" s="220"/>
      <c r="E5" s="220"/>
      <c r="F5" s="220"/>
      <c r="G5" s="220"/>
      <c r="H5" s="220"/>
      <c r="I5" s="24"/>
      <c r="J5" s="24"/>
    </row>
    <row r="6" spans="2:10" s="132" customFormat="1">
      <c r="B6" s="207"/>
      <c r="C6" s="207"/>
      <c r="D6" s="207"/>
      <c r="E6" s="207"/>
      <c r="F6" s="207"/>
      <c r="G6" s="207"/>
      <c r="H6" s="207"/>
      <c r="I6" s="207"/>
      <c r="J6" s="207"/>
    </row>
    <row r="7" spans="2:10" s="132" customFormat="1">
      <c r="B7" s="207"/>
      <c r="C7" s="207"/>
      <c r="D7" s="207"/>
      <c r="E7" s="207"/>
      <c r="F7" s="207"/>
      <c r="G7" s="207"/>
      <c r="H7" s="207"/>
      <c r="I7" s="207"/>
      <c r="J7" s="207"/>
    </row>
    <row r="8" spans="2:10" ht="16.5">
      <c r="B8" s="218" t="s">
        <v>4</v>
      </c>
      <c r="C8" s="218"/>
      <c r="D8" s="218"/>
      <c r="E8" s="218"/>
      <c r="F8" s="14"/>
      <c r="G8" s="218" t="s">
        <v>5</v>
      </c>
      <c r="H8" s="218"/>
      <c r="I8" s="218"/>
      <c r="J8" s="218"/>
    </row>
    <row r="9" spans="2:10">
      <c r="B9" s="82"/>
      <c r="C9" s="82"/>
      <c r="D9" s="82"/>
      <c r="E9" s="82" t="s">
        <v>1</v>
      </c>
      <c r="F9" s="194"/>
      <c r="G9" s="82"/>
      <c r="H9" s="82"/>
      <c r="I9" s="82"/>
      <c r="J9" s="82" t="s">
        <v>1</v>
      </c>
    </row>
    <row r="10" spans="2:10" ht="15.75" thickBot="1">
      <c r="B10" s="193" t="s">
        <v>92</v>
      </c>
      <c r="C10" s="193" t="s">
        <v>0</v>
      </c>
      <c r="D10" s="193" t="s">
        <v>3</v>
      </c>
      <c r="E10" s="193" t="s">
        <v>2</v>
      </c>
      <c r="F10" s="194"/>
      <c r="G10" s="193" t="s">
        <v>92</v>
      </c>
      <c r="H10" s="193" t="s">
        <v>0</v>
      </c>
      <c r="I10" s="193" t="s">
        <v>3</v>
      </c>
      <c r="J10" s="193" t="s">
        <v>2</v>
      </c>
    </row>
    <row r="11" spans="2:10" ht="15.75" thickTop="1">
      <c r="B11" s="1"/>
      <c r="C11" s="1"/>
      <c r="D11" s="25"/>
      <c r="E11" s="25"/>
      <c r="F11" s="14"/>
      <c r="G11" s="1"/>
      <c r="H11" s="1"/>
      <c r="I11" s="1"/>
      <c r="J11" s="1"/>
    </row>
    <row r="12" spans="2:10">
      <c r="B12" s="83">
        <v>21</v>
      </c>
      <c r="C12" s="84" t="s">
        <v>85</v>
      </c>
      <c r="D12" s="85"/>
      <c r="E12" s="86">
        <v>209047.47</v>
      </c>
      <c r="F12" s="14"/>
      <c r="G12" s="87">
        <v>41</v>
      </c>
      <c r="H12" s="84" t="s">
        <v>88</v>
      </c>
      <c r="I12" s="85"/>
      <c r="J12" s="88">
        <f>I13+I17</f>
        <v>13807.869999999999</v>
      </c>
    </row>
    <row r="13" spans="2:10">
      <c r="B13" s="33">
        <v>211</v>
      </c>
      <c r="C13" s="16" t="s">
        <v>57</v>
      </c>
      <c r="D13" s="34">
        <v>209047.57</v>
      </c>
      <c r="E13" s="97"/>
      <c r="F13" s="14"/>
      <c r="G13" s="43">
        <v>412</v>
      </c>
      <c r="H13" s="99" t="s">
        <v>108</v>
      </c>
      <c r="I13" s="97">
        <v>2167.9</v>
      </c>
      <c r="J13" s="42"/>
    </row>
    <row r="14" spans="2:10">
      <c r="B14" s="33">
        <v>21103</v>
      </c>
      <c r="C14" s="16" t="s">
        <v>104</v>
      </c>
      <c r="D14" s="34">
        <v>700</v>
      </c>
      <c r="E14" s="97"/>
      <c r="F14" s="14"/>
      <c r="G14" s="43">
        <v>41201</v>
      </c>
      <c r="H14" s="99" t="s">
        <v>142</v>
      </c>
      <c r="I14" s="41">
        <v>175</v>
      </c>
      <c r="J14" s="42"/>
    </row>
    <row r="15" spans="2:10">
      <c r="C15" s="16" t="s">
        <v>127</v>
      </c>
      <c r="D15" s="36">
        <v>0</v>
      </c>
      <c r="E15" s="97"/>
      <c r="F15" s="14"/>
      <c r="G15" s="43">
        <v>41251</v>
      </c>
      <c r="H15" s="99" t="s">
        <v>109</v>
      </c>
      <c r="I15" s="41">
        <v>707.45</v>
      </c>
      <c r="J15" s="42"/>
    </row>
    <row r="16" spans="2:10">
      <c r="B16" s="33"/>
      <c r="C16" s="16"/>
      <c r="D16" s="34"/>
      <c r="E16" s="97"/>
      <c r="F16" s="14"/>
      <c r="G16" s="43">
        <v>41254</v>
      </c>
      <c r="H16" s="99" t="s">
        <v>110</v>
      </c>
      <c r="I16" s="41">
        <v>1285.45</v>
      </c>
      <c r="J16" s="42"/>
    </row>
    <row r="17" spans="1:13">
      <c r="B17" s="33">
        <v>21109</v>
      </c>
      <c r="C17" s="16" t="s">
        <v>6</v>
      </c>
      <c r="D17" s="34">
        <v>208172.67</v>
      </c>
      <c r="F17" s="14"/>
      <c r="G17" s="33">
        <v>413</v>
      </c>
      <c r="H17" s="16" t="s">
        <v>82</v>
      </c>
      <c r="I17" s="60">
        <v>11639.97</v>
      </c>
      <c r="J17" s="32"/>
    </row>
    <row r="18" spans="1:13">
      <c r="B18" s="33">
        <v>21109001</v>
      </c>
      <c r="C18" s="27" t="s">
        <v>97</v>
      </c>
      <c r="D18" s="54"/>
      <c r="E18" s="30"/>
      <c r="F18" s="14"/>
      <c r="G18" s="33">
        <v>744</v>
      </c>
      <c r="H18" s="16" t="s">
        <v>7</v>
      </c>
      <c r="I18" s="34">
        <v>2645.26</v>
      </c>
      <c r="J18" s="30"/>
    </row>
    <row r="19" spans="1:13">
      <c r="C19" s="16" t="s">
        <v>105</v>
      </c>
      <c r="D19" s="34">
        <v>0.01</v>
      </c>
      <c r="E19" s="30"/>
      <c r="F19" s="14"/>
      <c r="G19" s="33">
        <v>41354</v>
      </c>
      <c r="H19" s="16" t="s">
        <v>8</v>
      </c>
      <c r="I19" s="34">
        <v>7192.08</v>
      </c>
      <c r="J19" s="30"/>
    </row>
    <row r="20" spans="1:13">
      <c r="B20" s="33"/>
      <c r="C20" s="16" t="s">
        <v>106</v>
      </c>
      <c r="D20" s="35">
        <v>0</v>
      </c>
      <c r="E20" s="30"/>
      <c r="F20" s="14"/>
      <c r="G20" s="33">
        <v>41355</v>
      </c>
      <c r="H20" s="16" t="s">
        <v>27</v>
      </c>
      <c r="I20" s="35">
        <v>0</v>
      </c>
      <c r="J20" s="30"/>
    </row>
    <row r="21" spans="1:13">
      <c r="B21" s="33"/>
      <c r="C21" s="16" t="s">
        <v>146</v>
      </c>
      <c r="D21" s="35">
        <v>0</v>
      </c>
      <c r="E21" s="30"/>
      <c r="F21" s="14"/>
      <c r="G21" s="33">
        <v>41361</v>
      </c>
      <c r="H21" s="16" t="s">
        <v>28</v>
      </c>
      <c r="I21" s="35">
        <v>0</v>
      </c>
      <c r="J21" s="30"/>
    </row>
    <row r="22" spans="1:13">
      <c r="B22" s="33"/>
      <c r="C22" s="16" t="s">
        <v>107</v>
      </c>
      <c r="D22" s="65">
        <v>208172.66</v>
      </c>
      <c r="E22" s="30"/>
      <c r="F22" s="14"/>
      <c r="G22" s="33">
        <v>41389</v>
      </c>
      <c r="H22" s="16" t="s">
        <v>163</v>
      </c>
      <c r="I22" s="34">
        <v>0</v>
      </c>
      <c r="J22" s="30"/>
    </row>
    <row r="23" spans="1:13" ht="27">
      <c r="B23" s="44"/>
      <c r="C23" s="104" t="s">
        <v>140</v>
      </c>
      <c r="D23" s="98"/>
      <c r="E23" s="30"/>
      <c r="F23" s="14"/>
      <c r="G23" s="87">
        <v>42</v>
      </c>
      <c r="H23" s="84" t="s">
        <v>80</v>
      </c>
      <c r="I23" s="85"/>
      <c r="J23" s="88">
        <f>SUM(I25:I27)</f>
        <v>11639.97</v>
      </c>
    </row>
    <row r="24" spans="1:13">
      <c r="B24" s="44">
        <v>21151</v>
      </c>
      <c r="C24" s="104" t="s">
        <v>141</v>
      </c>
      <c r="D24" s="205">
        <v>175</v>
      </c>
      <c r="E24" s="30"/>
      <c r="F24" s="14"/>
      <c r="G24" s="43"/>
      <c r="H24" s="40"/>
      <c r="I24" s="41"/>
      <c r="J24" s="42"/>
    </row>
    <row r="25" spans="1:13">
      <c r="B25" s="119"/>
      <c r="C25" s="27"/>
      <c r="D25" s="54"/>
      <c r="E25" s="30"/>
      <c r="F25" s="14"/>
      <c r="G25" s="33">
        <v>42451</v>
      </c>
      <c r="H25" s="16" t="s">
        <v>81</v>
      </c>
      <c r="I25" s="35">
        <v>11639.97</v>
      </c>
      <c r="J25" s="30"/>
    </row>
    <row r="26" spans="1:13">
      <c r="B26" s="33">
        <v>213</v>
      </c>
      <c r="C26" s="16" t="s">
        <v>99</v>
      </c>
      <c r="D26" s="34"/>
      <c r="E26" s="30">
        <v>0</v>
      </c>
      <c r="F26" s="14"/>
      <c r="J26" s="30"/>
    </row>
    <row r="27" spans="1:13">
      <c r="B27" s="83">
        <v>22</v>
      </c>
      <c r="C27" s="84" t="s">
        <v>86</v>
      </c>
      <c r="D27" s="85"/>
      <c r="E27" s="86">
        <v>0</v>
      </c>
      <c r="F27" s="14"/>
      <c r="G27" s="33"/>
      <c r="H27" s="16"/>
      <c r="I27" s="35"/>
      <c r="J27" s="30"/>
    </row>
    <row r="28" spans="1:13">
      <c r="B28" s="33">
        <v>225</v>
      </c>
      <c r="C28" s="16" t="s">
        <v>147</v>
      </c>
      <c r="D28" s="49">
        <v>0</v>
      </c>
      <c r="E28" s="30"/>
      <c r="F28" s="14"/>
      <c r="G28" s="83">
        <v>81</v>
      </c>
      <c r="H28" s="84" t="s">
        <v>89</v>
      </c>
      <c r="I28" s="85"/>
      <c r="J28" s="88">
        <v>366740.23</v>
      </c>
    </row>
    <row r="29" spans="1:13">
      <c r="A29" s="4"/>
      <c r="B29" s="33">
        <v>22551</v>
      </c>
      <c r="C29" s="192" t="s">
        <v>169</v>
      </c>
      <c r="D29" s="205"/>
      <c r="E29" s="6"/>
      <c r="F29" s="14"/>
      <c r="G29" s="83"/>
      <c r="H29" s="84"/>
      <c r="I29" s="85"/>
      <c r="J29" s="88"/>
    </row>
    <row r="30" spans="1:13" s="132" customFormat="1">
      <c r="A30" s="4"/>
      <c r="B30" s="62"/>
      <c r="C30" s="62"/>
      <c r="D30" s="126"/>
      <c r="E30" s="6"/>
      <c r="F30" s="14"/>
      <c r="G30" s="33">
        <v>81103</v>
      </c>
      <c r="H30" s="16" t="s">
        <v>76</v>
      </c>
      <c r="I30" s="35">
        <v>6626.44</v>
      </c>
      <c r="J30" s="31"/>
    </row>
    <row r="31" spans="1:13">
      <c r="B31" s="83">
        <v>23</v>
      </c>
      <c r="C31" s="84" t="s">
        <v>87</v>
      </c>
      <c r="D31" s="85"/>
      <c r="E31" s="86">
        <f>D33+D34</f>
        <v>2574.1000000000004</v>
      </c>
      <c r="F31" s="14"/>
      <c r="G31" s="33">
        <v>81107</v>
      </c>
      <c r="H31" s="16" t="s">
        <v>111</v>
      </c>
      <c r="I31" s="35">
        <v>122678.98</v>
      </c>
      <c r="J31" s="30"/>
      <c r="M31" s="64"/>
    </row>
    <row r="32" spans="1:13">
      <c r="B32" s="83"/>
      <c r="C32" s="84"/>
      <c r="D32" s="85"/>
      <c r="E32" s="86"/>
      <c r="F32" s="14"/>
      <c r="G32" s="33">
        <v>81109</v>
      </c>
      <c r="H32" s="16" t="s">
        <v>51</v>
      </c>
      <c r="I32" s="45">
        <v>-237762.3</v>
      </c>
      <c r="J32" s="42"/>
    </row>
    <row r="33" spans="2:13">
      <c r="B33" s="33">
        <v>23105</v>
      </c>
      <c r="C33" s="16" t="s">
        <v>40</v>
      </c>
      <c r="D33" s="35">
        <v>914.69</v>
      </c>
      <c r="E33" s="30"/>
      <c r="F33" s="14"/>
      <c r="G33" s="33"/>
      <c r="H33" s="46"/>
      <c r="I33" s="45" t="s">
        <v>84</v>
      </c>
      <c r="K33" s="64"/>
      <c r="M33" s="64"/>
    </row>
    <row r="34" spans="2:13">
      <c r="B34" s="33">
        <v>23113</v>
      </c>
      <c r="C34" s="16" t="s">
        <v>39</v>
      </c>
      <c r="D34" s="35">
        <v>1659.41</v>
      </c>
      <c r="E34" s="30"/>
      <c r="F34" s="14"/>
      <c r="G34" s="33">
        <v>81111</v>
      </c>
      <c r="H34" s="16" t="s">
        <v>83</v>
      </c>
      <c r="I34" s="48">
        <v>0</v>
      </c>
    </row>
    <row r="35" spans="2:13">
      <c r="B35" s="44">
        <v>23109</v>
      </c>
      <c r="C35" s="46" t="s">
        <v>173</v>
      </c>
      <c r="D35" s="36"/>
      <c r="E35" s="30"/>
      <c r="F35" s="14"/>
      <c r="G35" s="33">
        <v>81901001</v>
      </c>
      <c r="H35" s="16" t="s">
        <v>149</v>
      </c>
      <c r="I35" s="128">
        <v>327.49</v>
      </c>
      <c r="J35" s="7"/>
    </row>
    <row r="36" spans="2:13">
      <c r="B36" s="11"/>
      <c r="C36" s="11"/>
      <c r="D36" s="11"/>
      <c r="E36" s="1"/>
      <c r="F36" s="14"/>
      <c r="G36" s="33"/>
      <c r="H36" s="16"/>
      <c r="I36" s="35"/>
      <c r="J36" s="30">
        <v>-53584.79</v>
      </c>
    </row>
    <row r="37" spans="2:13">
      <c r="B37" s="83">
        <v>24</v>
      </c>
      <c r="C37" s="84" t="s">
        <v>90</v>
      </c>
      <c r="D37" s="89"/>
      <c r="E37" s="86">
        <v>115341.54</v>
      </c>
      <c r="F37" s="14"/>
    </row>
    <row r="38" spans="2:13" s="132" customFormat="1">
      <c r="B38" s="33">
        <v>24101</v>
      </c>
      <c r="C38" s="16" t="s">
        <v>174</v>
      </c>
      <c r="D38" s="35">
        <v>72750</v>
      </c>
      <c r="E38" s="97"/>
      <c r="F38" s="14"/>
    </row>
    <row r="39" spans="2:13">
      <c r="B39" s="33">
        <v>24117</v>
      </c>
      <c r="C39" s="16" t="s">
        <v>43</v>
      </c>
      <c r="D39" s="34">
        <v>15788</v>
      </c>
      <c r="E39" s="30"/>
      <c r="F39" s="14"/>
    </row>
    <row r="40" spans="2:13">
      <c r="B40" s="33">
        <v>24119</v>
      </c>
      <c r="C40" s="16" t="s">
        <v>42</v>
      </c>
      <c r="D40" s="35">
        <v>35276.730000000003</v>
      </c>
      <c r="E40" s="30"/>
      <c r="F40" s="14"/>
    </row>
    <row r="41" spans="2:13">
      <c r="B41" s="62">
        <v>24199</v>
      </c>
      <c r="C41" s="16" t="s">
        <v>74</v>
      </c>
      <c r="D41" s="36">
        <v>-44523.19</v>
      </c>
      <c r="E41" s="30"/>
      <c r="F41" s="14"/>
      <c r="G41" s="2"/>
      <c r="H41" s="1"/>
      <c r="I41" s="3"/>
      <c r="J41" s="3"/>
    </row>
    <row r="42" spans="2:13">
      <c r="B42" s="33">
        <v>24301</v>
      </c>
      <c r="C42" s="16" t="s">
        <v>174</v>
      </c>
      <c r="D42" s="35">
        <v>7092.96</v>
      </c>
      <c r="E42" s="6"/>
      <c r="F42" s="14"/>
      <c r="G42" s="33"/>
      <c r="H42" s="16"/>
      <c r="I42" s="37"/>
      <c r="J42" s="7"/>
    </row>
    <row r="43" spans="2:13">
      <c r="B43" s="33"/>
      <c r="C43" s="222" t="s">
        <v>180</v>
      </c>
      <c r="D43" s="222"/>
      <c r="E43" s="68">
        <f>E37+E31+E12</f>
        <v>326963.11</v>
      </c>
      <c r="F43" s="14"/>
      <c r="G43" s="39"/>
      <c r="H43" s="222" t="s">
        <v>10</v>
      </c>
      <c r="I43" s="222"/>
      <c r="J43" s="68">
        <f>J28+J12+J36</f>
        <v>326963.31</v>
      </c>
      <c r="L43" s="64"/>
    </row>
    <row r="44" spans="2:13">
      <c r="B44" s="123"/>
      <c r="F44" s="14"/>
      <c r="J44" t="s">
        <v>179</v>
      </c>
      <c r="L44" s="64"/>
    </row>
    <row r="45" spans="2:13">
      <c r="B45" s="106"/>
      <c r="C45" s="108"/>
      <c r="D45" s="109"/>
      <c r="E45" s="105"/>
      <c r="F45" s="14"/>
      <c r="G45" s="44"/>
      <c r="H45" s="46"/>
      <c r="I45" s="35"/>
      <c r="J45" s="124"/>
      <c r="L45" s="64"/>
    </row>
    <row r="46" spans="2:13">
      <c r="B46" s="130"/>
      <c r="C46" s="130"/>
      <c r="D46" s="130"/>
      <c r="E46" s="131" t="s">
        <v>84</v>
      </c>
      <c r="F46" s="130"/>
      <c r="G46" s="130"/>
      <c r="H46" s="130"/>
      <c r="I46" s="35"/>
      <c r="J46" s="124"/>
    </row>
    <row r="47" spans="2:13">
      <c r="B47" s="106"/>
      <c r="C47" s="108"/>
      <c r="D47" s="109"/>
      <c r="E47" s="107"/>
      <c r="F47" s="14"/>
      <c r="G47" s="44"/>
      <c r="H47" s="46"/>
      <c r="I47" s="35"/>
      <c r="J47" s="64"/>
    </row>
    <row r="48" spans="2:13">
      <c r="B48" s="106"/>
      <c r="C48" s="108"/>
      <c r="D48" s="109"/>
      <c r="E48" s="107"/>
      <c r="F48" s="14"/>
      <c r="G48" s="44"/>
      <c r="H48" s="46"/>
      <c r="I48" s="35"/>
    </row>
    <row r="49" spans="2:8">
      <c r="B49" s="105"/>
      <c r="C49" s="105"/>
      <c r="D49" s="105"/>
      <c r="E49" s="105"/>
      <c r="G49" s="5"/>
    </row>
    <row r="50" spans="2:8">
      <c r="C50" s="219"/>
      <c r="D50" s="219"/>
      <c r="H50" s="38"/>
    </row>
    <row r="51" spans="2:8">
      <c r="C51" s="216" t="s">
        <v>166</v>
      </c>
      <c r="D51" s="216"/>
      <c r="H51" s="191" t="s">
        <v>167</v>
      </c>
    </row>
    <row r="52" spans="2:8">
      <c r="C52" s="216" t="s">
        <v>101</v>
      </c>
      <c r="D52" s="216"/>
      <c r="H52" s="8" t="s">
        <v>171</v>
      </c>
    </row>
  </sheetData>
  <mergeCells count="11">
    <mergeCell ref="C51:D51"/>
    <mergeCell ref="C52:D52"/>
    <mergeCell ref="B1:J1"/>
    <mergeCell ref="B2:J2"/>
    <mergeCell ref="B8:E8"/>
    <mergeCell ref="G8:J8"/>
    <mergeCell ref="C50:D50"/>
    <mergeCell ref="C5:H5"/>
    <mergeCell ref="C4:H4"/>
    <mergeCell ref="C43:D43"/>
    <mergeCell ref="H43:I43"/>
  </mergeCells>
  <printOptions horizontalCentered="1"/>
  <pageMargins left="0.31496062992125984" right="0.31496062992125984" top="0.35433070866141736" bottom="0.35433070866141736" header="0.31496062992125984" footer="0.31496062992125984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B1:M65"/>
  <sheetViews>
    <sheetView topLeftCell="B43" zoomScaleNormal="100" workbookViewId="0">
      <selection activeCell="J49" sqref="J49"/>
    </sheetView>
  </sheetViews>
  <sheetFormatPr baseColWidth="10" defaultColWidth="11.42578125" defaultRowHeight="15"/>
  <cols>
    <col min="1" max="1" width="0.140625" customWidth="1"/>
    <col min="2" max="2" width="15.140625" customWidth="1"/>
    <col min="3" max="3" width="37.28515625" customWidth="1"/>
    <col min="4" max="4" width="12.7109375" customWidth="1"/>
    <col min="5" max="5" width="10.7109375" customWidth="1"/>
    <col min="6" max="6" width="2.140625" customWidth="1"/>
    <col min="7" max="7" width="11.140625" customWidth="1"/>
    <col min="8" max="8" width="32.42578125" customWidth="1"/>
    <col min="9" max="9" width="10.42578125" customWidth="1"/>
    <col min="10" max="10" width="10.7109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</row>
    <row r="2" spans="2:11">
      <c r="B2" s="217" t="s">
        <v>103</v>
      </c>
      <c r="C2" s="217"/>
      <c r="D2" s="217"/>
      <c r="E2" s="217"/>
      <c r="F2" s="217"/>
      <c r="G2" s="217"/>
      <c r="H2" s="217"/>
      <c r="I2" s="217"/>
      <c r="J2" s="217"/>
    </row>
    <row r="3" spans="2:11">
      <c r="B3" s="217" t="s">
        <v>165</v>
      </c>
      <c r="C3" s="217"/>
      <c r="D3" s="217"/>
      <c r="E3" s="217"/>
      <c r="F3" s="217"/>
      <c r="G3" s="217"/>
      <c r="H3" s="217"/>
      <c r="I3" s="217"/>
      <c r="J3" s="217"/>
      <c r="K3" s="121"/>
    </row>
    <row r="4" spans="2:11">
      <c r="B4" s="199"/>
      <c r="C4" s="221" t="s">
        <v>186</v>
      </c>
      <c r="D4" s="221"/>
      <c r="E4" s="221"/>
      <c r="F4" s="221"/>
      <c r="G4" s="221"/>
      <c r="H4" s="221"/>
      <c r="I4" s="221"/>
      <c r="J4" s="199"/>
    </row>
    <row r="5" spans="2:11">
      <c r="B5" s="47"/>
      <c r="C5" s="127" t="s">
        <v>84</v>
      </c>
      <c r="D5" s="47"/>
      <c r="E5" s="129"/>
      <c r="F5" s="47"/>
      <c r="G5" s="47"/>
      <c r="H5" s="47"/>
      <c r="I5" s="47"/>
      <c r="J5" s="47"/>
    </row>
    <row r="6" spans="2:11">
      <c r="B6" s="1"/>
      <c r="C6" s="1"/>
      <c r="D6" s="1"/>
      <c r="E6" s="1"/>
      <c r="F6" s="1"/>
      <c r="G6" s="1"/>
      <c r="H6" s="1"/>
      <c r="I6" s="1"/>
      <c r="J6" s="1"/>
    </row>
    <row r="7" spans="2:11" s="132" customFormat="1">
      <c r="B7" s="1"/>
      <c r="C7" s="1"/>
      <c r="D7" s="1"/>
      <c r="E7" s="1"/>
      <c r="F7" s="1"/>
      <c r="G7" s="1"/>
      <c r="H7" s="1"/>
      <c r="I7" s="1"/>
      <c r="J7" s="1"/>
    </row>
    <row r="8" spans="2:11" ht="16.5">
      <c r="B8" s="218" t="s">
        <v>11</v>
      </c>
      <c r="C8" s="218"/>
      <c r="D8" s="218"/>
      <c r="E8" s="218"/>
      <c r="F8" s="15"/>
      <c r="G8" s="218" t="s">
        <v>170</v>
      </c>
      <c r="H8" s="218"/>
      <c r="I8" s="218"/>
      <c r="J8" s="218"/>
    </row>
    <row r="9" spans="2:11">
      <c r="B9" s="224" t="s">
        <v>92</v>
      </c>
      <c r="C9" s="224" t="s">
        <v>0</v>
      </c>
      <c r="D9" s="224" t="s">
        <v>3</v>
      </c>
      <c r="E9" s="66" t="s">
        <v>1</v>
      </c>
      <c r="F9" s="15"/>
      <c r="G9" s="224" t="s">
        <v>92</v>
      </c>
      <c r="H9" s="224" t="s">
        <v>0</v>
      </c>
      <c r="I9" s="224" t="s">
        <v>3</v>
      </c>
      <c r="J9" s="66" t="s">
        <v>1</v>
      </c>
    </row>
    <row r="10" spans="2:11" ht="15.75" thickBot="1">
      <c r="B10" s="225"/>
      <c r="C10" s="225"/>
      <c r="D10" s="225"/>
      <c r="E10" s="67" t="s">
        <v>2</v>
      </c>
      <c r="F10" s="15"/>
      <c r="G10" s="225"/>
      <c r="H10" s="225"/>
      <c r="I10" s="225"/>
      <c r="J10" s="67" t="s">
        <v>2</v>
      </c>
    </row>
    <row r="11" spans="2:11" ht="15.75" thickTop="1">
      <c r="B11" s="2"/>
      <c r="C11" s="1"/>
      <c r="D11" s="3"/>
      <c r="E11" s="3"/>
      <c r="F11" s="15"/>
      <c r="G11" s="1"/>
      <c r="H11" s="1"/>
      <c r="I11" s="1"/>
      <c r="J11" s="1"/>
    </row>
    <row r="12" spans="2:11">
      <c r="B12" s="90">
        <v>833</v>
      </c>
      <c r="C12" s="91" t="s">
        <v>9</v>
      </c>
      <c r="D12" s="92"/>
      <c r="E12" s="86">
        <f>D13+D18+D21</f>
        <v>160429.64000000001</v>
      </c>
      <c r="F12" s="15"/>
      <c r="G12" s="90">
        <v>856</v>
      </c>
      <c r="H12" s="91" t="s">
        <v>15</v>
      </c>
      <c r="I12" s="93"/>
      <c r="J12" s="94">
        <f>+I14</f>
        <v>0</v>
      </c>
    </row>
    <row r="13" spans="2:11">
      <c r="B13" s="39">
        <v>83301</v>
      </c>
      <c r="C13" s="50" t="s">
        <v>112</v>
      </c>
      <c r="D13" s="100">
        <v>144235.04</v>
      </c>
      <c r="E13" s="42"/>
      <c r="F13" s="14"/>
      <c r="G13" s="39">
        <v>85605</v>
      </c>
      <c r="H13" s="50" t="s">
        <v>93</v>
      </c>
      <c r="I13" s="100">
        <v>0</v>
      </c>
      <c r="J13" s="42"/>
    </row>
    <row r="14" spans="2:11">
      <c r="B14" s="39">
        <v>83301001</v>
      </c>
      <c r="C14" s="50" t="s">
        <v>13</v>
      </c>
      <c r="D14" s="51">
        <v>105715.04</v>
      </c>
      <c r="E14" s="42"/>
      <c r="F14" s="14"/>
      <c r="G14" s="2">
        <v>85605896</v>
      </c>
      <c r="H14" s="1" t="s">
        <v>16</v>
      </c>
      <c r="I14" s="101">
        <v>0</v>
      </c>
      <c r="J14" s="42"/>
    </row>
    <row r="15" spans="2:11" s="132" customFormat="1">
      <c r="B15" s="2">
        <v>83301005</v>
      </c>
      <c r="C15" s="1" t="s">
        <v>113</v>
      </c>
      <c r="D15" s="10">
        <v>38520</v>
      </c>
      <c r="E15" s="42"/>
      <c r="F15" s="14"/>
      <c r="G15" s="2"/>
      <c r="H15" s="1"/>
      <c r="I15" s="114"/>
      <c r="J15" s="42"/>
    </row>
    <row r="16" spans="2:11">
      <c r="B16" s="39">
        <v>83303</v>
      </c>
      <c r="C16" s="50" t="s">
        <v>12</v>
      </c>
      <c r="D16" s="100">
        <v>0</v>
      </c>
      <c r="E16" s="61"/>
      <c r="F16" s="15"/>
      <c r="G16" s="90">
        <v>858</v>
      </c>
      <c r="H16" s="91" t="s">
        <v>117</v>
      </c>
      <c r="I16" s="93"/>
      <c r="J16" s="94">
        <f>SUM(I18:I21)</f>
        <v>224976.87</v>
      </c>
    </row>
    <row r="17" spans="2:13" s="132" customFormat="1">
      <c r="B17" s="39">
        <v>83303001</v>
      </c>
      <c r="C17" s="50" t="s">
        <v>13</v>
      </c>
      <c r="D17" s="51">
        <v>0</v>
      </c>
      <c r="E17" s="61"/>
      <c r="F17" s="15"/>
      <c r="G17" s="90"/>
      <c r="H17" s="91"/>
      <c r="I17" s="93"/>
      <c r="J17" s="94"/>
    </row>
    <row r="18" spans="2:13">
      <c r="B18" s="39">
        <v>83307</v>
      </c>
      <c r="C18" s="50" t="s">
        <v>94</v>
      </c>
      <c r="D18" s="100">
        <v>7994.28</v>
      </c>
      <c r="E18" s="25"/>
      <c r="F18" s="15"/>
      <c r="G18" s="2">
        <v>85801</v>
      </c>
      <c r="H18" s="1" t="s">
        <v>118</v>
      </c>
      <c r="I18" s="3">
        <v>87882</v>
      </c>
      <c r="J18" s="3"/>
      <c r="M18" s="113"/>
    </row>
    <row r="19" spans="2:13">
      <c r="B19" s="2">
        <v>83307001</v>
      </c>
      <c r="C19" s="1" t="s">
        <v>144</v>
      </c>
      <c r="D19" s="10">
        <v>7994.28</v>
      </c>
      <c r="E19" s="25"/>
      <c r="F19" s="15"/>
      <c r="G19" s="2">
        <v>85803</v>
      </c>
      <c r="H19" s="1" t="s">
        <v>137</v>
      </c>
      <c r="I19" s="3">
        <v>79662</v>
      </c>
      <c r="J19" s="3"/>
    </row>
    <row r="20" spans="2:13">
      <c r="B20" s="2">
        <v>83307002</v>
      </c>
      <c r="C20" s="1" t="s">
        <v>14</v>
      </c>
      <c r="D20" s="3">
        <v>0</v>
      </c>
      <c r="E20" s="42"/>
      <c r="F20" s="15"/>
      <c r="G20" s="2">
        <v>85805</v>
      </c>
      <c r="H20" s="1" t="s">
        <v>138</v>
      </c>
      <c r="I20" s="3">
        <v>28612</v>
      </c>
      <c r="J20" s="3"/>
    </row>
    <row r="21" spans="2:13">
      <c r="B21" s="39">
        <v>83309</v>
      </c>
      <c r="C21" s="50" t="s">
        <v>95</v>
      </c>
      <c r="D21" s="100">
        <v>8200.32</v>
      </c>
      <c r="E21" s="25"/>
      <c r="F21" s="15"/>
      <c r="G21" s="2">
        <v>85807</v>
      </c>
      <c r="H21" s="1" t="s">
        <v>119</v>
      </c>
      <c r="I21" s="3">
        <v>28820.87</v>
      </c>
      <c r="J21" s="3"/>
    </row>
    <row r="22" spans="2:13">
      <c r="B22" s="2">
        <v>83309001</v>
      </c>
      <c r="C22" s="1" t="s">
        <v>144</v>
      </c>
      <c r="D22" s="10">
        <v>8200.32</v>
      </c>
      <c r="E22" s="25"/>
      <c r="F22" s="15"/>
    </row>
    <row r="23" spans="2:13">
      <c r="B23" s="2"/>
      <c r="C23" s="1"/>
      <c r="D23" s="10"/>
      <c r="E23" s="42"/>
      <c r="F23" s="15"/>
      <c r="G23" s="90">
        <v>859</v>
      </c>
      <c r="H23" s="91" t="s">
        <v>181</v>
      </c>
      <c r="I23" s="93"/>
      <c r="J23" s="94">
        <f>SUM(I24:I27)</f>
        <v>859.23</v>
      </c>
    </row>
    <row r="24" spans="2:13" s="132" customFormat="1">
      <c r="B24" s="90">
        <v>834</v>
      </c>
      <c r="C24" s="91" t="s">
        <v>72</v>
      </c>
      <c r="D24" s="92"/>
      <c r="E24" s="94">
        <v>117374.58</v>
      </c>
      <c r="F24" s="15"/>
      <c r="G24" s="2">
        <v>85955</v>
      </c>
      <c r="H24" s="1" t="s">
        <v>182</v>
      </c>
      <c r="I24" s="3">
        <v>859.23</v>
      </c>
      <c r="J24" s="3"/>
    </row>
    <row r="25" spans="2:13">
      <c r="B25" s="2">
        <v>83401</v>
      </c>
      <c r="C25" s="1" t="s">
        <v>44</v>
      </c>
      <c r="D25" s="51">
        <v>2506.35</v>
      </c>
      <c r="E25" s="25"/>
      <c r="F25" s="15"/>
      <c r="G25" s="212"/>
      <c r="H25" s="213"/>
      <c r="I25" s="100"/>
      <c r="J25" s="214"/>
      <c r="K25" s="215"/>
    </row>
    <row r="26" spans="2:13">
      <c r="B26" s="2">
        <v>83405</v>
      </c>
      <c r="C26" s="1" t="s">
        <v>40</v>
      </c>
      <c r="D26" s="51">
        <v>2605.11</v>
      </c>
      <c r="E26" s="25"/>
      <c r="F26" s="15"/>
      <c r="G26" s="39"/>
      <c r="H26" s="50"/>
      <c r="I26" s="51"/>
      <c r="J26" s="51"/>
      <c r="K26" s="215"/>
    </row>
    <row r="27" spans="2:13" s="132" customFormat="1">
      <c r="B27" s="2">
        <v>83409</v>
      </c>
      <c r="C27" s="1" t="s">
        <v>45</v>
      </c>
      <c r="D27" s="51">
        <v>1401.81</v>
      </c>
      <c r="E27" s="3"/>
      <c r="F27" s="15"/>
      <c r="G27" s="2"/>
      <c r="H27" s="1"/>
      <c r="I27" s="3"/>
      <c r="J27" s="3"/>
    </row>
    <row r="28" spans="2:13">
      <c r="B28" s="2">
        <v>83411</v>
      </c>
      <c r="C28" s="1" t="s">
        <v>139</v>
      </c>
      <c r="D28" s="51">
        <v>109.67</v>
      </c>
      <c r="E28" s="3"/>
      <c r="F28" s="15"/>
      <c r="G28" s="2"/>
      <c r="H28" s="1"/>
      <c r="I28" s="3"/>
      <c r="J28" s="3"/>
    </row>
    <row r="29" spans="2:13">
      <c r="B29" s="2">
        <v>83413</v>
      </c>
      <c r="C29" s="1" t="s">
        <v>39</v>
      </c>
      <c r="D29" s="51">
        <v>2994</v>
      </c>
      <c r="E29" s="3"/>
      <c r="F29" s="15"/>
      <c r="G29" s="2"/>
      <c r="H29" s="1"/>
      <c r="I29" s="3"/>
      <c r="J29" s="3"/>
    </row>
    <row r="30" spans="2:13">
      <c r="B30" s="2">
        <v>83415</v>
      </c>
      <c r="C30" s="1" t="s">
        <v>46</v>
      </c>
      <c r="D30" s="114">
        <v>1669.34</v>
      </c>
      <c r="E30" s="3"/>
      <c r="F30" s="15"/>
      <c r="G30" s="2"/>
      <c r="H30" s="1"/>
      <c r="I30" s="3"/>
      <c r="J30" s="3"/>
      <c r="L30" s="113"/>
    </row>
    <row r="31" spans="2:13">
      <c r="B31" s="2">
        <v>83417</v>
      </c>
      <c r="C31" s="1" t="s">
        <v>78</v>
      </c>
      <c r="D31" s="114">
        <v>3865.95</v>
      </c>
      <c r="E31" s="3"/>
      <c r="F31" s="15"/>
      <c r="G31" s="2"/>
      <c r="H31" s="1"/>
      <c r="I31" s="3"/>
      <c r="J31" s="3"/>
    </row>
    <row r="32" spans="2:13">
      <c r="B32" s="2">
        <v>83419</v>
      </c>
      <c r="C32" s="1" t="s">
        <v>47</v>
      </c>
      <c r="D32" s="114">
        <v>1281.71</v>
      </c>
      <c r="E32" s="3"/>
      <c r="F32" s="15"/>
      <c r="G32" s="2"/>
      <c r="H32" s="1"/>
      <c r="I32" s="3"/>
      <c r="J32" s="3"/>
      <c r="L32" s="113"/>
    </row>
    <row r="33" spans="2:10">
      <c r="B33" s="2">
        <v>83421</v>
      </c>
      <c r="C33" s="1" t="s">
        <v>41</v>
      </c>
      <c r="D33" s="114">
        <v>7269.58</v>
      </c>
      <c r="E33" s="3"/>
      <c r="F33" s="15"/>
      <c r="G33" s="2"/>
      <c r="H33" s="1"/>
      <c r="I33" s="3"/>
      <c r="J33" s="3"/>
    </row>
    <row r="34" spans="2:10">
      <c r="B34" s="2">
        <v>83423</v>
      </c>
      <c r="C34" s="1" t="s">
        <v>48</v>
      </c>
      <c r="D34" s="114">
        <v>54900.15</v>
      </c>
      <c r="E34" s="3"/>
      <c r="F34" s="15"/>
      <c r="G34" s="2"/>
      <c r="H34" s="1"/>
      <c r="I34" s="3"/>
      <c r="J34" s="3"/>
    </row>
    <row r="35" spans="2:10">
      <c r="B35" s="2">
        <v>83425</v>
      </c>
      <c r="C35" s="1" t="s">
        <v>96</v>
      </c>
      <c r="D35" s="114">
        <v>9300</v>
      </c>
      <c r="E35" s="3"/>
      <c r="F35" s="15"/>
      <c r="G35" s="2"/>
      <c r="H35" s="1"/>
      <c r="I35" s="3"/>
      <c r="J35" s="3"/>
    </row>
    <row r="36" spans="2:10">
      <c r="B36" s="2">
        <v>83427</v>
      </c>
      <c r="C36" s="1" t="s">
        <v>69</v>
      </c>
      <c r="D36" s="114">
        <v>2514.36</v>
      </c>
      <c r="E36" s="3"/>
      <c r="F36" s="15"/>
      <c r="G36" s="2"/>
      <c r="H36" s="1"/>
      <c r="I36" s="3"/>
      <c r="J36" s="3"/>
    </row>
    <row r="37" spans="2:10">
      <c r="B37" s="2">
        <v>83429</v>
      </c>
      <c r="C37" s="1" t="s">
        <v>100</v>
      </c>
      <c r="D37" s="101">
        <v>10006.530000000001</v>
      </c>
      <c r="E37" s="3"/>
      <c r="F37" s="15"/>
      <c r="G37" s="2"/>
      <c r="H37" s="1"/>
      <c r="I37" s="3"/>
      <c r="J37" s="3"/>
    </row>
    <row r="38" spans="2:10" s="132" customFormat="1">
      <c r="B38" s="2"/>
      <c r="C38" s="1"/>
      <c r="D38" s="114"/>
      <c r="E38" s="3"/>
      <c r="F38" s="15"/>
      <c r="G38" s="2"/>
      <c r="H38" s="1"/>
      <c r="I38" s="3"/>
      <c r="J38" s="3"/>
    </row>
    <row r="39" spans="2:10" s="132" customFormat="1">
      <c r="B39" s="90">
        <v>835</v>
      </c>
      <c r="C39" s="91" t="s">
        <v>183</v>
      </c>
      <c r="D39" s="92"/>
      <c r="E39" s="94">
        <f>SUM(D40:D42)</f>
        <v>485.9</v>
      </c>
      <c r="F39" s="15"/>
      <c r="G39" s="2"/>
      <c r="H39" s="1"/>
      <c r="I39" s="3"/>
      <c r="J39" s="3"/>
    </row>
    <row r="40" spans="2:10" s="132" customFormat="1">
      <c r="B40" s="2">
        <v>83513</v>
      </c>
      <c r="C40" s="1" t="s">
        <v>184</v>
      </c>
      <c r="D40" s="10">
        <v>485.9</v>
      </c>
      <c r="E40" s="3"/>
      <c r="F40" s="15"/>
      <c r="G40" s="2"/>
      <c r="H40" s="1"/>
      <c r="I40" s="3"/>
      <c r="J40" s="3"/>
    </row>
    <row r="41" spans="2:10">
      <c r="E41" s="3"/>
      <c r="F41" s="15"/>
      <c r="G41" s="2"/>
      <c r="H41" s="1"/>
      <c r="I41" s="3"/>
      <c r="J41" s="3"/>
    </row>
    <row r="42" spans="2:10">
      <c r="B42" s="90">
        <v>836</v>
      </c>
      <c r="C42" s="91" t="s">
        <v>27</v>
      </c>
      <c r="D42" s="92"/>
      <c r="E42" s="88">
        <f>SUM(D43:D43)</f>
        <v>971.88</v>
      </c>
      <c r="F42" s="15"/>
      <c r="G42" s="2"/>
      <c r="H42" s="1"/>
      <c r="I42" s="3"/>
      <c r="J42" s="3"/>
    </row>
    <row r="43" spans="2:10">
      <c r="B43" s="2">
        <v>83601</v>
      </c>
      <c r="C43" s="1" t="s">
        <v>75</v>
      </c>
      <c r="D43" s="10">
        <v>971.88</v>
      </c>
      <c r="E43" s="25"/>
      <c r="F43" s="15"/>
      <c r="G43" s="2"/>
      <c r="H43" s="1"/>
      <c r="I43" s="3"/>
      <c r="J43" s="3"/>
    </row>
    <row r="44" spans="2:10">
      <c r="B44" s="2"/>
      <c r="C44" s="1"/>
      <c r="D44" s="10"/>
      <c r="E44" s="25"/>
      <c r="F44" s="15"/>
      <c r="G44" s="2"/>
      <c r="H44" s="1"/>
      <c r="I44" s="3"/>
      <c r="J44" s="3"/>
    </row>
    <row r="45" spans="2:10">
      <c r="B45" s="90">
        <v>839</v>
      </c>
      <c r="C45" s="91" t="s">
        <v>115</v>
      </c>
      <c r="D45" s="92"/>
      <c r="E45" s="94">
        <f>SUM(D46:D48)</f>
        <v>158.88999999999999</v>
      </c>
      <c r="F45" s="15"/>
      <c r="G45" s="2"/>
      <c r="H45" s="1"/>
      <c r="I45" s="3"/>
      <c r="J45" s="3"/>
    </row>
    <row r="46" spans="2:10">
      <c r="B46" s="2">
        <v>83955</v>
      </c>
      <c r="C46" s="1" t="s">
        <v>116</v>
      </c>
      <c r="D46" s="51">
        <v>158.88999999999999</v>
      </c>
      <c r="E46" s="122"/>
      <c r="F46" s="15"/>
      <c r="G46" s="2"/>
      <c r="H46" s="1"/>
      <c r="I46" s="3"/>
      <c r="J46" s="3"/>
    </row>
    <row r="47" spans="2:10">
      <c r="B47" s="2"/>
      <c r="C47" s="1"/>
      <c r="D47" s="51"/>
      <c r="E47" s="122"/>
      <c r="F47" s="15"/>
      <c r="G47" s="2"/>
      <c r="H47" s="1"/>
      <c r="I47" s="3"/>
      <c r="J47" s="3"/>
    </row>
    <row r="48" spans="2:10">
      <c r="B48" s="2"/>
      <c r="C48" s="1"/>
      <c r="D48" s="30"/>
      <c r="E48" s="30"/>
      <c r="F48" s="15"/>
      <c r="G48" s="2"/>
      <c r="H48" s="1" t="s">
        <v>191</v>
      </c>
      <c r="I48" s="3"/>
      <c r="J48" s="30">
        <v>53584.79</v>
      </c>
    </row>
    <row r="49" spans="2:10">
      <c r="B49" s="2"/>
      <c r="C49" s="1"/>
      <c r="D49" s="3"/>
      <c r="E49" s="1"/>
      <c r="F49" s="15"/>
      <c r="G49" s="2"/>
      <c r="H49" s="1"/>
      <c r="I49" s="3"/>
      <c r="J49" s="3"/>
    </row>
    <row r="50" spans="2:10">
      <c r="B50" s="2"/>
      <c r="C50" s="222" t="s">
        <v>70</v>
      </c>
      <c r="D50" s="222"/>
      <c r="E50" s="68">
        <f>E45+E42+E39+E24+E12</f>
        <v>279420.89</v>
      </c>
      <c r="F50" s="3"/>
      <c r="G50" s="1"/>
      <c r="H50" s="222" t="s">
        <v>71</v>
      </c>
      <c r="I50" s="222"/>
      <c r="J50" s="68">
        <v>279420.89</v>
      </c>
    </row>
    <row r="51" spans="2:10">
      <c r="H51" s="13"/>
      <c r="I51" s="3"/>
      <c r="J51" s="3"/>
    </row>
    <row r="52" spans="2:10">
      <c r="B52" s="226"/>
      <c r="C52" s="226"/>
      <c r="D52" s="226"/>
      <c r="E52" s="226"/>
      <c r="F52" s="226"/>
      <c r="G52" s="226"/>
      <c r="H52" s="226"/>
    </row>
    <row r="53" spans="2:10">
      <c r="B53" s="116"/>
      <c r="C53" s="116"/>
      <c r="D53" s="116"/>
      <c r="E53" s="116"/>
      <c r="F53" s="116"/>
      <c r="G53" s="116"/>
      <c r="H53" s="116"/>
      <c r="I53" s="112"/>
      <c r="J53" s="111"/>
    </row>
    <row r="54" spans="2:10">
      <c r="B54" s="11"/>
      <c r="C54" s="11"/>
      <c r="D54" s="12"/>
      <c r="E54" s="111"/>
      <c r="G54" s="5"/>
      <c r="I54" s="64"/>
      <c r="J54" s="64"/>
    </row>
    <row r="55" spans="2:10">
      <c r="C55" s="219"/>
      <c r="D55" s="219"/>
      <c r="E55" s="111"/>
      <c r="H55" s="38"/>
      <c r="I55" s="38"/>
      <c r="J55" s="38"/>
    </row>
    <row r="56" spans="2:10">
      <c r="C56" s="216" t="s">
        <v>166</v>
      </c>
      <c r="D56" s="216"/>
      <c r="H56" s="223" t="s">
        <v>167</v>
      </c>
      <c r="I56" s="223"/>
      <c r="J56" s="223"/>
    </row>
    <row r="57" spans="2:10">
      <c r="C57" s="216" t="s">
        <v>101</v>
      </c>
      <c r="D57" s="216"/>
      <c r="H57" s="216" t="s">
        <v>171</v>
      </c>
      <c r="I57" s="216"/>
      <c r="J57" s="216"/>
    </row>
    <row r="60" spans="2:10">
      <c r="C60" t="s">
        <v>84</v>
      </c>
    </row>
    <row r="62" spans="2:10">
      <c r="E62" s="111"/>
    </row>
    <row r="64" spans="2:10">
      <c r="E64" s="64"/>
    </row>
    <row r="65" spans="5:5">
      <c r="E65" s="64"/>
    </row>
  </sheetData>
  <mergeCells count="19">
    <mergeCell ref="B2:J2"/>
    <mergeCell ref="B8:E8"/>
    <mergeCell ref="G8:J8"/>
    <mergeCell ref="C55:D55"/>
    <mergeCell ref="C4:I4"/>
    <mergeCell ref="I9:I10"/>
    <mergeCell ref="H9:H10"/>
    <mergeCell ref="G9:G10"/>
    <mergeCell ref="D9:D10"/>
    <mergeCell ref="C9:C10"/>
    <mergeCell ref="B9:B10"/>
    <mergeCell ref="C50:D50"/>
    <mergeCell ref="B52:H52"/>
    <mergeCell ref="B3:J3"/>
    <mergeCell ref="C56:D56"/>
    <mergeCell ref="C57:D57"/>
    <mergeCell ref="H50:I50"/>
    <mergeCell ref="H56:J56"/>
    <mergeCell ref="H57:J57"/>
  </mergeCells>
  <printOptions horizontalCentered="1"/>
  <pageMargins left="0.31496062992125984" right="0.31496062992125984" top="0.15748031496062992" bottom="0.15748031496062992" header="0.31496062992125984" footer="0.31496062992125984"/>
  <pageSetup scale="55" orientation="landscape" r:id="rId1"/>
  <headerFooter>
    <oddFooter>&amp;C&amp;D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3:I44"/>
  <sheetViews>
    <sheetView zoomScaleNormal="100" workbookViewId="0">
      <selection activeCell="D34" sqref="D34"/>
    </sheetView>
  </sheetViews>
  <sheetFormatPr baseColWidth="10" defaultColWidth="11.42578125" defaultRowHeight="15"/>
  <cols>
    <col min="1" max="1" width="7.7109375" customWidth="1"/>
    <col min="2" max="2" width="46.85546875" customWidth="1"/>
    <col min="3" max="3" width="14.42578125" customWidth="1"/>
    <col min="4" max="4" width="22.5703125" customWidth="1"/>
    <col min="5" max="5" width="6" customWidth="1"/>
    <col min="6" max="6" width="21" bestFit="1" customWidth="1"/>
    <col min="7" max="7" width="12.5703125" bestFit="1" customWidth="1"/>
    <col min="9" max="9" width="11.5703125" bestFit="1" customWidth="1"/>
  </cols>
  <sheetData>
    <row r="3" spans="2:5" s="132" customFormat="1"/>
    <row r="4" spans="2:5" s="132" customFormat="1"/>
    <row r="5" spans="2:5" s="132" customFormat="1"/>
    <row r="6" spans="2:5" s="132" customFormat="1"/>
    <row r="7" spans="2:5" s="132" customFormat="1"/>
    <row r="8" spans="2:5">
      <c r="B8" s="228" t="s">
        <v>102</v>
      </c>
      <c r="C8" s="228"/>
      <c r="D8" s="228"/>
      <c r="E8" s="228"/>
    </row>
    <row r="9" spans="2:5">
      <c r="B9" s="229" t="s">
        <v>172</v>
      </c>
      <c r="C9" s="229"/>
      <c r="D9" s="229"/>
      <c r="E9" s="229"/>
    </row>
    <row r="10" spans="2:5">
      <c r="B10" s="227" t="s">
        <v>187</v>
      </c>
      <c r="C10" s="227"/>
      <c r="D10" s="227"/>
      <c r="E10" s="227"/>
    </row>
    <row r="11" spans="2:5">
      <c r="B11" s="227" t="s">
        <v>58</v>
      </c>
      <c r="C11" s="227"/>
      <c r="D11" s="227"/>
      <c r="E11" s="227"/>
    </row>
    <row r="12" spans="2:5">
      <c r="B12" s="53"/>
      <c r="C12" s="53"/>
      <c r="D12" s="53"/>
      <c r="E12" s="53"/>
    </row>
    <row r="14" spans="2:5">
      <c r="B14" s="78" t="s">
        <v>59</v>
      </c>
      <c r="C14" s="69" t="s">
        <v>32</v>
      </c>
      <c r="D14" s="102" t="s">
        <v>60</v>
      </c>
      <c r="E14" s="52"/>
    </row>
    <row r="15" spans="2:5">
      <c r="B15" s="16"/>
      <c r="C15" s="17"/>
      <c r="D15" s="17"/>
      <c r="E15" s="19"/>
    </row>
    <row r="16" spans="2:5" ht="17.25">
      <c r="B16" s="21" t="s">
        <v>61</v>
      </c>
      <c r="C16" s="55">
        <v>258898.92</v>
      </c>
      <c r="D16" s="55">
        <v>258898.92</v>
      </c>
      <c r="E16" s="19"/>
    </row>
    <row r="17" spans="2:9">
      <c r="B17" s="21"/>
      <c r="C17" s="17"/>
      <c r="D17" s="17"/>
      <c r="E17" s="19"/>
    </row>
    <row r="18" spans="2:9">
      <c r="B18" s="16" t="s">
        <v>62</v>
      </c>
      <c r="C18" s="49">
        <v>258989.92</v>
      </c>
      <c r="D18" s="49">
        <v>258898.92</v>
      </c>
      <c r="E18" s="19"/>
    </row>
    <row r="19" spans="2:9">
      <c r="B19" s="16"/>
      <c r="C19" s="49"/>
      <c r="D19" s="49"/>
      <c r="E19" s="19"/>
    </row>
    <row r="20" spans="2:9">
      <c r="B20" s="16"/>
      <c r="C20" s="49"/>
      <c r="D20" s="49"/>
      <c r="E20" s="19"/>
    </row>
    <row r="21" spans="2:9" ht="17.25">
      <c r="B21" s="21" t="s">
        <v>63</v>
      </c>
      <c r="C21" s="55">
        <f>C23-C25</f>
        <v>-51353.049999999988</v>
      </c>
      <c r="D21" s="55">
        <f>D23-D25</f>
        <v>-72676.25</v>
      </c>
      <c r="E21" s="19"/>
      <c r="F21" s="125"/>
    </row>
    <row r="22" spans="2:9">
      <c r="B22" s="16"/>
      <c r="C22" s="49"/>
      <c r="D22" s="49"/>
      <c r="E22" s="19"/>
    </row>
    <row r="23" spans="2:9">
      <c r="B23" s="16" t="s">
        <v>64</v>
      </c>
      <c r="C23" s="49">
        <v>224976.87</v>
      </c>
      <c r="D23" s="49">
        <v>170895.38</v>
      </c>
      <c r="E23" s="19"/>
      <c r="G23" s="61"/>
      <c r="I23" s="64"/>
    </row>
    <row r="24" spans="2:9">
      <c r="B24" s="16" t="s">
        <v>65</v>
      </c>
      <c r="C24" s="49"/>
      <c r="D24" s="49"/>
      <c r="E24" s="19"/>
    </row>
    <row r="25" spans="2:9">
      <c r="B25" s="16" t="s">
        <v>66</v>
      </c>
      <c r="C25" s="49">
        <v>276329.92</v>
      </c>
      <c r="D25" s="49">
        <v>243571.63</v>
      </c>
      <c r="E25" s="19"/>
      <c r="G25" s="61"/>
      <c r="I25" s="64"/>
    </row>
    <row r="26" spans="2:9">
      <c r="B26" s="16"/>
      <c r="C26" s="49"/>
      <c r="D26" s="49"/>
      <c r="E26" s="19"/>
      <c r="I26" s="64"/>
    </row>
    <row r="27" spans="2:9">
      <c r="B27" s="16"/>
      <c r="C27" s="49"/>
      <c r="D27" s="49"/>
      <c r="E27" s="19"/>
    </row>
    <row r="28" spans="2:9" ht="17.25">
      <c r="B28" s="21" t="s">
        <v>63</v>
      </c>
      <c r="C28" s="55">
        <f>+C30-C32</f>
        <v>1501.7999999999993</v>
      </c>
      <c r="D28" s="55">
        <f>D30-D32</f>
        <v>1710.0699999999997</v>
      </c>
      <c r="E28" s="19"/>
    </row>
    <row r="29" spans="2:9">
      <c r="B29" s="16"/>
      <c r="C29" s="49"/>
      <c r="D29" s="49"/>
      <c r="E29" s="19"/>
    </row>
    <row r="30" spans="2:9">
      <c r="B30" s="16" t="s">
        <v>67</v>
      </c>
      <c r="C30" s="49">
        <v>12974.22</v>
      </c>
      <c r="D30" s="49">
        <v>10951.32</v>
      </c>
      <c r="E30" s="19"/>
    </row>
    <row r="31" spans="2:9">
      <c r="B31" s="16" t="s">
        <v>65</v>
      </c>
      <c r="C31" s="49"/>
      <c r="D31" s="49"/>
      <c r="E31" s="19"/>
    </row>
    <row r="32" spans="2:9">
      <c r="B32" s="16" t="s">
        <v>68</v>
      </c>
      <c r="C32" s="49">
        <v>11472.42</v>
      </c>
      <c r="D32" s="49">
        <v>9241.25</v>
      </c>
      <c r="E32" s="19"/>
    </row>
    <row r="33" spans="2:5">
      <c r="B33" s="40"/>
      <c r="C33" s="56"/>
      <c r="D33" s="56"/>
      <c r="E33" s="57"/>
    </row>
    <row r="34" spans="2:5">
      <c r="B34" s="16"/>
      <c r="C34" s="49"/>
      <c r="D34" s="49"/>
      <c r="E34" s="19"/>
    </row>
    <row r="35" spans="2:5">
      <c r="B35" s="16"/>
      <c r="C35" s="49"/>
      <c r="D35" s="49"/>
      <c r="E35" s="19"/>
    </row>
    <row r="36" spans="2:5">
      <c r="B36" s="78" t="s">
        <v>178</v>
      </c>
      <c r="C36" s="103">
        <f>+C16+C21+C28</f>
        <v>209047.67</v>
      </c>
      <c r="D36" s="103">
        <f>+D16+D21+D28</f>
        <v>187932.74000000002</v>
      </c>
      <c r="E36" s="58"/>
    </row>
    <row r="37" spans="2:5">
      <c r="B37" s="16"/>
      <c r="C37" s="17"/>
      <c r="D37" s="17"/>
      <c r="E37" s="19"/>
    </row>
    <row r="38" spans="2:5">
      <c r="B38" s="16"/>
      <c r="C38" s="17"/>
      <c r="D38" s="17"/>
      <c r="E38" s="19"/>
    </row>
    <row r="39" spans="2:5">
      <c r="B39" s="16"/>
      <c r="C39" s="17"/>
      <c r="D39" s="17"/>
      <c r="E39" s="19"/>
    </row>
    <row r="40" spans="2:5">
      <c r="B40" s="16"/>
      <c r="C40" s="17"/>
      <c r="D40" s="17"/>
      <c r="E40" s="19"/>
    </row>
    <row r="41" spans="2:5">
      <c r="B41" s="16"/>
      <c r="C41" s="17"/>
      <c r="D41" s="17"/>
      <c r="E41" s="20"/>
    </row>
    <row r="42" spans="2:5">
      <c r="B42" s="16" t="s">
        <v>128</v>
      </c>
      <c r="C42" s="59"/>
      <c r="D42" s="59"/>
      <c r="E42" s="16"/>
    </row>
    <row r="43" spans="2:5">
      <c r="B43" s="196" t="s">
        <v>166</v>
      </c>
      <c r="C43" s="230" t="s">
        <v>167</v>
      </c>
      <c r="D43" s="230"/>
      <c r="E43" s="16"/>
    </row>
    <row r="44" spans="2:5">
      <c r="B44" s="197" t="s">
        <v>101</v>
      </c>
      <c r="C44" s="216" t="s">
        <v>171</v>
      </c>
      <c r="D44" s="216"/>
    </row>
  </sheetData>
  <mergeCells count="6">
    <mergeCell ref="C44:D44"/>
    <mergeCell ref="B8:E8"/>
    <mergeCell ref="B9:E9"/>
    <mergeCell ref="B10:E10"/>
    <mergeCell ref="B11:E11"/>
    <mergeCell ref="C43:D43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J38"/>
  <sheetViews>
    <sheetView topLeftCell="B1" zoomScale="124" zoomScaleNormal="124" workbookViewId="0">
      <selection activeCell="H32" sqref="H32"/>
    </sheetView>
  </sheetViews>
  <sheetFormatPr baseColWidth="10" defaultColWidth="11.42578125" defaultRowHeight="15"/>
  <cols>
    <col min="1" max="1" width="1.42578125" customWidth="1"/>
    <col min="2" max="2" width="28.140625" customWidth="1"/>
    <col min="3" max="4" width="10.7109375" customWidth="1"/>
    <col min="5" max="5" width="1.5703125" customWidth="1"/>
    <col min="6" max="6" width="28.140625" customWidth="1"/>
    <col min="7" max="7" width="10.7109375" customWidth="1"/>
    <col min="8" max="8" width="17.85546875" customWidth="1"/>
    <col min="9" max="9" width="12.5703125" bestFit="1" customWidth="1"/>
    <col min="10" max="10" width="12.28515625" bestFit="1" customWidth="1"/>
  </cols>
  <sheetData>
    <row r="2" spans="2:10">
      <c r="B2" s="231"/>
      <c r="C2" s="231"/>
      <c r="D2" s="231"/>
      <c r="E2" s="231"/>
      <c r="F2" s="231"/>
      <c r="G2" s="231"/>
      <c r="H2" s="231"/>
      <c r="I2" s="231"/>
      <c r="J2" s="231"/>
    </row>
    <row r="3" spans="2:10" s="132" customFormat="1">
      <c r="B3" s="208"/>
      <c r="C3" s="208"/>
      <c r="D3" s="208"/>
      <c r="E3" s="208"/>
      <c r="F3" s="208"/>
      <c r="G3" s="208"/>
      <c r="H3" s="208"/>
      <c r="I3" s="208"/>
      <c r="J3" s="208"/>
    </row>
    <row r="4" spans="2:10" s="132" customFormat="1">
      <c r="B4" s="208"/>
      <c r="C4" s="208"/>
      <c r="D4" s="208"/>
      <c r="E4" s="208"/>
      <c r="F4" s="208"/>
      <c r="G4" s="208"/>
      <c r="H4" s="208"/>
      <c r="I4" s="208"/>
      <c r="J4" s="208"/>
    </row>
    <row r="5" spans="2:10">
      <c r="B5" s="232" t="s">
        <v>103</v>
      </c>
      <c r="C5" s="232"/>
      <c r="D5" s="232"/>
      <c r="E5" s="232"/>
      <c r="F5" s="232"/>
      <c r="G5" s="232"/>
      <c r="H5" s="232"/>
      <c r="I5" s="96"/>
      <c r="J5" s="96"/>
    </row>
    <row r="6" spans="2:10">
      <c r="B6" s="234" t="s">
        <v>148</v>
      </c>
      <c r="C6" s="234"/>
      <c r="D6" s="234"/>
      <c r="E6" s="234"/>
      <c r="F6" s="234"/>
      <c r="G6" s="234"/>
      <c r="H6" s="234"/>
    </row>
    <row r="7" spans="2:10">
      <c r="B7" s="216" t="s">
        <v>188</v>
      </c>
      <c r="C7" s="216"/>
      <c r="D7" s="216"/>
      <c r="E7" s="216"/>
      <c r="F7" s="216"/>
      <c r="G7" s="216"/>
      <c r="H7" s="216"/>
    </row>
    <row r="8" spans="2:10">
      <c r="B8" s="216" t="s">
        <v>36</v>
      </c>
      <c r="C8" s="216"/>
      <c r="D8" s="216"/>
      <c r="E8" s="216"/>
      <c r="F8" s="216"/>
      <c r="G8" s="216"/>
      <c r="H8" s="216"/>
    </row>
    <row r="10" spans="2:10">
      <c r="B10" s="78" t="s">
        <v>30</v>
      </c>
      <c r="C10" s="69" t="s">
        <v>32</v>
      </c>
      <c r="D10" s="69" t="s">
        <v>60</v>
      </c>
      <c r="E10" s="16"/>
      <c r="F10" s="78" t="s">
        <v>31</v>
      </c>
      <c r="G10" s="69" t="s">
        <v>32</v>
      </c>
      <c r="H10" s="69" t="s">
        <v>60</v>
      </c>
    </row>
    <row r="11" spans="2:10">
      <c r="B11" s="16"/>
      <c r="C11" s="17"/>
      <c r="D11" s="17"/>
      <c r="E11" s="16"/>
      <c r="F11" s="16"/>
      <c r="G11" s="23"/>
      <c r="H11" s="23"/>
    </row>
    <row r="12" spans="2:10">
      <c r="B12" s="95" t="s">
        <v>33</v>
      </c>
      <c r="C12" s="86">
        <f>SUM(C14:C19)</f>
        <v>224976.87</v>
      </c>
      <c r="D12" s="86">
        <f>+D14+D15+D16+D17+D18</f>
        <v>170895.38</v>
      </c>
      <c r="E12" s="16"/>
      <c r="F12" s="95" t="s">
        <v>33</v>
      </c>
      <c r="G12" s="86">
        <f>SUM(G14:G18)</f>
        <v>276329.92</v>
      </c>
      <c r="H12" s="86">
        <f>SUM(H13:H18)</f>
        <v>243571.63000000003</v>
      </c>
    </row>
    <row r="13" spans="2:10">
      <c r="B13" s="46"/>
      <c r="C13" s="35"/>
      <c r="D13" s="35"/>
      <c r="E13" s="16"/>
      <c r="F13" s="16"/>
      <c r="G13" s="34"/>
      <c r="H13" s="34"/>
    </row>
    <row r="14" spans="2:10">
      <c r="B14" s="46" t="s">
        <v>120</v>
      </c>
      <c r="C14" s="35">
        <v>167544</v>
      </c>
      <c r="D14" s="35">
        <v>122222</v>
      </c>
      <c r="E14" s="16"/>
      <c r="F14" s="16" t="s">
        <v>34</v>
      </c>
      <c r="G14" s="34">
        <v>155981.75</v>
      </c>
      <c r="H14" s="34">
        <v>131698.34</v>
      </c>
      <c r="I14" s="61"/>
      <c r="J14" s="61"/>
    </row>
    <row r="15" spans="2:10">
      <c r="B15" s="46" t="s">
        <v>121</v>
      </c>
      <c r="C15" s="35">
        <v>57432.87</v>
      </c>
      <c r="D15" s="35">
        <v>48673.38</v>
      </c>
      <c r="E15" s="16"/>
      <c r="F15" s="16" t="s">
        <v>54</v>
      </c>
      <c r="G15" s="34">
        <v>107835.12</v>
      </c>
      <c r="H15" s="34">
        <v>99360.24</v>
      </c>
      <c r="I15" s="61"/>
      <c r="J15" s="61"/>
    </row>
    <row r="16" spans="2:10">
      <c r="B16" s="46" t="s">
        <v>143</v>
      </c>
      <c r="C16" s="35">
        <v>0</v>
      </c>
      <c r="D16" s="35">
        <v>0</v>
      </c>
      <c r="E16" s="16"/>
      <c r="F16" s="16" t="s">
        <v>77</v>
      </c>
      <c r="G16" s="34">
        <v>971.88</v>
      </c>
      <c r="H16" s="34">
        <v>971.88</v>
      </c>
      <c r="I16" s="61"/>
      <c r="J16" s="61"/>
    </row>
    <row r="17" spans="2:10">
      <c r="B17" s="46" t="s">
        <v>122</v>
      </c>
      <c r="C17" s="35">
        <v>0</v>
      </c>
      <c r="D17" s="35"/>
      <c r="E17" s="16"/>
      <c r="F17" s="16" t="s">
        <v>49</v>
      </c>
      <c r="G17" s="34">
        <v>2169.6</v>
      </c>
      <c r="H17" s="34">
        <v>2169.6</v>
      </c>
      <c r="I17" s="61"/>
      <c r="J17" s="61"/>
    </row>
    <row r="18" spans="2:10">
      <c r="B18" s="46" t="s">
        <v>123</v>
      </c>
      <c r="C18" s="34">
        <v>0</v>
      </c>
      <c r="D18" s="34">
        <v>0</v>
      </c>
      <c r="E18" s="16"/>
      <c r="F18" s="16" t="s">
        <v>55</v>
      </c>
      <c r="G18" s="36">
        <v>9371.57</v>
      </c>
      <c r="H18" s="36">
        <v>9371.57</v>
      </c>
    </row>
    <row r="19" spans="2:10">
      <c r="B19" s="16"/>
      <c r="C19" s="34"/>
      <c r="D19" s="34"/>
      <c r="E19" s="16"/>
      <c r="G19" s="34"/>
      <c r="H19" s="34"/>
    </row>
    <row r="20" spans="2:10">
      <c r="B20" s="16"/>
      <c r="C20" s="34"/>
      <c r="D20" s="34"/>
      <c r="E20" s="16"/>
      <c r="F20" s="16"/>
      <c r="G20" s="34"/>
      <c r="H20" s="34"/>
    </row>
    <row r="21" spans="2:10">
      <c r="B21" s="95" t="s">
        <v>35</v>
      </c>
      <c r="C21" s="86">
        <f>+C24++C25+C26+C27</f>
        <v>12974.220000000001</v>
      </c>
      <c r="D21" s="86">
        <f>SUM(D24:D27)</f>
        <v>10951.32</v>
      </c>
      <c r="E21" s="21"/>
      <c r="F21" s="95" t="s">
        <v>35</v>
      </c>
      <c r="G21" s="86">
        <f>SUM(G22:G26)</f>
        <v>11472.42</v>
      </c>
      <c r="H21" s="86">
        <f>SUM(H22:H26)</f>
        <v>9241.25</v>
      </c>
    </row>
    <row r="22" spans="2:10">
      <c r="B22" s="16"/>
      <c r="C22" s="34"/>
      <c r="D22" s="34"/>
      <c r="E22" s="16"/>
      <c r="F22" s="16"/>
      <c r="G22" s="34"/>
      <c r="H22" s="34"/>
    </row>
    <row r="23" spans="2:10" s="132" customFormat="1">
      <c r="B23" s="16"/>
      <c r="C23" s="34"/>
      <c r="D23" s="34"/>
      <c r="E23" s="16"/>
      <c r="F23" s="16"/>
      <c r="G23" s="34"/>
      <c r="H23" s="34"/>
    </row>
    <row r="24" spans="2:10">
      <c r="B24" s="16" t="s">
        <v>50</v>
      </c>
      <c r="C24" s="35">
        <v>30</v>
      </c>
      <c r="D24" s="35">
        <v>0</v>
      </c>
      <c r="E24" s="16"/>
      <c r="F24" s="16" t="s">
        <v>50</v>
      </c>
      <c r="G24" s="35">
        <v>30</v>
      </c>
      <c r="H24" s="35"/>
    </row>
    <row r="25" spans="2:10">
      <c r="B25" s="16" t="s">
        <v>124</v>
      </c>
      <c r="C25" s="34">
        <v>11232.53</v>
      </c>
      <c r="D25" s="34">
        <v>9329.48</v>
      </c>
      <c r="E25" s="16"/>
      <c r="F25" s="16" t="s">
        <v>109</v>
      </c>
      <c r="G25" s="35">
        <v>10988.57</v>
      </c>
      <c r="H25" s="35">
        <v>8978.2999999999993</v>
      </c>
    </row>
    <row r="26" spans="2:10">
      <c r="B26" s="16" t="s">
        <v>125</v>
      </c>
      <c r="C26" s="34">
        <v>1711.69</v>
      </c>
      <c r="D26" s="34">
        <v>1621.84</v>
      </c>
      <c r="E26" s="16"/>
      <c r="F26" s="16" t="s">
        <v>125</v>
      </c>
      <c r="G26" s="34">
        <v>453.85</v>
      </c>
      <c r="H26" s="34">
        <v>262.95</v>
      </c>
    </row>
    <row r="27" spans="2:10">
      <c r="B27" s="16" t="s">
        <v>149</v>
      </c>
      <c r="C27" s="34">
        <v>0</v>
      </c>
      <c r="D27" s="34">
        <v>0</v>
      </c>
      <c r="E27" s="16"/>
      <c r="F27" s="16" t="s">
        <v>149</v>
      </c>
      <c r="G27" s="34"/>
      <c r="H27" s="34"/>
    </row>
    <row r="28" spans="2:10">
      <c r="B28" s="27" t="s">
        <v>56</v>
      </c>
      <c r="C28" s="117">
        <v>49851.25</v>
      </c>
      <c r="D28" s="117">
        <v>70966.179999999993</v>
      </c>
      <c r="E28" s="27"/>
      <c r="F28" s="27" t="s">
        <v>79</v>
      </c>
      <c r="G28" s="117"/>
      <c r="H28" s="54"/>
    </row>
    <row r="29" spans="2:10">
      <c r="B29" s="27" t="s">
        <v>57</v>
      </c>
      <c r="C29" s="54"/>
      <c r="D29" s="54"/>
      <c r="E29" s="27"/>
      <c r="F29" s="27" t="s">
        <v>57</v>
      </c>
      <c r="G29" s="118"/>
      <c r="H29" s="118"/>
    </row>
    <row r="30" spans="2:10">
      <c r="B30" s="16"/>
      <c r="C30" s="17"/>
      <c r="D30" s="17"/>
      <c r="E30" s="16"/>
      <c r="F30" s="16"/>
      <c r="G30" s="23"/>
      <c r="H30" s="23"/>
    </row>
    <row r="31" spans="2:10">
      <c r="B31" s="78" t="s">
        <v>37</v>
      </c>
      <c r="C31" s="195">
        <f>C12+C28+C21</f>
        <v>287802.33999999997</v>
      </c>
      <c r="D31" s="79">
        <f>+D12+D21+D28</f>
        <v>252812.88</v>
      </c>
      <c r="E31" s="16"/>
      <c r="F31" s="78" t="s">
        <v>38</v>
      </c>
      <c r="G31" s="79">
        <f>+G12+G21+G29</f>
        <v>287802.33999999997</v>
      </c>
      <c r="H31" s="195">
        <f>H21+H12</f>
        <v>252812.88000000003</v>
      </c>
    </row>
    <row r="32" spans="2:10">
      <c r="B32" s="16"/>
      <c r="C32" s="16"/>
      <c r="D32" s="16"/>
      <c r="E32" s="16"/>
      <c r="F32" s="16"/>
      <c r="G32" s="16"/>
      <c r="H32" s="16"/>
    </row>
    <row r="33" spans="2:8">
      <c r="B33" s="16"/>
      <c r="C33" s="16"/>
      <c r="D33" s="16"/>
      <c r="E33" s="16"/>
      <c r="F33" s="16"/>
      <c r="G33" s="16"/>
      <c r="H33" s="110"/>
    </row>
    <row r="34" spans="2:8">
      <c r="B34" s="16"/>
      <c r="C34" s="49"/>
      <c r="D34" s="49"/>
      <c r="E34" s="16"/>
      <c r="F34" s="16"/>
      <c r="G34" s="110"/>
      <c r="H34" s="49"/>
    </row>
    <row r="35" spans="2:8">
      <c r="B35" s="16"/>
      <c r="C35" s="49"/>
      <c r="D35" s="49"/>
      <c r="E35" s="16"/>
      <c r="F35" s="16"/>
      <c r="G35" s="120"/>
      <c r="H35" s="49"/>
    </row>
    <row r="36" spans="2:8">
      <c r="B36" s="16" t="s">
        <v>128</v>
      </c>
      <c r="F36" s="16" t="s">
        <v>128</v>
      </c>
    </row>
    <row r="37" spans="2:8">
      <c r="B37" s="233" t="s">
        <v>166</v>
      </c>
      <c r="C37" s="233"/>
      <c r="D37" s="63"/>
      <c r="F37" s="233" t="s">
        <v>168</v>
      </c>
      <c r="G37" s="233"/>
      <c r="H37" s="233"/>
    </row>
    <row r="38" spans="2:8">
      <c r="B38" s="233" t="s">
        <v>101</v>
      </c>
      <c r="C38" s="233"/>
      <c r="D38" s="63"/>
      <c r="F38" s="233" t="s">
        <v>171</v>
      </c>
      <c r="G38" s="233"/>
      <c r="H38" s="233"/>
    </row>
  </sheetData>
  <mergeCells count="9">
    <mergeCell ref="B2:J2"/>
    <mergeCell ref="B5:H5"/>
    <mergeCell ref="B37:C37"/>
    <mergeCell ref="B38:C38"/>
    <mergeCell ref="F37:H37"/>
    <mergeCell ref="F38:H38"/>
    <mergeCell ref="B6:H6"/>
    <mergeCell ref="B7:H7"/>
    <mergeCell ref="B8:H8"/>
  </mergeCells>
  <pageMargins left="0.31496062992125984" right="0.19685039370078741" top="0.74803149606299213" bottom="0.74803149606299213" header="0.31496062992125984" footer="0.31496062992125984"/>
  <pageSetup scale="89" orientation="portrait" r:id="rId1"/>
  <colBreaks count="1" manualBreakCount="1">
    <brk id="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L35"/>
  <sheetViews>
    <sheetView topLeftCell="B22" workbookViewId="0">
      <selection activeCell="B31" sqref="B31"/>
    </sheetView>
  </sheetViews>
  <sheetFormatPr baseColWidth="10" defaultColWidth="11.42578125" defaultRowHeight="15"/>
  <cols>
    <col min="1" max="1" width="2.7109375" customWidth="1"/>
    <col min="2" max="2" width="23.85546875" customWidth="1"/>
    <col min="3" max="3" width="13.5703125" customWidth="1"/>
    <col min="4" max="4" width="10.5703125" customWidth="1"/>
    <col min="5" max="5" width="5.85546875" customWidth="1"/>
    <col min="6" max="6" width="1.28515625" customWidth="1"/>
    <col min="7" max="7" width="26.28515625" customWidth="1"/>
    <col min="8" max="8" width="15.42578125" customWidth="1"/>
    <col min="9" max="9" width="10.5703125" customWidth="1"/>
    <col min="10" max="10" width="6.85546875" customWidth="1"/>
  </cols>
  <sheetData>
    <row r="2" spans="2:10" s="132" customFormat="1"/>
    <row r="3" spans="2:10" s="132" customFormat="1"/>
    <row r="4" spans="2:10" s="132" customFormat="1"/>
    <row r="5" spans="2:10" s="132" customFormat="1"/>
    <row r="6" spans="2:10">
      <c r="B6" s="236" t="s">
        <v>103</v>
      </c>
      <c r="C6" s="236"/>
      <c r="D6" s="236"/>
      <c r="E6" s="236"/>
      <c r="F6" s="236"/>
      <c r="G6" s="236"/>
      <c r="H6" s="236"/>
      <c r="I6" s="236"/>
      <c r="J6" s="236"/>
    </row>
    <row r="7" spans="2:10" s="132" customFormat="1">
      <c r="B7" s="236" t="s">
        <v>177</v>
      </c>
      <c r="C7" s="236"/>
      <c r="D7" s="236"/>
      <c r="E7" s="236"/>
      <c r="F7" s="236"/>
      <c r="G7" s="236"/>
      <c r="H7" s="236"/>
      <c r="I7" s="236"/>
      <c r="J7" s="236"/>
    </row>
    <row r="8" spans="2:10">
      <c r="B8" s="216" t="s">
        <v>189</v>
      </c>
      <c r="C8" s="216"/>
      <c r="D8" s="216"/>
      <c r="E8" s="216"/>
      <c r="F8" s="216"/>
      <c r="G8" s="216"/>
      <c r="H8" s="216"/>
      <c r="I8" s="216"/>
      <c r="J8" s="216"/>
    </row>
    <row r="9" spans="2:10">
      <c r="B9" s="216" t="s">
        <v>36</v>
      </c>
      <c r="C9" s="216"/>
      <c r="D9" s="216"/>
      <c r="E9" s="216"/>
      <c r="F9" s="216"/>
      <c r="G9" s="216"/>
      <c r="H9" s="216"/>
      <c r="I9" s="216"/>
      <c r="J9" s="216"/>
    </row>
    <row r="10" spans="2:10">
      <c r="C10" s="9"/>
      <c r="D10" s="9"/>
      <c r="E10" s="9"/>
      <c r="F10" s="9"/>
      <c r="G10" s="9"/>
      <c r="H10" s="9"/>
      <c r="I10" s="9"/>
      <c r="J10" s="9"/>
    </row>
    <row r="11" spans="2:10">
      <c r="B11" s="238" t="s">
        <v>17</v>
      </c>
      <c r="C11" s="238" t="s">
        <v>18</v>
      </c>
      <c r="D11" s="238" t="s">
        <v>19</v>
      </c>
      <c r="E11" s="238" t="s">
        <v>20</v>
      </c>
      <c r="G11" s="238" t="s">
        <v>21</v>
      </c>
      <c r="H11" s="70" t="s">
        <v>53</v>
      </c>
      <c r="I11" s="238" t="s">
        <v>19</v>
      </c>
      <c r="J11" s="238" t="s">
        <v>20</v>
      </c>
    </row>
    <row r="12" spans="2:10">
      <c r="B12" s="238"/>
      <c r="C12" s="238"/>
      <c r="D12" s="238"/>
      <c r="E12" s="238"/>
      <c r="F12" s="22"/>
      <c r="G12" s="238"/>
      <c r="H12" s="71" t="s">
        <v>18</v>
      </c>
      <c r="I12" s="238"/>
      <c r="J12" s="238"/>
    </row>
    <row r="13" spans="2:10">
      <c r="B13" s="16"/>
      <c r="C13" s="17"/>
      <c r="D13" s="17"/>
      <c r="E13" s="19"/>
      <c r="F13" s="19"/>
      <c r="G13" s="16"/>
      <c r="H13" s="17"/>
      <c r="I13" s="17"/>
      <c r="J13" s="19"/>
    </row>
    <row r="14" spans="2:10">
      <c r="B14" s="21" t="s">
        <v>22</v>
      </c>
      <c r="C14" s="17"/>
      <c r="D14" s="17"/>
      <c r="E14" s="19"/>
      <c r="F14" s="19"/>
      <c r="G14" s="21" t="s">
        <v>23</v>
      </c>
      <c r="H14" s="17"/>
      <c r="I14" s="17"/>
      <c r="J14" s="19"/>
    </row>
    <row r="15" spans="2:10">
      <c r="B15" s="16" t="s">
        <v>24</v>
      </c>
      <c r="C15" s="34">
        <v>38855.29</v>
      </c>
      <c r="D15" s="34">
        <v>0</v>
      </c>
      <c r="E15" s="26">
        <f>+D15/C15</f>
        <v>0</v>
      </c>
      <c r="F15" s="19"/>
      <c r="G15" s="16" t="s">
        <v>7</v>
      </c>
      <c r="H15" s="34">
        <v>351250</v>
      </c>
      <c r="I15" s="34">
        <v>160429.64000000001</v>
      </c>
      <c r="J15" s="19">
        <f>+I15/H15</f>
        <v>0.45673918861209967</v>
      </c>
    </row>
    <row r="16" spans="2:10">
      <c r="B16" s="16"/>
      <c r="C16" s="17" t="s">
        <v>84</v>
      </c>
      <c r="D16" s="17"/>
      <c r="E16" s="19"/>
      <c r="F16" s="19"/>
      <c r="G16" s="16" t="s">
        <v>52</v>
      </c>
      <c r="H16" s="34">
        <v>209793.12</v>
      </c>
      <c r="I16" s="34">
        <v>115027.2</v>
      </c>
      <c r="J16" s="19">
        <f>+I16/H16</f>
        <v>0.54828871413895741</v>
      </c>
    </row>
    <row r="17" spans="2:12">
      <c r="B17" s="16"/>
      <c r="C17" s="17"/>
      <c r="D17" s="17"/>
      <c r="E17" s="19"/>
      <c r="F17" s="19"/>
      <c r="G17" s="16" t="s">
        <v>27</v>
      </c>
      <c r="H17" s="34">
        <v>971.88</v>
      </c>
      <c r="I17" s="34">
        <v>971.88</v>
      </c>
      <c r="J17" s="19">
        <f>+I17/H17</f>
        <v>1</v>
      </c>
      <c r="K17" s="29"/>
    </row>
    <row r="18" spans="2:12">
      <c r="B18" s="16" t="s">
        <v>126</v>
      </c>
      <c r="C18" s="17">
        <v>259426</v>
      </c>
      <c r="D18" s="17">
        <v>167544</v>
      </c>
      <c r="E18" s="26">
        <f>+D18/C18</f>
        <v>0.64582578461680784</v>
      </c>
      <c r="F18" s="19"/>
      <c r="G18" s="16" t="s">
        <v>28</v>
      </c>
      <c r="H18" s="34">
        <v>2500</v>
      </c>
      <c r="I18" s="34">
        <v>2169.6</v>
      </c>
      <c r="J18" s="19">
        <f>+I18/H18</f>
        <v>0.86783999999999994</v>
      </c>
    </row>
    <row r="19" spans="2:12">
      <c r="B19" s="16"/>
      <c r="C19" s="17"/>
      <c r="D19" s="17"/>
      <c r="E19" s="19"/>
      <c r="F19" s="19"/>
      <c r="G19" s="16"/>
      <c r="I19" s="34"/>
    </row>
    <row r="20" spans="2:12">
      <c r="B20" s="16" t="s">
        <v>127</v>
      </c>
      <c r="C20" s="17">
        <v>266233.71000000002</v>
      </c>
      <c r="D20" s="17">
        <v>57432.87</v>
      </c>
      <c r="E20" s="26">
        <f>+D20/C20</f>
        <v>0.21572350849184349</v>
      </c>
      <c r="F20" s="19"/>
      <c r="G20" s="16"/>
      <c r="H20" s="23"/>
      <c r="I20" s="23"/>
      <c r="J20" s="19"/>
    </row>
    <row r="21" spans="2:12">
      <c r="B21" s="16"/>
      <c r="C21" s="17"/>
      <c r="D21" s="17"/>
      <c r="E21" s="26"/>
      <c r="F21" s="19"/>
      <c r="G21" s="16"/>
      <c r="H21" s="23"/>
      <c r="I21" s="23"/>
      <c r="J21" s="19"/>
    </row>
    <row r="22" spans="2:12">
      <c r="B22" s="16" t="s">
        <v>145</v>
      </c>
      <c r="C22" s="17"/>
      <c r="D22" s="17"/>
      <c r="E22" s="26"/>
      <c r="F22" s="19"/>
      <c r="G22" s="16"/>
      <c r="H22" s="23"/>
      <c r="I22" s="23"/>
      <c r="J22" s="19"/>
    </row>
    <row r="23" spans="2:12">
      <c r="B23" s="16"/>
      <c r="C23" s="17"/>
      <c r="D23" s="17"/>
      <c r="E23" s="26"/>
      <c r="F23" s="19"/>
      <c r="G23" s="16"/>
      <c r="H23" s="23"/>
      <c r="I23" s="23"/>
      <c r="J23" s="19"/>
    </row>
    <row r="24" spans="2:12">
      <c r="B24" s="16"/>
      <c r="C24" s="17"/>
      <c r="D24" s="17"/>
      <c r="E24" s="26"/>
      <c r="F24" s="19"/>
      <c r="G24" s="16"/>
      <c r="H24" s="23"/>
      <c r="I24" s="23"/>
      <c r="J24" s="19"/>
    </row>
    <row r="25" spans="2:12">
      <c r="B25" s="16"/>
      <c r="C25" s="17"/>
      <c r="D25" s="17"/>
      <c r="E25" s="19"/>
      <c r="F25" s="19"/>
      <c r="G25" s="16"/>
      <c r="H25" s="23"/>
      <c r="I25" s="23"/>
      <c r="J25" s="19"/>
    </row>
    <row r="26" spans="2:12">
      <c r="B26" s="72" t="s">
        <v>29</v>
      </c>
      <c r="C26" s="73"/>
      <c r="D26" s="74">
        <f>SUM(D15:D25)</f>
        <v>224976.87</v>
      </c>
      <c r="E26" s="75"/>
      <c r="F26" s="28"/>
      <c r="G26" s="72" t="s">
        <v>29</v>
      </c>
      <c r="H26" s="76"/>
      <c r="I26" s="76">
        <f>SUM(I15:I25)</f>
        <v>278598.32</v>
      </c>
      <c r="J26" s="77"/>
      <c r="L26" s="115"/>
    </row>
    <row r="27" spans="2:12">
      <c r="B27" s="16"/>
      <c r="C27" s="17"/>
      <c r="D27" s="17"/>
      <c r="E27" s="19"/>
      <c r="F27" s="19"/>
      <c r="G27" s="16"/>
      <c r="H27" s="23"/>
      <c r="I27" s="23"/>
      <c r="J27" s="19"/>
    </row>
    <row r="28" spans="2:12">
      <c r="B28" s="16" t="s">
        <v>98</v>
      </c>
      <c r="C28" s="17"/>
      <c r="D28" s="34"/>
      <c r="E28" s="26">
        <f>+D28/C30</f>
        <v>0</v>
      </c>
      <c r="F28" s="19"/>
      <c r="G28" s="16" t="s">
        <v>91</v>
      </c>
      <c r="H28" s="23"/>
      <c r="I28" s="34"/>
      <c r="J28" s="26">
        <f>+I28/H30</f>
        <v>0</v>
      </c>
    </row>
    <row r="29" spans="2:12">
      <c r="B29" s="16"/>
      <c r="C29" s="17"/>
      <c r="D29" s="17"/>
      <c r="E29" s="19"/>
      <c r="F29" s="19"/>
      <c r="G29" s="16"/>
      <c r="H29" s="23"/>
      <c r="I29" s="23"/>
      <c r="J29" s="19"/>
    </row>
    <row r="30" spans="2:12">
      <c r="B30" s="78" t="s">
        <v>25</v>
      </c>
      <c r="C30" s="79">
        <f>SUM(C15:C25)</f>
        <v>564515</v>
      </c>
      <c r="D30" s="79">
        <f>SUM(D26:D28)</f>
        <v>224976.87</v>
      </c>
      <c r="E30" s="80">
        <v>9.2600000000000002E-2</v>
      </c>
      <c r="F30" s="19"/>
      <c r="G30" s="78" t="s">
        <v>26</v>
      </c>
      <c r="H30" s="79">
        <f>SUM(H15:H29)</f>
        <v>564515</v>
      </c>
      <c r="I30" s="79">
        <f>SUM(I26:I28)</f>
        <v>278598.32</v>
      </c>
      <c r="J30" s="81">
        <v>6.1499999999999999E-2</v>
      </c>
    </row>
    <row r="31" spans="2:12">
      <c r="B31" s="16"/>
      <c r="C31" s="17"/>
      <c r="D31" s="17"/>
      <c r="E31" s="19"/>
      <c r="F31" s="19"/>
      <c r="G31" s="16"/>
      <c r="H31" s="23"/>
      <c r="I31" s="23"/>
      <c r="J31" s="18"/>
    </row>
    <row r="32" spans="2:12">
      <c r="B32" s="16"/>
      <c r="C32" s="17"/>
      <c r="D32" s="17"/>
      <c r="E32" s="19"/>
      <c r="F32" s="19"/>
      <c r="G32" s="16"/>
      <c r="H32" s="23"/>
      <c r="I32" s="23"/>
      <c r="J32" s="16"/>
    </row>
    <row r="33" spans="2:10">
      <c r="B33" s="237"/>
      <c r="C33" s="237"/>
      <c r="D33" s="16"/>
      <c r="E33" s="16"/>
      <c r="F33" s="16"/>
      <c r="G33" s="16"/>
      <c r="H33" s="237"/>
      <c r="I33" s="237"/>
      <c r="J33" s="190"/>
    </row>
    <row r="34" spans="2:10">
      <c r="B34" s="216" t="s">
        <v>166</v>
      </c>
      <c r="C34" s="216"/>
      <c r="H34" s="235" t="s">
        <v>167</v>
      </c>
      <c r="I34" s="235"/>
      <c r="J34" s="235"/>
    </row>
    <row r="35" spans="2:10">
      <c r="B35" s="216" t="s">
        <v>101</v>
      </c>
      <c r="C35" s="216"/>
      <c r="H35" s="216" t="s">
        <v>171</v>
      </c>
      <c r="I35" s="216"/>
      <c r="J35" s="216"/>
    </row>
  </sheetData>
  <mergeCells count="17">
    <mergeCell ref="B11:B12"/>
    <mergeCell ref="B9:J9"/>
    <mergeCell ref="H34:J34"/>
    <mergeCell ref="H35:J35"/>
    <mergeCell ref="B6:J6"/>
    <mergeCell ref="B7:J7"/>
    <mergeCell ref="B34:C34"/>
    <mergeCell ref="B35:C35"/>
    <mergeCell ref="B8:J8"/>
    <mergeCell ref="B33:C33"/>
    <mergeCell ref="H33:I33"/>
    <mergeCell ref="G11:G12"/>
    <mergeCell ref="I11:I12"/>
    <mergeCell ref="J11:J12"/>
    <mergeCell ref="E11:E12"/>
    <mergeCell ref="D11:D12"/>
    <mergeCell ref="C11:C1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40"/>
  <sheetViews>
    <sheetView topLeftCell="C19" zoomScaleNormal="100" workbookViewId="0">
      <selection activeCell="I39" sqref="I39"/>
    </sheetView>
  </sheetViews>
  <sheetFormatPr baseColWidth="10" defaultColWidth="11.42578125" defaultRowHeight="15"/>
  <cols>
    <col min="1" max="1" width="8.5703125" customWidth="1"/>
    <col min="2" max="2" width="50.140625" customWidth="1"/>
    <col min="3" max="3" width="8.7109375" customWidth="1"/>
    <col min="4" max="4" width="19.7109375" customWidth="1"/>
    <col min="5" max="5" width="16.140625" bestFit="1" customWidth="1"/>
    <col min="6" max="6" width="16.5703125" bestFit="1" customWidth="1"/>
    <col min="7" max="7" width="17" bestFit="1" customWidth="1"/>
    <col min="8" max="8" width="16.5703125" bestFit="1" customWidth="1"/>
    <col min="9" max="9" width="17" bestFit="1" customWidth="1"/>
    <col min="10" max="10" width="18.140625" customWidth="1"/>
    <col min="11" max="12" width="16.5703125" bestFit="1" customWidth="1"/>
  </cols>
  <sheetData>
    <row r="2" spans="1:12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132"/>
      <c r="L2" s="132"/>
    </row>
    <row r="3" spans="1:12">
      <c r="A3" s="242" t="s">
        <v>103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</row>
    <row r="4" spans="1:12">
      <c r="A4" s="248" t="s">
        <v>175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</row>
    <row r="5" spans="1:12">
      <c r="A5" s="133"/>
      <c r="B5" s="216"/>
      <c r="C5" s="216"/>
      <c r="D5" s="216"/>
      <c r="E5" s="216"/>
      <c r="F5" s="216"/>
      <c r="G5" s="216"/>
      <c r="H5" s="216"/>
      <c r="I5" s="216"/>
      <c r="J5" s="216"/>
      <c r="K5" s="132"/>
      <c r="L5" s="132"/>
    </row>
    <row r="6" spans="1:12" s="132" customFormat="1">
      <c r="A6" s="207"/>
      <c r="B6" s="206"/>
      <c r="C6" s="206"/>
      <c r="D6" s="206"/>
      <c r="E6" s="206"/>
      <c r="F6" s="206"/>
      <c r="G6" s="206"/>
      <c r="H6" s="206"/>
      <c r="I6" s="206"/>
      <c r="J6" s="206"/>
    </row>
    <row r="7" spans="1:12">
      <c r="A7" s="133"/>
      <c r="B7" s="220"/>
      <c r="C7" s="220"/>
      <c r="D7" s="220"/>
      <c r="E7" s="220"/>
      <c r="F7" s="220"/>
      <c r="G7" s="220"/>
      <c r="H7" s="220"/>
      <c r="I7" s="220"/>
      <c r="J7" s="220"/>
      <c r="K7" s="132"/>
      <c r="L7" s="132"/>
    </row>
    <row r="8" spans="1:12" ht="17.25" thickBot="1">
      <c r="A8" s="138" t="s">
        <v>190</v>
      </c>
      <c r="B8" s="138"/>
      <c r="C8" s="138"/>
      <c r="D8" s="138"/>
      <c r="E8" s="138"/>
      <c r="F8" s="138"/>
      <c r="G8" s="138"/>
      <c r="H8" s="138"/>
      <c r="I8" s="138"/>
      <c r="J8" s="138"/>
      <c r="K8" s="132"/>
      <c r="L8" s="132"/>
    </row>
    <row r="9" spans="1:12" ht="16.5" thickBot="1">
      <c r="A9" s="243" t="s">
        <v>92</v>
      </c>
      <c r="B9" s="243" t="s">
        <v>0</v>
      </c>
      <c r="C9" s="245" t="s">
        <v>159</v>
      </c>
      <c r="D9" s="246"/>
      <c r="E9" s="246"/>
      <c r="F9" s="246"/>
      <c r="G9" s="246"/>
      <c r="H9" s="246"/>
      <c r="I9" s="247"/>
      <c r="J9" s="249" t="s">
        <v>160</v>
      </c>
      <c r="K9" s="251"/>
      <c r="L9" s="250"/>
    </row>
    <row r="10" spans="1:12" ht="16.5" thickBot="1">
      <c r="A10" s="252"/>
      <c r="B10" s="252"/>
      <c r="C10" s="189"/>
      <c r="D10" s="240" t="s">
        <v>152</v>
      </c>
      <c r="E10" s="240"/>
      <c r="F10" s="241"/>
      <c r="G10" s="239" t="s">
        <v>153</v>
      </c>
      <c r="H10" s="240"/>
      <c r="I10" s="241"/>
      <c r="J10" s="239" t="s">
        <v>161</v>
      </c>
      <c r="K10" s="240"/>
      <c r="L10" s="241"/>
    </row>
    <row r="11" spans="1:12">
      <c r="A11" s="252"/>
      <c r="B11" s="252"/>
      <c r="C11" s="249" t="s">
        <v>150</v>
      </c>
      <c r="D11" s="250"/>
      <c r="E11" s="243" t="s">
        <v>151</v>
      </c>
      <c r="F11" s="243" t="s">
        <v>162</v>
      </c>
      <c r="G11" s="243" t="s">
        <v>150</v>
      </c>
      <c r="H11" s="243" t="s">
        <v>151</v>
      </c>
      <c r="I11" s="243" t="s">
        <v>162</v>
      </c>
      <c r="J11" s="243" t="s">
        <v>150</v>
      </c>
      <c r="K11" s="243" t="s">
        <v>151</v>
      </c>
      <c r="L11" s="243" t="s">
        <v>162</v>
      </c>
    </row>
    <row r="12" spans="1:12" ht="15.75" thickBot="1">
      <c r="A12" s="253"/>
      <c r="B12" s="253"/>
      <c r="C12" s="239"/>
      <c r="D12" s="241"/>
      <c r="E12" s="244"/>
      <c r="F12" s="244"/>
      <c r="G12" s="244"/>
      <c r="H12" s="244"/>
      <c r="I12" s="244"/>
      <c r="J12" s="244"/>
      <c r="K12" s="244"/>
      <c r="L12" s="244"/>
    </row>
    <row r="13" spans="1:12" ht="15.75">
      <c r="A13" s="167">
        <v>51</v>
      </c>
      <c r="B13" s="171" t="s">
        <v>7</v>
      </c>
      <c r="C13" s="185" t="s">
        <v>154</v>
      </c>
      <c r="D13" s="186"/>
      <c r="E13" s="186"/>
      <c r="F13" s="159"/>
      <c r="G13" s="188">
        <v>351250</v>
      </c>
      <c r="H13" s="186">
        <v>160429.64000000001</v>
      </c>
      <c r="I13" s="159">
        <f t="shared" ref="I13:I18" si="0">+G13-H13</f>
        <v>190820.36</v>
      </c>
      <c r="J13" s="180">
        <f t="shared" ref="J13:L25" si="1">D13+G13</f>
        <v>351250</v>
      </c>
      <c r="K13" s="210">
        <f t="shared" si="1"/>
        <v>160429.64000000001</v>
      </c>
      <c r="L13" s="187">
        <f>I13</f>
        <v>190820.36</v>
      </c>
    </row>
    <row r="14" spans="1:12" ht="15.75">
      <c r="A14" s="168">
        <v>511</v>
      </c>
      <c r="B14" s="166" t="s">
        <v>129</v>
      </c>
      <c r="C14" s="177"/>
      <c r="D14" s="152"/>
      <c r="E14" s="152"/>
      <c r="F14" s="159"/>
      <c r="G14" s="181">
        <v>318625</v>
      </c>
      <c r="H14" s="153">
        <v>144235.04</v>
      </c>
      <c r="I14" s="159">
        <v>174389.96</v>
      </c>
      <c r="J14" s="209">
        <f t="shared" si="1"/>
        <v>318625</v>
      </c>
      <c r="K14" s="210">
        <f t="shared" si="1"/>
        <v>144235.04</v>
      </c>
      <c r="L14" s="187">
        <f>I14</f>
        <v>174389.96</v>
      </c>
    </row>
    <row r="15" spans="1:12" ht="15.75">
      <c r="A15" s="168">
        <v>512</v>
      </c>
      <c r="B15" s="166" t="s">
        <v>130</v>
      </c>
      <c r="C15" s="177"/>
      <c r="D15" s="152"/>
      <c r="E15" s="152"/>
      <c r="F15" s="159"/>
      <c r="G15" s="181">
        <v>0</v>
      </c>
      <c r="H15" s="152">
        <v>0</v>
      </c>
      <c r="I15" s="159">
        <f t="shared" si="0"/>
        <v>0</v>
      </c>
      <c r="J15" s="209">
        <f t="shared" si="1"/>
        <v>0</v>
      </c>
      <c r="K15" s="210">
        <f t="shared" si="1"/>
        <v>0</v>
      </c>
      <c r="L15" s="211">
        <f t="shared" si="1"/>
        <v>0</v>
      </c>
    </row>
    <row r="16" spans="1:12" ht="15.75">
      <c r="A16" s="168">
        <v>514</v>
      </c>
      <c r="B16" s="166" t="s">
        <v>131</v>
      </c>
      <c r="C16" s="177"/>
      <c r="D16" s="152"/>
      <c r="E16" s="152"/>
      <c r="F16" s="159"/>
      <c r="G16" s="181">
        <v>16181.4</v>
      </c>
      <c r="H16" s="152">
        <v>7994.28</v>
      </c>
      <c r="I16" s="159">
        <f t="shared" si="0"/>
        <v>8187.12</v>
      </c>
      <c r="J16" s="209">
        <f t="shared" si="1"/>
        <v>16181.4</v>
      </c>
      <c r="K16" s="210">
        <f t="shared" si="1"/>
        <v>7994.28</v>
      </c>
      <c r="L16" s="211">
        <f t="shared" si="1"/>
        <v>8187.12</v>
      </c>
    </row>
    <row r="17" spans="1:12" ht="15.75">
      <c r="A17" s="168">
        <v>515</v>
      </c>
      <c r="B17" s="166" t="s">
        <v>132</v>
      </c>
      <c r="C17" s="177"/>
      <c r="D17" s="152"/>
      <c r="E17" s="152"/>
      <c r="F17" s="159"/>
      <c r="G17" s="181">
        <v>16443.599999999999</v>
      </c>
      <c r="H17" s="152">
        <v>8200.32</v>
      </c>
      <c r="I17" s="159">
        <f t="shared" si="0"/>
        <v>8243.2799999999988</v>
      </c>
      <c r="J17" s="209">
        <f t="shared" si="1"/>
        <v>16443.599999999999</v>
      </c>
      <c r="K17" s="210">
        <f t="shared" si="1"/>
        <v>8200.32</v>
      </c>
      <c r="L17" s="211">
        <f t="shared" si="1"/>
        <v>8243.2799999999988</v>
      </c>
    </row>
    <row r="18" spans="1:12" ht="15.75">
      <c r="A18" s="168">
        <v>519</v>
      </c>
      <c r="B18" s="166" t="s">
        <v>114</v>
      </c>
      <c r="C18" s="177"/>
      <c r="D18" s="152">
        <v>0</v>
      </c>
      <c r="E18" s="152">
        <v>0</v>
      </c>
      <c r="F18" s="159">
        <f>+D18-E18</f>
        <v>0</v>
      </c>
      <c r="G18" s="181">
        <v>0</v>
      </c>
      <c r="H18" s="152">
        <v>0</v>
      </c>
      <c r="I18" s="159">
        <f t="shared" si="0"/>
        <v>0</v>
      </c>
      <c r="J18" s="209">
        <f t="shared" si="1"/>
        <v>0</v>
      </c>
      <c r="K18" s="210">
        <f t="shared" si="1"/>
        <v>0</v>
      </c>
      <c r="L18" s="211">
        <f t="shared" si="1"/>
        <v>0</v>
      </c>
    </row>
    <row r="19" spans="1:12" ht="15.75">
      <c r="A19" s="168"/>
      <c r="B19" s="166"/>
      <c r="C19" s="177"/>
      <c r="D19" s="151"/>
      <c r="E19" s="151"/>
      <c r="F19" s="160"/>
      <c r="G19" s="177"/>
      <c r="H19" s="151"/>
      <c r="I19" s="160"/>
      <c r="J19" s="181"/>
      <c r="K19" s="210">
        <f t="shared" si="1"/>
        <v>0</v>
      </c>
      <c r="L19" s="160"/>
    </row>
    <row r="20" spans="1:12" ht="15.75">
      <c r="A20" s="167">
        <v>54</v>
      </c>
      <c r="B20" s="171" t="s">
        <v>52</v>
      </c>
      <c r="C20" s="176" t="s">
        <v>155</v>
      </c>
      <c r="D20" s="150">
        <v>37883.410000000003</v>
      </c>
      <c r="E20" s="150">
        <v>37883.410000000003</v>
      </c>
      <c r="F20" s="159">
        <f>+D20-E20</f>
        <v>0</v>
      </c>
      <c r="G20" s="180">
        <v>171909.71</v>
      </c>
      <c r="H20" s="150">
        <v>77143.789999999994</v>
      </c>
      <c r="I20" s="159">
        <f t="shared" ref="I20:I24" si="2">G20-H20</f>
        <v>94765.92</v>
      </c>
      <c r="J20" s="209">
        <f t="shared" ref="J20:K25" si="3">D20+G20</f>
        <v>209793.12</v>
      </c>
      <c r="K20" s="209">
        <f t="shared" si="3"/>
        <v>115027.2</v>
      </c>
      <c r="L20" s="211">
        <f t="shared" si="1"/>
        <v>94765.92</v>
      </c>
    </row>
    <row r="21" spans="1:12" ht="15.75">
      <c r="A21" s="168">
        <v>541</v>
      </c>
      <c r="B21" s="166" t="s">
        <v>133</v>
      </c>
      <c r="C21" s="177"/>
      <c r="D21" s="152">
        <v>0</v>
      </c>
      <c r="E21" s="152">
        <v>0</v>
      </c>
      <c r="F21" s="159">
        <f>+D21-E21</f>
        <v>0</v>
      </c>
      <c r="G21" s="181">
        <v>37337.230000000003</v>
      </c>
      <c r="H21" s="152">
        <v>8192.77</v>
      </c>
      <c r="I21" s="159">
        <f t="shared" si="2"/>
        <v>29144.460000000003</v>
      </c>
      <c r="J21" s="209">
        <f t="shared" si="3"/>
        <v>37337.230000000003</v>
      </c>
      <c r="K21" s="209">
        <f t="shared" si="3"/>
        <v>8192.77</v>
      </c>
      <c r="L21" s="211">
        <f t="shared" si="1"/>
        <v>29144.460000000003</v>
      </c>
    </row>
    <row r="22" spans="1:12" ht="15.75">
      <c r="A22" s="168">
        <v>542</v>
      </c>
      <c r="B22" s="166" t="s">
        <v>78</v>
      </c>
      <c r="C22" s="177"/>
      <c r="D22" s="152">
        <v>0</v>
      </c>
      <c r="E22" s="152">
        <v>0</v>
      </c>
      <c r="F22" s="159">
        <f>+D22-E22</f>
        <v>0</v>
      </c>
      <c r="G22" s="181">
        <v>13278.76</v>
      </c>
      <c r="H22" s="152">
        <v>6708.76</v>
      </c>
      <c r="I22" s="159">
        <f t="shared" si="2"/>
        <v>6570</v>
      </c>
      <c r="J22" s="209">
        <f t="shared" si="3"/>
        <v>13278.76</v>
      </c>
      <c r="K22" s="209">
        <f t="shared" si="3"/>
        <v>6708.76</v>
      </c>
      <c r="L22" s="211">
        <f t="shared" si="1"/>
        <v>6570</v>
      </c>
    </row>
    <row r="23" spans="1:12" ht="15.75">
      <c r="A23" s="168">
        <v>543</v>
      </c>
      <c r="B23" s="172" t="s">
        <v>134</v>
      </c>
      <c r="C23" s="158"/>
      <c r="D23" s="154">
        <v>33660.21</v>
      </c>
      <c r="E23" s="154">
        <v>33660.21</v>
      </c>
      <c r="F23" s="159">
        <f>+D23-E23</f>
        <v>0</v>
      </c>
      <c r="G23" s="182">
        <v>91477.6</v>
      </c>
      <c r="H23" s="154">
        <v>52921.37</v>
      </c>
      <c r="I23" s="159">
        <f t="shared" si="2"/>
        <v>38556.230000000003</v>
      </c>
      <c r="J23" s="209">
        <f t="shared" si="3"/>
        <v>125137.81</v>
      </c>
      <c r="K23" s="209">
        <f t="shared" si="3"/>
        <v>86581.58</v>
      </c>
      <c r="L23" s="211">
        <f t="shared" si="1"/>
        <v>38556.230000000003</v>
      </c>
    </row>
    <row r="24" spans="1:12" ht="15.75">
      <c r="A24" s="168">
        <v>544</v>
      </c>
      <c r="B24" s="166" t="s">
        <v>69</v>
      </c>
      <c r="C24" s="177"/>
      <c r="D24" s="152"/>
      <c r="E24" s="152"/>
      <c r="F24" s="159"/>
      <c r="G24" s="181">
        <v>4636.6099999999997</v>
      </c>
      <c r="H24" s="152">
        <v>2514.36</v>
      </c>
      <c r="I24" s="159">
        <f t="shared" si="2"/>
        <v>2122.2499999999995</v>
      </c>
      <c r="J24" s="209">
        <f t="shared" si="3"/>
        <v>4636.6099999999997</v>
      </c>
      <c r="K24" s="209">
        <f t="shared" si="3"/>
        <v>2514.36</v>
      </c>
      <c r="L24" s="211">
        <f t="shared" si="1"/>
        <v>2122.2499999999995</v>
      </c>
    </row>
    <row r="25" spans="1:12" ht="15.75">
      <c r="A25" s="168">
        <v>545</v>
      </c>
      <c r="B25" s="166" t="s">
        <v>136</v>
      </c>
      <c r="C25" s="177"/>
      <c r="D25" s="152"/>
      <c r="E25" s="152"/>
      <c r="F25" s="159"/>
      <c r="G25" s="181">
        <v>27179.51</v>
      </c>
      <c r="H25" s="152">
        <v>6806.53</v>
      </c>
      <c r="I25" s="159">
        <v>18372.98</v>
      </c>
      <c r="J25" s="209">
        <f t="shared" si="3"/>
        <v>27179.51</v>
      </c>
      <c r="K25" s="209">
        <f t="shared" si="3"/>
        <v>6806.53</v>
      </c>
      <c r="L25" s="211">
        <f t="shared" si="1"/>
        <v>18372.98</v>
      </c>
    </row>
    <row r="26" spans="1:12" ht="15.75">
      <c r="A26" s="169"/>
      <c r="B26" s="173"/>
      <c r="C26" s="161"/>
      <c r="D26" s="155"/>
      <c r="E26" s="155"/>
      <c r="F26" s="162"/>
      <c r="G26" s="183"/>
      <c r="H26" s="155"/>
      <c r="I26" s="162"/>
      <c r="J26" s="183"/>
      <c r="K26" s="155"/>
      <c r="L26" s="162"/>
    </row>
    <row r="27" spans="1:12" ht="15.75">
      <c r="A27" s="167">
        <v>55</v>
      </c>
      <c r="B27" s="171" t="s">
        <v>27</v>
      </c>
      <c r="C27" s="178"/>
      <c r="D27" s="149"/>
      <c r="E27" s="149"/>
      <c r="F27" s="163"/>
      <c r="G27" s="178"/>
      <c r="H27" s="149"/>
      <c r="I27" s="163"/>
      <c r="J27" s="178"/>
      <c r="K27" s="149"/>
      <c r="L27" s="163"/>
    </row>
    <row r="28" spans="1:12" ht="15.75">
      <c r="A28" s="167"/>
      <c r="B28" s="171"/>
      <c r="C28" s="176" t="s">
        <v>156</v>
      </c>
      <c r="D28" s="150">
        <v>971.88</v>
      </c>
      <c r="E28" s="150">
        <v>971.88</v>
      </c>
      <c r="F28" s="150">
        <v>0</v>
      </c>
      <c r="G28" s="180"/>
      <c r="H28" s="150">
        <f>SUM(H29:H30)</f>
        <v>0</v>
      </c>
      <c r="I28" s="157"/>
      <c r="J28" s="180">
        <f>D28+G28</f>
        <v>971.88</v>
      </c>
      <c r="K28" s="150">
        <f>E28+H28</f>
        <v>971.88</v>
      </c>
      <c r="L28" s="157">
        <f>F28+I28</f>
        <v>0</v>
      </c>
    </row>
    <row r="29" spans="1:12" ht="15.75">
      <c r="A29" s="168">
        <v>556</v>
      </c>
      <c r="B29" s="166" t="s">
        <v>135</v>
      </c>
      <c r="C29" s="177"/>
      <c r="D29" s="150"/>
      <c r="E29" s="150"/>
      <c r="F29" s="150">
        <v>0</v>
      </c>
      <c r="G29" s="181">
        <v>0</v>
      </c>
      <c r="H29" s="153">
        <v>0</v>
      </c>
      <c r="I29" s="159">
        <f>+G29-H29</f>
        <v>0</v>
      </c>
      <c r="J29" s="181">
        <f>+D29+G29</f>
        <v>0</v>
      </c>
      <c r="K29" s="152">
        <f>+E29+H29</f>
        <v>0</v>
      </c>
      <c r="L29" s="159">
        <f>+J29-K29</f>
        <v>0</v>
      </c>
    </row>
    <row r="30" spans="1:12" ht="15.75">
      <c r="A30" s="170"/>
      <c r="B30" s="174"/>
      <c r="C30" s="164"/>
      <c r="D30" s="156"/>
      <c r="E30" s="156"/>
      <c r="F30" s="165"/>
      <c r="G30" s="184"/>
      <c r="H30" s="156"/>
      <c r="I30" s="159">
        <f>+G30-H30</f>
        <v>0</v>
      </c>
      <c r="J30" s="184">
        <v>0</v>
      </c>
      <c r="K30" s="152">
        <f>+E30+H30</f>
        <v>0</v>
      </c>
      <c r="L30" s="165">
        <v>0</v>
      </c>
    </row>
    <row r="31" spans="1:12" ht="15.75">
      <c r="A31" s="167">
        <v>61</v>
      </c>
      <c r="B31" s="171" t="s">
        <v>28</v>
      </c>
      <c r="C31" s="176" t="s">
        <v>157</v>
      </c>
      <c r="D31" s="150">
        <v>0</v>
      </c>
      <c r="E31" s="150">
        <v>0</v>
      </c>
      <c r="F31" s="157">
        <v>0</v>
      </c>
      <c r="G31" s="180">
        <v>2500</v>
      </c>
      <c r="H31" s="150">
        <v>2169.6</v>
      </c>
      <c r="I31" s="157">
        <f>+G31-H31</f>
        <v>330.40000000000009</v>
      </c>
      <c r="J31" s="180">
        <f>SUM(J32:J33)</f>
        <v>2500</v>
      </c>
      <c r="K31" s="150">
        <f>SUM(K32:K33)</f>
        <v>2169.6</v>
      </c>
      <c r="L31" s="157">
        <f>SUM(L32:L33)</f>
        <v>330.40000000000009</v>
      </c>
    </row>
    <row r="32" spans="1:12" ht="15.75">
      <c r="A32" s="168"/>
      <c r="B32" s="166" t="s">
        <v>28</v>
      </c>
      <c r="C32" s="177"/>
      <c r="D32" s="152">
        <v>0</v>
      </c>
      <c r="E32" s="153">
        <v>0</v>
      </c>
      <c r="F32" s="159">
        <v>0</v>
      </c>
      <c r="G32" s="181">
        <v>2500</v>
      </c>
      <c r="H32" s="153">
        <v>2169.6</v>
      </c>
      <c r="I32" s="157">
        <f>+G32-H32</f>
        <v>330.40000000000009</v>
      </c>
      <c r="J32" s="181">
        <f>+D32+G32</f>
        <v>2500</v>
      </c>
      <c r="K32" s="152">
        <f>+E32+H32</f>
        <v>2169.6</v>
      </c>
      <c r="L32" s="159">
        <f>+J32-K32</f>
        <v>330.40000000000009</v>
      </c>
    </row>
    <row r="33" spans="1:12" ht="16.5" thickBot="1">
      <c r="A33" s="142"/>
      <c r="B33" s="175"/>
      <c r="C33" s="139"/>
      <c r="D33" s="140"/>
      <c r="E33" s="140"/>
      <c r="F33" s="143"/>
      <c r="G33" s="141"/>
      <c r="H33" s="140"/>
      <c r="I33" s="143"/>
      <c r="J33" s="141"/>
      <c r="K33" s="140"/>
      <c r="L33" s="143"/>
    </row>
    <row r="34" spans="1:12" ht="16.5" thickBot="1">
      <c r="A34" s="144"/>
      <c r="B34" s="145" t="s">
        <v>158</v>
      </c>
      <c r="C34" s="179"/>
      <c r="D34" s="146">
        <f>D31+D28+D20+D13</f>
        <v>38855.29</v>
      </c>
      <c r="E34" s="146">
        <f>E28+E20+E13</f>
        <v>38855.29</v>
      </c>
      <c r="F34" s="147">
        <f>+F31+F28+F20+F13</f>
        <v>0</v>
      </c>
      <c r="G34" s="148">
        <f>G31+G28+G20+G13</f>
        <v>525659.71</v>
      </c>
      <c r="H34" s="146">
        <f>H31+H20+H13</f>
        <v>239743.03000000003</v>
      </c>
      <c r="I34" s="147">
        <f>+I31+I20+I13+I28</f>
        <v>285916.68</v>
      </c>
      <c r="J34" s="148">
        <f>J31+J28+J20+J13</f>
        <v>564515</v>
      </c>
      <c r="K34" s="148">
        <f>K31+K28+K20+K13</f>
        <v>278598.32</v>
      </c>
      <c r="L34" s="148">
        <f>L31+L28+L20+L13</f>
        <v>285916.68</v>
      </c>
    </row>
    <row r="35" spans="1:12">
      <c r="A35" s="137"/>
      <c r="B35" s="134"/>
      <c r="C35" s="132"/>
      <c r="D35" s="132"/>
      <c r="E35" s="132"/>
      <c r="F35" s="132"/>
      <c r="G35" s="135"/>
      <c r="H35" s="135"/>
      <c r="I35" s="135"/>
      <c r="J35" s="135"/>
      <c r="K35" s="135"/>
      <c r="L35" s="136"/>
    </row>
    <row r="39" spans="1:12">
      <c r="B39" s="204" t="s">
        <v>166</v>
      </c>
      <c r="D39" s="216" t="s">
        <v>168</v>
      </c>
      <c r="E39" s="216"/>
    </row>
    <row r="40" spans="1:12">
      <c r="B40" s="204" t="s">
        <v>176</v>
      </c>
      <c r="D40" s="216" t="s">
        <v>171</v>
      </c>
      <c r="E40" s="216"/>
    </row>
  </sheetData>
  <mergeCells count="23">
    <mergeCell ref="G10:I10"/>
    <mergeCell ref="J9:L9"/>
    <mergeCell ref="E11:E12"/>
    <mergeCell ref="F11:F12"/>
    <mergeCell ref="A9:A12"/>
    <mergeCell ref="B9:B12"/>
    <mergeCell ref="D10:F10"/>
    <mergeCell ref="D39:E39"/>
    <mergeCell ref="D40:E40"/>
    <mergeCell ref="J10:L10"/>
    <mergeCell ref="A2:J2"/>
    <mergeCell ref="B5:J5"/>
    <mergeCell ref="B7:J7"/>
    <mergeCell ref="A3:L3"/>
    <mergeCell ref="L11:L12"/>
    <mergeCell ref="C9:I9"/>
    <mergeCell ref="A4:L4"/>
    <mergeCell ref="G11:G12"/>
    <mergeCell ref="H11:H12"/>
    <mergeCell ref="I11:I12"/>
    <mergeCell ref="J11:J12"/>
    <mergeCell ref="K11:K12"/>
    <mergeCell ref="C11:D12"/>
  </mergeCells>
  <pageMargins left="1.1811023622047245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E.situacion finan.</vt:lpstr>
      <vt:lpstr>E.rendimiento Eco.</vt:lpstr>
      <vt:lpstr>FLUJO DE FONDOS </vt:lpstr>
      <vt:lpstr>Flujo de fondos</vt:lpstr>
      <vt:lpstr>Ejecución Pre.</vt:lpstr>
      <vt:lpstr>Consolidado COM</vt:lpstr>
      <vt:lpstr>'Flujo de fondos'!Área_de_impresión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unidad financiera</cp:lastModifiedBy>
  <cp:lastPrinted>2019-07-15T20:34:40Z</cp:lastPrinted>
  <dcterms:created xsi:type="dcterms:W3CDTF">2009-09-21T16:02:42Z</dcterms:created>
  <dcterms:modified xsi:type="dcterms:W3CDTF">2019-07-29T20:10:30Z</dcterms:modified>
</cp:coreProperties>
</file>