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tados financieros 2018-2019\Estado financieros 2019\"/>
    </mc:Choice>
  </mc:AlternateContent>
  <bookViews>
    <workbookView xWindow="0" yWindow="0" windowWidth="20490" windowHeight="7755" tabRatio="881" activeTab="3"/>
  </bookViews>
  <sheets>
    <sheet name="E.situacion finan." sheetId="6" r:id="rId1"/>
    <sheet name="E.rendimiento Eco." sheetId="7" r:id="rId2"/>
    <sheet name="FLUJO DE FONDOS " sheetId="12" r:id="rId3"/>
    <sheet name="Ejecución Pre." sheetId="8" r:id="rId4"/>
    <sheet name="Consolidado COM" sheetId="18" r:id="rId5"/>
  </sheets>
  <calcPr calcId="152511"/>
</workbook>
</file>

<file path=xl/calcChain.xml><?xml version="1.0" encoding="utf-8"?>
<calcChain xmlns="http://schemas.openxmlformats.org/spreadsheetml/2006/main">
  <c r="J23" i="7" l="1"/>
  <c r="J16" i="7" l="1"/>
  <c r="E24" i="7"/>
  <c r="E42" i="7"/>
  <c r="E39" i="7"/>
  <c r="J20" i="18" l="1"/>
  <c r="I25" i="18" l="1"/>
  <c r="E12" i="7"/>
  <c r="J13" i="18" l="1"/>
  <c r="K32" i="18"/>
  <c r="K31" i="18" s="1"/>
  <c r="J32" i="18"/>
  <c r="L32" i="18" l="1"/>
  <c r="L31" i="18" s="1"/>
  <c r="J31" i="18"/>
  <c r="D21" i="12"/>
  <c r="C21" i="12"/>
  <c r="I20" i="18" l="1"/>
  <c r="I22" i="18"/>
  <c r="K20" i="18" l="1"/>
  <c r="K18" i="18"/>
  <c r="K17" i="18"/>
  <c r="K16" i="18"/>
  <c r="K15" i="18"/>
  <c r="K14" i="18"/>
  <c r="K13" i="18"/>
  <c r="J18" i="18"/>
  <c r="J17" i="18"/>
  <c r="J16" i="18"/>
  <c r="J15" i="18"/>
  <c r="J14" i="18"/>
  <c r="K25" i="18"/>
  <c r="K24" i="18"/>
  <c r="K23" i="18"/>
  <c r="K22" i="18"/>
  <c r="K21" i="18"/>
  <c r="J25" i="18"/>
  <c r="J24" i="18"/>
  <c r="J23" i="18"/>
  <c r="J22" i="18"/>
  <c r="J21" i="18"/>
  <c r="H34" i="18"/>
  <c r="E34" i="18"/>
  <c r="E31" i="6"/>
  <c r="L23" i="18" l="1"/>
  <c r="D34" i="18"/>
  <c r="F20" i="18" l="1"/>
  <c r="L20" i="18" s="1"/>
  <c r="I32" i="18" l="1"/>
  <c r="I24" i="18"/>
  <c r="I21" i="18"/>
  <c r="I13" i="18"/>
  <c r="L13" i="18" l="1"/>
  <c r="E37" i="6" l="1"/>
  <c r="E43" i="6" s="1"/>
  <c r="I18" i="18" l="1"/>
  <c r="F21" i="18" l="1"/>
  <c r="F18" i="18" l="1"/>
  <c r="L18" i="18" s="1"/>
  <c r="J23" i="6" l="1"/>
  <c r="C28" i="12" l="1"/>
  <c r="J12" i="6" l="1"/>
  <c r="J43" i="6" s="1"/>
  <c r="D28" i="12" l="1"/>
  <c r="I31" i="18" l="1"/>
  <c r="K30" i="18"/>
  <c r="K29" i="18"/>
  <c r="J29" i="18"/>
  <c r="I30" i="18"/>
  <c r="I29" i="18"/>
  <c r="H28" i="18"/>
  <c r="G28" i="18"/>
  <c r="I23" i="18"/>
  <c r="I15" i="18"/>
  <c r="I16" i="18"/>
  <c r="L16" i="18" s="1"/>
  <c r="I17" i="18"/>
  <c r="L17" i="18" s="1"/>
  <c r="I14" i="18"/>
  <c r="L14" i="18" s="1"/>
  <c r="F23" i="18"/>
  <c r="F22" i="18"/>
  <c r="L15" i="18"/>
  <c r="L29" i="18" l="1"/>
  <c r="L28" i="18" s="1"/>
  <c r="L34" i="18" s="1"/>
  <c r="L24" i="18"/>
  <c r="L25" i="18"/>
  <c r="K28" i="18"/>
  <c r="K34" i="18" s="1"/>
  <c r="L21" i="18"/>
  <c r="L22" i="18"/>
  <c r="J28" i="18"/>
  <c r="J34" i="18" s="1"/>
  <c r="G34" i="18"/>
  <c r="I34" i="18" l="1"/>
  <c r="F34" i="18"/>
  <c r="D36" i="12" l="1"/>
  <c r="E20" i="8"/>
  <c r="E18" i="8"/>
  <c r="J12" i="7"/>
  <c r="J47" i="7" s="1"/>
  <c r="J18" i="8" l="1"/>
  <c r="J17" i="8"/>
  <c r="J16" i="8"/>
  <c r="J15" i="8"/>
  <c r="C36" i="12" l="1"/>
  <c r="E47" i="7" l="1"/>
  <c r="D24" i="8" l="1"/>
  <c r="H28" i="8"/>
  <c r="I24" i="8"/>
  <c r="E15" i="8"/>
  <c r="C28" i="8"/>
  <c r="D28" i="8" l="1"/>
  <c r="E26" i="8" l="1"/>
  <c r="I28" i="8"/>
  <c r="J26" i="8"/>
</calcChain>
</file>

<file path=xl/comments1.xml><?xml version="1.0" encoding="utf-8"?>
<comments xmlns="http://schemas.openxmlformats.org/spreadsheetml/2006/main">
  <authors>
    <author>Administrador</author>
  </authors>
  <commentList>
    <comment ref="D43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<sst xmlns="http://schemas.openxmlformats.org/spreadsheetml/2006/main" count="234" uniqueCount="167">
  <si>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</si>
  <si>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</si>
  <si>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</si>
  <si>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</si>
  <si>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</si>
  <si>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</si>
  <si>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</si>
  <si>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</si>
  <si>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</si>
  <si>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</si>
  <si>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</si>
  <si>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</si>
  <si>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</si>
  <si>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</si>
  <si>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</si>
  <si>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</si>
  <si>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</si>
  <si>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INGRESOS</t>
  </si>
  <si>
    <t>PRESUPUESTADO</t>
  </si>
  <si>
    <t>EJECUCION</t>
  </si>
  <si>
    <t>%</t>
  </si>
  <si>
    <t>EGRESOS</t>
  </si>
  <si>
    <t>CORRIENTES</t>
  </si>
  <si>
    <t>CORRIENTES Y DE CAPITAL</t>
  </si>
  <si>
    <t>Transferencias Corrientes</t>
  </si>
  <si>
    <t>TOTAL DE INGRESOS</t>
  </si>
  <si>
    <t>TOTAL DE EGRESOS</t>
  </si>
  <si>
    <t>Gastos Financieros y Otros</t>
  </si>
  <si>
    <t>Inversiones en Activos Fijos</t>
  </si>
  <si>
    <t>SUB-TOTAL</t>
  </si>
  <si>
    <t>CORRIENTE</t>
  </si>
  <si>
    <t>(EN DOLARES)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</si>
  <si>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</si>
  <si>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</si>
  <si>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</si>
  <si>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</si>
  <si>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</si>
  <si>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</si>
  <si>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</si>
  <si>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</si>
  <si>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</si>
  <si>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</si>
  <si>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Resultado del Ejercicio Anteriores</t>
  </si>
  <si>
    <t>Resultado del Ejercicio</t>
  </si>
  <si>
    <t>Adquisiciones de Bienes y Servicios</t>
  </si>
  <si>
    <t>CREDITO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</si>
  <si>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</si>
  <si>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</si>
  <si>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</si>
  <si>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</si>
  <si>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</si>
  <si>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</si>
  <si>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</si>
  <si>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</si>
  <si>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</si>
  <si>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</si>
  <si>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</si>
  <si>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</si>
  <si>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</si>
  <si>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</si>
  <si>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</si>
  <si>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</si>
  <si>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</si>
  <si>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</si>
  <si>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</si>
  <si>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Patrimonio Instituciones Descentralizadas (bienes mayores $600)</t>
  </si>
  <si>
    <t>Servicios Básicos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</si>
  <si>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</si>
  <si>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</si>
  <si>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</si>
  <si>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</si>
  <si>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</si>
  <si>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</si>
  <si>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</si>
  <si>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</si>
  <si>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</si>
  <si>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</si>
  <si>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</si>
  <si>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Superávit Presupuestario (pte. x gastarse)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</si>
  <si>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</si>
  <si>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</si>
  <si>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</si>
  <si>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</si>
  <si>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</si>
  <si>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</si>
  <si>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Déficit Presupuestario (pte. x percibir)</t>
  </si>
  <si>
    <t>Deudores Monetarios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</si>
  <si>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</si>
  <si>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</si>
  <si>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</si>
  <si>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</si>
  <si>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</si>
  <si>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</si>
  <si>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</si>
  <si>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</si>
  <si>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</si>
  <si>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</si>
  <si>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</si>
  <si>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</si>
  <si>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</si>
  <si>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</si>
  <si>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Remuneraciones Diversas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</si>
  <si>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</si>
  <si>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</si>
  <si>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</si>
  <si>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</si>
  <si>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</si>
  <si>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Tasas y Derechos</t>
  </si>
  <si>
    <t>Venta de Bienes y Servicios</t>
  </si>
  <si>
    <t>_____________________________________________________________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</si>
  <si>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</si>
  <si>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</si>
  <si>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</si>
  <si>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</si>
  <si>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</si>
  <si>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</si>
  <si>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</si>
  <si>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</si>
  <si>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</si>
  <si>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Venta de Bienes</t>
  </si>
  <si>
    <t>Minerales y Productos Derivados</t>
  </si>
  <si>
    <t>Cta. 590-057555-2 MH MINEC Cuenta Embargo Judiciales Consejo de Vigilancia</t>
  </si>
  <si>
    <t>Fondos Depósitos en Tesoro Público</t>
  </si>
  <si>
    <t>Deposito Ajenos</t>
  </si>
  <si>
    <t>Por Remuneraciones Permanentes</t>
  </si>
  <si>
    <t>Ingresos Financieros y Otros</t>
  </si>
  <si>
    <t>Cta. 590-00565490 Subsidiaria Institucional</t>
  </si>
  <si>
    <t>Deudores Financieros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</si>
  <si>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</si>
  <si>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</si>
  <si>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</si>
  <si>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</si>
  <si>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</si>
  <si>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</si>
  <si>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</si>
  <si>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</si>
  <si>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</si>
  <si>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</si>
  <si>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</si>
  <si>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</si>
  <si>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</si>
  <si>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</si>
  <si>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</si>
  <si>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</si>
  <si>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</si>
  <si>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</si>
  <si>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</si>
  <si>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</si>
  <si>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</si>
  <si>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</si>
  <si>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</si>
  <si>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</si>
  <si>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</si>
  <si>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</si>
  <si>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EJECUCIÓN PRESUPUESTARIA DE  EGRESOS POR FUENTE FINANCIAMIENTO </t>
  </si>
  <si>
    <t>Jefe Unidad Financiera Institucional</t>
  </si>
  <si>
    <t>Estado de Ejecución Presupuestaria</t>
  </si>
  <si>
    <t xml:space="preserve">DISPONIBILIDADES FINALES </t>
  </si>
  <si>
    <t xml:space="preserve"> ,</t>
  </si>
  <si>
    <t>TOTAL RECURSOS</t>
  </si>
  <si>
    <t>Ingresos por Actualizaciones y Ajuste</t>
  </si>
  <si>
    <t>Ajustes de años anteriores</t>
  </si>
  <si>
    <t xml:space="preserve">                              AL 31 DE MARZO DE 2019</t>
  </si>
  <si>
    <t>AL 31 DE MARZO DE 2019</t>
  </si>
  <si>
    <t>AL 31 MARZO DE 2019</t>
  </si>
  <si>
    <t>DEL  1 DE MARZO AL 31 DE MARZO DE 2019</t>
  </si>
  <si>
    <t>Reporte Acumulado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</si>
</sst>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7" formatCode="&quot;$&quot;#,##0.00;[Red]&quot;$&quot;#,##0.00"/>
    <numFmt numFmtId="168" formatCode="#,##0.00;[Red]#,##0.00"/>
    <numFmt numFmtId="169" formatCode="0.0%"/>
    <numFmt numFmtId="170" formatCode="0.00000000000%"/>
  </numFmts>
  <fonts count="32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u val="doubleAccounting"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Berlin Sans FB Demi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</cellStyleXfs>
  <cellXfs count="2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168" fontId="5" fillId="0" borderId="0" xfId="0" applyNumberFormat="1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169" fontId="7" fillId="0" borderId="0" xfId="0" applyNumberFormat="1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168" fontId="0" fillId="0" borderId="0" xfId="0" applyNumberForma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0" fillId="0" borderId="1" xfId="0" applyBorder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9" fillId="0" borderId="0" xfId="1" applyFont="1"/>
    <xf numFmtId="165" fontId="14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4" fontId="7" fillId="0" borderId="1" xfId="0" applyNumberFormat="1" applyFont="1" applyBorder="1"/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4" fontId="9" fillId="2" borderId="0" xfId="0" applyNumberFormat="1" applyFont="1" applyFill="1"/>
    <xf numFmtId="169" fontId="9" fillId="2" borderId="0" xfId="2" applyNumberFormat="1" applyFont="1" applyFill="1" applyAlignment="1">
      <alignment horizontal="center"/>
    </xf>
    <xf numFmtId="168" fontId="9" fillId="2" borderId="0" xfId="0" applyNumberFormat="1" applyFont="1" applyFill="1"/>
    <xf numFmtId="169" fontId="9" fillId="2" borderId="0" xfId="0" applyNumberFormat="1" applyFont="1" applyFill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9" fontId="9" fillId="2" borderId="2" xfId="0" applyNumberFormat="1" applyFont="1" applyFill="1" applyBorder="1" applyAlignment="1">
      <alignment horizontal="center"/>
    </xf>
    <xf numFmtId="9" fontId="9" fillId="2" borderId="2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6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5" fontId="5" fillId="0" borderId="0" xfId="0" applyNumberFormat="1" applyFont="1"/>
    <xf numFmtId="165" fontId="16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4" fontId="0" fillId="0" borderId="0" xfId="0" applyNumberFormat="1"/>
    <xf numFmtId="0" fontId="2" fillId="0" borderId="0" xfId="0" applyFont="1" applyAlignment="1"/>
    <xf numFmtId="0" fontId="9" fillId="0" borderId="0" xfId="0" applyFont="1" applyAlignment="1">
      <alignment horizontal="left"/>
    </xf>
    <xf numFmtId="0" fontId="17" fillId="0" borderId="0" xfId="0" applyFont="1"/>
    <xf numFmtId="167" fontId="1" fillId="0" borderId="0" xfId="1" applyNumberFormat="1" applyFont="1" applyFill="1"/>
    <xf numFmtId="0" fontId="18" fillId="0" borderId="0" xfId="0" applyFont="1"/>
    <xf numFmtId="165" fontId="15" fillId="0" borderId="0" xfId="0" applyNumberFormat="1" applyFont="1"/>
    <xf numFmtId="170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4" fontId="9" fillId="0" borderId="0" xfId="0" applyNumberFormat="1" applyFont="1" applyBorder="1"/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18" fillId="0" borderId="0" xfId="0" applyFont="1"/>
    <xf numFmtId="0" fontId="6" fillId="0" borderId="0" xfId="0" applyFont="1" applyAlignment="1"/>
    <xf numFmtId="0" fontId="22" fillId="0" borderId="14" xfId="0" applyFont="1" applyBorder="1"/>
    <xf numFmtId="165" fontId="22" fillId="0" borderId="0" xfId="1" applyFont="1" applyBorder="1"/>
    <xf numFmtId="165" fontId="22" fillId="0" borderId="14" xfId="1" applyFont="1" applyBorder="1"/>
    <xf numFmtId="0" fontId="22" fillId="0" borderId="14" xfId="0" applyFont="1" applyBorder="1" applyAlignment="1">
      <alignment horizontal="left"/>
    </xf>
    <xf numFmtId="165" fontId="22" fillId="0" borderId="15" xfId="1" applyFont="1" applyBorder="1"/>
    <xf numFmtId="0" fontId="22" fillId="2" borderId="22" xfId="0" applyFont="1" applyFill="1" applyBorder="1" applyAlignment="1">
      <alignment horizontal="left"/>
    </xf>
    <xf numFmtId="0" fontId="21" fillId="2" borderId="23" xfId="0" applyFont="1" applyFill="1" applyBorder="1" applyAlignment="1">
      <alignment horizontal="right"/>
    </xf>
    <xf numFmtId="165" fontId="21" fillId="2" borderId="20" xfId="0" applyNumberFormat="1" applyFont="1" applyFill="1" applyBorder="1" applyAlignment="1"/>
    <xf numFmtId="165" fontId="21" fillId="2" borderId="21" xfId="0" applyNumberFormat="1" applyFont="1" applyFill="1" applyBorder="1" applyAlignment="1"/>
    <xf numFmtId="165" fontId="21" fillId="2" borderId="19" xfId="0" applyNumberFormat="1" applyFont="1" applyFill="1" applyBorder="1" applyAlignment="1"/>
    <xf numFmtId="0" fontId="21" fillId="3" borderId="2" xfId="0" applyFont="1" applyFill="1" applyBorder="1"/>
    <xf numFmtId="165" fontId="21" fillId="3" borderId="2" xfId="0" applyNumberFormat="1" applyFont="1" applyFill="1" applyBorder="1"/>
    <xf numFmtId="0" fontId="22" fillId="0" borderId="2" xfId="0" applyFont="1" applyBorder="1"/>
    <xf numFmtId="165" fontId="22" fillId="0" borderId="2" xfId="1" applyFont="1" applyBorder="1"/>
    <xf numFmtId="165" fontId="21" fillId="0" borderId="2" xfId="1" applyFont="1" applyBorder="1"/>
    <xf numFmtId="165" fontId="22" fillId="0" borderId="2" xfId="1" applyFont="1" applyBorder="1" applyAlignment="1">
      <alignment horizontal="left"/>
    </xf>
    <xf numFmtId="165" fontId="23" fillId="0" borderId="2" xfId="1" applyFont="1" applyBorder="1" applyAlignment="1">
      <alignment horizontal="left"/>
    </xf>
    <xf numFmtId="165" fontId="23" fillId="0" borderId="2" xfId="1" applyFont="1" applyBorder="1"/>
    <xf numFmtId="165" fontId="21" fillId="3" borderId="25" xfId="0" applyNumberFormat="1" applyFont="1" applyFill="1" applyBorder="1"/>
    <xf numFmtId="0" fontId="22" fillId="0" borderId="24" xfId="0" applyFont="1" applyBorder="1" applyAlignment="1">
      <alignment horizontal="left"/>
    </xf>
    <xf numFmtId="165" fontId="21" fillId="0" borderId="25" xfId="1" applyFont="1" applyBorder="1"/>
    <xf numFmtId="0" fontId="22" fillId="0" borderId="25" xfId="0" applyFont="1" applyBorder="1"/>
    <xf numFmtId="0" fontId="23" fillId="0" borderId="24" xfId="0" applyFont="1" applyBorder="1" applyAlignment="1">
      <alignment horizontal="left"/>
    </xf>
    <xf numFmtId="165" fontId="23" fillId="0" borderId="25" xfId="1" applyFont="1" applyBorder="1" applyAlignment="1">
      <alignment horizontal="left"/>
    </xf>
    <xf numFmtId="0" fontId="21" fillId="3" borderId="25" xfId="0" applyFont="1" applyFill="1" applyBorder="1"/>
    <xf numFmtId="0" fontId="23" fillId="0" borderId="24" xfId="0" applyFont="1" applyBorder="1"/>
    <xf numFmtId="165" fontId="23" fillId="0" borderId="25" xfId="1" applyFont="1" applyBorder="1"/>
    <xf numFmtId="0" fontId="22" fillId="0" borderId="26" xfId="0" applyFont="1" applyBorder="1"/>
    <xf numFmtId="0" fontId="21" fillId="3" borderId="27" xfId="0" applyFont="1" applyFill="1" applyBorder="1" applyAlignment="1">
      <alignment horizontal="left"/>
    </xf>
    <xf numFmtId="0" fontId="22" fillId="0" borderId="27" xfId="0" applyFont="1" applyBorder="1" applyAlignment="1">
      <alignment horizontal="left"/>
    </xf>
    <xf numFmtId="0" fontId="23" fillId="0" borderId="27" xfId="0" applyFont="1" applyBorder="1" applyAlignment="1">
      <alignment horizontal="left"/>
    </xf>
    <xf numFmtId="0" fontId="23" fillId="0" borderId="27" xfId="0" applyFont="1" applyBorder="1"/>
    <xf numFmtId="0" fontId="21" fillId="3" borderId="26" xfId="0" applyFont="1" applyFill="1" applyBorder="1"/>
    <xf numFmtId="0" fontId="22" fillId="0" borderId="26" xfId="0" applyFont="1" applyBorder="1" applyAlignment="1">
      <alignment horizontal="left"/>
    </xf>
    <xf numFmtId="0" fontId="23" fillId="0" borderId="26" xfId="0" applyFont="1" applyBorder="1" applyAlignment="1">
      <alignment horizontal="left"/>
    </xf>
    <xf numFmtId="0" fontId="23" fillId="0" borderId="26" xfId="0" applyFont="1" applyBorder="1"/>
    <xf numFmtId="0" fontId="22" fillId="0" borderId="10" xfId="0" applyFont="1" applyBorder="1"/>
    <xf numFmtId="0" fontId="21" fillId="3" borderId="24" xfId="0" applyFont="1" applyFill="1" applyBorder="1" applyAlignment="1">
      <alignment horizontal="center"/>
    </xf>
    <xf numFmtId="0" fontId="22" fillId="0" borderId="24" xfId="0" applyFont="1" applyBorder="1"/>
    <xf numFmtId="0" fontId="21" fillId="3" borderId="24" xfId="0" applyFont="1" applyFill="1" applyBorder="1"/>
    <xf numFmtId="0" fontId="21" fillId="2" borderId="19" xfId="0" applyFont="1" applyFill="1" applyBorder="1" applyAlignment="1"/>
    <xf numFmtId="165" fontId="21" fillId="3" borderId="24" xfId="0" applyNumberFormat="1" applyFont="1" applyFill="1" applyBorder="1"/>
    <xf numFmtId="165" fontId="22" fillId="0" borderId="24" xfId="1" applyFont="1" applyBorder="1"/>
    <xf numFmtId="165" fontId="22" fillId="0" borderId="24" xfId="1" applyFont="1" applyBorder="1" applyAlignment="1">
      <alignment horizontal="left"/>
    </xf>
    <xf numFmtId="165" fontId="23" fillId="0" borderId="24" xfId="1" applyFont="1" applyBorder="1" applyAlignment="1">
      <alignment horizontal="left"/>
    </xf>
    <xf numFmtId="165" fontId="23" fillId="0" borderId="24" xfId="1" applyFont="1" applyBorder="1"/>
    <xf numFmtId="0" fontId="21" fillId="3" borderId="29" xfId="0" applyFont="1" applyFill="1" applyBorder="1" applyAlignment="1">
      <alignment horizontal="center"/>
    </xf>
    <xf numFmtId="165" fontId="21" fillId="3" borderId="5" xfId="0" applyNumberFormat="1" applyFont="1" applyFill="1" applyBorder="1"/>
    <xf numFmtId="165" fontId="21" fillId="3" borderId="30" xfId="0" applyNumberFormat="1" applyFont="1" applyFill="1" applyBorder="1"/>
    <xf numFmtId="165" fontId="21" fillId="3" borderId="29" xfId="0" applyNumberFormat="1" applyFont="1" applyFill="1" applyBorder="1"/>
    <xf numFmtId="0" fontId="25" fillId="2" borderId="16" xfId="0" applyFont="1" applyFill="1" applyBorder="1" applyAlignment="1">
      <alignment horizontal="center"/>
    </xf>
    <xf numFmtId="0" fontId="7" fillId="0" borderId="1" xfId="0" applyFont="1" applyBorder="1"/>
    <xf numFmtId="0" fontId="0" fillId="0" borderId="0" xfId="0" applyFill="1" applyAlignment="1">
      <alignment horizontal="center"/>
    </xf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center"/>
    </xf>
    <xf numFmtId="0" fontId="28" fillId="0" borderId="0" xfId="0" applyFont="1" applyAlignment="1"/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21" fillId="4" borderId="24" xfId="0" applyNumberFormat="1" applyFont="1" applyFill="1" applyBorder="1"/>
    <xf numFmtId="165" fontId="21" fillId="4" borderId="2" xfId="0" applyNumberFormat="1" applyFont="1" applyFill="1" applyBorder="1"/>
    <xf numFmtId="165" fontId="21" fillId="4" borderId="30" xfId="0" applyNumberFormat="1" applyFont="1" applyFill="1" applyBorder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167" fontId="4" fillId="0" borderId="0" xfId="1" applyNumberFormat="1" applyFont="1" applyFill="1"/>
    <xf numFmtId="0" fontId="0" fillId="0" borderId="0" xfId="0" applyFill="1"/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7" xfId="0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4" fontId="0" fillId="0" borderId="7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7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25" fillId="2" borderId="16" xfId="0" applyFont="1" applyFill="1" applyBorder="1" applyAlignment="1">
      <alignment horizontal="center"/>
    </xf>
    <xf numFmtId="0" fontId="25" fillId="2" borderId="17" xfId="0" applyFont="1" applyFill="1" applyBorder="1" applyAlignment="1">
      <alignment horizontal="center"/>
    </xf>
    <xf numFmtId="0" fontId="25" fillId="2" borderId="18" xfId="0" applyFont="1" applyFill="1" applyBorder="1" applyAlignment="1">
      <alignment horizontal="center"/>
    </xf>
    <xf numFmtId="0" fontId="25" fillId="2" borderId="11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0" fontId="25" fillId="2" borderId="8" xfId="0" applyFont="1" applyFill="1" applyBorder="1" applyAlignment="1">
      <alignment horizontal="center"/>
    </xf>
    <xf numFmtId="0" fontId="25" fillId="2" borderId="10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5" fillId="2" borderId="28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25" fillId="2" borderId="22" xfId="0" applyFont="1" applyFill="1" applyBorder="1" applyAlignment="1">
      <alignment horizontal="center"/>
    </xf>
    <xf numFmtId="0" fontId="25" fillId="2" borderId="31" xfId="0" applyFont="1" applyFill="1" applyBorder="1" applyAlignment="1">
      <alignment horizontal="center"/>
    </xf>
    <xf numFmtId="0" fontId="25" fillId="2" borderId="23" xfId="0" applyFont="1" applyFill="1" applyBorder="1" applyAlignment="1">
      <alignment horizontal="center"/>
    </xf>
    <xf numFmtId="0" fontId="24" fillId="0" borderId="0" xfId="0" applyFont="1" applyAlignment="1">
      <alignment horizont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55880</xdr:rowOff>
    </xdr:from>
    <xdr:to>
      <xdr:col>9</xdr:col>
      <xdr:colOff>530225</xdr:colOff>
      <xdr:row>5</xdr:row>
      <xdr:rowOff>19050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9625" y="5588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19050</xdr:rowOff>
    </xdr:from>
    <xdr:to>
      <xdr:col>9</xdr:col>
      <xdr:colOff>396875</xdr:colOff>
      <xdr:row>4</xdr:row>
      <xdr:rowOff>172720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7467600" y="1905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144146</xdr:rowOff>
    </xdr:from>
    <xdr:to>
      <xdr:col>2</xdr:col>
      <xdr:colOff>323850</xdr:colOff>
      <xdr:row>4</xdr:row>
      <xdr:rowOff>142875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219075" y="144146"/>
          <a:ext cx="1876425" cy="7607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114300</xdr:colOff>
      <xdr:row>0</xdr:row>
      <xdr:rowOff>47625</xdr:rowOff>
    </xdr:from>
    <xdr:to>
      <xdr:col>11</xdr:col>
      <xdr:colOff>1025525</xdr:colOff>
      <xdr:row>4</xdr:row>
      <xdr:rowOff>114300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92200" y="47625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163195</xdr:rowOff>
    </xdr:from>
    <xdr:to>
      <xdr:col>1</xdr:col>
      <xdr:colOff>1209675</xdr:colOff>
      <xdr:row>4</xdr:row>
      <xdr:rowOff>180974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1631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52"/>
  <sheetViews>
    <sheetView topLeftCell="A31" zoomScaleNormal="100" workbookViewId="0">
      <selection activeCell="J37" sqref="J37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>
      <c r="B1" s="207" t="s">
        <v>143</v>
      </c>
      <c r="C1" s="207"/>
      <c r="D1" s="207"/>
      <c r="E1" s="207"/>
      <c r="F1" s="207"/>
      <c r="G1" s="207"/>
      <c r="H1" s="207"/>
      <c r="I1" s="207"/>
      <c r="J1" s="207"/>
    </row>
    <row r="2" spans="2:10">
      <c r="B2" s="208" t="s">
        <v>90</v>
      </c>
      <c r="C2" s="208"/>
      <c r="D2" s="208"/>
      <c r="E2" s="208"/>
      <c r="F2" s="208"/>
      <c r="G2" s="208"/>
      <c r="H2" s="208"/>
      <c r="I2" s="208"/>
      <c r="J2" s="208"/>
    </row>
    <row r="3" spans="2:10">
      <c r="B3" s="195" t="s">
        <v>62</v>
      </c>
      <c r="C3" s="190"/>
      <c r="D3" s="190"/>
      <c r="E3" s="190"/>
      <c r="F3" s="191"/>
      <c r="G3" s="191"/>
      <c r="H3" s="191"/>
      <c r="I3" s="192"/>
      <c r="J3" s="192"/>
    </row>
    <row r="4" spans="2:10">
      <c r="B4" s="193"/>
      <c r="C4" s="212" t="s">
        <v>162</v>
      </c>
      <c r="D4" s="212"/>
      <c r="E4" s="212"/>
      <c r="F4" s="212"/>
      <c r="G4" s="212"/>
      <c r="H4" s="212"/>
      <c r="I4" s="194"/>
      <c r="J4" s="194"/>
    </row>
    <row r="5" spans="2:10">
      <c r="B5" s="24"/>
      <c r="C5" s="211"/>
      <c r="D5" s="211"/>
      <c r="E5" s="211"/>
      <c r="F5" s="211"/>
      <c r="G5" s="211"/>
      <c r="H5" s="211"/>
      <c r="I5" s="24"/>
      <c r="J5" s="24"/>
    </row>
    <row r="6" spans="2:10" s="125" customFormat="1">
      <c r="B6" s="199"/>
      <c r="C6" s="199"/>
      <c r="D6" s="199"/>
      <c r="E6" s="199"/>
      <c r="F6" s="199"/>
      <c r="G6" s="199"/>
      <c r="H6" s="199"/>
      <c r="I6" s="199"/>
      <c r="J6" s="199"/>
    </row>
    <row r="7" spans="2:10" s="125" customFormat="1">
      <c r="B7" s="199"/>
      <c r="C7" s="199"/>
      <c r="D7" s="199"/>
      <c r="E7" s="199"/>
      <c r="F7" s="199"/>
      <c r="G7" s="199"/>
      <c r="H7" s="199"/>
      <c r="I7" s="199"/>
      <c r="J7" s="199"/>
    </row>
    <row r="8" spans="2:10" ht="16.5">
      <c r="B8" s="209" t="s">
        <v>4</v>
      </c>
      <c r="C8" s="209"/>
      <c r="D8" s="209"/>
      <c r="E8" s="209"/>
      <c r="F8" s="14"/>
      <c r="G8" s="209" t="s">
        <v>5</v>
      </c>
      <c r="H8" s="209"/>
      <c r="I8" s="209"/>
      <c r="J8" s="209"/>
    </row>
    <row r="9" spans="2:10">
      <c r="B9" s="81"/>
      <c r="C9" s="81"/>
      <c r="D9" s="81"/>
      <c r="E9" s="81" t="s">
        <v>1</v>
      </c>
      <c r="F9" s="187"/>
      <c r="G9" s="81"/>
      <c r="H9" s="81"/>
      <c r="I9" s="81"/>
      <c r="J9" s="81" t="s">
        <v>1</v>
      </c>
    </row>
    <row r="10" spans="2:10" ht="15.75" thickBot="1">
      <c r="B10" s="186" t="s">
        <v>79</v>
      </c>
      <c r="C10" s="186" t="s">
        <v>0</v>
      </c>
      <c r="D10" s="186" t="s">
        <v>3</v>
      </c>
      <c r="E10" s="186" t="s">
        <v>2</v>
      </c>
      <c r="F10" s="187"/>
      <c r="G10" s="186" t="s">
        <v>79</v>
      </c>
      <c r="H10" s="186" t="s">
        <v>0</v>
      </c>
      <c r="I10" s="186" t="s">
        <v>3</v>
      </c>
      <c r="J10" s="186" t="s">
        <v>2</v>
      </c>
    </row>
    <row r="11" spans="2:10" ht="15.75" thickTop="1">
      <c r="B11" s="1"/>
      <c r="C11" s="1"/>
      <c r="D11" s="25"/>
      <c r="E11" s="25"/>
      <c r="F11" s="14"/>
      <c r="G11" s="1"/>
      <c r="H11" s="1"/>
      <c r="I11" s="1"/>
      <c r="J11" s="1"/>
    </row>
    <row r="12" spans="2:10">
      <c r="B12" s="82">
        <v>21</v>
      </c>
      <c r="C12" s="83" t="s">
        <v>72</v>
      </c>
      <c r="D12" s="84"/>
      <c r="E12" s="85">
        <v>277476.06</v>
      </c>
      <c r="F12" s="14"/>
      <c r="G12" s="86">
        <v>41</v>
      </c>
      <c r="H12" s="83" t="s">
        <v>75</v>
      </c>
      <c r="I12" s="84"/>
      <c r="J12" s="87">
        <f>I13+I17</f>
        <v>29847.41</v>
      </c>
    </row>
    <row r="13" spans="2:10">
      <c r="B13" s="33">
        <v>211</v>
      </c>
      <c r="C13" s="16" t="s">
        <v>46</v>
      </c>
      <c r="D13" s="34">
        <v>255261.28</v>
      </c>
      <c r="E13" s="94"/>
      <c r="F13" s="14"/>
      <c r="G13" s="43">
        <v>412</v>
      </c>
      <c r="H13" s="96" t="s">
        <v>95</v>
      </c>
      <c r="I13" s="94">
        <v>2055.04</v>
      </c>
      <c r="J13" s="42"/>
    </row>
    <row r="14" spans="2:10">
      <c r="B14" s="33">
        <v>21103</v>
      </c>
      <c r="C14" s="16" t="s">
        <v>91</v>
      </c>
      <c r="D14" s="34">
        <v>700</v>
      </c>
      <c r="E14" s="94"/>
      <c r="F14" s="14"/>
      <c r="G14" s="43">
        <v>41201</v>
      </c>
      <c r="H14" s="96" t="s">
        <v>123</v>
      </c>
      <c r="I14" s="41">
        <v>321.06</v>
      </c>
      <c r="J14" s="42"/>
    </row>
    <row r="15" spans="2:10">
      <c r="C15" s="16" t="s">
        <v>108</v>
      </c>
      <c r="D15" s="36">
        <v>0</v>
      </c>
      <c r="E15" s="94"/>
      <c r="F15" s="14"/>
      <c r="G15" s="43">
        <v>41251</v>
      </c>
      <c r="H15" s="96" t="s">
        <v>96</v>
      </c>
      <c r="I15" s="41">
        <v>1726.66</v>
      </c>
      <c r="J15" s="42"/>
    </row>
    <row r="16" spans="2:10">
      <c r="B16" s="33"/>
      <c r="C16" s="16"/>
      <c r="D16" s="34"/>
      <c r="E16" s="94"/>
      <c r="F16" s="14"/>
      <c r="G16" s="43">
        <v>41254</v>
      </c>
      <c r="H16" s="96" t="s">
        <v>97</v>
      </c>
      <c r="I16" s="41">
        <v>7.32</v>
      </c>
      <c r="J16" s="42"/>
    </row>
    <row r="17" spans="1:13">
      <c r="B17" s="33">
        <v>21109</v>
      </c>
      <c r="C17" s="16" t="s">
        <v>6</v>
      </c>
      <c r="D17" s="34">
        <v>0</v>
      </c>
      <c r="F17" s="14"/>
      <c r="G17" s="33">
        <v>413</v>
      </c>
      <c r="H17" s="16" t="s">
        <v>69</v>
      </c>
      <c r="I17" s="60">
        <v>27792.37</v>
      </c>
      <c r="J17" s="32"/>
    </row>
    <row r="18" spans="1:13">
      <c r="B18" s="33">
        <v>21109001</v>
      </c>
      <c r="C18" s="27" t="s">
        <v>84</v>
      </c>
      <c r="D18" s="54">
        <v>262862.96000000002</v>
      </c>
      <c r="E18" s="30"/>
      <c r="F18" s="14"/>
      <c r="G18" s="33">
        <v>744</v>
      </c>
      <c r="H18" s="16" t="s">
        <v>7</v>
      </c>
      <c r="I18" s="34">
        <v>2645.26</v>
      </c>
      <c r="J18" s="30"/>
    </row>
    <row r="19" spans="1:13">
      <c r="C19" s="16" t="s">
        <v>92</v>
      </c>
      <c r="D19" s="34">
        <v>0.01</v>
      </c>
      <c r="E19" s="30"/>
      <c r="F19" s="14"/>
      <c r="G19" s="33">
        <v>41354</v>
      </c>
      <c r="H19" s="16" t="s">
        <v>8</v>
      </c>
      <c r="I19" s="34">
        <v>23344.48</v>
      </c>
      <c r="J19" s="30"/>
    </row>
    <row r="20" spans="1:13">
      <c r="B20" s="33"/>
      <c r="C20" s="16" t="s">
        <v>93</v>
      </c>
      <c r="D20" s="35">
        <v>0</v>
      </c>
      <c r="E20" s="30"/>
      <c r="F20" s="14"/>
      <c r="G20" s="33">
        <v>41355</v>
      </c>
      <c r="H20" s="16" t="s">
        <v>27</v>
      </c>
      <c r="I20" s="35">
        <v>0</v>
      </c>
      <c r="J20" s="30"/>
    </row>
    <row r="21" spans="1:13">
      <c r="B21" s="33"/>
      <c r="C21" s="16" t="s">
        <v>126</v>
      </c>
      <c r="D21" s="35">
        <v>0</v>
      </c>
      <c r="E21" s="30"/>
      <c r="F21" s="14"/>
      <c r="G21" s="33">
        <v>41361</v>
      </c>
      <c r="H21" s="16" t="s">
        <v>28</v>
      </c>
      <c r="I21" s="35">
        <v>0</v>
      </c>
      <c r="J21" s="30"/>
    </row>
    <row r="22" spans="1:13">
      <c r="B22" s="33"/>
      <c r="C22" s="16" t="s">
        <v>94</v>
      </c>
      <c r="D22" s="64">
        <v>254386.27</v>
      </c>
      <c r="E22" s="30"/>
      <c r="F22" s="14"/>
      <c r="G22" s="33">
        <v>41389</v>
      </c>
      <c r="H22" s="16" t="s">
        <v>142</v>
      </c>
      <c r="I22" s="34">
        <v>0</v>
      </c>
      <c r="J22" s="30"/>
    </row>
    <row r="23" spans="1:13" ht="27">
      <c r="B23" s="44"/>
      <c r="C23" s="101" t="s">
        <v>121</v>
      </c>
      <c r="D23" s="95"/>
      <c r="E23" s="30"/>
      <c r="F23" s="14"/>
      <c r="G23" s="86">
        <v>42</v>
      </c>
      <c r="H23" s="83" t="s">
        <v>67</v>
      </c>
      <c r="I23" s="84"/>
      <c r="J23" s="87">
        <f>SUM(I25:I27)</f>
        <v>0</v>
      </c>
    </row>
    <row r="24" spans="1:13">
      <c r="B24" s="44">
        <v>21151</v>
      </c>
      <c r="C24" s="101" t="s">
        <v>122</v>
      </c>
      <c r="D24" s="197">
        <v>175</v>
      </c>
      <c r="E24" s="30"/>
      <c r="F24" s="14"/>
      <c r="G24" s="43"/>
      <c r="H24" s="40"/>
      <c r="I24" s="41"/>
      <c r="J24" s="42"/>
    </row>
    <row r="25" spans="1:13">
      <c r="B25" s="113"/>
      <c r="C25" s="27"/>
      <c r="D25" s="54"/>
      <c r="E25" s="30"/>
      <c r="F25" s="14"/>
      <c r="G25" s="33">
        <v>42451</v>
      </c>
      <c r="H25" s="16" t="s">
        <v>68</v>
      </c>
      <c r="I25" s="35"/>
      <c r="J25" s="30"/>
    </row>
    <row r="26" spans="1:13">
      <c r="B26" s="33">
        <v>213</v>
      </c>
      <c r="C26" s="16" t="s">
        <v>86</v>
      </c>
      <c r="D26" s="34"/>
      <c r="E26" s="30">
        <v>0</v>
      </c>
      <c r="F26" s="14"/>
      <c r="J26" s="30"/>
    </row>
    <row r="27" spans="1:13">
      <c r="B27" s="82">
        <v>22</v>
      </c>
      <c r="C27" s="83" t="s">
        <v>73</v>
      </c>
      <c r="D27" s="84"/>
      <c r="E27" s="85">
        <v>0</v>
      </c>
      <c r="F27" s="14"/>
      <c r="G27" s="33"/>
      <c r="H27" s="16"/>
      <c r="I27" s="35"/>
      <c r="J27" s="30"/>
    </row>
    <row r="28" spans="1:13">
      <c r="B28" s="33">
        <v>225</v>
      </c>
      <c r="C28" s="16" t="s">
        <v>127</v>
      </c>
      <c r="D28" s="49">
        <v>0</v>
      </c>
      <c r="E28" s="30"/>
      <c r="F28" s="14"/>
      <c r="G28" s="82">
        <v>81</v>
      </c>
      <c r="H28" s="83" t="s">
        <v>76</v>
      </c>
      <c r="I28" s="84"/>
      <c r="J28" s="87">
        <v>366740.23</v>
      </c>
    </row>
    <row r="29" spans="1:13">
      <c r="A29" s="4"/>
      <c r="B29" s="33">
        <v>22551</v>
      </c>
      <c r="C29" s="185" t="s">
        <v>148</v>
      </c>
      <c r="D29" s="197"/>
      <c r="E29" s="6"/>
      <c r="F29" s="14"/>
      <c r="G29" s="82"/>
      <c r="H29" s="83"/>
      <c r="I29" s="84"/>
      <c r="J29" s="87"/>
    </row>
    <row r="30" spans="1:13" s="125" customFormat="1">
      <c r="A30" s="4"/>
      <c r="B30" s="62"/>
      <c r="C30" s="62"/>
      <c r="D30" s="119"/>
      <c r="E30" s="6"/>
      <c r="F30" s="14"/>
      <c r="G30" s="33">
        <v>81103</v>
      </c>
      <c r="H30" s="16" t="s">
        <v>65</v>
      </c>
      <c r="I30" s="35">
        <v>6626.44</v>
      </c>
      <c r="J30" s="31"/>
    </row>
    <row r="31" spans="1:13">
      <c r="B31" s="82">
        <v>23</v>
      </c>
      <c r="C31" s="83" t="s">
        <v>74</v>
      </c>
      <c r="D31" s="84"/>
      <c r="E31" s="85">
        <f>D33+D34</f>
        <v>3480.92</v>
      </c>
      <c r="F31" s="14"/>
      <c r="G31" s="33">
        <v>81107</v>
      </c>
      <c r="H31" s="16" t="s">
        <v>98</v>
      </c>
      <c r="I31" s="35">
        <v>122678.98</v>
      </c>
      <c r="J31" s="30"/>
      <c r="M31" s="63"/>
    </row>
    <row r="32" spans="1:13">
      <c r="B32" s="82"/>
      <c r="C32" s="83"/>
      <c r="D32" s="84"/>
      <c r="E32" s="85"/>
      <c r="F32" s="14"/>
      <c r="G32" s="33">
        <v>81109</v>
      </c>
      <c r="H32" s="16" t="s">
        <v>42</v>
      </c>
      <c r="I32" s="45">
        <v>-8021.43</v>
      </c>
      <c r="J32" s="42"/>
    </row>
    <row r="33" spans="2:13">
      <c r="B33" s="33">
        <v>23105</v>
      </c>
      <c r="C33" s="16" t="s">
        <v>33</v>
      </c>
      <c r="D33" s="35">
        <v>814.47</v>
      </c>
      <c r="E33" s="30"/>
      <c r="F33" s="14"/>
      <c r="G33" s="33"/>
      <c r="H33" s="46"/>
      <c r="I33" s="45" t="s">
        <v>71</v>
      </c>
      <c r="K33" s="63"/>
      <c r="M33" s="63"/>
    </row>
    <row r="34" spans="2:13">
      <c r="B34" s="33">
        <v>23113</v>
      </c>
      <c r="C34" s="16" t="s">
        <v>32</v>
      </c>
      <c r="D34" s="35">
        <v>2666.45</v>
      </c>
      <c r="E34" s="30"/>
      <c r="F34" s="14"/>
      <c r="G34" s="33">
        <v>81111</v>
      </c>
      <c r="H34" s="16" t="s">
        <v>70</v>
      </c>
      <c r="I34" s="48">
        <v>245783.73</v>
      </c>
    </row>
    <row r="35" spans="2:13">
      <c r="B35" s="44">
        <v>23109</v>
      </c>
      <c r="C35" s="46" t="s">
        <v>152</v>
      </c>
      <c r="D35" s="36"/>
      <c r="E35" s="30"/>
      <c r="F35" s="14"/>
      <c r="G35" s="33">
        <v>81901001</v>
      </c>
      <c r="H35" s="16" t="s">
        <v>128</v>
      </c>
      <c r="I35" s="121">
        <v>327.49</v>
      </c>
      <c r="J35" s="7"/>
    </row>
    <row r="36" spans="2:13">
      <c r="B36" s="11"/>
      <c r="C36" s="11"/>
      <c r="D36" s="11"/>
      <c r="E36" s="1"/>
      <c r="F36" s="14"/>
      <c r="G36" s="33"/>
      <c r="H36" s="16"/>
      <c r="I36" s="35"/>
      <c r="J36" s="30">
        <v>-1972.82</v>
      </c>
    </row>
    <row r="37" spans="2:13">
      <c r="B37" s="82">
        <v>24</v>
      </c>
      <c r="C37" s="83" t="s">
        <v>77</v>
      </c>
      <c r="D37" s="88"/>
      <c r="E37" s="85">
        <f>D38+D39+D40+D41+D42</f>
        <v>113657.84</v>
      </c>
      <c r="F37" s="14"/>
    </row>
    <row r="38" spans="2:13" s="125" customFormat="1">
      <c r="B38" s="33">
        <v>24101</v>
      </c>
      <c r="C38" s="16" t="s">
        <v>153</v>
      </c>
      <c r="D38" s="35">
        <v>72750</v>
      </c>
      <c r="E38" s="94"/>
      <c r="F38" s="14"/>
    </row>
    <row r="39" spans="2:13">
      <c r="B39" s="33">
        <v>24117</v>
      </c>
      <c r="C39" s="16" t="s">
        <v>36</v>
      </c>
      <c r="D39" s="34">
        <v>15788</v>
      </c>
      <c r="E39" s="30"/>
      <c r="F39" s="14"/>
    </row>
    <row r="40" spans="2:13">
      <c r="B40" s="33">
        <v>24119</v>
      </c>
      <c r="C40" s="16" t="s">
        <v>35</v>
      </c>
      <c r="D40" s="35">
        <v>33593.03</v>
      </c>
      <c r="E40" s="30"/>
      <c r="F40" s="14"/>
    </row>
    <row r="41" spans="2:13">
      <c r="B41" s="62">
        <v>24199</v>
      </c>
      <c r="C41" s="16" t="s">
        <v>63</v>
      </c>
      <c r="D41" s="36">
        <v>-44523.19</v>
      </c>
      <c r="E41" s="30"/>
      <c r="F41" s="14"/>
      <c r="G41" s="2"/>
      <c r="H41" s="1"/>
      <c r="I41" s="3"/>
      <c r="J41" s="3"/>
    </row>
    <row r="42" spans="2:13">
      <c r="B42" s="33">
        <v>24301</v>
      </c>
      <c r="C42" s="16" t="s">
        <v>153</v>
      </c>
      <c r="D42" s="35">
        <v>36050</v>
      </c>
      <c r="E42" s="6"/>
      <c r="F42" s="14"/>
      <c r="G42" s="33"/>
      <c r="H42" s="16"/>
      <c r="I42" s="37"/>
      <c r="J42" s="7"/>
    </row>
    <row r="43" spans="2:13">
      <c r="B43" s="33"/>
      <c r="C43" s="213" t="s">
        <v>159</v>
      </c>
      <c r="D43" s="213"/>
      <c r="E43" s="67">
        <f>+E37+E31+E12+E27</f>
        <v>394614.82</v>
      </c>
      <c r="F43" s="14"/>
      <c r="G43" s="39"/>
      <c r="H43" s="213" t="s">
        <v>10</v>
      </c>
      <c r="I43" s="213"/>
      <c r="J43" s="67">
        <f>J36+J28+J23+J12</f>
        <v>394614.81999999995</v>
      </c>
      <c r="L43" s="63"/>
    </row>
    <row r="44" spans="2:13">
      <c r="B44" s="116"/>
      <c r="F44" s="14"/>
      <c r="J44" t="s">
        <v>158</v>
      </c>
      <c r="L44" s="63"/>
    </row>
    <row r="45" spans="2:13">
      <c r="B45" s="103"/>
      <c r="C45" s="105"/>
      <c r="D45" s="106"/>
      <c r="E45" s="102"/>
      <c r="F45" s="14"/>
      <c r="G45" s="44"/>
      <c r="H45" s="46"/>
      <c r="I45" s="35"/>
      <c r="J45" s="117"/>
      <c r="L45" s="63"/>
    </row>
    <row r="46" spans="2:13">
      <c r="B46" s="123"/>
      <c r="C46" s="123"/>
      <c r="D46" s="123"/>
      <c r="E46" s="124" t="s">
        <v>71</v>
      </c>
      <c r="F46" s="123"/>
      <c r="G46" s="123"/>
      <c r="H46" s="123"/>
      <c r="I46" s="35"/>
      <c r="J46" s="117"/>
    </row>
    <row r="47" spans="2:13">
      <c r="B47" s="103"/>
      <c r="C47" s="105"/>
      <c r="D47" s="106"/>
      <c r="E47" s="104"/>
      <c r="F47" s="14"/>
      <c r="G47" s="44"/>
      <c r="H47" s="46"/>
      <c r="I47" s="35"/>
      <c r="J47" s="63"/>
    </row>
    <row r="48" spans="2:13">
      <c r="B48" s="103"/>
      <c r="C48" s="105"/>
      <c r="D48" s="106"/>
      <c r="E48" s="104"/>
      <c r="F48" s="14"/>
      <c r="G48" s="44"/>
      <c r="H48" s="46"/>
      <c r="I48" s="35"/>
    </row>
    <row r="49" spans="2:8">
      <c r="B49" s="102"/>
      <c r="C49" s="102"/>
      <c r="D49" s="102"/>
      <c r="E49" s="102"/>
      <c r="G49" s="5"/>
    </row>
    <row r="50" spans="2:8">
      <c r="C50" s="210"/>
      <c r="D50" s="210"/>
      <c r="H50" s="38"/>
    </row>
    <row r="51" spans="2:8">
      <c r="C51" s="207" t="s">
        <v>145</v>
      </c>
      <c r="D51" s="207"/>
      <c r="H51" s="184" t="s">
        <v>146</v>
      </c>
    </row>
    <row r="52" spans="2:8">
      <c r="C52" s="207" t="s">
        <v>88</v>
      </c>
      <c r="D52" s="207"/>
      <c r="H52" s="8" t="s">
        <v>150</v>
      </c>
    </row>
  </sheetData>
  <mergeCells count="11">
    <mergeCell ref="C51:D51"/>
    <mergeCell ref="C52:D52"/>
    <mergeCell ref="B1:J1"/>
    <mergeCell ref="B2:J2"/>
    <mergeCell ref="B8:E8"/>
    <mergeCell ref="G8:J8"/>
    <mergeCell ref="C50:D50"/>
    <mergeCell ref="C5:H5"/>
    <mergeCell ref="C4:H4"/>
    <mergeCell ref="C43:D43"/>
    <mergeCell ref="H43:I43"/>
  </mergeCells>
  <printOptions horizontalCentered="1"/>
  <pageMargins left="0.31496062992125984" right="0.31496062992125984" top="0.35433070866141736" bottom="0.35433070866141736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62"/>
  <sheetViews>
    <sheetView topLeftCell="B1" zoomScaleNormal="100" workbookViewId="0">
      <selection activeCell="I22" sqref="I22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208" t="s">
        <v>90</v>
      </c>
      <c r="C2" s="208"/>
      <c r="D2" s="208"/>
      <c r="E2" s="208"/>
      <c r="F2" s="208"/>
      <c r="G2" s="208"/>
      <c r="H2" s="208"/>
      <c r="I2" s="208"/>
      <c r="J2" s="208"/>
    </row>
    <row r="3" spans="2:11">
      <c r="B3" s="208" t="s">
        <v>144</v>
      </c>
      <c r="C3" s="208"/>
      <c r="D3" s="208"/>
      <c r="E3" s="208"/>
      <c r="F3" s="208"/>
      <c r="G3" s="208"/>
      <c r="H3" s="208"/>
      <c r="I3" s="208"/>
      <c r="J3" s="208"/>
      <c r="K3" s="114"/>
    </row>
    <row r="4" spans="2:11">
      <c r="B4" s="191"/>
      <c r="C4" s="212" t="s">
        <v>163</v>
      </c>
      <c r="D4" s="212"/>
      <c r="E4" s="212"/>
      <c r="F4" s="212"/>
      <c r="G4" s="212"/>
      <c r="H4" s="212"/>
      <c r="I4" s="212"/>
      <c r="J4" s="191"/>
    </row>
    <row r="5" spans="2:11">
      <c r="B5" s="47"/>
      <c r="C5" s="120" t="s">
        <v>71</v>
      </c>
      <c r="D5" s="47"/>
      <c r="E5" s="122"/>
      <c r="F5" s="47"/>
      <c r="G5" s="47"/>
      <c r="H5" s="47"/>
      <c r="I5" s="47"/>
      <c r="J5" s="47"/>
    </row>
    <row r="6" spans="2:11">
      <c r="B6" s="1"/>
      <c r="C6" s="1"/>
      <c r="D6" s="1"/>
      <c r="E6" s="1"/>
      <c r="F6" s="1"/>
      <c r="G6" s="1"/>
      <c r="H6" s="1"/>
      <c r="I6" s="1"/>
      <c r="J6" s="1"/>
    </row>
    <row r="7" spans="2:11" s="125" customFormat="1">
      <c r="B7" s="1"/>
      <c r="C7" s="1"/>
      <c r="D7" s="1"/>
      <c r="E7" s="1"/>
      <c r="F7" s="1"/>
      <c r="G7" s="1"/>
      <c r="H7" s="1"/>
      <c r="I7" s="1"/>
      <c r="J7" s="1"/>
    </row>
    <row r="8" spans="2:11" ht="16.5">
      <c r="B8" s="209" t="s">
        <v>11</v>
      </c>
      <c r="C8" s="209"/>
      <c r="D8" s="209"/>
      <c r="E8" s="209"/>
      <c r="F8" s="15"/>
      <c r="G8" s="209" t="s">
        <v>149</v>
      </c>
      <c r="H8" s="209"/>
      <c r="I8" s="209"/>
      <c r="J8" s="209"/>
    </row>
    <row r="9" spans="2:11">
      <c r="B9" s="214" t="s">
        <v>79</v>
      </c>
      <c r="C9" s="214" t="s">
        <v>0</v>
      </c>
      <c r="D9" s="214" t="s">
        <v>3</v>
      </c>
      <c r="E9" s="65" t="s">
        <v>1</v>
      </c>
      <c r="F9" s="15"/>
      <c r="G9" s="214" t="s">
        <v>79</v>
      </c>
      <c r="H9" s="214" t="s">
        <v>0</v>
      </c>
      <c r="I9" s="214" t="s">
        <v>3</v>
      </c>
      <c r="J9" s="65" t="s">
        <v>1</v>
      </c>
    </row>
    <row r="10" spans="2:11" ht="15.75" thickBot="1">
      <c r="B10" s="215"/>
      <c r="C10" s="215"/>
      <c r="D10" s="215"/>
      <c r="E10" s="66" t="s">
        <v>2</v>
      </c>
      <c r="F10" s="15"/>
      <c r="G10" s="215"/>
      <c r="H10" s="215"/>
      <c r="I10" s="215"/>
      <c r="J10" s="66" t="s">
        <v>2</v>
      </c>
    </row>
    <row r="11" spans="2:11" ht="15.75" thickTop="1">
      <c r="B11" s="2"/>
      <c r="C11" s="1"/>
      <c r="D11" s="3"/>
      <c r="E11" s="3"/>
      <c r="F11" s="15"/>
      <c r="G11" s="1"/>
      <c r="H11" s="1"/>
      <c r="I11" s="1"/>
      <c r="J11" s="1"/>
    </row>
    <row r="12" spans="2:11">
      <c r="B12" s="89">
        <v>833</v>
      </c>
      <c r="C12" s="90" t="s">
        <v>9</v>
      </c>
      <c r="D12" s="91"/>
      <c r="E12" s="85">
        <f>D13+D18+D21</f>
        <v>83789.710000000006</v>
      </c>
      <c r="F12" s="15"/>
      <c r="G12" s="89">
        <v>856</v>
      </c>
      <c r="H12" s="90" t="s">
        <v>15</v>
      </c>
      <c r="I12" s="92"/>
      <c r="J12" s="93">
        <f>+I14</f>
        <v>38855.29</v>
      </c>
    </row>
    <row r="13" spans="2:11">
      <c r="B13" s="39">
        <v>83301</v>
      </c>
      <c r="C13" s="50" t="s">
        <v>99</v>
      </c>
      <c r="D13" s="97">
        <v>75692.41</v>
      </c>
      <c r="E13" s="42"/>
      <c r="F13" s="14"/>
      <c r="G13" s="39">
        <v>85605</v>
      </c>
      <c r="H13" s="50" t="s">
        <v>80</v>
      </c>
      <c r="I13" s="97">
        <v>38855.29</v>
      </c>
      <c r="J13" s="42"/>
    </row>
    <row r="14" spans="2:11">
      <c r="B14" s="39">
        <v>83301001</v>
      </c>
      <c r="C14" s="50" t="s">
        <v>13</v>
      </c>
      <c r="D14" s="51">
        <v>52862.41</v>
      </c>
      <c r="E14" s="42"/>
      <c r="F14" s="14"/>
      <c r="G14" s="2">
        <v>85605896</v>
      </c>
      <c r="H14" s="1" t="s">
        <v>16</v>
      </c>
      <c r="I14" s="98">
        <v>38855.29</v>
      </c>
      <c r="J14" s="42"/>
    </row>
    <row r="15" spans="2:11" s="125" customFormat="1">
      <c r="B15" s="2">
        <v>83301005</v>
      </c>
      <c r="C15" s="1" t="s">
        <v>100</v>
      </c>
      <c r="D15" s="10">
        <v>22830</v>
      </c>
      <c r="E15" s="42"/>
      <c r="F15" s="14"/>
      <c r="G15" s="2"/>
      <c r="H15" s="1"/>
      <c r="I15" s="110"/>
      <c r="J15" s="42"/>
    </row>
    <row r="16" spans="2:11">
      <c r="B16" s="39">
        <v>83303</v>
      </c>
      <c r="C16" s="50" t="s">
        <v>12</v>
      </c>
      <c r="D16" s="97">
        <v>0</v>
      </c>
      <c r="E16" s="61"/>
      <c r="F16" s="15"/>
      <c r="G16" s="89">
        <v>858</v>
      </c>
      <c r="H16" s="90" t="s">
        <v>104</v>
      </c>
      <c r="I16" s="92"/>
      <c r="J16" s="93">
        <f>SUM(I18:I21)</f>
        <v>100643.45999999999</v>
      </c>
    </row>
    <row r="17" spans="2:13" s="125" customFormat="1">
      <c r="B17" s="39">
        <v>83303001</v>
      </c>
      <c r="C17" s="50" t="s">
        <v>13</v>
      </c>
      <c r="D17" s="51">
        <v>0</v>
      </c>
      <c r="E17" s="61"/>
      <c r="F17" s="15"/>
      <c r="G17" s="89"/>
      <c r="H17" s="90"/>
      <c r="I17" s="92"/>
      <c r="J17" s="93"/>
    </row>
    <row r="18" spans="2:13">
      <c r="B18" s="39">
        <v>83307</v>
      </c>
      <c r="C18" s="50" t="s">
        <v>81</v>
      </c>
      <c r="D18" s="97">
        <v>3997.14</v>
      </c>
      <c r="E18" s="25"/>
      <c r="F18" s="15"/>
      <c r="G18" s="2">
        <v>85801</v>
      </c>
      <c r="H18" s="1" t="s">
        <v>105</v>
      </c>
      <c r="I18" s="3">
        <v>46845</v>
      </c>
      <c r="J18" s="3"/>
      <c r="M18" s="109"/>
    </row>
    <row r="19" spans="2:13">
      <c r="B19" s="2">
        <v>83307001</v>
      </c>
      <c r="C19" s="1" t="s">
        <v>124</v>
      </c>
      <c r="D19" s="10">
        <v>3997.14</v>
      </c>
      <c r="E19" s="25"/>
      <c r="F19" s="15"/>
      <c r="G19" s="2">
        <v>85803</v>
      </c>
      <c r="H19" s="1" t="s">
        <v>118</v>
      </c>
      <c r="I19" s="3">
        <v>16632</v>
      </c>
      <c r="J19" s="3"/>
    </row>
    <row r="20" spans="2:13">
      <c r="B20" s="2">
        <v>83307002</v>
      </c>
      <c r="C20" s="1" t="s">
        <v>14</v>
      </c>
      <c r="D20" s="3">
        <v>0</v>
      </c>
      <c r="E20" s="42"/>
      <c r="F20" s="15"/>
      <c r="G20" s="2">
        <v>85805</v>
      </c>
      <c r="H20" s="1" t="s">
        <v>119</v>
      </c>
      <c r="I20" s="3">
        <v>15470</v>
      </c>
      <c r="J20" s="3"/>
    </row>
    <row r="21" spans="2:13">
      <c r="B21" s="39">
        <v>83309</v>
      </c>
      <c r="C21" s="50" t="s">
        <v>82</v>
      </c>
      <c r="D21" s="97">
        <v>4100.16</v>
      </c>
      <c r="E21" s="25"/>
      <c r="F21" s="15"/>
      <c r="G21" s="2">
        <v>85807</v>
      </c>
      <c r="H21" s="1" t="s">
        <v>106</v>
      </c>
      <c r="I21" s="3">
        <v>21696.46</v>
      </c>
      <c r="J21" s="3"/>
    </row>
    <row r="22" spans="2:13">
      <c r="B22" s="2">
        <v>83309001</v>
      </c>
      <c r="C22" s="1" t="s">
        <v>124</v>
      </c>
      <c r="D22" s="10">
        <v>4100.16</v>
      </c>
      <c r="E22" s="25"/>
      <c r="F22" s="15"/>
    </row>
    <row r="23" spans="2:13">
      <c r="B23" s="2"/>
      <c r="C23" s="1"/>
      <c r="D23" s="10"/>
      <c r="E23" s="42"/>
      <c r="F23" s="15"/>
      <c r="G23" s="89">
        <v>859</v>
      </c>
      <c r="H23" s="90" t="s">
        <v>160</v>
      </c>
      <c r="I23" s="92"/>
      <c r="J23" s="93">
        <f>SUM(I24:I27)</f>
        <v>713.17</v>
      </c>
    </row>
    <row r="24" spans="2:13" s="125" customFormat="1">
      <c r="B24" s="89">
        <v>834</v>
      </c>
      <c r="C24" s="90" t="s">
        <v>61</v>
      </c>
      <c r="D24" s="91"/>
      <c r="E24" s="93">
        <f>SUM(D25:D37)</f>
        <v>57264.26</v>
      </c>
      <c r="F24" s="15"/>
      <c r="G24" s="2">
        <v>85955</v>
      </c>
      <c r="H24" s="1" t="s">
        <v>161</v>
      </c>
      <c r="I24" s="3">
        <v>713.17</v>
      </c>
      <c r="J24" s="3"/>
    </row>
    <row r="25" spans="2:13">
      <c r="B25" s="2">
        <v>83401</v>
      </c>
      <c r="C25" s="1" t="s">
        <v>37</v>
      </c>
      <c r="D25" s="51">
        <v>1379.72</v>
      </c>
      <c r="E25" s="25"/>
      <c r="F25" s="15"/>
      <c r="G25" s="203"/>
      <c r="H25" s="204"/>
      <c r="I25" s="97"/>
      <c r="J25" s="205"/>
      <c r="K25" s="206"/>
    </row>
    <row r="26" spans="2:13">
      <c r="B26" s="2">
        <v>83405</v>
      </c>
      <c r="C26" s="1" t="s">
        <v>33</v>
      </c>
      <c r="D26" s="51">
        <v>1241.8800000000001</v>
      </c>
      <c r="E26" s="25"/>
      <c r="F26" s="15"/>
      <c r="G26" s="39"/>
      <c r="H26" s="50"/>
      <c r="I26" s="51"/>
      <c r="J26" s="51"/>
      <c r="K26" s="206"/>
    </row>
    <row r="27" spans="2:13" s="125" customFormat="1">
      <c r="B27" s="2">
        <v>83409</v>
      </c>
      <c r="C27" s="1" t="s">
        <v>38</v>
      </c>
      <c r="D27" s="51">
        <v>758.64</v>
      </c>
      <c r="E27" s="3"/>
      <c r="F27" s="15"/>
      <c r="G27" s="2"/>
      <c r="H27" s="1"/>
      <c r="I27" s="3"/>
      <c r="J27" s="3"/>
    </row>
    <row r="28" spans="2:13">
      <c r="B28" s="2">
        <v>83411</v>
      </c>
      <c r="C28" s="1" t="s">
        <v>120</v>
      </c>
      <c r="D28" s="51">
        <v>6.02</v>
      </c>
      <c r="E28" s="3"/>
      <c r="F28" s="15"/>
      <c r="G28" s="2"/>
      <c r="H28" s="1"/>
      <c r="I28" s="3"/>
      <c r="J28" s="3"/>
    </row>
    <row r="29" spans="2:13">
      <c r="B29" s="2">
        <v>83413</v>
      </c>
      <c r="C29" s="1" t="s">
        <v>32</v>
      </c>
      <c r="D29" s="51">
        <v>2059.5700000000002</v>
      </c>
      <c r="E29" s="3"/>
      <c r="F29" s="15"/>
      <c r="G29" s="2"/>
      <c r="H29" s="1"/>
      <c r="I29" s="3"/>
      <c r="J29" s="3"/>
    </row>
    <row r="30" spans="2:13">
      <c r="B30" s="2">
        <v>83415</v>
      </c>
      <c r="C30" s="1" t="s">
        <v>39</v>
      </c>
      <c r="D30" s="110">
        <v>460.23</v>
      </c>
      <c r="E30" s="3"/>
      <c r="F30" s="15"/>
      <c r="G30" s="2"/>
      <c r="H30" s="1"/>
      <c r="I30" s="3"/>
      <c r="J30" s="3"/>
      <c r="L30" s="109"/>
    </row>
    <row r="31" spans="2:13">
      <c r="B31" s="2">
        <v>83417</v>
      </c>
      <c r="C31" s="1" t="s">
        <v>66</v>
      </c>
      <c r="D31" s="110">
        <v>2487.16</v>
      </c>
      <c r="E31" s="3"/>
      <c r="F31" s="15"/>
      <c r="G31" s="2"/>
      <c r="H31" s="1"/>
      <c r="I31" s="3"/>
      <c r="J31" s="3"/>
    </row>
    <row r="32" spans="2:13">
      <c r="B32" s="2">
        <v>83419</v>
      </c>
      <c r="C32" s="1" t="s">
        <v>40</v>
      </c>
      <c r="D32" s="110">
        <v>135</v>
      </c>
      <c r="E32" s="3"/>
      <c r="F32" s="15"/>
      <c r="G32" s="2"/>
      <c r="H32" s="1"/>
      <c r="I32" s="3"/>
      <c r="J32" s="3"/>
      <c r="L32" s="109"/>
    </row>
    <row r="33" spans="2:10">
      <c r="B33" s="2">
        <v>83421</v>
      </c>
      <c r="C33" s="1" t="s">
        <v>34</v>
      </c>
      <c r="D33" s="110">
        <v>13352.25</v>
      </c>
      <c r="E33" s="3"/>
      <c r="F33" s="15"/>
      <c r="G33" s="2"/>
      <c r="H33" s="1"/>
      <c r="I33" s="3"/>
      <c r="J33" s="3"/>
    </row>
    <row r="34" spans="2:10">
      <c r="B34" s="2">
        <v>83423</v>
      </c>
      <c r="C34" s="1" t="s">
        <v>41</v>
      </c>
      <c r="D34" s="110">
        <v>25100.959999999999</v>
      </c>
      <c r="E34" s="3"/>
      <c r="F34" s="15"/>
      <c r="G34" s="2"/>
      <c r="H34" s="1"/>
      <c r="I34" s="3"/>
      <c r="J34" s="3"/>
    </row>
    <row r="35" spans="2:10">
      <c r="B35" s="2">
        <v>83425</v>
      </c>
      <c r="C35" s="1" t="s">
        <v>83</v>
      </c>
      <c r="D35" s="110">
        <v>4650</v>
      </c>
      <c r="E35" s="3"/>
      <c r="F35" s="15"/>
      <c r="G35" s="2"/>
      <c r="H35" s="1"/>
      <c r="I35" s="3"/>
      <c r="J35" s="3"/>
    </row>
    <row r="36" spans="2:10">
      <c r="B36" s="2">
        <v>83427</v>
      </c>
      <c r="C36" s="1" t="s">
        <v>58</v>
      </c>
      <c r="D36" s="110">
        <v>3.8</v>
      </c>
      <c r="E36" s="3"/>
      <c r="F36" s="15"/>
      <c r="G36" s="2"/>
      <c r="H36" s="1"/>
      <c r="I36" s="3"/>
      <c r="J36" s="3"/>
    </row>
    <row r="37" spans="2:10">
      <c r="B37" s="2">
        <v>83429</v>
      </c>
      <c r="C37" s="1" t="s">
        <v>87</v>
      </c>
      <c r="D37" s="98">
        <v>5629.03</v>
      </c>
      <c r="E37" s="3"/>
      <c r="F37" s="15"/>
      <c r="G37" s="2"/>
      <c r="H37" s="1"/>
      <c r="I37" s="3"/>
      <c r="J37" s="3"/>
    </row>
    <row r="38" spans="2:10">
      <c r="E38" s="3"/>
      <c r="F38" s="15"/>
      <c r="G38" s="2"/>
      <c r="H38" s="1"/>
      <c r="I38" s="3"/>
      <c r="J38" s="3"/>
    </row>
    <row r="39" spans="2:10">
      <c r="B39" s="89">
        <v>836</v>
      </c>
      <c r="C39" s="90" t="s">
        <v>27</v>
      </c>
      <c r="D39" s="91"/>
      <c r="E39" s="87">
        <f>SUM(D40:D40)</f>
        <v>971.88</v>
      </c>
      <c r="F39" s="15"/>
      <c r="G39" s="2"/>
      <c r="H39" s="1"/>
      <c r="I39" s="3"/>
      <c r="J39" s="3"/>
    </row>
    <row r="40" spans="2:10">
      <c r="B40" s="2">
        <v>83601</v>
      </c>
      <c r="C40" s="1" t="s">
        <v>64</v>
      </c>
      <c r="D40" s="10">
        <v>971.88</v>
      </c>
      <c r="E40" s="25"/>
      <c r="F40" s="15"/>
      <c r="G40" s="2"/>
      <c r="H40" s="1"/>
      <c r="I40" s="3"/>
      <c r="J40" s="3"/>
    </row>
    <row r="41" spans="2:10">
      <c r="B41" s="2"/>
      <c r="C41" s="1"/>
      <c r="D41" s="10"/>
      <c r="E41" s="25"/>
      <c r="F41" s="15"/>
      <c r="G41" s="2"/>
      <c r="H41" s="1"/>
      <c r="I41" s="3"/>
      <c r="J41" s="3"/>
    </row>
    <row r="42" spans="2:10">
      <c r="B42" s="89">
        <v>839</v>
      </c>
      <c r="C42" s="90" t="s">
        <v>102</v>
      </c>
      <c r="D42" s="91"/>
      <c r="E42" s="93">
        <f>SUM(D43:D45)</f>
        <v>158.88999999999999</v>
      </c>
      <c r="F42" s="15"/>
      <c r="G42" s="2"/>
      <c r="H42" s="1"/>
      <c r="I42" s="3"/>
      <c r="J42" s="3"/>
    </row>
    <row r="43" spans="2:10">
      <c r="B43" s="2">
        <v>83955</v>
      </c>
      <c r="C43" s="1" t="s">
        <v>103</v>
      </c>
      <c r="D43" s="51">
        <v>158.88999999999999</v>
      </c>
      <c r="E43" s="115"/>
      <c r="F43" s="15"/>
      <c r="G43" s="2"/>
      <c r="H43" s="1"/>
      <c r="I43" s="3"/>
      <c r="J43" s="3"/>
    </row>
    <row r="44" spans="2:10">
      <c r="B44" s="2"/>
      <c r="C44" s="1"/>
      <c r="D44" s="51"/>
      <c r="E44" s="115"/>
      <c r="F44" s="15"/>
      <c r="G44" s="2"/>
      <c r="H44" s="1"/>
      <c r="I44" s="3"/>
      <c r="J44" s="3"/>
    </row>
    <row r="45" spans="2:10">
      <c r="B45" s="2"/>
      <c r="C45" s="1" t="s">
        <v>43</v>
      </c>
      <c r="D45" s="30"/>
      <c r="E45" s="30">
        <v>-1972.82</v>
      </c>
      <c r="F45" s="15"/>
      <c r="G45" s="2"/>
      <c r="H45" s="1"/>
      <c r="I45" s="3"/>
      <c r="J45" s="3"/>
    </row>
    <row r="46" spans="2:10">
      <c r="B46" s="2"/>
      <c r="C46" s="1"/>
      <c r="D46" s="3"/>
      <c r="E46" s="1"/>
      <c r="F46" s="15"/>
      <c r="G46" s="2"/>
      <c r="H46" s="1"/>
      <c r="I46" s="3"/>
      <c r="J46" s="3"/>
    </row>
    <row r="47" spans="2:10">
      <c r="B47" s="2"/>
      <c r="C47" s="213" t="s">
        <v>59</v>
      </c>
      <c r="D47" s="213"/>
      <c r="E47" s="67">
        <f>SUM(E12:E46)</f>
        <v>140211.92000000001</v>
      </c>
      <c r="F47" s="3"/>
      <c r="G47" s="1"/>
      <c r="H47" s="213" t="s">
        <v>60</v>
      </c>
      <c r="I47" s="213"/>
      <c r="J47" s="67">
        <f>J23+J16+J12</f>
        <v>140211.91999999998</v>
      </c>
    </row>
    <row r="48" spans="2:10">
      <c r="H48" s="13"/>
      <c r="I48" s="3"/>
      <c r="J48" s="3"/>
    </row>
    <row r="49" spans="2:10">
      <c r="B49" s="216"/>
      <c r="C49" s="216"/>
      <c r="D49" s="216"/>
      <c r="E49" s="216"/>
      <c r="F49" s="216"/>
      <c r="G49" s="216"/>
      <c r="H49" s="216"/>
    </row>
    <row r="50" spans="2:10">
      <c r="B50" s="112"/>
      <c r="C50" s="112"/>
      <c r="D50" s="112"/>
      <c r="E50" s="112"/>
      <c r="F50" s="112"/>
      <c r="G50" s="112"/>
      <c r="H50" s="112"/>
      <c r="I50" s="108"/>
      <c r="J50" s="107"/>
    </row>
    <row r="51" spans="2:10">
      <c r="B51" s="11"/>
      <c r="C51" s="11"/>
      <c r="D51" s="12"/>
      <c r="E51" s="107"/>
      <c r="G51" s="5"/>
      <c r="I51" s="63"/>
      <c r="J51" s="63"/>
    </row>
    <row r="52" spans="2:10">
      <c r="C52" s="210"/>
      <c r="D52" s="210"/>
      <c r="E52" s="107"/>
      <c r="H52" s="38"/>
      <c r="I52" s="38"/>
      <c r="J52" s="38"/>
    </row>
    <row r="53" spans="2:10">
      <c r="C53" s="207" t="s">
        <v>145</v>
      </c>
      <c r="D53" s="207"/>
      <c r="H53" s="217" t="s">
        <v>146</v>
      </c>
      <c r="I53" s="217"/>
      <c r="J53" s="217"/>
    </row>
    <row r="54" spans="2:10">
      <c r="C54" s="207" t="s">
        <v>88</v>
      </c>
      <c r="D54" s="207"/>
      <c r="H54" s="207" t="s">
        <v>150</v>
      </c>
      <c r="I54" s="207"/>
      <c r="J54" s="207"/>
    </row>
    <row r="57" spans="2:10">
      <c r="C57" t="s">
        <v>71</v>
      </c>
    </row>
    <row r="59" spans="2:10">
      <c r="E59" s="107"/>
    </row>
    <row r="61" spans="2:10">
      <c r="E61" s="63"/>
    </row>
    <row r="62" spans="2:10">
      <c r="E62" s="63"/>
    </row>
  </sheetData>
  <mergeCells count="19">
    <mergeCell ref="C53:D53"/>
    <mergeCell ref="C54:D54"/>
    <mergeCell ref="H47:I47"/>
    <mergeCell ref="H53:J53"/>
    <mergeCell ref="H54:J54"/>
    <mergeCell ref="B2:J2"/>
    <mergeCell ref="B8:E8"/>
    <mergeCell ref="G8:J8"/>
    <mergeCell ref="C52:D52"/>
    <mergeCell ref="C4:I4"/>
    <mergeCell ref="I9:I10"/>
    <mergeCell ref="H9:H10"/>
    <mergeCell ref="G9:G10"/>
    <mergeCell ref="D9:D10"/>
    <mergeCell ref="C9:C10"/>
    <mergeCell ref="B9:B10"/>
    <mergeCell ref="C47:D47"/>
    <mergeCell ref="B49:H49"/>
    <mergeCell ref="B3:J3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headerFooter>
    <oddFooter>&amp;C&amp;D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4"/>
  <sheetViews>
    <sheetView topLeftCell="A16" zoomScaleNormal="100" workbookViewId="0">
      <selection activeCell="D33" sqref="D33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25" customFormat="1"/>
    <row r="4" spans="2:5" s="125" customFormat="1"/>
    <row r="5" spans="2:5" s="125" customFormat="1"/>
    <row r="6" spans="2:5" s="125" customFormat="1"/>
    <row r="7" spans="2:5" s="125" customFormat="1"/>
    <row r="8" spans="2:5">
      <c r="B8" s="219" t="s">
        <v>89</v>
      </c>
      <c r="C8" s="219"/>
      <c r="D8" s="219"/>
      <c r="E8" s="219"/>
    </row>
    <row r="9" spans="2:5">
      <c r="B9" s="220" t="s">
        <v>151</v>
      </c>
      <c r="C9" s="220"/>
      <c r="D9" s="220"/>
      <c r="E9" s="220"/>
    </row>
    <row r="10" spans="2:5">
      <c r="B10" s="218" t="s">
        <v>164</v>
      </c>
      <c r="C10" s="218"/>
      <c r="D10" s="218"/>
      <c r="E10" s="218"/>
    </row>
    <row r="11" spans="2:5">
      <c r="B11" s="218" t="s">
        <v>47</v>
      </c>
      <c r="C11" s="218"/>
      <c r="D11" s="218"/>
      <c r="E11" s="218"/>
    </row>
    <row r="12" spans="2:5">
      <c r="B12" s="53"/>
      <c r="C12" s="53"/>
      <c r="D12" s="53"/>
      <c r="E12" s="53"/>
    </row>
    <row r="14" spans="2:5">
      <c r="B14" s="77" t="s">
        <v>48</v>
      </c>
      <c r="C14" s="68" t="s">
        <v>30</v>
      </c>
      <c r="D14" s="99" t="s">
        <v>49</v>
      </c>
      <c r="E14" s="52"/>
    </row>
    <row r="15" spans="2:5">
      <c r="B15" s="16"/>
      <c r="C15" s="17"/>
      <c r="D15" s="17"/>
      <c r="E15" s="19"/>
    </row>
    <row r="16" spans="2:5" ht="17.25">
      <c r="B16" s="21" t="s">
        <v>50</v>
      </c>
      <c r="C16" s="55">
        <v>258898.92</v>
      </c>
      <c r="D16" s="55">
        <v>258898.92</v>
      </c>
      <c r="E16" s="19"/>
    </row>
    <row r="17" spans="2:9">
      <c r="B17" s="21"/>
      <c r="C17" s="17"/>
      <c r="D17" s="17"/>
      <c r="E17" s="19"/>
    </row>
    <row r="18" spans="2:9">
      <c r="B18" s="16" t="s">
        <v>51</v>
      </c>
      <c r="C18" s="49">
        <v>258989.92</v>
      </c>
      <c r="D18" s="49">
        <v>258898.92</v>
      </c>
      <c r="E18" s="19"/>
    </row>
    <row r="19" spans="2:9">
      <c r="B19" s="16"/>
      <c r="C19" s="49"/>
      <c r="D19" s="49"/>
      <c r="E19" s="19"/>
    </row>
    <row r="20" spans="2:9">
      <c r="B20" s="16"/>
      <c r="C20" s="49"/>
      <c r="D20" s="49"/>
      <c r="E20" s="19"/>
    </row>
    <row r="21" spans="2:9" ht="17.25">
      <c r="B21" s="21" t="s">
        <v>52</v>
      </c>
      <c r="C21" s="55">
        <f>C23-C25</f>
        <v>-4880.5200000000041</v>
      </c>
      <c r="D21" s="55">
        <f>D23-D25</f>
        <v>2402.1900000000023</v>
      </c>
      <c r="E21" s="19"/>
      <c r="F21" s="118"/>
    </row>
    <row r="22" spans="2:9">
      <c r="B22" s="16"/>
      <c r="C22" s="49"/>
      <c r="D22" s="49"/>
      <c r="E22" s="19"/>
    </row>
    <row r="23" spans="2:9">
      <c r="B23" s="16" t="s">
        <v>53</v>
      </c>
      <c r="C23" s="49">
        <v>117283.97</v>
      </c>
      <c r="D23" s="49">
        <v>84697.21</v>
      </c>
      <c r="E23" s="19"/>
      <c r="G23" s="61"/>
      <c r="I23" s="63"/>
    </row>
    <row r="24" spans="2:9">
      <c r="B24" s="16" t="s">
        <v>54</v>
      </c>
      <c r="C24" s="49"/>
      <c r="D24" s="49"/>
      <c r="E24" s="19"/>
    </row>
    <row r="25" spans="2:9">
      <c r="B25" s="16" t="s">
        <v>55</v>
      </c>
      <c r="C25" s="49">
        <v>122164.49</v>
      </c>
      <c r="D25" s="49">
        <v>82295.02</v>
      </c>
      <c r="E25" s="19"/>
      <c r="G25" s="61"/>
      <c r="I25" s="63"/>
    </row>
    <row r="26" spans="2:9">
      <c r="B26" s="16"/>
      <c r="C26" s="49"/>
      <c r="D26" s="49"/>
      <c r="E26" s="19"/>
      <c r="I26" s="63"/>
    </row>
    <row r="27" spans="2:9">
      <c r="B27" s="16"/>
      <c r="C27" s="49"/>
      <c r="D27" s="49"/>
      <c r="E27" s="19"/>
    </row>
    <row r="28" spans="2:9" ht="17.25">
      <c r="B28" s="21" t="s">
        <v>52</v>
      </c>
      <c r="C28" s="55">
        <f>+C30-C32</f>
        <v>4242.88</v>
      </c>
      <c r="D28" s="55">
        <f>D30-D32</f>
        <v>2436.85</v>
      </c>
      <c r="E28" s="19"/>
    </row>
    <row r="29" spans="2:9">
      <c r="B29" s="16"/>
      <c r="C29" s="49"/>
      <c r="D29" s="49"/>
      <c r="E29" s="19"/>
    </row>
    <row r="30" spans="2:9">
      <c r="B30" s="16" t="s">
        <v>56</v>
      </c>
      <c r="C30" s="49">
        <v>6333.64</v>
      </c>
      <c r="D30" s="49">
        <v>4599.66</v>
      </c>
      <c r="E30" s="19"/>
    </row>
    <row r="31" spans="2:9">
      <c r="B31" s="16" t="s">
        <v>54</v>
      </c>
      <c r="C31" s="49"/>
      <c r="D31" s="49"/>
      <c r="E31" s="19"/>
    </row>
    <row r="32" spans="2:9">
      <c r="B32" s="16" t="s">
        <v>57</v>
      </c>
      <c r="C32" s="49">
        <v>2090.7600000000002</v>
      </c>
      <c r="D32" s="49">
        <v>2162.81</v>
      </c>
      <c r="E32" s="19"/>
    </row>
    <row r="33" spans="2:5">
      <c r="B33" s="40"/>
      <c r="C33" s="56"/>
      <c r="D33" s="56"/>
      <c r="E33" s="57"/>
    </row>
    <row r="34" spans="2:5">
      <c r="B34" s="16"/>
      <c r="C34" s="49"/>
      <c r="D34" s="49"/>
      <c r="E34" s="19"/>
    </row>
    <row r="35" spans="2:5">
      <c r="B35" s="16"/>
      <c r="C35" s="49"/>
      <c r="D35" s="49"/>
      <c r="E35" s="19"/>
    </row>
    <row r="36" spans="2:5">
      <c r="B36" s="77" t="s">
        <v>157</v>
      </c>
      <c r="C36" s="100">
        <f>+C16+C21+C28</f>
        <v>258261.28000000003</v>
      </c>
      <c r="D36" s="100">
        <f>+D16+D21+D28</f>
        <v>263737.96000000002</v>
      </c>
      <c r="E36" s="58"/>
    </row>
    <row r="37" spans="2:5">
      <c r="B37" s="16"/>
      <c r="C37" s="17"/>
      <c r="D37" s="17"/>
      <c r="E37" s="19"/>
    </row>
    <row r="38" spans="2:5">
      <c r="B38" s="16"/>
      <c r="C38" s="17"/>
      <c r="D38" s="17"/>
      <c r="E38" s="19"/>
    </row>
    <row r="39" spans="2:5">
      <c r="B39" s="16"/>
      <c r="C39" s="17"/>
      <c r="D39" s="17"/>
      <c r="E39" s="19"/>
    </row>
    <row r="40" spans="2:5">
      <c r="B40" s="16"/>
      <c r="C40" s="17"/>
      <c r="D40" s="17"/>
      <c r="E40" s="19"/>
    </row>
    <row r="41" spans="2:5">
      <c r="B41" s="16"/>
      <c r="C41" s="17"/>
      <c r="D41" s="17"/>
      <c r="E41" s="20"/>
    </row>
    <row r="42" spans="2:5">
      <c r="B42" s="16" t="s">
        <v>109</v>
      </c>
      <c r="C42" s="59"/>
      <c r="D42" s="59"/>
      <c r="E42" s="16"/>
    </row>
    <row r="43" spans="2:5">
      <c r="B43" s="188" t="s">
        <v>145</v>
      </c>
      <c r="C43" s="221" t="s">
        <v>146</v>
      </c>
      <c r="D43" s="221"/>
      <c r="E43" s="16"/>
    </row>
    <row r="44" spans="2:5">
      <c r="B44" s="189" t="s">
        <v>88</v>
      </c>
      <c r="C44" s="207" t="s">
        <v>150</v>
      </c>
      <c r="D44" s="207"/>
    </row>
  </sheetData>
  <mergeCells count="6">
    <mergeCell ref="C44:D44"/>
    <mergeCell ref="B8:E8"/>
    <mergeCell ref="B9:E9"/>
    <mergeCell ref="B10:E10"/>
    <mergeCell ref="B11:E11"/>
    <mergeCell ref="C43:D43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L35"/>
  <sheetViews>
    <sheetView tabSelected="1" topLeftCell="B1" workbookViewId="0">
      <selection activeCell="K42" sqref="K42"/>
    </sheetView>
  </sheetViews>
  <sheetFormatPr baseColWidth="10" defaultColWidth="11.42578125" defaultRowHeight="15"/>
  <cols>
    <col min="1" max="1" width="2.7109375" customWidth="1"/>
    <col min="2" max="2" width="23.85546875" customWidth="1"/>
    <col min="3" max="3" width="13.5703125" customWidth="1"/>
    <col min="4" max="4" width="10.5703125" customWidth="1"/>
    <col min="5" max="5" width="5.85546875" customWidth="1"/>
    <col min="6" max="6" width="1.28515625" customWidth="1"/>
    <col min="7" max="7" width="26.28515625" customWidth="1"/>
    <col min="8" max="8" width="15.42578125" customWidth="1"/>
    <col min="9" max="9" width="10.5703125" customWidth="1"/>
    <col min="10" max="10" width="6.85546875" customWidth="1"/>
  </cols>
  <sheetData>
    <row r="2" spans="2:10" s="125" customFormat="1"/>
    <row r="3" spans="2:10" s="125" customFormat="1"/>
    <row r="4" spans="2:10" s="125" customFormat="1"/>
    <row r="5" spans="2:10" s="125" customFormat="1"/>
    <row r="6" spans="2:10">
      <c r="B6" s="224" t="s">
        <v>90</v>
      </c>
      <c r="C6" s="224"/>
      <c r="D6" s="224"/>
      <c r="E6" s="224"/>
      <c r="F6" s="224"/>
      <c r="G6" s="224"/>
      <c r="H6" s="224"/>
      <c r="I6" s="224"/>
      <c r="J6" s="224"/>
    </row>
    <row r="7" spans="2:10" s="125" customFormat="1">
      <c r="B7" s="224" t="s">
        <v>156</v>
      </c>
      <c r="C7" s="224"/>
      <c r="D7" s="224"/>
      <c r="E7" s="224"/>
      <c r="F7" s="224"/>
      <c r="G7" s="224"/>
      <c r="H7" s="224"/>
      <c r="I7" s="224"/>
      <c r="J7" s="224"/>
    </row>
    <row r="8" spans="2:10">
      <c r="B8" s="207" t="s">
        <v>165</v>
      </c>
      <c r="C8" s="207"/>
      <c r="D8" s="207"/>
      <c r="E8" s="207"/>
      <c r="F8" s="207"/>
      <c r="G8" s="207"/>
      <c r="H8" s="207"/>
      <c r="I8" s="207"/>
      <c r="J8" s="207"/>
    </row>
    <row r="9" spans="2:10">
      <c r="B9" s="207" t="s">
        <v>31</v>
      </c>
      <c r="C9" s="207"/>
      <c r="D9" s="207"/>
      <c r="E9" s="207"/>
      <c r="F9" s="207"/>
      <c r="G9" s="207"/>
      <c r="H9" s="207"/>
      <c r="I9" s="207"/>
      <c r="J9" s="207"/>
    </row>
    <row r="10" spans="2:10">
      <c r="C10" s="9"/>
      <c r="D10" s="9"/>
      <c r="E10" s="9"/>
      <c r="F10" s="9"/>
      <c r="G10" s="9"/>
      <c r="H10" s="9"/>
      <c r="I10" s="9"/>
      <c r="J10" s="9"/>
    </row>
    <row r="11" spans="2:10">
      <c r="B11" s="222" t="s">
        <v>17</v>
      </c>
      <c r="C11" s="222" t="s">
        <v>18</v>
      </c>
      <c r="D11" s="222" t="s">
        <v>19</v>
      </c>
      <c r="E11" s="222" t="s">
        <v>20</v>
      </c>
      <c r="G11" s="222" t="s">
        <v>21</v>
      </c>
      <c r="H11" s="69" t="s">
        <v>45</v>
      </c>
      <c r="I11" s="222" t="s">
        <v>19</v>
      </c>
      <c r="J11" s="222" t="s">
        <v>20</v>
      </c>
    </row>
    <row r="12" spans="2:10">
      <c r="B12" s="222"/>
      <c r="C12" s="222"/>
      <c r="D12" s="222"/>
      <c r="E12" s="222"/>
      <c r="F12" s="22"/>
      <c r="G12" s="222"/>
      <c r="H12" s="70" t="s">
        <v>18</v>
      </c>
      <c r="I12" s="222"/>
      <c r="J12" s="222"/>
    </row>
    <row r="13" spans="2:10">
      <c r="B13" s="16"/>
      <c r="C13" s="17"/>
      <c r="D13" s="17"/>
      <c r="E13" s="19"/>
      <c r="F13" s="19"/>
      <c r="G13" s="16"/>
      <c r="H13" s="17"/>
      <c r="I13" s="17"/>
      <c r="J13" s="19"/>
    </row>
    <row r="14" spans="2:10">
      <c r="B14" s="21" t="s">
        <v>22</v>
      </c>
      <c r="C14" s="17"/>
      <c r="D14" s="17"/>
      <c r="E14" s="19"/>
      <c r="F14" s="19"/>
      <c r="G14" s="21" t="s">
        <v>23</v>
      </c>
      <c r="H14" s="17"/>
      <c r="I14" s="17"/>
      <c r="J14" s="19"/>
    </row>
    <row r="15" spans="2:10">
      <c r="B15" s="16" t="s">
        <v>24</v>
      </c>
      <c r="C15" s="34">
        <v>168365</v>
      </c>
      <c r="D15" s="34">
        <v>0</v>
      </c>
      <c r="E15" s="26">
        <f>+D15/C15</f>
        <v>0</v>
      </c>
      <c r="F15" s="19"/>
      <c r="G15" s="16" t="s">
        <v>7</v>
      </c>
      <c r="H15" s="34">
        <v>351250</v>
      </c>
      <c r="I15" s="34">
        <v>83798.710000000006</v>
      </c>
      <c r="J15" s="19">
        <f>+I15/H15</f>
        <v>0.23857283985765126</v>
      </c>
    </row>
    <row r="16" spans="2:10">
      <c r="B16" s="16"/>
      <c r="C16" s="17" t="s">
        <v>71</v>
      </c>
      <c r="D16" s="17"/>
      <c r="E16" s="19"/>
      <c r="F16" s="19"/>
      <c r="G16" s="16" t="s">
        <v>44</v>
      </c>
      <c r="H16" s="34">
        <v>207135</v>
      </c>
      <c r="I16" s="34">
        <v>55823.7</v>
      </c>
      <c r="J16" s="19">
        <f>+I16/H16</f>
        <v>0.26950394670142658</v>
      </c>
    </row>
    <row r="17" spans="2:12">
      <c r="B17" s="16"/>
      <c r="C17" s="17"/>
      <c r="D17" s="17"/>
      <c r="E17" s="19"/>
      <c r="F17" s="19"/>
      <c r="G17" s="16" t="s">
        <v>27</v>
      </c>
      <c r="H17" s="34">
        <v>3630</v>
      </c>
      <c r="I17" s="34">
        <v>971.88</v>
      </c>
      <c r="J17" s="19">
        <f>+I17/H17</f>
        <v>0.26773553719008264</v>
      </c>
      <c r="K17" s="29"/>
    </row>
    <row r="18" spans="2:12">
      <c r="B18" s="16" t="s">
        <v>107</v>
      </c>
      <c r="C18" s="17">
        <v>259426</v>
      </c>
      <c r="D18" s="17">
        <v>63477</v>
      </c>
      <c r="E18" s="26">
        <f>+D18/C18</f>
        <v>0.24468249134627987</v>
      </c>
      <c r="F18" s="19"/>
      <c r="G18" s="16" t="s">
        <v>28</v>
      </c>
      <c r="H18" s="34">
        <v>2500</v>
      </c>
      <c r="I18" s="34">
        <v>0</v>
      </c>
      <c r="J18" s="19">
        <f>+I18/H18</f>
        <v>0</v>
      </c>
    </row>
    <row r="19" spans="2:12">
      <c r="B19" s="16"/>
      <c r="C19" s="17"/>
      <c r="D19" s="17"/>
      <c r="E19" s="19"/>
      <c r="F19" s="19"/>
      <c r="G19" s="16"/>
      <c r="I19" s="34"/>
    </row>
    <row r="20" spans="2:12">
      <c r="B20" s="16" t="s">
        <v>108</v>
      </c>
      <c r="C20" s="17">
        <v>136824</v>
      </c>
      <c r="D20" s="17">
        <v>37166.46</v>
      </c>
      <c r="E20" s="26">
        <f>+D20/C20</f>
        <v>0.27163699350991055</v>
      </c>
      <c r="F20" s="19"/>
      <c r="G20" s="16"/>
      <c r="H20" s="23"/>
      <c r="I20" s="23"/>
      <c r="J20" s="19"/>
    </row>
    <row r="21" spans="2:12">
      <c r="B21" s="16"/>
      <c r="C21" s="17"/>
      <c r="D21" s="17"/>
      <c r="E21" s="26"/>
      <c r="F21" s="19"/>
      <c r="G21" s="16"/>
      <c r="H21" s="23"/>
      <c r="I21" s="23"/>
      <c r="J21" s="19"/>
    </row>
    <row r="22" spans="2:12">
      <c r="B22" s="16" t="s">
        <v>125</v>
      </c>
      <c r="C22" s="17"/>
      <c r="D22" s="17"/>
      <c r="E22" s="26"/>
      <c r="F22" s="19"/>
      <c r="G22" s="16"/>
      <c r="H22" s="23"/>
      <c r="I22" s="23"/>
      <c r="J22" s="19"/>
    </row>
    <row r="23" spans="2:12">
      <c r="B23" s="16"/>
      <c r="C23" s="17"/>
      <c r="D23" s="17"/>
      <c r="E23" s="26"/>
      <c r="F23" s="19"/>
      <c r="G23" s="16"/>
      <c r="H23" s="23"/>
      <c r="I23" s="23"/>
      <c r="J23" s="19"/>
    </row>
    <row r="24" spans="2:12">
      <c r="B24" s="71" t="s">
        <v>29</v>
      </c>
      <c r="C24" s="72"/>
      <c r="D24" s="73">
        <f>SUM(D15:D23)</f>
        <v>100643.45999999999</v>
      </c>
      <c r="E24" s="74"/>
      <c r="F24" s="28"/>
      <c r="G24" s="71" t="s">
        <v>29</v>
      </c>
      <c r="H24" s="75"/>
      <c r="I24" s="75">
        <f>SUM(I15:I23)</f>
        <v>140594.29</v>
      </c>
      <c r="J24" s="76"/>
      <c r="L24" s="111"/>
    </row>
    <row r="25" spans="2:12">
      <c r="B25" s="16"/>
      <c r="C25" s="17"/>
      <c r="D25" s="17"/>
      <c r="E25" s="19"/>
      <c r="F25" s="19"/>
      <c r="G25" s="16"/>
      <c r="H25" s="23"/>
      <c r="I25" s="23"/>
      <c r="J25" s="19"/>
    </row>
    <row r="26" spans="2:12">
      <c r="B26" s="16" t="s">
        <v>85</v>
      </c>
      <c r="C26" s="17"/>
      <c r="D26" s="34"/>
      <c r="E26" s="26">
        <f>+D26/C28</f>
        <v>0</v>
      </c>
      <c r="F26" s="19"/>
      <c r="G26" s="16" t="s">
        <v>78</v>
      </c>
      <c r="H26" s="23"/>
      <c r="I26" s="34"/>
      <c r="J26" s="26">
        <f>+I26/H28</f>
        <v>0</v>
      </c>
    </row>
    <row r="27" spans="2:12">
      <c r="B27" s="16"/>
      <c r="C27" s="17"/>
      <c r="D27" s="17"/>
      <c r="E27" s="19"/>
      <c r="F27" s="19"/>
      <c r="G27" s="16"/>
      <c r="H27" s="23"/>
      <c r="I27" s="23"/>
      <c r="J27" s="19"/>
    </row>
    <row r="28" spans="2:12">
      <c r="B28" s="77" t="s">
        <v>25</v>
      </c>
      <c r="C28" s="78">
        <f>SUM(C15:C23)</f>
        <v>564615</v>
      </c>
      <c r="D28" s="78">
        <f>SUM(D24:D26)</f>
        <v>100643.45999999999</v>
      </c>
      <c r="E28" s="79">
        <v>9.2600000000000002E-2</v>
      </c>
      <c r="F28" s="19"/>
      <c r="G28" s="77" t="s">
        <v>26</v>
      </c>
      <c r="H28" s="78">
        <f>SUM(H15:H27)</f>
        <v>564515</v>
      </c>
      <c r="I28" s="78">
        <f>SUM(I24:I26)</f>
        <v>140594.29</v>
      </c>
      <c r="J28" s="80">
        <v>6.1499999999999999E-2</v>
      </c>
    </row>
    <row r="29" spans="2:12">
      <c r="B29" s="16"/>
      <c r="C29" s="17"/>
      <c r="D29" s="17"/>
      <c r="E29" s="19"/>
      <c r="F29" s="19"/>
      <c r="G29" s="16"/>
      <c r="H29" s="23"/>
      <c r="I29" s="23"/>
      <c r="J29" s="18"/>
    </row>
    <row r="30" spans="2:12">
      <c r="B30" s="16"/>
      <c r="C30" s="17"/>
      <c r="D30" s="17"/>
      <c r="E30" s="19"/>
      <c r="F30" s="19"/>
      <c r="G30" s="16"/>
      <c r="H30" s="23"/>
      <c r="I30" s="23"/>
      <c r="J30" s="16"/>
    </row>
    <row r="31" spans="2:12">
      <c r="B31" s="16"/>
      <c r="C31" s="17"/>
      <c r="D31" s="17"/>
      <c r="E31" s="16"/>
      <c r="F31" s="16"/>
      <c r="G31" s="16"/>
      <c r="H31" s="16"/>
      <c r="I31" s="16"/>
      <c r="J31" s="16"/>
    </row>
    <row r="32" spans="2:12">
      <c r="B32" s="16"/>
      <c r="C32" s="17"/>
      <c r="D32" s="17"/>
      <c r="E32" s="16"/>
      <c r="F32" s="16"/>
      <c r="G32" s="16"/>
      <c r="H32" s="16"/>
      <c r="I32" s="16"/>
      <c r="J32" s="16"/>
    </row>
    <row r="33" spans="2:10">
      <c r="B33" s="225"/>
      <c r="C33" s="225"/>
      <c r="D33" s="16"/>
      <c r="E33" s="16"/>
      <c r="F33" s="16"/>
      <c r="G33" s="16"/>
      <c r="H33" s="225"/>
      <c r="I33" s="225"/>
      <c r="J33" s="183"/>
    </row>
    <row r="34" spans="2:10">
      <c r="B34" s="207" t="s">
        <v>145</v>
      </c>
      <c r="C34" s="207"/>
      <c r="H34" s="223" t="s">
        <v>146</v>
      </c>
      <c r="I34" s="223"/>
      <c r="J34" s="223"/>
    </row>
    <row r="35" spans="2:10">
      <c r="B35" s="207" t="s">
        <v>88</v>
      </c>
      <c r="C35" s="207"/>
      <c r="H35" s="207" t="s">
        <v>150</v>
      </c>
      <c r="I35" s="207"/>
      <c r="J35" s="207"/>
    </row>
  </sheetData>
  <mergeCells count="17">
    <mergeCell ref="C11:C12"/>
    <mergeCell ref="B11:B12"/>
    <mergeCell ref="B9:J9"/>
    <mergeCell ref="H34:J34"/>
    <mergeCell ref="H35:J35"/>
    <mergeCell ref="B6:J6"/>
    <mergeCell ref="B7:J7"/>
    <mergeCell ref="B34:C34"/>
    <mergeCell ref="B35:C35"/>
    <mergeCell ref="B8:J8"/>
    <mergeCell ref="B33:C33"/>
    <mergeCell ref="H33:I33"/>
    <mergeCell ref="G11:G12"/>
    <mergeCell ref="I11:I12"/>
    <mergeCell ref="J11:J12"/>
    <mergeCell ref="E11:E12"/>
    <mergeCell ref="D11:D1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40"/>
  <sheetViews>
    <sheetView zoomScaleNormal="100" workbookViewId="0">
      <selection activeCell="G25" sqref="G25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125"/>
      <c r="L2" s="125"/>
    </row>
    <row r="3" spans="1:12">
      <c r="A3" s="236" t="s">
        <v>90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</row>
    <row r="4" spans="1:12">
      <c r="A4" s="240" t="s">
        <v>154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2">
      <c r="A5" s="126"/>
      <c r="B5" s="207"/>
      <c r="C5" s="207"/>
      <c r="D5" s="207"/>
      <c r="E5" s="207"/>
      <c r="F5" s="207"/>
      <c r="G5" s="207"/>
      <c r="H5" s="207"/>
      <c r="I5" s="207"/>
      <c r="J5" s="207"/>
      <c r="K5" s="125"/>
      <c r="L5" s="125"/>
    </row>
    <row r="6" spans="1:12" s="125" customFormat="1">
      <c r="A6" s="199"/>
      <c r="B6" s="198"/>
      <c r="C6" s="198"/>
      <c r="D6" s="198"/>
      <c r="E6" s="198"/>
      <c r="F6" s="198"/>
      <c r="G6" s="198"/>
      <c r="H6" s="198"/>
      <c r="I6" s="198"/>
      <c r="J6" s="198"/>
    </row>
    <row r="7" spans="1:12">
      <c r="A7" s="126"/>
      <c r="B7" s="211"/>
      <c r="C7" s="211"/>
      <c r="D7" s="211"/>
      <c r="E7" s="211"/>
      <c r="F7" s="211"/>
      <c r="G7" s="211"/>
      <c r="H7" s="211"/>
      <c r="I7" s="211"/>
      <c r="J7" s="211"/>
      <c r="K7" s="125"/>
      <c r="L7" s="125"/>
    </row>
    <row r="8" spans="1:12" ht="17.25" thickBot="1">
      <c r="A8" s="131" t="s">
        <v>166</v>
      </c>
      <c r="B8" s="131"/>
      <c r="C8" s="131"/>
      <c r="D8" s="131"/>
      <c r="E8" s="131"/>
      <c r="F8" s="131"/>
      <c r="G8" s="131"/>
      <c r="H8" s="131"/>
      <c r="I8" s="131"/>
      <c r="J8" s="131"/>
      <c r="K8" s="125"/>
      <c r="L8" s="125"/>
    </row>
    <row r="9" spans="1:12" ht="16.5" thickBot="1">
      <c r="A9" s="232" t="s">
        <v>79</v>
      </c>
      <c r="B9" s="232" t="s">
        <v>0</v>
      </c>
      <c r="C9" s="237" t="s">
        <v>138</v>
      </c>
      <c r="D9" s="238"/>
      <c r="E9" s="238"/>
      <c r="F9" s="238"/>
      <c r="G9" s="238"/>
      <c r="H9" s="238"/>
      <c r="I9" s="239"/>
      <c r="J9" s="229" t="s">
        <v>139</v>
      </c>
      <c r="K9" s="230"/>
      <c r="L9" s="231"/>
    </row>
    <row r="10" spans="1:12" ht="16.5" thickBot="1">
      <c r="A10" s="234"/>
      <c r="B10" s="234"/>
      <c r="C10" s="182"/>
      <c r="D10" s="227" t="s">
        <v>131</v>
      </c>
      <c r="E10" s="227"/>
      <c r="F10" s="228"/>
      <c r="G10" s="226" t="s">
        <v>132</v>
      </c>
      <c r="H10" s="227"/>
      <c r="I10" s="228"/>
      <c r="J10" s="226" t="s">
        <v>140</v>
      </c>
      <c r="K10" s="227"/>
      <c r="L10" s="228"/>
    </row>
    <row r="11" spans="1:12">
      <c r="A11" s="234"/>
      <c r="B11" s="234"/>
      <c r="C11" s="229" t="s">
        <v>129</v>
      </c>
      <c r="D11" s="231"/>
      <c r="E11" s="232" t="s">
        <v>130</v>
      </c>
      <c r="F11" s="232" t="s">
        <v>141</v>
      </c>
      <c r="G11" s="232" t="s">
        <v>129</v>
      </c>
      <c r="H11" s="232" t="s">
        <v>130</v>
      </c>
      <c r="I11" s="232" t="s">
        <v>141</v>
      </c>
      <c r="J11" s="232" t="s">
        <v>129</v>
      </c>
      <c r="K11" s="232" t="s">
        <v>130</v>
      </c>
      <c r="L11" s="232" t="s">
        <v>141</v>
      </c>
    </row>
    <row r="12" spans="1:12" ht="15.75" thickBot="1">
      <c r="A12" s="235"/>
      <c r="B12" s="235"/>
      <c r="C12" s="226"/>
      <c r="D12" s="228"/>
      <c r="E12" s="233"/>
      <c r="F12" s="233"/>
      <c r="G12" s="233"/>
      <c r="H12" s="233"/>
      <c r="I12" s="233"/>
      <c r="J12" s="233"/>
      <c r="K12" s="233"/>
      <c r="L12" s="233"/>
    </row>
    <row r="13" spans="1:12" ht="15.75">
      <c r="A13" s="160">
        <v>51</v>
      </c>
      <c r="B13" s="164" t="s">
        <v>7</v>
      </c>
      <c r="C13" s="178" t="s">
        <v>133</v>
      </c>
      <c r="D13" s="179"/>
      <c r="E13" s="179"/>
      <c r="F13" s="152"/>
      <c r="G13" s="181">
        <v>351250</v>
      </c>
      <c r="H13" s="179">
        <v>83789.710000000006</v>
      </c>
      <c r="I13" s="152">
        <f t="shared" ref="I13:I18" si="0">+G13-H13</f>
        <v>267460.28999999998</v>
      </c>
      <c r="J13" s="173">
        <f t="shared" ref="J13:L18" si="1">D13+G13</f>
        <v>351250</v>
      </c>
      <c r="K13" s="143">
        <f t="shared" si="1"/>
        <v>83789.710000000006</v>
      </c>
      <c r="L13" s="180">
        <f t="shared" si="1"/>
        <v>267460.28999999998</v>
      </c>
    </row>
    <row r="14" spans="1:12" ht="15.75">
      <c r="A14" s="161">
        <v>511</v>
      </c>
      <c r="B14" s="159" t="s">
        <v>110</v>
      </c>
      <c r="C14" s="170"/>
      <c r="D14" s="145"/>
      <c r="E14" s="145"/>
      <c r="F14" s="152"/>
      <c r="G14" s="174">
        <v>318625</v>
      </c>
      <c r="H14" s="146">
        <v>75692.41</v>
      </c>
      <c r="I14" s="152">
        <f t="shared" si="0"/>
        <v>242932.59</v>
      </c>
      <c r="J14" s="200">
        <f t="shared" si="1"/>
        <v>318625</v>
      </c>
      <c r="K14" s="201">
        <f t="shared" si="1"/>
        <v>75692.41</v>
      </c>
      <c r="L14" s="202">
        <f t="shared" si="1"/>
        <v>242932.59</v>
      </c>
    </row>
    <row r="15" spans="1:12" ht="15.75">
      <c r="A15" s="161">
        <v>512</v>
      </c>
      <c r="B15" s="159" t="s">
        <v>111</v>
      </c>
      <c r="C15" s="170"/>
      <c r="D15" s="145"/>
      <c r="E15" s="145"/>
      <c r="F15" s="152"/>
      <c r="G15" s="174">
        <v>0</v>
      </c>
      <c r="H15" s="145">
        <v>0</v>
      </c>
      <c r="I15" s="152">
        <f t="shared" si="0"/>
        <v>0</v>
      </c>
      <c r="J15" s="200">
        <f t="shared" si="1"/>
        <v>0</v>
      </c>
      <c r="K15" s="201">
        <f t="shared" si="1"/>
        <v>0</v>
      </c>
      <c r="L15" s="202">
        <f t="shared" si="1"/>
        <v>0</v>
      </c>
    </row>
    <row r="16" spans="1:12" ht="15.75">
      <c r="A16" s="161">
        <v>514</v>
      </c>
      <c r="B16" s="159" t="s">
        <v>112</v>
      </c>
      <c r="C16" s="170"/>
      <c r="D16" s="145"/>
      <c r="E16" s="145"/>
      <c r="F16" s="152"/>
      <c r="G16" s="174">
        <v>16198.84</v>
      </c>
      <c r="H16" s="145">
        <v>3997.14</v>
      </c>
      <c r="I16" s="152">
        <f t="shared" si="0"/>
        <v>12201.7</v>
      </c>
      <c r="J16" s="200">
        <f t="shared" si="1"/>
        <v>16198.84</v>
      </c>
      <c r="K16" s="201">
        <f t="shared" si="1"/>
        <v>3997.14</v>
      </c>
      <c r="L16" s="202">
        <f t="shared" si="1"/>
        <v>12201.7</v>
      </c>
    </row>
    <row r="17" spans="1:12" ht="15.75">
      <c r="A17" s="161">
        <v>515</v>
      </c>
      <c r="B17" s="159" t="s">
        <v>113</v>
      </c>
      <c r="C17" s="170"/>
      <c r="D17" s="145"/>
      <c r="E17" s="145"/>
      <c r="F17" s="152"/>
      <c r="G17" s="174">
        <v>16426.16</v>
      </c>
      <c r="H17" s="145">
        <v>4100.16</v>
      </c>
      <c r="I17" s="152">
        <f t="shared" si="0"/>
        <v>12326</v>
      </c>
      <c r="J17" s="200">
        <f t="shared" si="1"/>
        <v>16426.16</v>
      </c>
      <c r="K17" s="201">
        <f t="shared" si="1"/>
        <v>4100.16</v>
      </c>
      <c r="L17" s="202">
        <f t="shared" si="1"/>
        <v>12326</v>
      </c>
    </row>
    <row r="18" spans="1:12" ht="15.75">
      <c r="A18" s="161">
        <v>519</v>
      </c>
      <c r="B18" s="159" t="s">
        <v>101</v>
      </c>
      <c r="C18" s="170"/>
      <c r="D18" s="145">
        <v>0</v>
      </c>
      <c r="E18" s="145">
        <v>0</v>
      </c>
      <c r="F18" s="152">
        <f t="shared" ref="F18" si="2">+D18-E18</f>
        <v>0</v>
      </c>
      <c r="G18" s="174">
        <v>0</v>
      </c>
      <c r="H18" s="145">
        <v>0</v>
      </c>
      <c r="I18" s="152">
        <f t="shared" si="0"/>
        <v>0</v>
      </c>
      <c r="J18" s="200">
        <f t="shared" si="1"/>
        <v>0</v>
      </c>
      <c r="K18" s="201">
        <f t="shared" si="1"/>
        <v>0</v>
      </c>
      <c r="L18" s="202">
        <f t="shared" si="1"/>
        <v>0</v>
      </c>
    </row>
    <row r="19" spans="1:12" ht="15.75">
      <c r="A19" s="161"/>
      <c r="B19" s="159"/>
      <c r="C19" s="170"/>
      <c r="D19" s="144"/>
      <c r="E19" s="144"/>
      <c r="F19" s="153"/>
      <c r="G19" s="170"/>
      <c r="H19" s="144"/>
      <c r="I19" s="153"/>
      <c r="J19" s="174"/>
      <c r="K19" s="144"/>
      <c r="L19" s="153"/>
    </row>
    <row r="20" spans="1:12" ht="15.75">
      <c r="A20" s="160">
        <v>54</v>
      </c>
      <c r="B20" s="164" t="s">
        <v>44</v>
      </c>
      <c r="C20" s="169" t="s">
        <v>134</v>
      </c>
      <c r="D20" s="143">
        <v>164635</v>
      </c>
      <c r="E20" s="143">
        <v>37883.410000000003</v>
      </c>
      <c r="F20" s="152">
        <f>+D20-E20</f>
        <v>126751.59</v>
      </c>
      <c r="G20" s="173">
        <v>42500</v>
      </c>
      <c r="H20" s="143">
        <v>17940.29</v>
      </c>
      <c r="I20" s="152">
        <f>G20-H20</f>
        <v>24559.71</v>
      </c>
      <c r="J20" s="173">
        <f>D20+G20</f>
        <v>207135</v>
      </c>
      <c r="K20" s="143">
        <f>E20+H20</f>
        <v>55823.700000000004</v>
      </c>
      <c r="L20" s="150">
        <f>F20+I20</f>
        <v>151311.29999999999</v>
      </c>
    </row>
    <row r="21" spans="1:12" ht="15.75">
      <c r="A21" s="161">
        <v>541</v>
      </c>
      <c r="B21" s="159" t="s">
        <v>114</v>
      </c>
      <c r="C21" s="170"/>
      <c r="D21" s="145">
        <v>0</v>
      </c>
      <c r="E21" s="145">
        <v>0</v>
      </c>
      <c r="F21" s="152">
        <f>+D21-E21</f>
        <v>0</v>
      </c>
      <c r="G21" s="174">
        <v>12705.66</v>
      </c>
      <c r="H21" s="145">
        <v>3442.3</v>
      </c>
      <c r="I21" s="152">
        <f>+G21-H21</f>
        <v>9263.36</v>
      </c>
      <c r="J21" s="174">
        <f t="shared" ref="J21:K25" si="3">D21+G21</f>
        <v>12705.66</v>
      </c>
      <c r="K21" s="145">
        <f t="shared" si="3"/>
        <v>3442.3</v>
      </c>
      <c r="L21" s="152">
        <f>+J21-K21</f>
        <v>9263.36</v>
      </c>
    </row>
    <row r="22" spans="1:12" ht="15.75">
      <c r="A22" s="161">
        <v>542</v>
      </c>
      <c r="B22" s="159" t="s">
        <v>66</v>
      </c>
      <c r="C22" s="170"/>
      <c r="D22" s="145">
        <v>0</v>
      </c>
      <c r="E22" s="145">
        <v>0</v>
      </c>
      <c r="F22" s="152">
        <f>+D22-E22</f>
        <v>0</v>
      </c>
      <c r="G22" s="174">
        <v>11553.6</v>
      </c>
      <c r="H22" s="145">
        <v>2487.16</v>
      </c>
      <c r="I22" s="152">
        <f>G22-H22</f>
        <v>9066.44</v>
      </c>
      <c r="J22" s="174">
        <f t="shared" si="3"/>
        <v>11553.6</v>
      </c>
      <c r="K22" s="145">
        <f t="shared" si="3"/>
        <v>2487.16</v>
      </c>
      <c r="L22" s="152">
        <f>+J22-K22</f>
        <v>9066.44</v>
      </c>
    </row>
    <row r="23" spans="1:12" ht="15.75">
      <c r="A23" s="161">
        <v>543</v>
      </c>
      <c r="B23" s="165" t="s">
        <v>115</v>
      </c>
      <c r="C23" s="151"/>
      <c r="D23" s="147">
        <v>117649.58</v>
      </c>
      <c r="E23" s="147">
        <v>33660.21</v>
      </c>
      <c r="F23" s="152">
        <f>+D23-E23</f>
        <v>83989.37</v>
      </c>
      <c r="G23" s="175">
        <v>13414.37</v>
      </c>
      <c r="H23" s="147">
        <v>9578</v>
      </c>
      <c r="I23" s="152">
        <f>+G23-H23</f>
        <v>3836.3700000000008</v>
      </c>
      <c r="J23" s="174">
        <f t="shared" si="3"/>
        <v>131063.95</v>
      </c>
      <c r="K23" s="145">
        <f t="shared" si="3"/>
        <v>43238.21</v>
      </c>
      <c r="L23" s="152">
        <f>+J23-K23</f>
        <v>87825.739999999991</v>
      </c>
    </row>
    <row r="24" spans="1:12" ht="15.75">
      <c r="A24" s="161">
        <v>544</v>
      </c>
      <c r="B24" s="159" t="s">
        <v>58</v>
      </c>
      <c r="C24" s="170"/>
      <c r="D24" s="145"/>
      <c r="E24" s="145"/>
      <c r="F24" s="152"/>
      <c r="G24" s="174">
        <v>2397.34</v>
      </c>
      <c r="H24" s="145">
        <v>3.8</v>
      </c>
      <c r="I24" s="152">
        <f>+G24-H24</f>
        <v>2393.54</v>
      </c>
      <c r="J24" s="174">
        <f t="shared" si="3"/>
        <v>2397.34</v>
      </c>
      <c r="K24" s="145">
        <f t="shared" si="3"/>
        <v>3.8</v>
      </c>
      <c r="L24" s="152">
        <f>+J24-K24</f>
        <v>2393.54</v>
      </c>
    </row>
    <row r="25" spans="1:12" ht="15.75">
      <c r="A25" s="161">
        <v>545</v>
      </c>
      <c r="B25" s="159" t="s">
        <v>117</v>
      </c>
      <c r="C25" s="170"/>
      <c r="D25" s="145"/>
      <c r="E25" s="145"/>
      <c r="F25" s="152"/>
      <c r="G25" s="174">
        <v>2429.0300000000002</v>
      </c>
      <c r="H25" s="145">
        <v>2429.0300000000002</v>
      </c>
      <c r="I25" s="152">
        <f>+G25-H25</f>
        <v>0</v>
      </c>
      <c r="J25" s="174">
        <f t="shared" si="3"/>
        <v>2429.0300000000002</v>
      </c>
      <c r="K25" s="145">
        <f t="shared" si="3"/>
        <v>2429.0300000000002</v>
      </c>
      <c r="L25" s="152">
        <f>+J25-K25</f>
        <v>0</v>
      </c>
    </row>
    <row r="26" spans="1:12" ht="15.75">
      <c r="A26" s="162"/>
      <c r="B26" s="166"/>
      <c r="C26" s="154"/>
      <c r="D26" s="148"/>
      <c r="E26" s="148"/>
      <c r="F26" s="155"/>
      <c r="G26" s="176"/>
      <c r="H26" s="148"/>
      <c r="I26" s="155"/>
      <c r="J26" s="176"/>
      <c r="K26" s="148"/>
      <c r="L26" s="155"/>
    </row>
    <row r="27" spans="1:12" ht="15.75">
      <c r="A27" s="160">
        <v>55</v>
      </c>
      <c r="B27" s="164" t="s">
        <v>27</v>
      </c>
      <c r="C27" s="171"/>
      <c r="D27" s="142"/>
      <c r="E27" s="142"/>
      <c r="F27" s="156"/>
      <c r="G27" s="171"/>
      <c r="H27" s="142"/>
      <c r="I27" s="156"/>
      <c r="J27" s="171"/>
      <c r="K27" s="142"/>
      <c r="L27" s="156"/>
    </row>
    <row r="28" spans="1:12" ht="15.75">
      <c r="A28" s="160"/>
      <c r="B28" s="164"/>
      <c r="C28" s="169" t="s">
        <v>135</v>
      </c>
      <c r="D28" s="143">
        <v>3630</v>
      </c>
      <c r="E28" s="143">
        <v>971.88</v>
      </c>
      <c r="F28" s="143">
        <v>2658.12</v>
      </c>
      <c r="G28" s="173">
        <f>SUM(G29:G30)</f>
        <v>0</v>
      </c>
      <c r="H28" s="143">
        <f>SUM(H29:H30)</f>
        <v>0</v>
      </c>
      <c r="I28" s="150">
        <v>0</v>
      </c>
      <c r="J28" s="173">
        <f>SUM(J29:J30)</f>
        <v>3630</v>
      </c>
      <c r="K28" s="143">
        <f>SUM(K29:K30)</f>
        <v>971.88</v>
      </c>
      <c r="L28" s="150">
        <f>SUM(L29:L30)</f>
        <v>2658.12</v>
      </c>
    </row>
    <row r="29" spans="1:12" ht="15.75">
      <c r="A29" s="161">
        <v>556</v>
      </c>
      <c r="B29" s="159" t="s">
        <v>116</v>
      </c>
      <c r="C29" s="170"/>
      <c r="D29" s="143">
        <v>3630</v>
      </c>
      <c r="E29" s="143">
        <v>971.88</v>
      </c>
      <c r="F29" s="143">
        <v>2658.12</v>
      </c>
      <c r="G29" s="174">
        <v>0</v>
      </c>
      <c r="H29" s="146">
        <v>0</v>
      </c>
      <c r="I29" s="152">
        <f>+G29-H29</f>
        <v>0</v>
      </c>
      <c r="J29" s="174">
        <f>+D29+G29</f>
        <v>3630</v>
      </c>
      <c r="K29" s="145">
        <f>+E29+H29</f>
        <v>971.88</v>
      </c>
      <c r="L29" s="152">
        <f>+J29-K29</f>
        <v>2658.12</v>
      </c>
    </row>
    <row r="30" spans="1:12" ht="15.75">
      <c r="A30" s="163"/>
      <c r="B30" s="167"/>
      <c r="C30" s="157"/>
      <c r="D30" s="149"/>
      <c r="E30" s="149"/>
      <c r="F30" s="158"/>
      <c r="G30" s="177"/>
      <c r="H30" s="149"/>
      <c r="I30" s="152">
        <f>+G30-H30</f>
        <v>0</v>
      </c>
      <c r="J30" s="177">
        <v>0</v>
      </c>
      <c r="K30" s="145">
        <f>+E30+H30</f>
        <v>0</v>
      </c>
      <c r="L30" s="158">
        <v>0</v>
      </c>
    </row>
    <row r="31" spans="1:12" ht="15.75">
      <c r="A31" s="160">
        <v>61</v>
      </c>
      <c r="B31" s="164" t="s">
        <v>28</v>
      </c>
      <c r="C31" s="169" t="s">
        <v>136</v>
      </c>
      <c r="D31" s="143">
        <v>0</v>
      </c>
      <c r="E31" s="143">
        <v>0</v>
      </c>
      <c r="F31" s="150">
        <v>0</v>
      </c>
      <c r="G31" s="173">
        <v>2500</v>
      </c>
      <c r="H31" s="143">
        <v>0</v>
      </c>
      <c r="I31" s="150">
        <f>+G31-H31</f>
        <v>2500</v>
      </c>
      <c r="J31" s="173">
        <f>SUM(J32:J33)</f>
        <v>2500</v>
      </c>
      <c r="K31" s="143">
        <f>SUM(K32:K33)</f>
        <v>0</v>
      </c>
      <c r="L31" s="150">
        <f>SUM(L32:L33)</f>
        <v>2500</v>
      </c>
    </row>
    <row r="32" spans="1:12" ht="15.75">
      <c r="A32" s="161"/>
      <c r="B32" s="159" t="s">
        <v>28</v>
      </c>
      <c r="C32" s="170"/>
      <c r="D32" s="145">
        <v>0</v>
      </c>
      <c r="E32" s="146">
        <v>0</v>
      </c>
      <c r="F32" s="152">
        <v>0</v>
      </c>
      <c r="G32" s="174">
        <v>2500</v>
      </c>
      <c r="H32" s="146">
        <v>0</v>
      </c>
      <c r="I32" s="150">
        <f>+G32-H32</f>
        <v>2500</v>
      </c>
      <c r="J32" s="174">
        <f>+D32+G32</f>
        <v>2500</v>
      </c>
      <c r="K32" s="145">
        <f>+E32+H32</f>
        <v>0</v>
      </c>
      <c r="L32" s="152">
        <f>+J32-K32</f>
        <v>2500</v>
      </c>
    </row>
    <row r="33" spans="1:12" ht="16.5" thickBot="1">
      <c r="A33" s="135"/>
      <c r="B33" s="168"/>
      <c r="C33" s="132"/>
      <c r="D33" s="133"/>
      <c r="E33" s="133"/>
      <c r="F33" s="136"/>
      <c r="G33" s="134"/>
      <c r="H33" s="133"/>
      <c r="I33" s="136"/>
      <c r="J33" s="134"/>
      <c r="K33" s="133"/>
      <c r="L33" s="136"/>
    </row>
    <row r="34" spans="1:12" ht="16.5" thickBot="1">
      <c r="A34" s="137"/>
      <c r="B34" s="138" t="s">
        <v>137</v>
      </c>
      <c r="C34" s="172"/>
      <c r="D34" s="139">
        <f>D31+D28+D20+D13</f>
        <v>168265</v>
      </c>
      <c r="E34" s="139">
        <f>E28+E20+E13</f>
        <v>38855.29</v>
      </c>
      <c r="F34" s="140">
        <f>+F31+F28+F20+F13</f>
        <v>129409.70999999999</v>
      </c>
      <c r="G34" s="141">
        <f>+G13+G20+G28+G31</f>
        <v>396250</v>
      </c>
      <c r="H34" s="139">
        <f>H31+H20+H13</f>
        <v>101730</v>
      </c>
      <c r="I34" s="140">
        <f>+I31+I20+I13</f>
        <v>294520</v>
      </c>
      <c r="J34" s="141">
        <f>J31+J28+J20+J13</f>
        <v>564515</v>
      </c>
      <c r="K34" s="139">
        <f>K28+K20+K14+K17+K16</f>
        <v>140585.29</v>
      </c>
      <c r="L34" s="140">
        <f>L31+L28+L20+L13</f>
        <v>423929.70999999996</v>
      </c>
    </row>
    <row r="35" spans="1:12">
      <c r="A35" s="130"/>
      <c r="B35" s="127"/>
      <c r="C35" s="125"/>
      <c r="D35" s="125"/>
      <c r="E35" s="125"/>
      <c r="F35" s="125"/>
      <c r="G35" s="128"/>
      <c r="H35" s="128"/>
      <c r="I35" s="128"/>
      <c r="J35" s="128"/>
      <c r="K35" s="128"/>
      <c r="L35" s="129"/>
    </row>
    <row r="39" spans="1:12">
      <c r="B39" s="196" t="s">
        <v>145</v>
      </c>
      <c r="D39" s="207" t="s">
        <v>147</v>
      </c>
      <c r="E39" s="207"/>
    </row>
    <row r="40" spans="1:12">
      <c r="B40" s="196" t="s">
        <v>155</v>
      </c>
      <c r="D40" s="207" t="s">
        <v>150</v>
      </c>
      <c r="E40" s="207"/>
    </row>
  </sheetData>
  <mergeCells count="23">
    <mergeCell ref="D39:E39"/>
    <mergeCell ref="D40:E40"/>
    <mergeCell ref="J10:L10"/>
    <mergeCell ref="A2:J2"/>
    <mergeCell ref="B5:J5"/>
    <mergeCell ref="B7:J7"/>
    <mergeCell ref="A3:L3"/>
    <mergeCell ref="L11:L12"/>
    <mergeCell ref="C9:I9"/>
    <mergeCell ref="A4:L4"/>
    <mergeCell ref="G11:G12"/>
    <mergeCell ref="H11:H12"/>
    <mergeCell ref="I11:I12"/>
    <mergeCell ref="J11:J12"/>
    <mergeCell ref="K11:K12"/>
    <mergeCell ref="C11:D12"/>
    <mergeCell ref="G10:I10"/>
    <mergeCell ref="J9:L9"/>
    <mergeCell ref="E11:E12"/>
    <mergeCell ref="F11:F12"/>
    <mergeCell ref="A9:A12"/>
    <mergeCell ref="B9:B12"/>
    <mergeCell ref="D10:F10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E.situacion finan.</vt:lpstr>
      <vt:lpstr>E.rendimiento Eco.</vt:lpstr>
      <vt:lpstr>FLUJO DE FONDOS </vt:lpstr>
      <vt:lpstr>Ejecución Pre.</vt:lpstr>
      <vt:lpstr>Consolidado COM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2019-04-29T17:39:09Z</cp:lastPrinted>
  <dcterms:created xsi:type="dcterms:W3CDTF">2009-09-21T16:02:42Z</dcterms:created>
  <dcterms:modified xsi:type="dcterms:W3CDTF">2019-05-15T16:05:19Z</dcterms:modified>
</cp:coreProperties>
</file>