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 financieros 2019\"/>
    </mc:Choice>
  </mc:AlternateContent>
  <bookViews>
    <workbookView xWindow="0" yWindow="0" windowWidth="20490" windowHeight="7755" tabRatio="881" activeTab="3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K36" i="18" l="1"/>
  <c r="H22" i="18"/>
  <c r="H36" i="18" s="1"/>
  <c r="H15" i="18"/>
  <c r="G15" i="18"/>
  <c r="I15" i="18" s="1"/>
  <c r="L15" i="18" s="1"/>
  <c r="G22" i="18"/>
  <c r="I22" i="18"/>
  <c r="K15" i="18"/>
  <c r="I16" i="18"/>
  <c r="J16" i="18"/>
  <c r="K16" i="18"/>
  <c r="L16" i="18"/>
  <c r="I17" i="18"/>
  <c r="J17" i="18"/>
  <c r="K17" i="18"/>
  <c r="L17" i="18"/>
  <c r="I18" i="18"/>
  <c r="L18" i="18" s="1"/>
  <c r="J18" i="18"/>
  <c r="K18" i="18"/>
  <c r="I19" i="18"/>
  <c r="L19" i="18" s="1"/>
  <c r="J19" i="18"/>
  <c r="K19" i="18"/>
  <c r="F20" i="18"/>
  <c r="I20" i="18"/>
  <c r="J20" i="18"/>
  <c r="K20" i="18"/>
  <c r="L20" i="18"/>
  <c r="F22" i="18"/>
  <c r="F23" i="18"/>
  <c r="I23" i="18"/>
  <c r="J23" i="18"/>
  <c r="K23" i="18"/>
  <c r="L23" i="18" s="1"/>
  <c r="F24" i="18"/>
  <c r="I24" i="18"/>
  <c r="J24" i="18"/>
  <c r="L24" i="18" s="1"/>
  <c r="K24" i="18"/>
  <c r="F25" i="18"/>
  <c r="I25" i="18"/>
  <c r="J25" i="18"/>
  <c r="L25" i="18" s="1"/>
  <c r="K25" i="18"/>
  <c r="I26" i="18"/>
  <c r="J26" i="18"/>
  <c r="L26" i="18" s="1"/>
  <c r="K26" i="18"/>
  <c r="I27" i="18"/>
  <c r="J27" i="18"/>
  <c r="L27" i="18" s="1"/>
  <c r="K27" i="18"/>
  <c r="G30" i="18"/>
  <c r="H30" i="18"/>
  <c r="I31" i="18"/>
  <c r="J31" i="18"/>
  <c r="J30" i="18" s="1"/>
  <c r="K31" i="18"/>
  <c r="K30" i="18" s="1"/>
  <c r="L31" i="18"/>
  <c r="L30" i="18" s="1"/>
  <c r="I32" i="18"/>
  <c r="K32" i="18"/>
  <c r="I33" i="18"/>
  <c r="I34" i="18"/>
  <c r="J34" i="18"/>
  <c r="J33" i="18" s="1"/>
  <c r="K34" i="18"/>
  <c r="K33" i="18" s="1"/>
  <c r="L34" i="18"/>
  <c r="L33" i="18" s="1"/>
  <c r="D36" i="18"/>
  <c r="E36" i="18"/>
  <c r="F36" i="18"/>
  <c r="K22" i="18" l="1"/>
  <c r="J15" i="18"/>
  <c r="L22" i="18"/>
  <c r="I36" i="18"/>
  <c r="G36" i="18"/>
  <c r="J22" i="18"/>
  <c r="J36" i="18" s="1"/>
  <c r="L36" i="18"/>
  <c r="J15" i="7"/>
  <c r="J45" i="7" s="1"/>
  <c r="E23" i="7"/>
  <c r="E41" i="7"/>
  <c r="E38" i="7"/>
  <c r="I17" i="6"/>
  <c r="J28" i="6" l="1"/>
  <c r="E11" i="7" l="1"/>
  <c r="D21" i="12" l="1"/>
  <c r="C21" i="12"/>
  <c r="E31" i="6" l="1"/>
  <c r="E37" i="6" l="1"/>
  <c r="E43" i="6" s="1"/>
  <c r="J23" i="6" l="1"/>
  <c r="D16" i="12" l="1"/>
  <c r="C28" i="12" l="1"/>
  <c r="J12" i="6" l="1"/>
  <c r="J43" i="6" s="1"/>
  <c r="D28" i="12" l="1"/>
  <c r="D36" i="12" l="1"/>
  <c r="E20" i="8"/>
  <c r="E18" i="8"/>
  <c r="J11" i="7"/>
  <c r="J18" i="8" l="1"/>
  <c r="J17" i="8"/>
  <c r="J16" i="8"/>
  <c r="J15" i="8"/>
  <c r="C36" i="12" l="1"/>
  <c r="E45" i="7" l="1"/>
  <c r="D26" i="8" l="1"/>
  <c r="H30" i="8"/>
  <c r="I26" i="8"/>
  <c r="E15" i="8"/>
  <c r="C30" i="8"/>
  <c r="D30" i="8" l="1"/>
  <c r="E28" i="8" l="1"/>
  <c r="I30" i="8"/>
  <c r="J28" i="8"/>
</calcChain>
</file>

<file path=xl/comments1.xml><?xml version="1.0" encoding="utf-8"?>
<comments xmlns="http://schemas.openxmlformats.org/spreadsheetml/2006/main">
  <authors>
    <author>Administrador</author>
  </authors>
  <commentList>
    <comment ref="D42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<sst xmlns="http://schemas.openxmlformats.org/spreadsheetml/2006/main" count="231" uniqueCount="165">
  <si>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</si>
  <si>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</si>
  <si>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</si>
  <si>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</si>
  <si>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</si>
  <si>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</si>
  <si>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</si>
  <si>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</si>
  <si>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</si>
  <si>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</si>
  <si>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</si>
  <si>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</si>
  <si>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</si>
  <si>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</si>
  <si>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</si>
  <si>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</si>
  <si>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</si>
  <si>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</si>
  <si>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</si>
  <si>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</si>
  <si>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</si>
  <si>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</si>
  <si>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</si>
  <si>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</si>
  <si>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</si>
  <si>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</si>
  <si>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</si>
  <si>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</si>
  <si>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</si>
  <si>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</si>
  <si>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</si>
  <si>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</si>
  <si>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</si>
  <si>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</si>
  <si>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</si>
  <si>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</si>
  <si>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</si>
  <si>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</si>
  <si>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</si>
  <si>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</si>
  <si>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</si>
  <si>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</si>
  <si>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</si>
  <si>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</si>
  <si>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</si>
  <si>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</si>
  <si>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</si>
  <si>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</si>
  <si>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</si>
  <si>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</si>
  <si>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</si>
  <si>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</si>
  <si>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</si>
  <si>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</si>
  <si>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</si>
  <si>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</si>
  <si>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</si>
  <si>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</si>
  <si>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</si>
  <si>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</si>
  <si>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</si>
  <si>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</si>
  <si>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</si>
  <si>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</si>
  <si>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</si>
  <si>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Patrimonio Instituciones Descentralizadas (bienes mayores $600)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</si>
  <si>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</si>
  <si>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</si>
  <si>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</si>
  <si>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</si>
  <si>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</si>
  <si>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</si>
  <si>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</si>
  <si>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</si>
  <si>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</si>
  <si>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</si>
  <si>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</si>
  <si>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</si>
  <si>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</si>
  <si>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</si>
  <si>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</si>
  <si>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</si>
  <si>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</si>
  <si>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</si>
  <si>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</si>
  <si>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</si>
  <si>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</si>
  <si>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</si>
  <si>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</si>
  <si>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</si>
  <si>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</si>
  <si>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</si>
  <si>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</si>
  <si>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</si>
  <si>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</si>
  <si>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</si>
  <si>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</si>
  <si>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</si>
  <si>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</si>
  <si>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</si>
  <si>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</si>
  <si>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Remuneraciones Diversas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</si>
  <si>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</si>
  <si>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</si>
  <si>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</si>
  <si>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</si>
  <si>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</si>
  <si>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Tasas y Derechos</t>
  </si>
  <si>
    <t>Venta de Bienes y Servicios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</si>
  <si>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</si>
  <si>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</si>
  <si>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</si>
  <si>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</si>
  <si>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</si>
  <si>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</si>
  <si>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</si>
  <si>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</si>
  <si>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</si>
  <si>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</si>
  <si>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</si>
  <si>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</si>
  <si>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</si>
  <si>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</si>
  <si>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</si>
  <si>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</si>
  <si>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</si>
  <si>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</si>
  <si>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Deudores Financieros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</si>
  <si>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</si>
  <si>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</si>
  <si>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</si>
  <si>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</si>
  <si>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</si>
  <si>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</si>
  <si>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</si>
  <si>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</si>
  <si>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</si>
  <si>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</si>
  <si>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</si>
  <si>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</si>
  <si>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</si>
  <si>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</si>
  <si>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</si>
  <si>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</si>
  <si>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</si>
  <si>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</si>
  <si>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</si>
  <si>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</si>
  <si>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</si>
  <si>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</si>
  <si>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</si>
  <si>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</si>
  <si>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</si>
  <si>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</si>
  <si>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</si>
  <si>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</si>
  <si>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</si>
  <si>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 xml:space="preserve">DISPONIBILIDADES FINALES </t>
  </si>
  <si>
    <t xml:space="preserve">                              AL 31 DE ENERO DE 2019</t>
  </si>
  <si>
    <t xml:space="preserve"> ,</t>
  </si>
  <si>
    <t>AL 31 DE ENERO DE 2019</t>
  </si>
  <si>
    <t>AL 31 ENERO DE 2019</t>
  </si>
  <si>
    <t>Reporte Acumulado al 31 de enero del 2019</t>
  </si>
  <si>
    <t>TOTAL RECURSOS</t>
  </si>
  <si>
    <t>DEL  1 DE ENERO AL 28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</si>
</sst>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Berlin Sans FB Demi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4" xfId="0" applyFont="1" applyBorder="1"/>
    <xf numFmtId="165" fontId="22" fillId="0" borderId="0" xfId="1" applyFont="1" applyBorder="1"/>
    <xf numFmtId="165" fontId="22" fillId="0" borderId="14" xfId="1" applyFont="1" applyBorder="1"/>
    <xf numFmtId="0" fontId="22" fillId="0" borderId="14" xfId="0" applyFont="1" applyBorder="1" applyAlignment="1">
      <alignment horizontal="left"/>
    </xf>
    <xf numFmtId="165" fontId="22" fillId="0" borderId="15" xfId="1" applyFont="1" applyBorder="1"/>
    <xf numFmtId="0" fontId="22" fillId="2" borderId="22" xfId="0" applyFont="1" applyFill="1" applyBorder="1" applyAlignment="1">
      <alignment horizontal="left"/>
    </xf>
    <xf numFmtId="0" fontId="21" fillId="2" borderId="23" xfId="0" applyFont="1" applyFill="1" applyBorder="1" applyAlignment="1">
      <alignment horizontal="right"/>
    </xf>
    <xf numFmtId="165" fontId="21" fillId="2" borderId="20" xfId="0" applyNumberFormat="1" applyFont="1" applyFill="1" applyBorder="1" applyAlignment="1"/>
    <xf numFmtId="165" fontId="21" fillId="2" borderId="21" xfId="0" applyNumberFormat="1" applyFont="1" applyFill="1" applyBorder="1" applyAlignment="1"/>
    <xf numFmtId="165" fontId="21" fillId="2" borderId="19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5" xfId="0" applyNumberFormat="1" applyFont="1" applyFill="1" applyBorder="1"/>
    <xf numFmtId="0" fontId="22" fillId="0" borderId="24" xfId="0" applyFont="1" applyBorder="1" applyAlignment="1">
      <alignment horizontal="left"/>
    </xf>
    <xf numFmtId="165" fontId="21" fillId="0" borderId="25" xfId="1" applyFont="1" applyBorder="1"/>
    <xf numFmtId="0" fontId="22" fillId="0" borderId="25" xfId="0" applyFont="1" applyBorder="1"/>
    <xf numFmtId="0" fontId="23" fillId="0" borderId="24" xfId="0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0" fontId="21" fillId="3" borderId="25" xfId="0" applyFont="1" applyFill="1" applyBorder="1"/>
    <xf numFmtId="0" fontId="23" fillId="0" borderId="24" xfId="0" applyFont="1" applyBorder="1"/>
    <xf numFmtId="165" fontId="23" fillId="0" borderId="25" xfId="1" applyFont="1" applyBorder="1"/>
    <xf numFmtId="0" fontId="22" fillId="0" borderId="26" xfId="0" applyFont="1" applyBorder="1"/>
    <xf numFmtId="0" fontId="21" fillId="3" borderId="27" xfId="0" applyFont="1" applyFill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1" fillId="3" borderId="26" xfId="0" applyFont="1" applyFill="1" applyBorder="1"/>
    <xf numFmtId="0" fontId="22" fillId="0" borderId="26" xfId="0" applyFont="1" applyBorder="1" applyAlignment="1">
      <alignment horizontal="left"/>
    </xf>
    <xf numFmtId="0" fontId="23" fillId="0" borderId="26" xfId="0" applyFont="1" applyBorder="1" applyAlignment="1">
      <alignment horizontal="left"/>
    </xf>
    <xf numFmtId="0" fontId="23" fillId="0" borderId="26" xfId="0" applyFont="1" applyBorder="1"/>
    <xf numFmtId="0" fontId="22" fillId="0" borderId="10" xfId="0" applyFont="1" applyBorder="1"/>
    <xf numFmtId="0" fontId="21" fillId="3" borderId="24" xfId="0" applyFont="1" applyFill="1" applyBorder="1" applyAlignment="1">
      <alignment horizontal="center"/>
    </xf>
    <xf numFmtId="0" fontId="22" fillId="0" borderId="24" xfId="0" applyFont="1" applyBorder="1"/>
    <xf numFmtId="0" fontId="21" fillId="3" borderId="24" xfId="0" applyFont="1" applyFill="1" applyBorder="1"/>
    <xf numFmtId="0" fontId="21" fillId="2" borderId="19" xfId="0" applyFont="1" applyFill="1" applyBorder="1" applyAlignment="1"/>
    <xf numFmtId="165" fontId="21" fillId="3" borderId="24" xfId="0" applyNumberFormat="1" applyFont="1" applyFill="1" applyBorder="1"/>
    <xf numFmtId="165" fontId="22" fillId="0" borderId="24" xfId="1" applyFont="1" applyBorder="1"/>
    <xf numFmtId="165" fontId="22" fillId="0" borderId="24" xfId="1" applyFont="1" applyBorder="1" applyAlignment="1">
      <alignment horizontal="left"/>
    </xf>
    <xf numFmtId="165" fontId="23" fillId="0" borderId="24" xfId="1" applyFont="1" applyBorder="1" applyAlignment="1">
      <alignment horizontal="left"/>
    </xf>
    <xf numFmtId="165" fontId="23" fillId="0" borderId="24" xfId="1" applyFont="1" applyBorder="1"/>
    <xf numFmtId="0" fontId="21" fillId="3" borderId="29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0" xfId="0" applyNumberFormat="1" applyFont="1" applyFill="1" applyBorder="1"/>
    <xf numFmtId="165" fontId="21" fillId="3" borderId="29" xfId="0" applyNumberFormat="1" applyFont="1" applyFill="1" applyBorder="1"/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4" xfId="0" applyNumberFormat="1" applyFont="1" applyFill="1" applyBorder="1"/>
    <xf numFmtId="165" fontId="21" fillId="4" borderId="2" xfId="0" applyNumberFormat="1" applyFont="1" applyFill="1" applyBorder="1"/>
    <xf numFmtId="165" fontId="21" fillId="4" borderId="30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167" fontId="4" fillId="0" borderId="0" xfId="1" applyNumberFormat="1" applyFont="1" applyFill="1"/>
    <xf numFmtId="0" fontId="0" fillId="0" borderId="0" xfId="0" applyFill="1"/>
    <xf numFmtId="0" fontId="5" fillId="0" borderId="1" xfId="0" applyFont="1" applyBorder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25" fillId="2" borderId="31" xfId="0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28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19050</xdr:rowOff>
    </xdr:from>
    <xdr:to>
      <xdr:col>9</xdr:col>
      <xdr:colOff>396875</xdr:colOff>
      <xdr:row>4</xdr:row>
      <xdr:rowOff>172720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467600" y="1905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114300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180974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topLeftCell="A8" zoomScaleNormal="100" workbookViewId="0">
      <selection activeCell="I36" sqref="I36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10" t="s">
        <v>143</v>
      </c>
      <c r="C1" s="210"/>
      <c r="D1" s="210"/>
      <c r="E1" s="210"/>
      <c r="F1" s="210"/>
      <c r="G1" s="210"/>
      <c r="H1" s="210"/>
      <c r="I1" s="210"/>
      <c r="J1" s="210"/>
    </row>
    <row r="2" spans="2:10">
      <c r="B2" s="211" t="s">
        <v>90</v>
      </c>
      <c r="C2" s="211"/>
      <c r="D2" s="211"/>
      <c r="E2" s="211"/>
      <c r="F2" s="211"/>
      <c r="G2" s="211"/>
      <c r="H2" s="211"/>
      <c r="I2" s="211"/>
      <c r="J2" s="211"/>
    </row>
    <row r="3" spans="2:10">
      <c r="B3" s="194" t="s">
        <v>62</v>
      </c>
      <c r="C3" s="189"/>
      <c r="D3" s="189"/>
      <c r="E3" s="189"/>
      <c r="F3" s="190"/>
      <c r="G3" s="190"/>
      <c r="H3" s="190"/>
      <c r="I3" s="191"/>
      <c r="J3" s="191"/>
    </row>
    <row r="4" spans="2:10">
      <c r="B4" s="192"/>
      <c r="C4" s="215" t="s">
        <v>158</v>
      </c>
      <c r="D4" s="215"/>
      <c r="E4" s="215"/>
      <c r="F4" s="215"/>
      <c r="G4" s="215"/>
      <c r="H4" s="215"/>
      <c r="I4" s="193"/>
      <c r="J4" s="193"/>
    </row>
    <row r="5" spans="2:10">
      <c r="B5" s="24"/>
      <c r="C5" s="214"/>
      <c r="D5" s="214"/>
      <c r="E5" s="214"/>
      <c r="F5" s="214"/>
      <c r="G5" s="214"/>
      <c r="H5" s="214"/>
      <c r="I5" s="24"/>
      <c r="J5" s="24"/>
    </row>
    <row r="6" spans="2:10" s="125" customFormat="1">
      <c r="B6" s="198"/>
      <c r="C6" s="198"/>
      <c r="D6" s="198"/>
      <c r="E6" s="198"/>
      <c r="F6" s="198"/>
      <c r="G6" s="198"/>
      <c r="H6" s="198"/>
      <c r="I6" s="198"/>
      <c r="J6" s="198"/>
    </row>
    <row r="7" spans="2:10" s="125" customFormat="1">
      <c r="B7" s="198"/>
      <c r="C7" s="198"/>
      <c r="D7" s="198"/>
      <c r="E7" s="198"/>
      <c r="F7" s="198"/>
      <c r="G7" s="198"/>
      <c r="H7" s="198"/>
      <c r="I7" s="198"/>
      <c r="J7" s="198"/>
    </row>
    <row r="8" spans="2:10" ht="16.5">
      <c r="B8" s="212" t="s">
        <v>4</v>
      </c>
      <c r="C8" s="212"/>
      <c r="D8" s="212"/>
      <c r="E8" s="212"/>
      <c r="F8" s="14"/>
      <c r="G8" s="212" t="s">
        <v>5</v>
      </c>
      <c r="H8" s="212"/>
      <c r="I8" s="212"/>
      <c r="J8" s="212"/>
    </row>
    <row r="9" spans="2:10">
      <c r="B9" s="81"/>
      <c r="C9" s="81"/>
      <c r="D9" s="81"/>
      <c r="E9" s="81" t="s">
        <v>1</v>
      </c>
      <c r="F9" s="186"/>
      <c r="G9" s="81"/>
      <c r="H9" s="81"/>
      <c r="I9" s="81"/>
      <c r="J9" s="81" t="s">
        <v>1</v>
      </c>
    </row>
    <row r="10" spans="2:10" ht="15.75" thickBot="1">
      <c r="B10" s="185" t="s">
        <v>79</v>
      </c>
      <c r="C10" s="185" t="s">
        <v>0</v>
      </c>
      <c r="D10" s="185" t="s">
        <v>3</v>
      </c>
      <c r="E10" s="185" t="s">
        <v>2</v>
      </c>
      <c r="F10" s="186"/>
      <c r="G10" s="185" t="s">
        <v>79</v>
      </c>
      <c r="H10" s="185" t="s">
        <v>0</v>
      </c>
      <c r="I10" s="185" t="s">
        <v>3</v>
      </c>
      <c r="J10" s="185" t="s">
        <v>2</v>
      </c>
    </row>
    <row r="11" spans="2:10" ht="15.75" thickTop="1">
      <c r="B11" s="1"/>
      <c r="C11" s="1"/>
      <c r="D11" s="25"/>
      <c r="E11" s="25"/>
      <c r="F11" s="14"/>
      <c r="G11" s="1"/>
      <c r="H11" s="1"/>
      <c r="I11" s="1"/>
      <c r="J11" s="1"/>
    </row>
    <row r="12" spans="2:10">
      <c r="B12" s="82">
        <v>21</v>
      </c>
      <c r="C12" s="83" t="s">
        <v>72</v>
      </c>
      <c r="D12" s="84"/>
      <c r="E12" s="85">
        <v>275796.46999999997</v>
      </c>
      <c r="F12" s="14"/>
      <c r="G12" s="86">
        <v>41</v>
      </c>
      <c r="H12" s="83" t="s">
        <v>75</v>
      </c>
      <c r="I12" s="84"/>
      <c r="J12" s="87">
        <f>I13+I17</f>
        <v>9505.130000000001</v>
      </c>
    </row>
    <row r="13" spans="2:10">
      <c r="B13" s="33">
        <v>211</v>
      </c>
      <c r="C13" s="16" t="s">
        <v>46</v>
      </c>
      <c r="D13" s="34">
        <v>275096.46999999997</v>
      </c>
      <c r="E13" s="94"/>
      <c r="F13" s="14"/>
      <c r="G13" s="43">
        <v>412</v>
      </c>
      <c r="H13" s="96" t="s">
        <v>95</v>
      </c>
      <c r="I13" s="94">
        <v>1992.94</v>
      </c>
      <c r="J13" s="42"/>
    </row>
    <row r="14" spans="2:10">
      <c r="B14" s="33">
        <v>21103</v>
      </c>
      <c r="C14" s="16" t="s">
        <v>91</v>
      </c>
      <c r="D14" s="34">
        <v>700</v>
      </c>
      <c r="E14" s="94"/>
      <c r="F14" s="14"/>
      <c r="G14" s="43">
        <v>41201</v>
      </c>
      <c r="H14" s="96" t="s">
        <v>123</v>
      </c>
      <c r="I14" s="41">
        <v>321.06</v>
      </c>
      <c r="J14" s="42"/>
    </row>
    <row r="15" spans="2:10">
      <c r="C15" s="16" t="s">
        <v>108</v>
      </c>
      <c r="D15" s="36">
        <v>0</v>
      </c>
      <c r="E15" s="94"/>
      <c r="F15" s="14"/>
      <c r="G15" s="43">
        <v>41251</v>
      </c>
      <c r="H15" s="96" t="s">
        <v>96</v>
      </c>
      <c r="I15" s="41">
        <v>2026.06</v>
      </c>
      <c r="J15" s="42"/>
    </row>
    <row r="16" spans="2:10">
      <c r="B16" s="33"/>
      <c r="C16" s="16"/>
      <c r="D16" s="34"/>
      <c r="E16" s="94"/>
      <c r="F16" s="14"/>
      <c r="G16" s="43">
        <v>41254</v>
      </c>
      <c r="H16" s="96" t="s">
        <v>97</v>
      </c>
      <c r="I16" s="41">
        <v>-354.18</v>
      </c>
      <c r="J16" s="42"/>
    </row>
    <row r="17" spans="1:13">
      <c r="B17" s="33">
        <v>21109</v>
      </c>
      <c r="C17" s="16" t="s">
        <v>6</v>
      </c>
      <c r="D17" s="34">
        <v>0</v>
      </c>
      <c r="F17" s="14"/>
      <c r="G17" s="33">
        <v>413</v>
      </c>
      <c r="H17" s="16" t="s">
        <v>69</v>
      </c>
      <c r="I17" s="60">
        <f>SUM(I18:I22)</f>
        <v>7512.1900000000005</v>
      </c>
      <c r="J17" s="32"/>
    </row>
    <row r="18" spans="1:13">
      <c r="B18" s="33">
        <v>21109001</v>
      </c>
      <c r="C18" s="27" t="s">
        <v>84</v>
      </c>
      <c r="D18" s="54">
        <v>274921.46999999997</v>
      </c>
      <c r="E18" s="30"/>
      <c r="F18" s="14"/>
      <c r="G18" s="33">
        <v>41351</v>
      </c>
      <c r="H18" s="16" t="s">
        <v>7</v>
      </c>
      <c r="I18" s="34">
        <v>5797.89</v>
      </c>
      <c r="J18" s="30"/>
    </row>
    <row r="19" spans="1:13">
      <c r="C19" s="16" t="s">
        <v>92</v>
      </c>
      <c r="D19" s="34">
        <v>0.01</v>
      </c>
      <c r="E19" s="30"/>
      <c r="F19" s="14"/>
      <c r="G19" s="33">
        <v>41354</v>
      </c>
      <c r="H19" s="16" t="s">
        <v>8</v>
      </c>
      <c r="I19" s="34">
        <v>742.42</v>
      </c>
      <c r="J19" s="30"/>
    </row>
    <row r="20" spans="1:13">
      <c r="B20" s="33"/>
      <c r="C20" s="16" t="s">
        <v>93</v>
      </c>
      <c r="D20" s="35">
        <v>0</v>
      </c>
      <c r="E20" s="30"/>
      <c r="F20" s="14"/>
      <c r="G20" s="33">
        <v>41355</v>
      </c>
      <c r="H20" s="16" t="s">
        <v>27</v>
      </c>
      <c r="I20" s="35">
        <v>971.88</v>
      </c>
      <c r="J20" s="30"/>
    </row>
    <row r="21" spans="1:13">
      <c r="B21" s="33"/>
      <c r="C21" s="16" t="s">
        <v>126</v>
      </c>
      <c r="D21" s="35">
        <v>0</v>
      </c>
      <c r="E21" s="30"/>
      <c r="F21" s="14"/>
      <c r="G21" s="33">
        <v>41361</v>
      </c>
      <c r="H21" s="16" t="s">
        <v>28</v>
      </c>
      <c r="I21" s="35">
        <v>0</v>
      </c>
      <c r="J21" s="30"/>
    </row>
    <row r="22" spans="1:13">
      <c r="B22" s="33"/>
      <c r="C22" s="16" t="s">
        <v>94</v>
      </c>
      <c r="D22" s="64">
        <v>274921.46000000002</v>
      </c>
      <c r="E22" s="30"/>
      <c r="F22" s="14"/>
      <c r="G22" s="33">
        <v>41389</v>
      </c>
      <c r="H22" s="16" t="s">
        <v>142</v>
      </c>
      <c r="I22" s="34">
        <v>0</v>
      </c>
      <c r="J22" s="30"/>
    </row>
    <row r="23" spans="1:13" ht="27">
      <c r="B23" s="44"/>
      <c r="C23" s="101" t="s">
        <v>121</v>
      </c>
      <c r="D23" s="95"/>
      <c r="E23" s="30"/>
      <c r="F23" s="14"/>
      <c r="G23" s="86">
        <v>42</v>
      </c>
      <c r="H23" s="83" t="s">
        <v>67</v>
      </c>
      <c r="I23" s="84"/>
      <c r="J23" s="87">
        <f>SUM(I25:I27)</f>
        <v>700.17</v>
      </c>
    </row>
    <row r="24" spans="1:13">
      <c r="B24" s="44">
        <v>21151</v>
      </c>
      <c r="C24" s="101" t="s">
        <v>122</v>
      </c>
      <c r="D24" s="196">
        <v>175</v>
      </c>
      <c r="E24" s="30"/>
      <c r="F24" s="14"/>
      <c r="G24" s="43"/>
      <c r="H24" s="40"/>
      <c r="I24" s="41"/>
      <c r="J24" s="42"/>
    </row>
    <row r="25" spans="1:13">
      <c r="B25" s="113"/>
      <c r="C25" s="27"/>
      <c r="D25" s="54"/>
      <c r="E25" s="30"/>
      <c r="F25" s="14"/>
      <c r="G25" s="33">
        <v>42451</v>
      </c>
      <c r="H25" s="16" t="s">
        <v>68</v>
      </c>
      <c r="I25" s="35">
        <v>700.17</v>
      </c>
      <c r="J25" s="30"/>
    </row>
    <row r="26" spans="1:13">
      <c r="B26" s="33">
        <v>213</v>
      </c>
      <c r="C26" s="16" t="s">
        <v>86</v>
      </c>
      <c r="D26" s="34"/>
      <c r="E26" s="30">
        <v>0</v>
      </c>
      <c r="F26" s="14"/>
      <c r="J26" s="30"/>
    </row>
    <row r="27" spans="1:13">
      <c r="B27" s="82">
        <v>22</v>
      </c>
      <c r="C27" s="83" t="s">
        <v>73</v>
      </c>
      <c r="D27" s="84"/>
      <c r="E27" s="85">
        <v>0</v>
      </c>
      <c r="F27" s="14"/>
      <c r="G27" s="33"/>
      <c r="H27" s="16"/>
      <c r="I27" s="35"/>
      <c r="J27" s="30"/>
    </row>
    <row r="28" spans="1:13">
      <c r="B28" s="33">
        <v>225</v>
      </c>
      <c r="C28" s="16" t="s">
        <v>127</v>
      </c>
      <c r="D28" s="49">
        <v>0</v>
      </c>
      <c r="E28" s="30"/>
      <c r="F28" s="14"/>
      <c r="G28" s="82">
        <v>81</v>
      </c>
      <c r="H28" s="83" t="s">
        <v>76</v>
      </c>
      <c r="I28" s="84"/>
      <c r="J28" s="87">
        <f>I30+I31+I34+I32+I35</f>
        <v>366740.23000000004</v>
      </c>
    </row>
    <row r="29" spans="1:13">
      <c r="A29" s="4"/>
      <c r="B29" s="33">
        <v>22551</v>
      </c>
      <c r="C29" s="184" t="s">
        <v>148</v>
      </c>
      <c r="D29" s="196"/>
      <c r="E29" s="6"/>
      <c r="F29" s="14"/>
      <c r="G29" s="82"/>
      <c r="H29" s="83"/>
      <c r="I29" s="84"/>
      <c r="J29" s="87"/>
    </row>
    <row r="30" spans="1:13" s="125" customFormat="1">
      <c r="A30" s="4"/>
      <c r="B30" s="62"/>
      <c r="C30" s="62"/>
      <c r="D30" s="119"/>
      <c r="E30" s="6"/>
      <c r="F30" s="14"/>
      <c r="G30" s="33">
        <v>81103</v>
      </c>
      <c r="H30" s="16" t="s">
        <v>65</v>
      </c>
      <c r="I30" s="35">
        <v>6626.44</v>
      </c>
      <c r="J30" s="31"/>
    </row>
    <row r="31" spans="1:13">
      <c r="B31" s="82">
        <v>23</v>
      </c>
      <c r="C31" s="83" t="s">
        <v>74</v>
      </c>
      <c r="D31" s="84"/>
      <c r="E31" s="85">
        <f>D33+D34</f>
        <v>4421.16</v>
      </c>
      <c r="F31" s="14"/>
      <c r="G31" s="33">
        <v>81107</v>
      </c>
      <c r="H31" s="16" t="s">
        <v>98</v>
      </c>
      <c r="I31" s="35">
        <v>122678.98</v>
      </c>
      <c r="J31" s="30"/>
      <c r="M31" s="63"/>
    </row>
    <row r="32" spans="1:13">
      <c r="B32" s="82"/>
      <c r="C32" s="83"/>
      <c r="D32" s="84"/>
      <c r="E32" s="85"/>
      <c r="F32" s="14"/>
      <c r="G32" s="33">
        <v>81109</v>
      </c>
      <c r="H32" s="16" t="s">
        <v>42</v>
      </c>
      <c r="I32" s="45">
        <v>-8021.43</v>
      </c>
      <c r="J32" s="42"/>
    </row>
    <row r="33" spans="2:13">
      <c r="B33" s="33">
        <v>23105</v>
      </c>
      <c r="C33" s="16" t="s">
        <v>33</v>
      </c>
      <c r="D33" s="35">
        <v>998.3</v>
      </c>
      <c r="E33" s="30"/>
      <c r="F33" s="14"/>
      <c r="G33" s="33"/>
      <c r="H33" s="46"/>
      <c r="I33" s="45" t="s">
        <v>71</v>
      </c>
      <c r="K33" s="63"/>
      <c r="M33" s="63"/>
    </row>
    <row r="34" spans="2:13">
      <c r="B34" s="33">
        <v>23113</v>
      </c>
      <c r="C34" s="16" t="s">
        <v>32</v>
      </c>
      <c r="D34" s="35">
        <v>3422.86</v>
      </c>
      <c r="E34" s="30"/>
      <c r="F34" s="14"/>
      <c r="G34" s="33">
        <v>81111</v>
      </c>
      <c r="H34" s="16" t="s">
        <v>70</v>
      </c>
      <c r="I34" s="48">
        <v>245783.73</v>
      </c>
    </row>
    <row r="35" spans="2:13">
      <c r="B35" s="44">
        <v>23109</v>
      </c>
      <c r="C35" s="46" t="s">
        <v>152</v>
      </c>
      <c r="D35" s="36">
        <v>0</v>
      </c>
      <c r="E35" s="30"/>
      <c r="F35" s="14"/>
      <c r="G35" s="33">
        <v>81901001</v>
      </c>
      <c r="H35" s="16" t="s">
        <v>128</v>
      </c>
      <c r="I35" s="121">
        <v>-327.49</v>
      </c>
      <c r="J35" s="7"/>
    </row>
    <row r="36" spans="2:13">
      <c r="B36" s="11"/>
      <c r="C36" s="11"/>
      <c r="D36" s="11"/>
      <c r="E36" s="1"/>
      <c r="F36" s="14"/>
      <c r="G36" s="33"/>
      <c r="H36" s="16"/>
      <c r="I36" s="35"/>
      <c r="J36" s="30">
        <v>16929.939999999999</v>
      </c>
    </row>
    <row r="37" spans="2:13">
      <c r="B37" s="82">
        <v>24</v>
      </c>
      <c r="C37" s="83" t="s">
        <v>77</v>
      </c>
      <c r="D37" s="88"/>
      <c r="E37" s="85">
        <f>D38+D39+D40+D41+D42</f>
        <v>113657.84</v>
      </c>
      <c r="F37" s="14"/>
    </row>
    <row r="38" spans="2:13" s="125" customFormat="1">
      <c r="B38" s="33">
        <v>24101</v>
      </c>
      <c r="C38" s="16" t="s">
        <v>153</v>
      </c>
      <c r="D38" s="35">
        <v>72750</v>
      </c>
      <c r="E38" s="94"/>
      <c r="F38" s="14"/>
    </row>
    <row r="39" spans="2:13">
      <c r="B39" s="33">
        <v>24117</v>
      </c>
      <c r="C39" s="16" t="s">
        <v>36</v>
      </c>
      <c r="D39" s="34">
        <v>15788</v>
      </c>
      <c r="E39" s="30"/>
      <c r="F39" s="14"/>
    </row>
    <row r="40" spans="2:13">
      <c r="B40" s="33">
        <v>24119</v>
      </c>
      <c r="C40" s="16" t="s">
        <v>35</v>
      </c>
      <c r="D40" s="35">
        <v>33593.03</v>
      </c>
      <c r="E40" s="30"/>
      <c r="F40" s="14"/>
    </row>
    <row r="41" spans="2:13">
      <c r="B41" s="62">
        <v>24199</v>
      </c>
      <c r="C41" s="16" t="s">
        <v>63</v>
      </c>
      <c r="D41" s="36">
        <v>-44523.19</v>
      </c>
      <c r="E41" s="30"/>
      <c r="F41" s="14"/>
      <c r="G41" s="2"/>
      <c r="H41" s="1"/>
      <c r="I41" s="3"/>
      <c r="J41" s="3"/>
    </row>
    <row r="42" spans="2:13">
      <c r="B42" s="33">
        <v>24301</v>
      </c>
      <c r="C42" s="16" t="s">
        <v>153</v>
      </c>
      <c r="D42" s="35">
        <v>36050</v>
      </c>
      <c r="E42" s="6"/>
      <c r="F42" s="14"/>
      <c r="G42" s="33"/>
      <c r="H42" s="16"/>
      <c r="I42" s="37"/>
      <c r="J42" s="7"/>
    </row>
    <row r="43" spans="2:13">
      <c r="B43" s="33"/>
      <c r="C43" s="216" t="s">
        <v>163</v>
      </c>
      <c r="D43" s="216"/>
      <c r="E43" s="67">
        <f>+E37+E31+E12+E27</f>
        <v>393875.47</v>
      </c>
      <c r="F43" s="14"/>
      <c r="G43" s="39"/>
      <c r="H43" s="216" t="s">
        <v>10</v>
      </c>
      <c r="I43" s="216"/>
      <c r="J43" s="67">
        <f>J36+J28+J23+J12</f>
        <v>393875.47000000003</v>
      </c>
      <c r="L43" s="63"/>
    </row>
    <row r="44" spans="2:13">
      <c r="B44" s="116"/>
      <c r="F44" s="14"/>
      <c r="J44" t="s">
        <v>159</v>
      </c>
      <c r="L44" s="63"/>
    </row>
    <row r="45" spans="2:13">
      <c r="B45" s="103"/>
      <c r="C45" s="105"/>
      <c r="D45" s="106"/>
      <c r="E45" s="102"/>
      <c r="F45" s="14"/>
      <c r="G45" s="44"/>
      <c r="H45" s="46"/>
      <c r="I45" s="35"/>
      <c r="J45" s="117"/>
      <c r="L45" s="63"/>
    </row>
    <row r="46" spans="2:13">
      <c r="B46" s="123"/>
      <c r="C46" s="123"/>
      <c r="D46" s="123"/>
      <c r="E46" s="124" t="s">
        <v>71</v>
      </c>
      <c r="F46" s="123"/>
      <c r="G46" s="123"/>
      <c r="H46" s="123"/>
      <c r="I46" s="35"/>
      <c r="J46" s="117"/>
    </row>
    <row r="47" spans="2:13">
      <c r="B47" s="103"/>
      <c r="C47" s="105"/>
      <c r="D47" s="106"/>
      <c r="E47" s="104"/>
      <c r="F47" s="14"/>
      <c r="G47" s="44"/>
      <c r="H47" s="46"/>
      <c r="I47" s="35"/>
      <c r="J47" s="63"/>
    </row>
    <row r="48" spans="2:13">
      <c r="B48" s="103"/>
      <c r="C48" s="105"/>
      <c r="D48" s="106"/>
      <c r="E48" s="104"/>
      <c r="F48" s="14"/>
      <c r="G48" s="44"/>
      <c r="H48" s="46"/>
      <c r="I48" s="35"/>
    </row>
    <row r="49" spans="2:8">
      <c r="B49" s="102"/>
      <c r="C49" s="102"/>
      <c r="D49" s="102"/>
      <c r="E49" s="102"/>
      <c r="G49" s="5"/>
    </row>
    <row r="50" spans="2:8">
      <c r="C50" s="213"/>
      <c r="D50" s="213"/>
      <c r="H50" s="38"/>
    </row>
    <row r="51" spans="2:8">
      <c r="C51" s="210" t="s">
        <v>145</v>
      </c>
      <c r="D51" s="210"/>
      <c r="H51" s="183" t="s">
        <v>146</v>
      </c>
    </row>
    <row r="52" spans="2:8">
      <c r="C52" s="210" t="s">
        <v>88</v>
      </c>
      <c r="D52" s="210"/>
      <c r="H52" s="8" t="s">
        <v>150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58"/>
  <sheetViews>
    <sheetView zoomScaleNormal="100" workbookViewId="0">
      <selection activeCell="C48" sqref="C48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211" t="s">
        <v>90</v>
      </c>
      <c r="C2" s="211"/>
      <c r="D2" s="211"/>
      <c r="E2" s="211"/>
      <c r="F2" s="211"/>
      <c r="G2" s="211"/>
      <c r="H2" s="211"/>
      <c r="I2" s="211"/>
      <c r="J2" s="211"/>
    </row>
    <row r="3" spans="2:11">
      <c r="B3" s="211" t="s">
        <v>144</v>
      </c>
      <c r="C3" s="211"/>
      <c r="D3" s="211"/>
      <c r="E3" s="211"/>
      <c r="F3" s="211"/>
      <c r="G3" s="211"/>
      <c r="H3" s="211"/>
      <c r="I3" s="211"/>
      <c r="J3" s="211"/>
      <c r="K3" s="114"/>
    </row>
    <row r="4" spans="2:11">
      <c r="B4" s="190"/>
      <c r="C4" s="215" t="s">
        <v>160</v>
      </c>
      <c r="D4" s="215"/>
      <c r="E4" s="215"/>
      <c r="F4" s="215"/>
      <c r="G4" s="215"/>
      <c r="H4" s="215"/>
      <c r="I4" s="215"/>
      <c r="J4" s="190"/>
    </row>
    <row r="5" spans="2:11">
      <c r="B5" s="47"/>
      <c r="C5" s="120" t="s">
        <v>71</v>
      </c>
      <c r="D5" s="47"/>
      <c r="E5" s="122"/>
      <c r="F5" s="47"/>
      <c r="G5" s="47"/>
      <c r="H5" s="47"/>
      <c r="I5" s="47"/>
      <c r="J5" s="47"/>
    </row>
    <row r="6" spans="2:11" s="125" customFormat="1">
      <c r="B6" s="1"/>
      <c r="C6" s="1"/>
      <c r="D6" s="1"/>
      <c r="E6" s="1"/>
      <c r="F6" s="1"/>
      <c r="G6" s="1"/>
      <c r="H6" s="1"/>
      <c r="I6" s="1"/>
      <c r="J6" s="1"/>
    </row>
    <row r="7" spans="2:11" ht="16.5">
      <c r="B7" s="212" t="s">
        <v>11</v>
      </c>
      <c r="C7" s="212"/>
      <c r="D7" s="212"/>
      <c r="E7" s="212"/>
      <c r="F7" s="15"/>
      <c r="G7" s="212" t="s">
        <v>149</v>
      </c>
      <c r="H7" s="212"/>
      <c r="I7" s="212"/>
      <c r="J7" s="212"/>
    </row>
    <row r="8" spans="2:11">
      <c r="B8" s="217" t="s">
        <v>79</v>
      </c>
      <c r="C8" s="217" t="s">
        <v>0</v>
      </c>
      <c r="D8" s="217" t="s">
        <v>3</v>
      </c>
      <c r="E8" s="65" t="s">
        <v>1</v>
      </c>
      <c r="F8" s="15"/>
      <c r="G8" s="217" t="s">
        <v>79</v>
      </c>
      <c r="H8" s="217" t="s">
        <v>0</v>
      </c>
      <c r="I8" s="217" t="s">
        <v>3</v>
      </c>
      <c r="J8" s="65" t="s">
        <v>1</v>
      </c>
    </row>
    <row r="9" spans="2:11" ht="15.75" thickBot="1">
      <c r="B9" s="218"/>
      <c r="C9" s="218"/>
      <c r="D9" s="218"/>
      <c r="E9" s="66" t="s">
        <v>2</v>
      </c>
      <c r="F9" s="15"/>
      <c r="G9" s="218"/>
      <c r="H9" s="218"/>
      <c r="I9" s="218"/>
      <c r="J9" s="66" t="s">
        <v>2</v>
      </c>
    </row>
    <row r="10" spans="2:11" ht="15.75" thickTop="1">
      <c r="B10" s="2"/>
      <c r="C10" s="1"/>
      <c r="D10" s="3"/>
      <c r="E10" s="3"/>
      <c r="F10" s="15"/>
      <c r="G10" s="1"/>
      <c r="H10" s="1"/>
      <c r="I10" s="1"/>
      <c r="J10" s="1"/>
    </row>
    <row r="11" spans="2:11">
      <c r="B11" s="89">
        <v>833</v>
      </c>
      <c r="C11" s="90" t="s">
        <v>9</v>
      </c>
      <c r="D11" s="91"/>
      <c r="E11" s="85">
        <f>D12+D17+D20</f>
        <v>21832.050000000003</v>
      </c>
      <c r="F11" s="15"/>
      <c r="G11" s="89">
        <v>856</v>
      </c>
      <c r="H11" s="90" t="s">
        <v>15</v>
      </c>
      <c r="I11" s="92"/>
      <c r="J11" s="93">
        <f>+I13</f>
        <v>0</v>
      </c>
    </row>
    <row r="12" spans="2:11">
      <c r="B12" s="39">
        <v>83301</v>
      </c>
      <c r="C12" s="50" t="s">
        <v>99</v>
      </c>
      <c r="D12" s="97">
        <v>19132.95</v>
      </c>
      <c r="E12" s="42"/>
      <c r="F12" s="14"/>
      <c r="G12" s="39">
        <v>85605</v>
      </c>
      <c r="H12" s="50" t="s">
        <v>80</v>
      </c>
      <c r="I12" s="97">
        <v>0</v>
      </c>
      <c r="J12" s="42"/>
    </row>
    <row r="13" spans="2:11">
      <c r="B13" s="39">
        <v>83301001</v>
      </c>
      <c r="C13" s="50" t="s">
        <v>13</v>
      </c>
      <c r="D13" s="51">
        <v>17632.95</v>
      </c>
      <c r="E13" s="42"/>
      <c r="F13" s="14"/>
      <c r="G13" s="2">
        <v>85605896</v>
      </c>
      <c r="H13" s="1" t="s">
        <v>16</v>
      </c>
      <c r="I13" s="98">
        <v>0</v>
      </c>
      <c r="J13" s="42"/>
    </row>
    <row r="14" spans="2:11" s="125" customFormat="1">
      <c r="B14" s="2">
        <v>83301005</v>
      </c>
      <c r="C14" s="1" t="s">
        <v>100</v>
      </c>
      <c r="D14" s="10">
        <v>1500</v>
      </c>
      <c r="E14" s="42"/>
      <c r="F14" s="14"/>
      <c r="G14" s="2"/>
      <c r="H14" s="1"/>
      <c r="I14" s="110"/>
      <c r="J14" s="42"/>
    </row>
    <row r="15" spans="2:11">
      <c r="B15" s="39">
        <v>83303</v>
      </c>
      <c r="C15" s="50" t="s">
        <v>12</v>
      </c>
      <c r="D15" s="97">
        <v>0</v>
      </c>
      <c r="E15" s="61"/>
      <c r="F15" s="15"/>
      <c r="G15" s="89">
        <v>858</v>
      </c>
      <c r="H15" s="90" t="s">
        <v>104</v>
      </c>
      <c r="I15" s="92"/>
      <c r="J15" s="93">
        <f>SUM(I17:I20)</f>
        <v>52320.72</v>
      </c>
    </row>
    <row r="16" spans="2:11" s="125" customFormat="1">
      <c r="B16" s="39">
        <v>83303001</v>
      </c>
      <c r="C16" s="50" t="s">
        <v>13</v>
      </c>
      <c r="D16" s="51">
        <v>0</v>
      </c>
      <c r="E16" s="61"/>
      <c r="F16" s="15"/>
      <c r="G16" s="89"/>
      <c r="H16" s="90"/>
      <c r="I16" s="92"/>
      <c r="J16" s="93"/>
    </row>
    <row r="17" spans="2:13">
      <c r="B17" s="39">
        <v>83307</v>
      </c>
      <c r="C17" s="50" t="s">
        <v>81</v>
      </c>
      <c r="D17" s="97">
        <v>1332.38</v>
      </c>
      <c r="E17" s="25"/>
      <c r="F17" s="15"/>
      <c r="G17" s="2">
        <v>85801</v>
      </c>
      <c r="H17" s="1" t="s">
        <v>105</v>
      </c>
      <c r="I17" s="3">
        <v>22650</v>
      </c>
      <c r="J17" s="3"/>
      <c r="M17" s="109"/>
    </row>
    <row r="18" spans="2:13">
      <c r="B18" s="2">
        <v>83307001</v>
      </c>
      <c r="C18" s="1" t="s">
        <v>124</v>
      </c>
      <c r="D18" s="10">
        <v>1332.38</v>
      </c>
      <c r="E18" s="25"/>
      <c r="F18" s="15"/>
      <c r="G18" s="2">
        <v>85803</v>
      </c>
      <c r="H18" s="1" t="s">
        <v>118</v>
      </c>
      <c r="I18" s="3">
        <v>8106</v>
      </c>
      <c r="J18" s="3"/>
    </row>
    <row r="19" spans="2:13">
      <c r="B19" s="2">
        <v>83307002</v>
      </c>
      <c r="C19" s="1" t="s">
        <v>14</v>
      </c>
      <c r="D19" s="3">
        <v>0</v>
      </c>
      <c r="E19" s="42"/>
      <c r="F19" s="15"/>
      <c r="G19" s="2">
        <v>85805</v>
      </c>
      <c r="H19" s="1" t="s">
        <v>119</v>
      </c>
      <c r="I19" s="3">
        <v>7428</v>
      </c>
      <c r="J19" s="3"/>
    </row>
    <row r="20" spans="2:13">
      <c r="B20" s="39">
        <v>83309</v>
      </c>
      <c r="C20" s="50" t="s">
        <v>82</v>
      </c>
      <c r="D20" s="97">
        <v>1366.72</v>
      </c>
      <c r="E20" s="25"/>
      <c r="F20" s="15"/>
      <c r="G20" s="2">
        <v>85807</v>
      </c>
      <c r="H20" s="1" t="s">
        <v>106</v>
      </c>
      <c r="I20" s="3">
        <v>14136.72</v>
      </c>
      <c r="J20" s="3"/>
    </row>
    <row r="21" spans="2:13">
      <c r="B21" s="2">
        <v>83309001</v>
      </c>
      <c r="C21" s="1" t="s">
        <v>124</v>
      </c>
      <c r="D21" s="10">
        <v>1366.72</v>
      </c>
      <c r="E21" s="25"/>
      <c r="F21" s="15"/>
    </row>
    <row r="22" spans="2:13">
      <c r="B22" s="2"/>
      <c r="C22" s="1"/>
      <c r="D22" s="10"/>
      <c r="E22" s="42"/>
      <c r="F22" s="15"/>
      <c r="G22" s="2"/>
      <c r="H22" s="1"/>
      <c r="I22" s="3"/>
      <c r="J22" s="3"/>
    </row>
    <row r="23" spans="2:13" s="125" customFormat="1">
      <c r="B23" s="89">
        <v>834</v>
      </c>
      <c r="C23" s="90" t="s">
        <v>61</v>
      </c>
      <c r="D23" s="91"/>
      <c r="E23" s="93">
        <f>SUM(D24:D36)</f>
        <v>12440.79</v>
      </c>
      <c r="F23" s="15"/>
      <c r="G23" s="2"/>
      <c r="H23" s="1"/>
      <c r="I23" s="3"/>
      <c r="J23" s="3"/>
    </row>
    <row r="24" spans="2:13">
      <c r="B24" s="2">
        <v>83401</v>
      </c>
      <c r="C24" s="1" t="s">
        <v>37</v>
      </c>
      <c r="D24" s="51">
        <v>466.64</v>
      </c>
      <c r="E24" s="25"/>
      <c r="F24" s="15"/>
      <c r="G24" s="205"/>
      <c r="H24" s="206"/>
      <c r="I24" s="97"/>
      <c r="J24" s="207"/>
      <c r="K24" s="208"/>
    </row>
    <row r="25" spans="2:13">
      <c r="B25" s="2">
        <v>83405</v>
      </c>
      <c r="C25" s="1" t="s">
        <v>33</v>
      </c>
      <c r="D25" s="51">
        <v>169.57</v>
      </c>
      <c r="E25" s="25"/>
      <c r="F25" s="15"/>
      <c r="G25" s="39"/>
      <c r="H25" s="50"/>
      <c r="I25" s="51"/>
      <c r="J25" s="51"/>
      <c r="K25" s="208"/>
    </row>
    <row r="26" spans="2:13" s="125" customFormat="1">
      <c r="B26" s="2">
        <v>83409</v>
      </c>
      <c r="C26" s="1" t="s">
        <v>38</v>
      </c>
      <c r="D26" s="51">
        <v>257.27999999999997</v>
      </c>
      <c r="E26" s="3"/>
      <c r="F26" s="15"/>
      <c r="G26" s="2"/>
      <c r="H26" s="1"/>
      <c r="I26" s="3"/>
      <c r="J26" s="3"/>
    </row>
    <row r="27" spans="2:13">
      <c r="B27" s="2">
        <v>83411</v>
      </c>
      <c r="C27" s="1" t="s">
        <v>120</v>
      </c>
      <c r="D27" s="51">
        <v>1.02</v>
      </c>
      <c r="E27" s="3"/>
      <c r="F27" s="15"/>
      <c r="G27" s="2"/>
      <c r="H27" s="1"/>
      <c r="I27" s="3"/>
      <c r="J27" s="3"/>
    </row>
    <row r="28" spans="2:13">
      <c r="B28" s="2">
        <v>83413</v>
      </c>
      <c r="C28" s="1" t="s">
        <v>32</v>
      </c>
      <c r="D28" s="51">
        <v>351</v>
      </c>
      <c r="E28" s="3"/>
      <c r="F28" s="15"/>
      <c r="G28" s="2"/>
      <c r="H28" s="1"/>
      <c r="I28" s="3"/>
      <c r="J28" s="3"/>
    </row>
    <row r="29" spans="2:13">
      <c r="B29" s="2">
        <v>83415</v>
      </c>
      <c r="C29" s="1" t="s">
        <v>39</v>
      </c>
      <c r="D29" s="110">
        <v>0</v>
      </c>
      <c r="E29" s="3"/>
      <c r="F29" s="15"/>
      <c r="G29" s="2"/>
      <c r="H29" s="1"/>
      <c r="I29" s="3"/>
      <c r="J29" s="3"/>
      <c r="L29" s="109"/>
    </row>
    <row r="30" spans="2:13">
      <c r="B30" s="2">
        <v>83417</v>
      </c>
      <c r="C30" s="1" t="s">
        <v>66</v>
      </c>
      <c r="D30" s="110">
        <v>745.23</v>
      </c>
      <c r="E30" s="3"/>
      <c r="F30" s="15"/>
      <c r="G30" s="2"/>
      <c r="H30" s="1"/>
      <c r="I30" s="3"/>
      <c r="J30" s="3"/>
    </row>
    <row r="31" spans="2:13">
      <c r="B31" s="2">
        <v>83419</v>
      </c>
      <c r="C31" s="1" t="s">
        <v>40</v>
      </c>
      <c r="D31" s="110">
        <v>0</v>
      </c>
      <c r="E31" s="3"/>
      <c r="F31" s="15"/>
      <c r="G31" s="2"/>
      <c r="H31" s="1"/>
      <c r="I31" s="3"/>
      <c r="J31" s="3"/>
      <c r="L31" s="109"/>
    </row>
    <row r="32" spans="2:13">
      <c r="B32" s="2">
        <v>83421</v>
      </c>
      <c r="C32" s="1" t="s">
        <v>34</v>
      </c>
      <c r="D32" s="110">
        <v>36.159999999999997</v>
      </c>
      <c r="E32" s="3"/>
      <c r="F32" s="15"/>
      <c r="G32" s="2"/>
      <c r="H32" s="1"/>
      <c r="I32" s="3"/>
      <c r="J32" s="3"/>
    </row>
    <row r="33" spans="2:10">
      <c r="B33" s="2">
        <v>83423</v>
      </c>
      <c r="C33" s="1" t="s">
        <v>41</v>
      </c>
      <c r="D33" s="110">
        <v>7984.86</v>
      </c>
      <c r="E33" s="3"/>
      <c r="F33" s="15"/>
      <c r="G33" s="2"/>
      <c r="H33" s="1"/>
      <c r="I33" s="3"/>
      <c r="J33" s="3"/>
    </row>
    <row r="34" spans="2:10">
      <c r="B34" s="2">
        <v>83425</v>
      </c>
      <c r="C34" s="1" t="s">
        <v>83</v>
      </c>
      <c r="D34" s="110">
        <v>0</v>
      </c>
      <c r="E34" s="3"/>
      <c r="F34" s="15"/>
      <c r="G34" s="2"/>
      <c r="H34" s="1"/>
      <c r="I34" s="3"/>
      <c r="J34" s="3"/>
    </row>
    <row r="35" spans="2:10">
      <c r="B35" s="2">
        <v>83427</v>
      </c>
      <c r="C35" s="1" t="s">
        <v>58</v>
      </c>
      <c r="D35" s="110">
        <v>0</v>
      </c>
      <c r="E35" s="3"/>
      <c r="F35" s="15"/>
      <c r="G35" s="2"/>
      <c r="H35" s="1"/>
      <c r="I35" s="3"/>
      <c r="J35" s="3"/>
    </row>
    <row r="36" spans="2:10">
      <c r="B36" s="2">
        <v>83429</v>
      </c>
      <c r="C36" s="1" t="s">
        <v>87</v>
      </c>
      <c r="D36" s="98">
        <v>2429.0300000000002</v>
      </c>
      <c r="E36" s="3"/>
      <c r="F36" s="15"/>
      <c r="G36" s="2"/>
      <c r="H36" s="1"/>
      <c r="I36" s="3"/>
      <c r="J36" s="3"/>
    </row>
    <row r="37" spans="2:10">
      <c r="E37" s="3"/>
      <c r="F37" s="15"/>
      <c r="G37" s="2"/>
      <c r="H37" s="1"/>
      <c r="I37" s="3"/>
      <c r="J37" s="3"/>
    </row>
    <row r="38" spans="2:10">
      <c r="B38" s="89">
        <v>836</v>
      </c>
      <c r="C38" s="90" t="s">
        <v>27</v>
      </c>
      <c r="D38" s="91"/>
      <c r="E38" s="87">
        <f>SUM(D39:D39)</f>
        <v>971.88</v>
      </c>
      <c r="F38" s="15"/>
      <c r="G38" s="2"/>
      <c r="H38" s="1"/>
      <c r="I38" s="3"/>
      <c r="J38" s="3"/>
    </row>
    <row r="39" spans="2:10">
      <c r="B39" s="2">
        <v>83601</v>
      </c>
      <c r="C39" s="1" t="s">
        <v>64</v>
      </c>
      <c r="D39" s="10">
        <v>971.88</v>
      </c>
      <c r="E39" s="25"/>
      <c r="F39" s="15"/>
      <c r="G39" s="2"/>
      <c r="H39" s="1"/>
      <c r="I39" s="3"/>
      <c r="J39" s="3"/>
    </row>
    <row r="40" spans="2:10">
      <c r="B40" s="2"/>
      <c r="C40" s="1"/>
      <c r="D40" s="10"/>
      <c r="E40" s="25"/>
      <c r="F40" s="15"/>
      <c r="G40" s="2"/>
      <c r="H40" s="1"/>
      <c r="I40" s="3"/>
      <c r="J40" s="3"/>
    </row>
    <row r="41" spans="2:10">
      <c r="B41" s="89">
        <v>839</v>
      </c>
      <c r="C41" s="90" t="s">
        <v>102</v>
      </c>
      <c r="D41" s="91"/>
      <c r="E41" s="93">
        <f>SUM(D42:D44)</f>
        <v>146.06</v>
      </c>
      <c r="F41" s="15"/>
      <c r="G41" s="2"/>
      <c r="H41" s="1"/>
      <c r="I41" s="3"/>
      <c r="J41" s="3"/>
    </row>
    <row r="42" spans="2:10">
      <c r="B42" s="2">
        <v>83955</v>
      </c>
      <c r="C42" s="1" t="s">
        <v>103</v>
      </c>
      <c r="D42" s="51">
        <v>146.06</v>
      </c>
      <c r="E42" s="115"/>
      <c r="F42" s="15"/>
      <c r="G42" s="2"/>
      <c r="H42" s="1"/>
      <c r="I42" s="3"/>
      <c r="J42" s="3"/>
    </row>
    <row r="43" spans="2:10">
      <c r="B43" s="2"/>
      <c r="C43" s="1"/>
      <c r="D43" s="51"/>
      <c r="E43" s="115"/>
      <c r="F43" s="15"/>
      <c r="G43" s="2"/>
      <c r="H43" s="1"/>
      <c r="I43" s="3"/>
      <c r="J43" s="3"/>
    </row>
    <row r="44" spans="2:10">
      <c r="B44" s="2"/>
      <c r="C44" s="1" t="s">
        <v>43</v>
      </c>
      <c r="D44" s="30"/>
      <c r="E44" s="30">
        <v>16929.939999999999</v>
      </c>
      <c r="F44" s="15"/>
      <c r="G44" s="2"/>
      <c r="H44" s="1"/>
      <c r="I44" s="3"/>
      <c r="J44" s="3"/>
    </row>
    <row r="45" spans="2:10">
      <c r="B45" s="2"/>
      <c r="C45" s="216" t="s">
        <v>59</v>
      </c>
      <c r="D45" s="216"/>
      <c r="E45" s="67">
        <f>SUM(E11:E44)</f>
        <v>52320.72</v>
      </c>
      <c r="F45" s="3"/>
      <c r="G45" s="1"/>
      <c r="H45" s="216" t="s">
        <v>60</v>
      </c>
      <c r="I45" s="216"/>
      <c r="J45" s="67">
        <f>J15</f>
        <v>52320.72</v>
      </c>
    </row>
    <row r="46" spans="2:10">
      <c r="H46" s="13"/>
      <c r="I46" s="3"/>
      <c r="J46" s="3"/>
    </row>
    <row r="47" spans="2:10">
      <c r="B47" s="112"/>
      <c r="C47" s="112"/>
      <c r="D47" s="112"/>
      <c r="E47" s="112"/>
      <c r="F47" s="112"/>
      <c r="G47" s="112"/>
      <c r="H47" s="112"/>
      <c r="I47" s="108"/>
      <c r="J47" s="107"/>
    </row>
    <row r="48" spans="2:10">
      <c r="B48" s="11"/>
      <c r="C48" s="209"/>
      <c r="D48" s="12"/>
      <c r="E48" s="107"/>
      <c r="G48" s="5"/>
      <c r="I48" s="63"/>
      <c r="J48" s="63"/>
    </row>
    <row r="49" spans="3:10">
      <c r="C49" s="210" t="s">
        <v>145</v>
      </c>
      <c r="D49" s="210"/>
      <c r="H49" s="219" t="s">
        <v>146</v>
      </c>
      <c r="I49" s="219"/>
      <c r="J49" s="219"/>
    </row>
    <row r="50" spans="3:10">
      <c r="C50" s="210" t="s">
        <v>88</v>
      </c>
      <c r="D50" s="210"/>
      <c r="H50" s="210" t="s">
        <v>150</v>
      </c>
      <c r="I50" s="210"/>
      <c r="J50" s="210"/>
    </row>
    <row r="53" spans="3:10">
      <c r="C53" t="s">
        <v>71</v>
      </c>
    </row>
    <row r="55" spans="3:10">
      <c r="E55" s="107"/>
    </row>
    <row r="57" spans="3:10">
      <c r="E57" s="63"/>
    </row>
    <row r="58" spans="3:10">
      <c r="E58" s="63"/>
    </row>
  </sheetData>
  <mergeCells count="17">
    <mergeCell ref="C45:D45"/>
    <mergeCell ref="B3:J3"/>
    <mergeCell ref="C49:D49"/>
    <mergeCell ref="C50:D50"/>
    <mergeCell ref="H45:I45"/>
    <mergeCell ref="H49:J49"/>
    <mergeCell ref="H50:J50"/>
    <mergeCell ref="B2:J2"/>
    <mergeCell ref="B7:E7"/>
    <mergeCell ref="G7:J7"/>
    <mergeCell ref="C4:I4"/>
    <mergeCell ref="I8:I9"/>
    <mergeCell ref="H8:H9"/>
    <mergeCell ref="G8:G9"/>
    <mergeCell ref="D8:D9"/>
    <mergeCell ref="C8:C9"/>
    <mergeCell ref="B8:B9"/>
  </mergeCells>
  <printOptions horizontalCentered="1"/>
  <pageMargins left="0.31496062992125984" right="0.31496062992125984" top="0.15748031496062992" bottom="0.15748031496062992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D20" sqref="D20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25" customFormat="1"/>
    <row r="4" spans="2:5" s="125" customFormat="1"/>
    <row r="5" spans="2:5" s="125" customFormat="1"/>
    <row r="6" spans="2:5" s="125" customFormat="1"/>
    <row r="7" spans="2:5" s="125" customFormat="1"/>
    <row r="8" spans="2:5">
      <c r="B8" s="221" t="s">
        <v>89</v>
      </c>
      <c r="C8" s="221"/>
      <c r="D8" s="221"/>
      <c r="E8" s="221"/>
    </row>
    <row r="9" spans="2:5">
      <c r="B9" s="222" t="s">
        <v>151</v>
      </c>
      <c r="C9" s="222"/>
      <c r="D9" s="222"/>
      <c r="E9" s="222"/>
    </row>
    <row r="10" spans="2:5">
      <c r="B10" s="220" t="s">
        <v>161</v>
      </c>
      <c r="C10" s="220"/>
      <c r="D10" s="220"/>
      <c r="E10" s="220"/>
    </row>
    <row r="11" spans="2:5">
      <c r="B11" s="220" t="s">
        <v>47</v>
      </c>
      <c r="C11" s="220"/>
      <c r="D11" s="220"/>
      <c r="E11" s="220"/>
    </row>
    <row r="12" spans="2:5">
      <c r="B12" s="53"/>
      <c r="C12" s="53"/>
      <c r="D12" s="53"/>
      <c r="E12" s="53"/>
    </row>
    <row r="14" spans="2:5">
      <c r="B14" s="77" t="s">
        <v>48</v>
      </c>
      <c r="C14" s="68" t="s">
        <v>30</v>
      </c>
      <c r="D14" s="99" t="s">
        <v>49</v>
      </c>
      <c r="E14" s="52"/>
    </row>
    <row r="15" spans="2:5">
      <c r="B15" s="16"/>
      <c r="C15" s="17"/>
      <c r="D15" s="17"/>
      <c r="E15" s="19"/>
    </row>
    <row r="16" spans="2:5" ht="17.25">
      <c r="B16" s="21" t="s">
        <v>50</v>
      </c>
      <c r="C16" s="55">
        <v>258898.92</v>
      </c>
      <c r="D16" s="55">
        <f>D18</f>
        <v>0</v>
      </c>
      <c r="E16" s="19"/>
    </row>
    <row r="17" spans="2:9">
      <c r="B17" s="21"/>
      <c r="C17" s="17"/>
      <c r="D17" s="17"/>
      <c r="E17" s="19"/>
    </row>
    <row r="18" spans="2:9">
      <c r="B18" s="16" t="s">
        <v>51</v>
      </c>
      <c r="C18" s="49">
        <v>258989.92</v>
      </c>
      <c r="D18" s="49"/>
      <c r="E18" s="19"/>
    </row>
    <row r="19" spans="2:9">
      <c r="B19" s="16"/>
      <c r="C19" s="49"/>
      <c r="D19" s="49"/>
      <c r="E19" s="19"/>
    </row>
    <row r="20" spans="2:9">
      <c r="B20" s="16"/>
      <c r="C20" s="49"/>
      <c r="D20" s="49"/>
      <c r="E20" s="19"/>
    </row>
    <row r="21" spans="2:9" ht="17.25">
      <c r="B21" s="21" t="s">
        <v>52</v>
      </c>
      <c r="C21" s="55">
        <f>C23-C25</f>
        <v>15716.940000000002</v>
      </c>
      <c r="D21" s="55">
        <f>D23-D25</f>
        <v>0</v>
      </c>
      <c r="E21" s="19"/>
      <c r="F21" s="118"/>
    </row>
    <row r="22" spans="2:9">
      <c r="B22" s="16"/>
      <c r="C22" s="49"/>
      <c r="D22" s="49"/>
      <c r="E22" s="19"/>
    </row>
    <row r="23" spans="2:9">
      <c r="B23" s="16" t="s">
        <v>53</v>
      </c>
      <c r="C23" s="49">
        <v>52320.72</v>
      </c>
      <c r="D23" s="49">
        <v>0</v>
      </c>
      <c r="E23" s="19"/>
      <c r="G23" s="61"/>
      <c r="I23" s="63"/>
    </row>
    <row r="24" spans="2:9">
      <c r="B24" s="16" t="s">
        <v>54</v>
      </c>
      <c r="C24" s="49"/>
      <c r="D24" s="49"/>
      <c r="E24" s="19"/>
    </row>
    <row r="25" spans="2:9">
      <c r="B25" s="16" t="s">
        <v>55</v>
      </c>
      <c r="C25" s="49">
        <v>36603.78</v>
      </c>
      <c r="D25" s="49">
        <v>0</v>
      </c>
      <c r="E25" s="19"/>
      <c r="G25" s="61"/>
      <c r="I25" s="63"/>
    </row>
    <row r="26" spans="2:9">
      <c r="B26" s="16"/>
      <c r="C26" s="49"/>
      <c r="D26" s="49"/>
      <c r="E26" s="19"/>
      <c r="I26" s="63"/>
    </row>
    <row r="27" spans="2:9">
      <c r="B27" s="16"/>
      <c r="C27" s="49"/>
      <c r="D27" s="49"/>
      <c r="E27" s="19"/>
    </row>
    <row r="28" spans="2:9" ht="17.25">
      <c r="B28" s="21" t="s">
        <v>52</v>
      </c>
      <c r="C28" s="55">
        <f>+C30-C32</f>
        <v>1180.6100000000001</v>
      </c>
      <c r="D28" s="55">
        <f>D30-D32</f>
        <v>0</v>
      </c>
      <c r="E28" s="19"/>
    </row>
    <row r="29" spans="2:9">
      <c r="B29" s="16"/>
      <c r="C29" s="49"/>
      <c r="D29" s="49"/>
      <c r="E29" s="19"/>
    </row>
    <row r="30" spans="2:9">
      <c r="B30" s="16" t="s">
        <v>56</v>
      </c>
      <c r="C30" s="49">
        <v>1671.71</v>
      </c>
      <c r="D30" s="49"/>
      <c r="E30" s="19"/>
    </row>
    <row r="31" spans="2:9">
      <c r="B31" s="16" t="s">
        <v>54</v>
      </c>
      <c r="C31" s="49"/>
      <c r="D31" s="49"/>
      <c r="E31" s="19"/>
    </row>
    <row r="32" spans="2:9">
      <c r="B32" s="16" t="s">
        <v>57</v>
      </c>
      <c r="C32" s="49">
        <v>491.1</v>
      </c>
      <c r="D32" s="49"/>
      <c r="E32" s="19"/>
    </row>
    <row r="33" spans="2:5">
      <c r="B33" s="40"/>
      <c r="C33" s="56"/>
      <c r="D33" s="56"/>
      <c r="E33" s="57"/>
    </row>
    <row r="34" spans="2:5">
      <c r="B34" s="16"/>
      <c r="C34" s="49"/>
      <c r="D34" s="49"/>
      <c r="E34" s="19"/>
    </row>
    <row r="35" spans="2:5">
      <c r="B35" s="16"/>
      <c r="C35" s="49"/>
      <c r="D35" s="49"/>
      <c r="E35" s="19"/>
    </row>
    <row r="36" spans="2:5">
      <c r="B36" s="77" t="s">
        <v>157</v>
      </c>
      <c r="C36" s="100">
        <f>+C16+C21+C28</f>
        <v>275796.46999999997</v>
      </c>
      <c r="D36" s="100">
        <f>+D16+D21+D28</f>
        <v>0</v>
      </c>
      <c r="E36" s="58"/>
    </row>
    <row r="37" spans="2:5">
      <c r="B37" s="16"/>
      <c r="C37" s="17"/>
      <c r="D37" s="17"/>
      <c r="E37" s="19"/>
    </row>
    <row r="38" spans="2:5">
      <c r="B38" s="16"/>
      <c r="C38" s="17"/>
      <c r="D38" s="17"/>
      <c r="E38" s="19"/>
    </row>
    <row r="39" spans="2:5">
      <c r="B39" s="16"/>
      <c r="C39" s="17"/>
      <c r="D39" s="17"/>
      <c r="E39" s="19"/>
    </row>
    <row r="40" spans="2:5">
      <c r="B40" s="16"/>
      <c r="C40" s="17"/>
      <c r="D40" s="17"/>
      <c r="E40" s="19"/>
    </row>
    <row r="41" spans="2:5">
      <c r="B41" s="16"/>
      <c r="C41" s="17"/>
      <c r="D41" s="17"/>
      <c r="E41" s="20"/>
    </row>
    <row r="42" spans="2:5">
      <c r="B42" s="16" t="s">
        <v>109</v>
      </c>
      <c r="C42" s="59"/>
      <c r="D42" s="59"/>
      <c r="E42" s="16"/>
    </row>
    <row r="43" spans="2:5">
      <c r="B43" s="187" t="s">
        <v>145</v>
      </c>
      <c r="C43" s="223" t="s">
        <v>146</v>
      </c>
      <c r="D43" s="223"/>
      <c r="E43" s="16"/>
    </row>
    <row r="44" spans="2:5">
      <c r="B44" s="188" t="s">
        <v>88</v>
      </c>
      <c r="C44" s="210" t="s">
        <v>150</v>
      </c>
      <c r="D44" s="210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L36"/>
  <sheetViews>
    <sheetView tabSelected="1" workbookViewId="0">
      <selection activeCell="H32" sqref="H32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10.5703125" customWidth="1"/>
    <col min="5" max="5" width="5.85546875" customWidth="1"/>
    <col min="6" max="6" width="1.28515625" customWidth="1"/>
    <col min="7" max="7" width="26.28515625" customWidth="1"/>
    <col min="8" max="8" width="15.42578125" customWidth="1"/>
    <col min="9" max="9" width="10.5703125" customWidth="1"/>
    <col min="10" max="10" width="6.85546875" customWidth="1"/>
  </cols>
  <sheetData>
    <row r="2" spans="2:10" s="125" customFormat="1"/>
    <row r="3" spans="2:10" s="125" customFormat="1"/>
    <row r="4" spans="2:10" s="125" customFormat="1"/>
    <row r="5" spans="2:10" s="125" customFormat="1"/>
    <row r="6" spans="2:10">
      <c r="B6" s="225" t="s">
        <v>90</v>
      </c>
      <c r="C6" s="225"/>
      <c r="D6" s="225"/>
      <c r="E6" s="225"/>
      <c r="F6" s="225"/>
      <c r="G6" s="225"/>
      <c r="H6" s="225"/>
      <c r="I6" s="225"/>
      <c r="J6" s="225"/>
    </row>
    <row r="7" spans="2:10" s="125" customFormat="1">
      <c r="B7" s="225" t="s">
        <v>156</v>
      </c>
      <c r="C7" s="225"/>
      <c r="D7" s="225"/>
      <c r="E7" s="225"/>
      <c r="F7" s="225"/>
      <c r="G7" s="225"/>
      <c r="H7" s="225"/>
      <c r="I7" s="225"/>
      <c r="J7" s="225"/>
    </row>
    <row r="8" spans="2:10">
      <c r="B8" s="210" t="s">
        <v>164</v>
      </c>
      <c r="C8" s="210"/>
      <c r="D8" s="210"/>
      <c r="E8" s="210"/>
      <c r="F8" s="210"/>
      <c r="G8" s="210"/>
      <c r="H8" s="210"/>
      <c r="I8" s="210"/>
      <c r="J8" s="210"/>
    </row>
    <row r="9" spans="2:10">
      <c r="B9" s="210" t="s">
        <v>31</v>
      </c>
      <c r="C9" s="210"/>
      <c r="D9" s="210"/>
      <c r="E9" s="210"/>
      <c r="F9" s="210"/>
      <c r="G9" s="210"/>
      <c r="H9" s="210"/>
      <c r="I9" s="210"/>
      <c r="J9" s="210"/>
    </row>
    <row r="10" spans="2:10">
      <c r="C10" s="9"/>
      <c r="D10" s="9"/>
      <c r="E10" s="9"/>
      <c r="F10" s="9"/>
      <c r="G10" s="9"/>
      <c r="H10" s="9"/>
      <c r="I10" s="9"/>
      <c r="J10" s="9"/>
    </row>
    <row r="11" spans="2:10">
      <c r="B11" s="227" t="s">
        <v>17</v>
      </c>
      <c r="C11" s="227" t="s">
        <v>18</v>
      </c>
      <c r="D11" s="227" t="s">
        <v>19</v>
      </c>
      <c r="E11" s="227" t="s">
        <v>20</v>
      </c>
      <c r="G11" s="227" t="s">
        <v>21</v>
      </c>
      <c r="H11" s="69" t="s">
        <v>45</v>
      </c>
      <c r="I11" s="227" t="s">
        <v>19</v>
      </c>
      <c r="J11" s="227" t="s">
        <v>20</v>
      </c>
    </row>
    <row r="12" spans="2:10">
      <c r="B12" s="227"/>
      <c r="C12" s="227"/>
      <c r="D12" s="227"/>
      <c r="E12" s="227"/>
      <c r="F12" s="22"/>
      <c r="G12" s="227"/>
      <c r="H12" s="70" t="s">
        <v>18</v>
      </c>
      <c r="I12" s="227"/>
      <c r="J12" s="227"/>
    </row>
    <row r="13" spans="2:10">
      <c r="B13" s="16"/>
      <c r="C13" s="17"/>
      <c r="D13" s="17"/>
      <c r="E13" s="19"/>
      <c r="F13" s="19"/>
      <c r="G13" s="16"/>
      <c r="H13" s="17"/>
      <c r="I13" s="17"/>
      <c r="J13" s="19"/>
    </row>
    <row r="14" spans="2:10">
      <c r="B14" s="21" t="s">
        <v>22</v>
      </c>
      <c r="C14" s="17"/>
      <c r="D14" s="17"/>
      <c r="E14" s="19"/>
      <c r="F14" s="19"/>
      <c r="G14" s="21" t="s">
        <v>23</v>
      </c>
      <c r="H14" s="17"/>
      <c r="I14" s="17"/>
      <c r="J14" s="19"/>
    </row>
    <row r="15" spans="2:10">
      <c r="B15" s="16" t="s">
        <v>24</v>
      </c>
      <c r="C15" s="34">
        <v>168265</v>
      </c>
      <c r="D15" s="34">
        <v>16305.08</v>
      </c>
      <c r="E15" s="26">
        <f>+D15/C15</f>
        <v>9.6901197515823254E-2</v>
      </c>
      <c r="F15" s="19"/>
      <c r="G15" s="16" t="s">
        <v>7</v>
      </c>
      <c r="H15" s="34">
        <v>351250</v>
      </c>
      <c r="I15" s="34">
        <v>58858.16</v>
      </c>
      <c r="J15" s="19">
        <f>+I15/H15</f>
        <v>0.16756771530249112</v>
      </c>
    </row>
    <row r="16" spans="2:10">
      <c r="B16" s="16"/>
      <c r="C16" s="17"/>
      <c r="D16" s="17"/>
      <c r="E16" s="19"/>
      <c r="F16" s="19"/>
      <c r="G16" s="16" t="s">
        <v>44</v>
      </c>
      <c r="H16" s="34">
        <v>207135</v>
      </c>
      <c r="I16" s="34">
        <v>31060.62</v>
      </c>
      <c r="J16" s="19">
        <f>+I16/H16</f>
        <v>0.14995350858135997</v>
      </c>
    </row>
    <row r="17" spans="2:12">
      <c r="B17" s="16"/>
      <c r="C17" s="17"/>
      <c r="D17" s="17"/>
      <c r="E17" s="19"/>
      <c r="F17" s="19"/>
      <c r="G17" s="16" t="s">
        <v>27</v>
      </c>
      <c r="H17" s="34">
        <v>3630</v>
      </c>
      <c r="I17" s="34">
        <v>971.88</v>
      </c>
      <c r="J17" s="19">
        <f>+I17/H17</f>
        <v>0.26773553719008264</v>
      </c>
      <c r="K17" s="29"/>
    </row>
    <row r="18" spans="2:12">
      <c r="B18" s="16" t="s">
        <v>107</v>
      </c>
      <c r="C18" s="17">
        <v>259426</v>
      </c>
      <c r="D18" s="17">
        <v>48045</v>
      </c>
      <c r="E18" s="26">
        <f>+D18/C18</f>
        <v>0.18519732023775565</v>
      </c>
      <c r="F18" s="19"/>
      <c r="G18" s="16" t="s">
        <v>28</v>
      </c>
      <c r="H18" s="34">
        <v>2500</v>
      </c>
      <c r="I18" s="34">
        <v>0</v>
      </c>
      <c r="J18" s="19">
        <f>+I18/H18</f>
        <v>0</v>
      </c>
    </row>
    <row r="19" spans="2:12">
      <c r="B19" s="16"/>
      <c r="C19" s="17"/>
      <c r="D19" s="17"/>
      <c r="E19" s="19"/>
      <c r="F19" s="19"/>
      <c r="G19" s="16"/>
      <c r="I19" s="34"/>
    </row>
    <row r="20" spans="2:12">
      <c r="B20" s="16" t="s">
        <v>108</v>
      </c>
      <c r="C20" s="17">
        <v>136824</v>
      </c>
      <c r="D20" s="17">
        <v>31706.79</v>
      </c>
      <c r="E20" s="26">
        <f>+D20/C20</f>
        <v>0.23173412559200141</v>
      </c>
      <c r="F20" s="19"/>
      <c r="G20" s="16"/>
      <c r="H20" s="23"/>
      <c r="I20" s="23"/>
      <c r="J20" s="19"/>
    </row>
    <row r="21" spans="2:12">
      <c r="B21" s="16"/>
      <c r="C21" s="17"/>
      <c r="D21" s="17"/>
      <c r="E21" s="26"/>
      <c r="F21" s="19"/>
      <c r="G21" s="16"/>
      <c r="H21" s="23"/>
      <c r="I21" s="23"/>
      <c r="J21" s="19"/>
    </row>
    <row r="22" spans="2:12">
      <c r="B22" s="16" t="s">
        <v>125</v>
      </c>
      <c r="C22" s="17"/>
      <c r="D22" s="17"/>
      <c r="E22" s="26"/>
      <c r="F22" s="19"/>
      <c r="G22" s="16"/>
      <c r="H22" s="23"/>
      <c r="I22" s="23"/>
      <c r="J22" s="19"/>
    </row>
    <row r="23" spans="2:12">
      <c r="B23" s="16"/>
      <c r="C23" s="17"/>
      <c r="D23" s="17"/>
      <c r="E23" s="26"/>
      <c r="F23" s="19"/>
      <c r="G23" s="16"/>
      <c r="H23" s="23"/>
      <c r="I23" s="23"/>
      <c r="J23" s="19"/>
    </row>
    <row r="24" spans="2:12">
      <c r="B24" s="16"/>
      <c r="C24" s="17"/>
      <c r="D24" s="17"/>
      <c r="E24" s="26"/>
      <c r="F24" s="19"/>
      <c r="G24" s="16"/>
      <c r="H24" s="23"/>
      <c r="I24" s="23"/>
      <c r="J24" s="19"/>
    </row>
    <row r="25" spans="2:12">
      <c r="B25" s="16"/>
      <c r="C25" s="17"/>
      <c r="D25" s="17"/>
      <c r="E25" s="19"/>
      <c r="F25" s="19"/>
      <c r="G25" s="16"/>
      <c r="H25" s="23"/>
      <c r="I25" s="23"/>
      <c r="J25" s="19"/>
    </row>
    <row r="26" spans="2:12">
      <c r="B26" s="71" t="s">
        <v>29</v>
      </c>
      <c r="C26" s="72"/>
      <c r="D26" s="73">
        <f>SUM(D15:D25)</f>
        <v>96056.87</v>
      </c>
      <c r="E26" s="74"/>
      <c r="F26" s="28"/>
      <c r="G26" s="71" t="s">
        <v>29</v>
      </c>
      <c r="H26" s="75"/>
      <c r="I26" s="75">
        <f>SUM(I15:I25)</f>
        <v>90890.66</v>
      </c>
      <c r="J26" s="76"/>
      <c r="L26" s="111"/>
    </row>
    <row r="27" spans="2:12">
      <c r="B27" s="16"/>
      <c r="C27" s="17"/>
      <c r="D27" s="17"/>
      <c r="E27" s="19"/>
      <c r="F27" s="19"/>
      <c r="G27" s="16"/>
      <c r="H27" s="23"/>
      <c r="I27" s="23"/>
      <c r="J27" s="19"/>
    </row>
    <row r="28" spans="2:12">
      <c r="B28" s="16" t="s">
        <v>85</v>
      </c>
      <c r="C28" s="17"/>
      <c r="D28" s="34"/>
      <c r="E28" s="26">
        <f>+D28/C30</f>
        <v>0</v>
      </c>
      <c r="F28" s="19"/>
      <c r="G28" s="16" t="s">
        <v>78</v>
      </c>
      <c r="H28" s="23"/>
      <c r="I28" s="34"/>
      <c r="J28" s="26">
        <f>+I28/H30</f>
        <v>0</v>
      </c>
    </row>
    <row r="29" spans="2:12">
      <c r="B29" s="16"/>
      <c r="C29" s="17"/>
      <c r="D29" s="17"/>
      <c r="E29" s="19"/>
      <c r="F29" s="19"/>
      <c r="G29" s="16"/>
      <c r="H29" s="23"/>
      <c r="I29" s="23"/>
      <c r="J29" s="19"/>
    </row>
    <row r="30" spans="2:12">
      <c r="B30" s="77" t="s">
        <v>25</v>
      </c>
      <c r="C30" s="78">
        <f>SUM(C15:C25)</f>
        <v>564515</v>
      </c>
      <c r="D30" s="78">
        <f>SUM(D26:D28)</f>
        <v>96056.87</v>
      </c>
      <c r="E30" s="79">
        <v>9.2600000000000002E-2</v>
      </c>
      <c r="F30" s="19"/>
      <c r="G30" s="77" t="s">
        <v>26</v>
      </c>
      <c r="H30" s="78">
        <f>SUM(H15:H29)</f>
        <v>564515</v>
      </c>
      <c r="I30" s="78">
        <f>SUM(I26:I28)</f>
        <v>90890.66</v>
      </c>
      <c r="J30" s="80">
        <v>6.1499999999999999E-2</v>
      </c>
    </row>
    <row r="31" spans="2:12">
      <c r="B31" s="16"/>
      <c r="C31" s="17"/>
      <c r="D31" s="17"/>
      <c r="E31" s="19"/>
      <c r="F31" s="19"/>
      <c r="G31" s="16"/>
      <c r="H31" s="23"/>
      <c r="I31" s="23"/>
      <c r="J31" s="18"/>
    </row>
    <row r="32" spans="2:12">
      <c r="B32" s="16"/>
      <c r="C32" s="17"/>
      <c r="D32" s="17"/>
      <c r="E32" s="19"/>
      <c r="F32" s="19"/>
      <c r="G32" s="16"/>
      <c r="H32" s="23"/>
      <c r="I32" s="23"/>
      <c r="J32" s="16"/>
    </row>
    <row r="33" spans="2:10">
      <c r="B33" s="16"/>
      <c r="C33" s="17"/>
      <c r="D33" s="17"/>
      <c r="E33" s="20"/>
      <c r="F33" s="20"/>
      <c r="G33" s="16"/>
      <c r="H33" s="17"/>
      <c r="I33" s="17"/>
      <c r="J33" s="16"/>
    </row>
    <row r="34" spans="2:10">
      <c r="B34" s="226"/>
      <c r="C34" s="226"/>
      <c r="D34" s="16"/>
      <c r="E34" s="16"/>
      <c r="F34" s="16"/>
      <c r="G34" s="16"/>
      <c r="H34" s="226"/>
      <c r="I34" s="226"/>
      <c r="J34" s="182"/>
    </row>
    <row r="35" spans="2:10">
      <c r="B35" s="210" t="s">
        <v>145</v>
      </c>
      <c r="C35" s="210"/>
      <c r="H35" s="224" t="s">
        <v>146</v>
      </c>
      <c r="I35" s="224"/>
      <c r="J35" s="224"/>
    </row>
    <row r="36" spans="2:10">
      <c r="B36" s="210" t="s">
        <v>88</v>
      </c>
      <c r="C36" s="210"/>
      <c r="H36" s="210" t="s">
        <v>150</v>
      </c>
      <c r="I36" s="210"/>
      <c r="J36" s="210"/>
    </row>
  </sheetData>
  <mergeCells count="17">
    <mergeCell ref="B9:J9"/>
    <mergeCell ref="H35:J35"/>
    <mergeCell ref="H36:J36"/>
    <mergeCell ref="B6:J6"/>
    <mergeCell ref="B7:J7"/>
    <mergeCell ref="B35:C35"/>
    <mergeCell ref="B36:C36"/>
    <mergeCell ref="B8:J8"/>
    <mergeCell ref="B34:C34"/>
    <mergeCell ref="H34:I34"/>
    <mergeCell ref="G11:G12"/>
    <mergeCell ref="I11:I12"/>
    <mergeCell ref="J11:J12"/>
    <mergeCell ref="E11:E12"/>
    <mergeCell ref="D11:D12"/>
    <mergeCell ref="C11:C12"/>
    <mergeCell ref="B11:B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5"/>
  <sheetViews>
    <sheetView zoomScaleNormal="100" workbookViewId="0">
      <selection activeCell="B11" sqref="B11:B14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125"/>
      <c r="L2" s="125"/>
    </row>
    <row r="3" spans="1:12">
      <c r="A3" s="241" t="s">
        <v>90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2">
      <c r="A4" s="242" t="s">
        <v>154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</row>
    <row r="5" spans="1:12">
      <c r="A5" s="126"/>
      <c r="B5" s="210"/>
      <c r="C5" s="210"/>
      <c r="D5" s="210"/>
      <c r="E5" s="210"/>
      <c r="F5" s="210"/>
      <c r="G5" s="210"/>
      <c r="H5" s="210"/>
      <c r="I5" s="210"/>
      <c r="J5" s="210"/>
      <c r="K5" s="125"/>
      <c r="L5" s="125"/>
    </row>
    <row r="6" spans="1:12" s="125" customFormat="1">
      <c r="A6" s="203"/>
      <c r="B6" s="202"/>
      <c r="C6" s="202"/>
      <c r="D6" s="202"/>
      <c r="E6" s="202"/>
      <c r="F6" s="202"/>
      <c r="G6" s="202"/>
      <c r="H6" s="202"/>
      <c r="I6" s="202"/>
      <c r="J6" s="202"/>
    </row>
    <row r="7" spans="1:12" s="125" customFormat="1">
      <c r="A7" s="203"/>
      <c r="B7" s="202"/>
      <c r="C7" s="202"/>
      <c r="D7" s="202"/>
      <c r="E7" s="202"/>
      <c r="F7" s="202"/>
      <c r="G7" s="202"/>
      <c r="H7" s="202"/>
      <c r="I7" s="202"/>
      <c r="J7" s="202"/>
    </row>
    <row r="8" spans="1:12" s="125" customFormat="1">
      <c r="A8" s="198"/>
      <c r="B8" s="197"/>
      <c r="C8" s="197"/>
      <c r="D8" s="197"/>
      <c r="E8" s="197"/>
      <c r="F8" s="197"/>
      <c r="G8" s="197"/>
      <c r="H8" s="197"/>
      <c r="I8" s="197"/>
      <c r="J8" s="197"/>
    </row>
    <row r="9" spans="1:12">
      <c r="A9" s="126"/>
      <c r="B9" s="214"/>
      <c r="C9" s="214"/>
      <c r="D9" s="214"/>
      <c r="E9" s="214"/>
      <c r="F9" s="214"/>
      <c r="G9" s="214"/>
      <c r="H9" s="214"/>
      <c r="I9" s="214"/>
      <c r="J9" s="214"/>
      <c r="K9" s="125"/>
      <c r="L9" s="125"/>
    </row>
    <row r="10" spans="1:12" ht="17.25" thickBot="1">
      <c r="A10" s="131" t="s">
        <v>162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25"/>
      <c r="L10" s="125"/>
    </row>
    <row r="11" spans="1:12" ht="16.5" thickBot="1">
      <c r="A11" s="234" t="s">
        <v>79</v>
      </c>
      <c r="B11" s="234" t="s">
        <v>0</v>
      </c>
      <c r="C11" s="228" t="s">
        <v>138</v>
      </c>
      <c r="D11" s="229"/>
      <c r="E11" s="229"/>
      <c r="F11" s="229"/>
      <c r="G11" s="229"/>
      <c r="H11" s="229"/>
      <c r="I11" s="230"/>
      <c r="J11" s="231" t="s">
        <v>139</v>
      </c>
      <c r="K11" s="232"/>
      <c r="L11" s="233"/>
    </row>
    <row r="12" spans="1:12" ht="16.5" thickBot="1">
      <c r="A12" s="236"/>
      <c r="B12" s="236"/>
      <c r="C12" s="204"/>
      <c r="D12" s="229" t="s">
        <v>131</v>
      </c>
      <c r="E12" s="229"/>
      <c r="F12" s="230"/>
      <c r="G12" s="228" t="s">
        <v>132</v>
      </c>
      <c r="H12" s="229"/>
      <c r="I12" s="230"/>
      <c r="J12" s="238" t="s">
        <v>140</v>
      </c>
      <c r="K12" s="239"/>
      <c r="L12" s="240"/>
    </row>
    <row r="13" spans="1:12" ht="15" customHeight="1">
      <c r="A13" s="236"/>
      <c r="B13" s="236"/>
      <c r="C13" s="231" t="s">
        <v>129</v>
      </c>
      <c r="D13" s="233"/>
      <c r="E13" s="234" t="s">
        <v>130</v>
      </c>
      <c r="F13" s="234" t="s">
        <v>141</v>
      </c>
      <c r="G13" s="234" t="s">
        <v>129</v>
      </c>
      <c r="H13" s="234" t="s">
        <v>130</v>
      </c>
      <c r="I13" s="234" t="s">
        <v>141</v>
      </c>
      <c r="J13" s="234" t="s">
        <v>129</v>
      </c>
      <c r="K13" s="234" t="s">
        <v>130</v>
      </c>
      <c r="L13" s="234" t="s">
        <v>141</v>
      </c>
    </row>
    <row r="14" spans="1:12" ht="15.75" customHeight="1" thickBot="1">
      <c r="A14" s="237"/>
      <c r="B14" s="237"/>
      <c r="C14" s="238"/>
      <c r="D14" s="240"/>
      <c r="E14" s="235"/>
      <c r="F14" s="235"/>
      <c r="G14" s="235"/>
      <c r="H14" s="235"/>
      <c r="I14" s="235"/>
      <c r="J14" s="235"/>
      <c r="K14" s="235"/>
      <c r="L14" s="235"/>
    </row>
    <row r="15" spans="1:12" ht="15.75">
      <c r="A15" s="160">
        <v>51</v>
      </c>
      <c r="B15" s="164" t="s">
        <v>7</v>
      </c>
      <c r="C15" s="178" t="s">
        <v>133</v>
      </c>
      <c r="D15" s="179"/>
      <c r="E15" s="179"/>
      <c r="F15" s="152"/>
      <c r="G15" s="181">
        <f>SUM(G16:G20)</f>
        <v>351250</v>
      </c>
      <c r="H15" s="179">
        <f>SUM(H16:H20)</f>
        <v>21832.050000000003</v>
      </c>
      <c r="I15" s="152">
        <f t="shared" ref="I15:I20" si="0">+G15-H15</f>
        <v>329417.95</v>
      </c>
      <c r="J15" s="173">
        <f t="shared" ref="J15:L20" si="1">D15+G15</f>
        <v>351250</v>
      </c>
      <c r="K15" s="143">
        <f t="shared" si="1"/>
        <v>21832.050000000003</v>
      </c>
      <c r="L15" s="180">
        <f t="shared" si="1"/>
        <v>329417.95</v>
      </c>
    </row>
    <row r="16" spans="1:12" ht="15.75">
      <c r="A16" s="161">
        <v>511</v>
      </c>
      <c r="B16" s="159" t="s">
        <v>110</v>
      </c>
      <c r="C16" s="170"/>
      <c r="D16" s="145"/>
      <c r="E16" s="145"/>
      <c r="F16" s="152"/>
      <c r="G16" s="174">
        <v>318625</v>
      </c>
      <c r="H16" s="145">
        <v>19132.95</v>
      </c>
      <c r="I16" s="152">
        <f t="shared" si="0"/>
        <v>299492.05</v>
      </c>
      <c r="J16" s="199">
        <f t="shared" si="1"/>
        <v>318625</v>
      </c>
      <c r="K16" s="200">
        <f t="shared" si="1"/>
        <v>19132.95</v>
      </c>
      <c r="L16" s="201">
        <f t="shared" si="1"/>
        <v>299492.05</v>
      </c>
    </row>
    <row r="17" spans="1:12" ht="15.75">
      <c r="A17" s="161">
        <v>512</v>
      </c>
      <c r="B17" s="159" t="s">
        <v>111</v>
      </c>
      <c r="C17" s="170"/>
      <c r="D17" s="145"/>
      <c r="E17" s="145"/>
      <c r="F17" s="152"/>
      <c r="G17" s="174">
        <v>0</v>
      </c>
      <c r="H17" s="145">
        <v>0</v>
      </c>
      <c r="I17" s="152">
        <f t="shared" si="0"/>
        <v>0</v>
      </c>
      <c r="J17" s="199">
        <f t="shared" si="1"/>
        <v>0</v>
      </c>
      <c r="K17" s="200">
        <f t="shared" si="1"/>
        <v>0</v>
      </c>
      <c r="L17" s="201">
        <f t="shared" si="1"/>
        <v>0</v>
      </c>
    </row>
    <row r="18" spans="1:12" ht="15.75">
      <c r="A18" s="161">
        <v>514</v>
      </c>
      <c r="B18" s="159" t="s">
        <v>112</v>
      </c>
      <c r="C18" s="170"/>
      <c r="D18" s="145"/>
      <c r="E18" s="145"/>
      <c r="F18" s="152"/>
      <c r="G18" s="174">
        <v>16216.28</v>
      </c>
      <c r="H18" s="145">
        <v>1332.38</v>
      </c>
      <c r="I18" s="152">
        <f t="shared" si="0"/>
        <v>14883.900000000001</v>
      </c>
      <c r="J18" s="199">
        <f t="shared" si="1"/>
        <v>16216.28</v>
      </c>
      <c r="K18" s="200">
        <f t="shared" si="1"/>
        <v>1332.38</v>
      </c>
      <c r="L18" s="201">
        <f t="shared" si="1"/>
        <v>14883.900000000001</v>
      </c>
    </row>
    <row r="19" spans="1:12" ht="15.75">
      <c r="A19" s="161">
        <v>515</v>
      </c>
      <c r="B19" s="159" t="s">
        <v>113</v>
      </c>
      <c r="C19" s="170"/>
      <c r="D19" s="145"/>
      <c r="E19" s="145"/>
      <c r="F19" s="152"/>
      <c r="G19" s="174">
        <v>16408.72</v>
      </c>
      <c r="H19" s="145">
        <v>1366.72</v>
      </c>
      <c r="I19" s="152">
        <f t="shared" si="0"/>
        <v>15042.000000000002</v>
      </c>
      <c r="J19" s="199">
        <f t="shared" si="1"/>
        <v>16408.72</v>
      </c>
      <c r="K19" s="200">
        <f t="shared" si="1"/>
        <v>1366.72</v>
      </c>
      <c r="L19" s="201">
        <f t="shared" si="1"/>
        <v>15042.000000000002</v>
      </c>
    </row>
    <row r="20" spans="1:12" ht="15.75">
      <c r="A20" s="161">
        <v>519</v>
      </c>
      <c r="B20" s="159" t="s">
        <v>101</v>
      </c>
      <c r="C20" s="170"/>
      <c r="D20" s="145">
        <v>0</v>
      </c>
      <c r="E20" s="145">
        <v>0</v>
      </c>
      <c r="F20" s="152">
        <f t="shared" ref="F20" si="2">+D20-E20</f>
        <v>0</v>
      </c>
      <c r="G20" s="174">
        <v>0</v>
      </c>
      <c r="H20" s="145">
        <v>0</v>
      </c>
      <c r="I20" s="152">
        <f t="shared" si="0"/>
        <v>0</v>
      </c>
      <c r="J20" s="199">
        <f t="shared" si="1"/>
        <v>0</v>
      </c>
      <c r="K20" s="200">
        <f t="shared" si="1"/>
        <v>0</v>
      </c>
      <c r="L20" s="201">
        <f t="shared" si="1"/>
        <v>0</v>
      </c>
    </row>
    <row r="21" spans="1:12" ht="15.75">
      <c r="A21" s="161"/>
      <c r="B21" s="159"/>
      <c r="C21" s="170"/>
      <c r="D21" s="144"/>
      <c r="E21" s="144"/>
      <c r="F21" s="153"/>
      <c r="G21" s="170"/>
      <c r="H21" s="144"/>
      <c r="I21" s="153"/>
      <c r="J21" s="174"/>
      <c r="K21" s="144"/>
      <c r="L21" s="153"/>
    </row>
    <row r="22" spans="1:12" ht="15.75">
      <c r="A22" s="160">
        <v>54</v>
      </c>
      <c r="B22" s="164" t="s">
        <v>44</v>
      </c>
      <c r="C22" s="169" t="s">
        <v>134</v>
      </c>
      <c r="D22" s="143">
        <v>164635</v>
      </c>
      <c r="E22" s="143">
        <v>0</v>
      </c>
      <c r="F22" s="152">
        <f>+D22-E22</f>
        <v>164635</v>
      </c>
      <c r="G22" s="173">
        <f>SUM(G23:G27)</f>
        <v>42500</v>
      </c>
      <c r="H22" s="143">
        <f>SUM(H23:H27)</f>
        <v>11940.470000000001</v>
      </c>
      <c r="I22" s="152">
        <f>G22-H22</f>
        <v>30559.53</v>
      </c>
      <c r="J22" s="173">
        <f>D22+G22</f>
        <v>207135</v>
      </c>
      <c r="K22" s="143">
        <f>E22+H22</f>
        <v>11940.470000000001</v>
      </c>
      <c r="L22" s="150">
        <f>F22+I22</f>
        <v>195194.53</v>
      </c>
    </row>
    <row r="23" spans="1:12" ht="15.75">
      <c r="A23" s="161">
        <v>541</v>
      </c>
      <c r="B23" s="159" t="s">
        <v>114</v>
      </c>
      <c r="C23" s="170"/>
      <c r="D23" s="145">
        <v>0</v>
      </c>
      <c r="E23" s="145">
        <v>0</v>
      </c>
      <c r="F23" s="152">
        <f>+D23-E23</f>
        <v>0</v>
      </c>
      <c r="G23" s="174">
        <v>13726.69</v>
      </c>
      <c r="H23" s="145">
        <v>745.19</v>
      </c>
      <c r="I23" s="152">
        <f>+G23-H23</f>
        <v>12981.5</v>
      </c>
      <c r="J23" s="174">
        <f t="shared" ref="J23:K27" si="3">D23+G23</f>
        <v>13726.69</v>
      </c>
      <c r="K23" s="145">
        <f t="shared" si="3"/>
        <v>745.19</v>
      </c>
      <c r="L23" s="152">
        <f>+J23-K23</f>
        <v>12981.5</v>
      </c>
    </row>
    <row r="24" spans="1:12" ht="15.75">
      <c r="A24" s="161">
        <v>542</v>
      </c>
      <c r="B24" s="159" t="s">
        <v>66</v>
      </c>
      <c r="C24" s="170"/>
      <c r="D24" s="145">
        <v>0</v>
      </c>
      <c r="E24" s="145">
        <v>0</v>
      </c>
      <c r="F24" s="152">
        <f>+D24-E24</f>
        <v>0</v>
      </c>
      <c r="G24" s="174">
        <v>10345.14</v>
      </c>
      <c r="H24" s="145">
        <v>745.23</v>
      </c>
      <c r="I24" s="152">
        <f>G24-H24</f>
        <v>9599.91</v>
      </c>
      <c r="J24" s="174">
        <f t="shared" si="3"/>
        <v>10345.14</v>
      </c>
      <c r="K24" s="145">
        <f t="shared" si="3"/>
        <v>745.23</v>
      </c>
      <c r="L24" s="152">
        <f>+J24-K24</f>
        <v>9599.91</v>
      </c>
    </row>
    <row r="25" spans="1:12" ht="15.75">
      <c r="A25" s="161">
        <v>543</v>
      </c>
      <c r="B25" s="165" t="s">
        <v>115</v>
      </c>
      <c r="C25" s="151"/>
      <c r="D25" s="147">
        <v>118319</v>
      </c>
      <c r="E25" s="147">
        <v>0</v>
      </c>
      <c r="F25" s="152">
        <f>+D25-E25</f>
        <v>118319</v>
      </c>
      <c r="G25" s="175">
        <v>12644.14</v>
      </c>
      <c r="H25" s="147">
        <v>8021.02</v>
      </c>
      <c r="I25" s="152">
        <f>+G25-H25</f>
        <v>4623.119999999999</v>
      </c>
      <c r="J25" s="174">
        <f t="shared" si="3"/>
        <v>130963.14</v>
      </c>
      <c r="K25" s="145">
        <f t="shared" si="3"/>
        <v>8021.02</v>
      </c>
      <c r="L25" s="152">
        <f>+J25-K25</f>
        <v>122942.12</v>
      </c>
    </row>
    <row r="26" spans="1:12" ht="15.75">
      <c r="A26" s="161">
        <v>544</v>
      </c>
      <c r="B26" s="159" t="s">
        <v>58</v>
      </c>
      <c r="C26" s="170"/>
      <c r="D26" s="145"/>
      <c r="E26" s="145"/>
      <c r="F26" s="152"/>
      <c r="G26" s="174">
        <v>3355</v>
      </c>
      <c r="H26" s="145">
        <v>0</v>
      </c>
      <c r="I26" s="152">
        <f>+G26-H26</f>
        <v>3355</v>
      </c>
      <c r="J26" s="174">
        <f t="shared" si="3"/>
        <v>3355</v>
      </c>
      <c r="K26" s="145">
        <f t="shared" si="3"/>
        <v>0</v>
      </c>
      <c r="L26" s="152">
        <f>+J26-K26</f>
        <v>3355</v>
      </c>
    </row>
    <row r="27" spans="1:12" ht="15.75">
      <c r="A27" s="161">
        <v>545</v>
      </c>
      <c r="B27" s="159" t="s">
        <v>117</v>
      </c>
      <c r="C27" s="170"/>
      <c r="D27" s="145"/>
      <c r="E27" s="145"/>
      <c r="F27" s="152"/>
      <c r="G27" s="174">
        <v>2429.0300000000002</v>
      </c>
      <c r="H27" s="145">
        <v>2429.0300000000002</v>
      </c>
      <c r="I27" s="152">
        <f>+G27-H27</f>
        <v>0</v>
      </c>
      <c r="J27" s="174">
        <f t="shared" si="3"/>
        <v>2429.0300000000002</v>
      </c>
      <c r="K27" s="145">
        <f t="shared" si="3"/>
        <v>2429.0300000000002</v>
      </c>
      <c r="L27" s="152">
        <f>+J27-K27</f>
        <v>0</v>
      </c>
    </row>
    <row r="28" spans="1:12" ht="15.75">
      <c r="A28" s="162"/>
      <c r="B28" s="166"/>
      <c r="C28" s="154"/>
      <c r="D28" s="148"/>
      <c r="E28" s="148"/>
      <c r="F28" s="155"/>
      <c r="G28" s="176"/>
      <c r="H28" s="148"/>
      <c r="I28" s="155"/>
      <c r="J28" s="176"/>
      <c r="K28" s="148"/>
      <c r="L28" s="155"/>
    </row>
    <row r="29" spans="1:12" ht="15.75">
      <c r="A29" s="160">
        <v>55</v>
      </c>
      <c r="B29" s="164" t="s">
        <v>27</v>
      </c>
      <c r="C29" s="171"/>
      <c r="D29" s="142"/>
      <c r="E29" s="142"/>
      <c r="F29" s="156"/>
      <c r="G29" s="171"/>
      <c r="H29" s="142"/>
      <c r="I29" s="156"/>
      <c r="J29" s="171"/>
      <c r="K29" s="142"/>
      <c r="L29" s="156"/>
    </row>
    <row r="30" spans="1:12" ht="15.75">
      <c r="A30" s="160"/>
      <c r="B30" s="164"/>
      <c r="C30" s="169" t="s">
        <v>135</v>
      </c>
      <c r="D30" s="143">
        <v>3630</v>
      </c>
      <c r="E30" s="143">
        <v>971.88</v>
      </c>
      <c r="F30" s="143">
        <v>2658.12</v>
      </c>
      <c r="G30" s="173">
        <f>SUM(G31:G32)</f>
        <v>0</v>
      </c>
      <c r="H30" s="143">
        <f>SUM(H31:H32)</f>
        <v>0</v>
      </c>
      <c r="I30" s="150">
        <v>0</v>
      </c>
      <c r="J30" s="173">
        <f>SUM(J31:J32)</f>
        <v>3630</v>
      </c>
      <c r="K30" s="143">
        <f>SUM(K31:K32)</f>
        <v>971.88</v>
      </c>
      <c r="L30" s="150">
        <f>SUM(L31:L32)</f>
        <v>2658.12</v>
      </c>
    </row>
    <row r="31" spans="1:12" ht="15.75">
      <c r="A31" s="161">
        <v>556</v>
      </c>
      <c r="B31" s="159" t="s">
        <v>116</v>
      </c>
      <c r="C31" s="170"/>
      <c r="D31" s="143">
        <v>3630</v>
      </c>
      <c r="E31" s="143">
        <v>971.88</v>
      </c>
      <c r="F31" s="143">
        <v>2658.12</v>
      </c>
      <c r="G31" s="174">
        <v>0</v>
      </c>
      <c r="H31" s="146">
        <v>0</v>
      </c>
      <c r="I31" s="152">
        <f>+G31-H31</f>
        <v>0</v>
      </c>
      <c r="J31" s="174">
        <f>+D31+G31</f>
        <v>3630</v>
      </c>
      <c r="K31" s="145">
        <f>+E31+H31</f>
        <v>971.88</v>
      </c>
      <c r="L31" s="152">
        <f>+J31-K31</f>
        <v>2658.12</v>
      </c>
    </row>
    <row r="32" spans="1:12" ht="15.75">
      <c r="A32" s="163"/>
      <c r="B32" s="167"/>
      <c r="C32" s="157"/>
      <c r="D32" s="149"/>
      <c r="E32" s="149"/>
      <c r="F32" s="158"/>
      <c r="G32" s="177"/>
      <c r="H32" s="149"/>
      <c r="I32" s="152">
        <f>+G32-H32</f>
        <v>0</v>
      </c>
      <c r="J32" s="177">
        <v>0</v>
      </c>
      <c r="K32" s="145">
        <f>+E32+H32</f>
        <v>0</v>
      </c>
      <c r="L32" s="158">
        <v>0</v>
      </c>
    </row>
    <row r="33" spans="1:12" ht="15.75">
      <c r="A33" s="160">
        <v>61</v>
      </c>
      <c r="B33" s="164" t="s">
        <v>28</v>
      </c>
      <c r="C33" s="169" t="s">
        <v>136</v>
      </c>
      <c r="D33" s="143">
        <v>0</v>
      </c>
      <c r="E33" s="143">
        <v>0</v>
      </c>
      <c r="F33" s="150">
        <v>0</v>
      </c>
      <c r="G33" s="173">
        <v>2500</v>
      </c>
      <c r="H33" s="143">
        <v>0</v>
      </c>
      <c r="I33" s="150">
        <f>+G33-H33</f>
        <v>2500</v>
      </c>
      <c r="J33" s="173">
        <f>SUM(J34:J35)</f>
        <v>2500</v>
      </c>
      <c r="K33" s="143">
        <f>SUM(K34:K35)</f>
        <v>0</v>
      </c>
      <c r="L33" s="150">
        <f>SUM(L34:L35)</f>
        <v>2500</v>
      </c>
    </row>
    <row r="34" spans="1:12" ht="15.75">
      <c r="A34" s="161"/>
      <c r="B34" s="159" t="s">
        <v>28</v>
      </c>
      <c r="C34" s="170"/>
      <c r="D34" s="145">
        <v>0</v>
      </c>
      <c r="E34" s="146">
        <v>0</v>
      </c>
      <c r="F34" s="152">
        <v>0</v>
      </c>
      <c r="G34" s="174">
        <v>2500</v>
      </c>
      <c r="H34" s="146">
        <v>0</v>
      </c>
      <c r="I34" s="150">
        <f>+G34-H34</f>
        <v>2500</v>
      </c>
      <c r="J34" s="174">
        <f>+D34+G34</f>
        <v>2500</v>
      </c>
      <c r="K34" s="145">
        <f>+E34+H34</f>
        <v>0</v>
      </c>
      <c r="L34" s="152">
        <f>+J34-K34</f>
        <v>2500</v>
      </c>
    </row>
    <row r="35" spans="1:12" ht="16.5" thickBot="1">
      <c r="A35" s="135"/>
      <c r="B35" s="168"/>
      <c r="C35" s="132"/>
      <c r="D35" s="133"/>
      <c r="E35" s="133"/>
      <c r="F35" s="136"/>
      <c r="G35" s="134"/>
      <c r="H35" s="133"/>
      <c r="I35" s="136"/>
      <c r="J35" s="134"/>
      <c r="K35" s="133"/>
      <c r="L35" s="136"/>
    </row>
    <row r="36" spans="1:12" ht="16.5" thickBot="1">
      <c r="A36" s="137"/>
      <c r="B36" s="138" t="s">
        <v>137</v>
      </c>
      <c r="C36" s="172"/>
      <c r="D36" s="139">
        <f>D33+D30+D22+D15</f>
        <v>168265</v>
      </c>
      <c r="E36" s="139">
        <f>E30+E22+E15</f>
        <v>971.88</v>
      </c>
      <c r="F36" s="140">
        <f>+F33+F30+F22+F15</f>
        <v>167293.12</v>
      </c>
      <c r="G36" s="141">
        <f>+G15+G22+G30+G33</f>
        <v>396250</v>
      </c>
      <c r="H36" s="139">
        <f>H33+H22+H15</f>
        <v>33772.520000000004</v>
      </c>
      <c r="I36" s="140">
        <f>+I33+I22+I15</f>
        <v>362477.48</v>
      </c>
      <c r="J36" s="141">
        <f>J33+J30+J22+J15</f>
        <v>564515</v>
      </c>
      <c r="K36" s="139">
        <f>K15+K22+K30</f>
        <v>34744.400000000001</v>
      </c>
      <c r="L36" s="140">
        <f>L33+L30+L22+L15</f>
        <v>529770.6</v>
      </c>
    </row>
    <row r="37" spans="1:12">
      <c r="A37" s="130"/>
      <c r="B37" s="127"/>
      <c r="C37" s="125"/>
      <c r="D37" s="125"/>
      <c r="E37" s="125"/>
      <c r="F37" s="125"/>
      <c r="G37" s="128"/>
      <c r="H37" s="128"/>
      <c r="I37" s="128"/>
      <c r="J37" s="128"/>
      <c r="K37" s="128"/>
      <c r="L37" s="129"/>
    </row>
    <row r="38" spans="1:12" s="125" customFormat="1">
      <c r="A38" s="130"/>
      <c r="B38" s="127"/>
      <c r="G38" s="128"/>
      <c r="H38" s="128"/>
      <c r="I38" s="128"/>
      <c r="J38" s="128"/>
      <c r="K38" s="128"/>
      <c r="L38" s="129"/>
    </row>
    <row r="39" spans="1:12" s="125" customFormat="1">
      <c r="A39" s="130"/>
      <c r="B39" s="127"/>
      <c r="G39" s="128"/>
      <c r="H39" s="128"/>
      <c r="I39" s="128"/>
      <c r="J39" s="128"/>
      <c r="K39" s="128"/>
      <c r="L39" s="129"/>
    </row>
    <row r="40" spans="1:12" s="125" customFormat="1">
      <c r="A40" s="130"/>
      <c r="B40" s="127"/>
      <c r="G40" s="128"/>
      <c r="H40" s="128"/>
      <c r="I40" s="128"/>
      <c r="J40" s="128"/>
      <c r="K40" s="128"/>
      <c r="L40" s="129"/>
    </row>
    <row r="44" spans="1:12">
      <c r="B44" s="195" t="s">
        <v>145</v>
      </c>
      <c r="D44" s="210" t="s">
        <v>147</v>
      </c>
      <c r="E44" s="210"/>
    </row>
    <row r="45" spans="1:12">
      <c r="B45" s="195" t="s">
        <v>155</v>
      </c>
      <c r="D45" s="210" t="s">
        <v>150</v>
      </c>
      <c r="E45" s="210"/>
    </row>
  </sheetData>
  <mergeCells count="23">
    <mergeCell ref="D44:E44"/>
    <mergeCell ref="D45:E45"/>
    <mergeCell ref="J12:L12"/>
    <mergeCell ref="A2:J2"/>
    <mergeCell ref="B5:J5"/>
    <mergeCell ref="B9:J9"/>
    <mergeCell ref="A3:L3"/>
    <mergeCell ref="L13:L14"/>
    <mergeCell ref="C11:I11"/>
    <mergeCell ref="A4:L4"/>
    <mergeCell ref="G13:G14"/>
    <mergeCell ref="H13:H14"/>
    <mergeCell ref="I13:I14"/>
    <mergeCell ref="J13:J14"/>
    <mergeCell ref="K13:K14"/>
    <mergeCell ref="C13:D14"/>
    <mergeCell ref="G12:I12"/>
    <mergeCell ref="J11:L11"/>
    <mergeCell ref="E13:E14"/>
    <mergeCell ref="F13:F14"/>
    <mergeCell ref="A11:A14"/>
    <mergeCell ref="B11:B14"/>
    <mergeCell ref="D12:F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2019-05-08T20:49:05Z</cp:lastPrinted>
  <dcterms:created xsi:type="dcterms:W3CDTF">2009-09-21T16:02:42Z</dcterms:created>
  <dcterms:modified xsi:type="dcterms:W3CDTF">2019-05-15T16:04:03Z</dcterms:modified>
</cp:coreProperties>
</file>