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8910" tabRatio="881" activeTab="4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E62" i="7" l="1"/>
  <c r="I25" i="18" l="1"/>
  <c r="E11" i="7"/>
  <c r="J13" i="18" l="1"/>
  <c r="K32" i="18"/>
  <c r="K31" i="18" s="1"/>
  <c r="J32" i="18"/>
  <c r="L32" i="18" s="1"/>
  <c r="L31" i="18" s="1"/>
  <c r="F17" i="18"/>
  <c r="J31" i="18" l="1"/>
  <c r="D21" i="12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K34" i="18"/>
  <c r="D34" i="18"/>
  <c r="E46" i="7" l="1"/>
  <c r="F20" i="18" l="1"/>
  <c r="L20" i="18" s="1"/>
  <c r="I32" i="18" l="1"/>
  <c r="I24" i="18"/>
  <c r="I21" i="18"/>
  <c r="I13" i="18"/>
  <c r="F13" i="18"/>
  <c r="L13" i="18" l="1"/>
  <c r="E37" i="6" l="1"/>
  <c r="E43" i="6" s="1"/>
  <c r="I18" i="18" l="1"/>
  <c r="F14" i="18" l="1"/>
  <c r="F21" i="18" l="1"/>
  <c r="F18" i="18" l="1"/>
  <c r="L18" i="18" s="1"/>
  <c r="J23" i="6" l="1"/>
  <c r="D16" i="12" l="1"/>
  <c r="C16" i="12"/>
  <c r="C28" i="12" l="1"/>
  <c r="J12" i="6" l="1"/>
  <c r="J43" i="6" s="1"/>
  <c r="D28" i="12" l="1"/>
  <c r="I31" i="18" l="1"/>
  <c r="F29" i="18"/>
  <c r="K30" i="18"/>
  <c r="K29" i="18"/>
  <c r="J29" i="18"/>
  <c r="I30" i="18"/>
  <c r="I29" i="18"/>
  <c r="H28" i="18"/>
  <c r="G28" i="18"/>
  <c r="I23" i="18"/>
  <c r="I15" i="18"/>
  <c r="I16" i="18"/>
  <c r="I17" i="18"/>
  <c r="L17" i="18" s="1"/>
  <c r="I14" i="18"/>
  <c r="L14" i="18" s="1"/>
  <c r="F23" i="18"/>
  <c r="F22" i="18"/>
  <c r="F15" i="18"/>
  <c r="L15" i="18" s="1"/>
  <c r="F16" i="18"/>
  <c r="L16" i="18" l="1"/>
  <c r="L29" i="18"/>
  <c r="L28" i="18" s="1"/>
  <c r="L34" i="18" s="1"/>
  <c r="L24" i="18"/>
  <c r="L25" i="18"/>
  <c r="K28" i="18"/>
  <c r="L21" i="18"/>
  <c r="L22" i="18"/>
  <c r="J28" i="18"/>
  <c r="J34" i="18" s="1"/>
  <c r="G34" i="18"/>
  <c r="I34" i="18" l="1"/>
  <c r="F34" i="18"/>
  <c r="D36" i="12" l="1"/>
  <c r="F20" i="8"/>
  <c r="F18" i="8"/>
  <c r="J24" i="7"/>
  <c r="J15" i="7"/>
  <c r="J11" i="7"/>
  <c r="E57" i="7" l="1"/>
  <c r="L18" i="8" l="1"/>
  <c r="L17" i="8"/>
  <c r="L16" i="8"/>
  <c r="L15" i="8"/>
  <c r="E53" i="7" l="1"/>
  <c r="C36" i="12" l="1"/>
  <c r="D29" i="8" l="1"/>
  <c r="E67" i="7"/>
  <c r="E25" i="8" l="1"/>
  <c r="I29" i="8"/>
  <c r="K25" i="8"/>
  <c r="F15" i="8"/>
  <c r="C29" i="8"/>
  <c r="J61" i="7"/>
  <c r="E29" i="8" l="1"/>
  <c r="F25" i="8"/>
  <c r="L25" i="8"/>
  <c r="J67" i="7"/>
  <c r="J17" i="8"/>
  <c r="J15" i="8"/>
  <c r="J18" i="8"/>
  <c r="J16" i="8"/>
  <c r="F27" i="8" l="1"/>
  <c r="K29" i="8"/>
  <c r="L27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<sst xmlns="http://schemas.openxmlformats.org/spreadsheetml/2006/main" count="257" uniqueCount="184">
  <si>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</si>
  <si>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</si>
  <si>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</si>
  <si>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</si>
  <si>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</si>
  <si>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</si>
  <si>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</si>
  <si>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</si>
  <si>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</si>
  <si>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</si>
  <si>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</si>
  <si>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</si>
  <si>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</si>
  <si>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</si>
  <si>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</si>
  <si>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</si>
  <si>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</si>
  <si>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</si>
  <si>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</si>
  <si>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</si>
  <si>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</si>
  <si>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</si>
  <si>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</si>
  <si>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</si>
  <si>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</si>
  <si>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</si>
  <si>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</si>
  <si>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</si>
  <si>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</si>
  <si>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</si>
  <si>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</si>
  <si>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</si>
  <si>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</si>
  <si>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</si>
  <si>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</si>
  <si>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</si>
  <si>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</si>
  <si>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</si>
  <si>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</si>
  <si>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</si>
  <si>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</si>
  <si>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</si>
  <si>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</si>
  <si>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</si>
  <si>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</si>
  <si>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</si>
  <si>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</si>
  <si>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</si>
  <si>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</si>
  <si>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</si>
  <si>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</si>
  <si>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</si>
  <si>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</si>
  <si>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</si>
  <si>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</si>
  <si>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</si>
  <si>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</si>
  <si>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</si>
  <si>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</si>
  <si>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</si>
  <si>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</si>
  <si>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</si>
  <si>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</si>
  <si>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</si>
  <si>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</si>
  <si>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</si>
  <si>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</si>
  <si>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</si>
  <si>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</si>
  <si>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</si>
  <si>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</si>
  <si>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</si>
  <si>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</si>
  <si>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</si>
  <si>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</si>
  <si>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</si>
  <si>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</si>
  <si>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</si>
  <si>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</si>
  <si>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</si>
  <si>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</si>
  <si>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</si>
  <si>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</si>
  <si>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</si>
  <si>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</si>
  <si>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</si>
  <si>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</si>
  <si>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</si>
  <si>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</si>
  <si>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</si>
  <si>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</si>
  <si>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</si>
  <si>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</si>
  <si>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</si>
  <si>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</si>
  <si>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</si>
  <si>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</si>
  <si>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</si>
  <si>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</si>
  <si>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</si>
  <si>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</si>
  <si>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</si>
  <si>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</si>
  <si>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</si>
  <si>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</si>
  <si>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</si>
  <si>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</si>
  <si>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</si>
  <si>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</si>
  <si>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</si>
  <si>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</si>
  <si>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</si>
  <si>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</si>
  <si>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</si>
  <si>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</si>
  <si>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</si>
  <si>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</si>
  <si>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</si>
  <si>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</si>
  <si>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</si>
  <si>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</si>
  <si>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</si>
  <si>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</si>
  <si>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</si>
  <si>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</si>
  <si>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</si>
  <si>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</si>
  <si>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</si>
  <si>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</si>
  <si>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</si>
  <si>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</si>
  <si>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</si>
  <si>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</si>
  <si>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</si>
  <si>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</si>
  <si>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</si>
  <si>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</si>
  <si>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</si>
  <si>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</si>
  <si>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</si>
  <si>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</si>
  <si>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</si>
  <si>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</si>
  <si>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</si>
  <si>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</si>
  <si>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</si>
  <si>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</si>
  <si>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</si>
  <si>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</si>
  <si>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</si>
  <si>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</si>
  <si>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</si>
  <si>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</si>
  <si>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</si>
  <si>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</si>
  <si>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</si>
  <si>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</si>
  <si>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</si>
  <si>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</si>
  <si>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</si>
  <si>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</si>
  <si>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</si>
  <si>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</si>
  <si>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</si>
  <si>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</si>
  <si>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</si>
  <si>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</si>
  <si>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</si>
  <si>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</si>
  <si>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</si>
  <si>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</si>
  <si>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</si>
  <si>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</si>
  <si>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</si>
  <si>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</si>
  <si>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</si>
  <si>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>Gastos por perdidas o daños en bienes de uso</t>
  </si>
  <si>
    <t>ingresos por garantias y fianzas ejecutadas</t>
  </si>
  <si>
    <t xml:space="preserve">                              AL 31 DE DICIEMBRE DE 2018</t>
  </si>
  <si>
    <t>AL 31 DE DICIEMBRE DE 2018</t>
  </si>
  <si>
    <t>AL 31 DICIEMBRE DE 2018</t>
  </si>
  <si>
    <t>DEL  1 DE ENERO AL 31 DE DICIEMBRE DE 2018</t>
  </si>
  <si>
    <t>Reporte Acumulado al 31 de diciembre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</si>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</sst>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5" xfId="0" applyFont="1" applyBorder="1"/>
    <xf numFmtId="165" fontId="22" fillId="0" borderId="0" xfId="1" applyFont="1" applyBorder="1"/>
    <xf numFmtId="165" fontId="22" fillId="0" borderId="15" xfId="1" applyFont="1" applyBorder="1"/>
    <xf numFmtId="0" fontId="22" fillId="0" borderId="15" xfId="0" applyFont="1" applyBorder="1" applyAlignment="1">
      <alignment horizontal="left"/>
    </xf>
    <xf numFmtId="165" fontId="22" fillId="0" borderId="16" xfId="1" applyFont="1" applyBorder="1"/>
    <xf numFmtId="0" fontId="22" fillId="2" borderId="23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165" fontId="21" fillId="2" borderId="21" xfId="0" applyNumberFormat="1" applyFont="1" applyFill="1" applyBorder="1" applyAlignment="1"/>
    <xf numFmtId="165" fontId="21" fillId="2" borderId="22" xfId="0" applyNumberFormat="1" applyFont="1" applyFill="1" applyBorder="1" applyAlignment="1"/>
    <xf numFmtId="165" fontId="21" fillId="2" borderId="20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6" xfId="0" applyNumberFormat="1" applyFont="1" applyFill="1" applyBorder="1"/>
    <xf numFmtId="0" fontId="22" fillId="0" borderId="25" xfId="0" applyFont="1" applyBorder="1" applyAlignment="1">
      <alignment horizontal="left"/>
    </xf>
    <xf numFmtId="165" fontId="21" fillId="0" borderId="26" xfId="1" applyFont="1" applyBorder="1"/>
    <xf numFmtId="0" fontId="22" fillId="0" borderId="26" xfId="0" applyFont="1" applyBorder="1"/>
    <xf numFmtId="0" fontId="23" fillId="0" borderId="25" xfId="0" applyFont="1" applyBorder="1" applyAlignment="1">
      <alignment horizontal="left"/>
    </xf>
    <xf numFmtId="165" fontId="23" fillId="0" borderId="26" xfId="1" applyFont="1" applyBorder="1" applyAlignment="1">
      <alignment horizontal="left"/>
    </xf>
    <xf numFmtId="0" fontId="21" fillId="3" borderId="26" xfId="0" applyFont="1" applyFill="1" applyBorder="1"/>
    <xf numFmtId="0" fontId="23" fillId="0" borderId="25" xfId="0" applyFont="1" applyBorder="1"/>
    <xf numFmtId="165" fontId="23" fillId="0" borderId="26" xfId="1" applyFont="1" applyBorder="1"/>
    <xf numFmtId="0" fontId="22" fillId="0" borderId="27" xfId="0" applyFont="1" applyBorder="1"/>
    <xf numFmtId="0" fontId="21" fillId="3" borderId="28" xfId="0" applyFont="1" applyFill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1" fillId="3" borderId="27" xfId="0" applyFont="1" applyFill="1" applyBorder="1"/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2" fillId="0" borderId="11" xfId="0" applyFont="1" applyBorder="1"/>
    <xf numFmtId="0" fontId="21" fillId="3" borderId="25" xfId="0" applyFont="1" applyFill="1" applyBorder="1" applyAlignment="1">
      <alignment horizontal="center"/>
    </xf>
    <xf numFmtId="0" fontId="22" fillId="0" borderId="25" xfId="0" applyFont="1" applyBorder="1"/>
    <xf numFmtId="0" fontId="21" fillId="3" borderId="25" xfId="0" applyFont="1" applyFill="1" applyBorder="1"/>
    <xf numFmtId="0" fontId="21" fillId="2" borderId="20" xfId="0" applyFont="1" applyFill="1" applyBorder="1" applyAlignment="1"/>
    <xf numFmtId="165" fontId="21" fillId="3" borderId="25" xfId="0" applyNumberFormat="1" applyFont="1" applyFill="1" applyBorder="1"/>
    <xf numFmtId="165" fontId="22" fillId="0" borderId="25" xfId="1" applyFont="1" applyBorder="1"/>
    <xf numFmtId="165" fontId="22" fillId="0" borderId="25" xfId="1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165" fontId="23" fillId="0" borderId="25" xfId="1" applyFont="1" applyBorder="1"/>
    <xf numFmtId="0" fontId="21" fillId="3" borderId="30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1" xfId="0" applyNumberFormat="1" applyFont="1" applyFill="1" applyBorder="1"/>
    <xf numFmtId="165" fontId="21" fillId="3" borderId="30" xfId="0" applyNumberFormat="1" applyFont="1" applyFill="1" applyBorder="1"/>
    <xf numFmtId="0" fontId="25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5" xfId="0" applyNumberFormat="1" applyFont="1" applyFill="1" applyBorder="1"/>
    <xf numFmtId="165" fontId="21" fillId="4" borderId="2" xfId="0" applyNumberFormat="1" applyFont="1" applyFill="1" applyBorder="1"/>
    <xf numFmtId="165" fontId="21" fillId="4" borderId="31" xfId="0" applyNumberFormat="1" applyFont="1" applyFill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0</xdr:row>
      <xdr:rowOff>19050</xdr:rowOff>
    </xdr:from>
    <xdr:to>
      <xdr:col>11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zoomScaleNormal="100" workbookViewId="0">
      <selection activeCell="E45" sqref="E45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8" t="s">
        <v>160</v>
      </c>
      <c r="C1" s="208"/>
      <c r="D1" s="208"/>
      <c r="E1" s="208"/>
      <c r="F1" s="208"/>
      <c r="G1" s="208"/>
      <c r="H1" s="208"/>
      <c r="I1" s="208"/>
      <c r="J1" s="208"/>
    </row>
    <row r="2" spans="2:10">
      <c r="B2" s="209" t="s">
        <v>98</v>
      </c>
      <c r="C2" s="209"/>
      <c r="D2" s="209"/>
      <c r="E2" s="209"/>
      <c r="F2" s="209"/>
      <c r="G2" s="209"/>
      <c r="H2" s="209"/>
      <c r="I2" s="209"/>
      <c r="J2" s="209"/>
    </row>
    <row r="3" spans="2:10">
      <c r="B3" s="200" t="s">
        <v>63</v>
      </c>
      <c r="C3" s="195"/>
      <c r="D3" s="195"/>
      <c r="E3" s="195"/>
      <c r="F3" s="196"/>
      <c r="G3" s="196"/>
      <c r="H3" s="196"/>
      <c r="I3" s="197"/>
      <c r="J3" s="197"/>
    </row>
    <row r="4" spans="2:10">
      <c r="B4" s="198"/>
      <c r="C4" s="213" t="s">
        <v>178</v>
      </c>
      <c r="D4" s="213"/>
      <c r="E4" s="213"/>
      <c r="F4" s="213"/>
      <c r="G4" s="213"/>
      <c r="H4" s="213"/>
      <c r="I4" s="199"/>
      <c r="J4" s="199"/>
    </row>
    <row r="5" spans="2:10">
      <c r="B5" s="25"/>
      <c r="C5" s="212"/>
      <c r="D5" s="212"/>
      <c r="E5" s="212"/>
      <c r="F5" s="212"/>
      <c r="G5" s="212"/>
      <c r="H5" s="212"/>
      <c r="I5" s="25"/>
      <c r="J5" s="25"/>
    </row>
    <row r="6" spans="2:10" s="130" customFormat="1">
      <c r="B6" s="204"/>
      <c r="C6" s="204"/>
      <c r="D6" s="204"/>
      <c r="E6" s="204"/>
      <c r="F6" s="204"/>
      <c r="G6" s="204"/>
      <c r="H6" s="204"/>
      <c r="I6" s="204"/>
      <c r="J6" s="204"/>
    </row>
    <row r="7" spans="2:10" s="130" customFormat="1">
      <c r="B7" s="204"/>
      <c r="C7" s="204"/>
      <c r="D7" s="204"/>
      <c r="E7" s="204"/>
      <c r="F7" s="204"/>
      <c r="G7" s="204"/>
      <c r="H7" s="204"/>
      <c r="I7" s="204"/>
      <c r="J7" s="204"/>
    </row>
    <row r="8" spans="2:10" ht="16.5">
      <c r="B8" s="210" t="s">
        <v>4</v>
      </c>
      <c r="C8" s="210"/>
      <c r="D8" s="210"/>
      <c r="E8" s="210"/>
      <c r="F8" s="15"/>
      <c r="G8" s="210" t="s">
        <v>5</v>
      </c>
      <c r="H8" s="210"/>
      <c r="I8" s="210"/>
      <c r="J8" s="210"/>
    </row>
    <row r="9" spans="2:10">
      <c r="B9" s="86"/>
      <c r="C9" s="86"/>
      <c r="D9" s="86"/>
      <c r="E9" s="86" t="s">
        <v>1</v>
      </c>
      <c r="F9" s="192"/>
      <c r="G9" s="86"/>
      <c r="H9" s="86"/>
      <c r="I9" s="86"/>
      <c r="J9" s="86" t="s">
        <v>1</v>
      </c>
    </row>
    <row r="10" spans="2:10" ht="15.75" thickBot="1">
      <c r="B10" s="191" t="s">
        <v>86</v>
      </c>
      <c r="C10" s="191" t="s">
        <v>0</v>
      </c>
      <c r="D10" s="191" t="s">
        <v>3</v>
      </c>
      <c r="E10" s="191" t="s">
        <v>2</v>
      </c>
      <c r="F10" s="192"/>
      <c r="G10" s="191" t="s">
        <v>86</v>
      </c>
      <c r="H10" s="191" t="s">
        <v>0</v>
      </c>
      <c r="I10" s="191" t="s">
        <v>3</v>
      </c>
      <c r="J10" s="191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7">
        <v>21</v>
      </c>
      <c r="C12" s="88" t="s">
        <v>76</v>
      </c>
      <c r="D12" s="89"/>
      <c r="E12" s="90">
        <v>258898.92</v>
      </c>
      <c r="F12" s="15"/>
      <c r="G12" s="91">
        <v>41</v>
      </c>
      <c r="H12" s="88" t="s">
        <v>79</v>
      </c>
      <c r="I12" s="89"/>
      <c r="J12" s="92">
        <f>I13+I17</f>
        <v>10751.539999999999</v>
      </c>
    </row>
    <row r="13" spans="2:10">
      <c r="B13" s="34">
        <v>211</v>
      </c>
      <c r="C13" s="17" t="s">
        <v>47</v>
      </c>
      <c r="D13" s="35">
        <v>258898.92</v>
      </c>
      <c r="E13" s="99"/>
      <c r="F13" s="15"/>
      <c r="G13" s="44">
        <v>412</v>
      </c>
      <c r="H13" s="101" t="s">
        <v>103</v>
      </c>
      <c r="I13" s="99">
        <v>812.33</v>
      </c>
      <c r="J13" s="43"/>
    </row>
    <row r="14" spans="2:10">
      <c r="B14" s="34">
        <v>21103</v>
      </c>
      <c r="C14" s="17" t="s">
        <v>99</v>
      </c>
      <c r="D14" s="35">
        <v>700</v>
      </c>
      <c r="E14" s="99"/>
      <c r="F14" s="15"/>
      <c r="G14" s="44">
        <v>41201</v>
      </c>
      <c r="H14" s="101" t="s">
        <v>138</v>
      </c>
      <c r="I14" s="42">
        <v>321.06</v>
      </c>
      <c r="J14" s="43"/>
    </row>
    <row r="15" spans="2:10">
      <c r="C15" s="17" t="s">
        <v>120</v>
      </c>
      <c r="D15" s="37">
        <v>0</v>
      </c>
      <c r="E15" s="99"/>
      <c r="F15" s="15"/>
      <c r="G15" s="44">
        <v>41251</v>
      </c>
      <c r="H15" s="101" t="s">
        <v>104</v>
      </c>
      <c r="I15" s="42">
        <v>450.66</v>
      </c>
      <c r="J15" s="43"/>
    </row>
    <row r="16" spans="2:10">
      <c r="B16" s="34"/>
      <c r="C16" s="17"/>
      <c r="D16" s="35"/>
      <c r="E16" s="99"/>
      <c r="F16" s="15"/>
      <c r="G16" s="44">
        <v>41254</v>
      </c>
      <c r="H16" s="101" t="s">
        <v>105</v>
      </c>
      <c r="I16" s="42">
        <v>40.61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73</v>
      </c>
      <c r="I17" s="64">
        <v>9939.2099999999991</v>
      </c>
      <c r="J17" s="33"/>
    </row>
    <row r="18" spans="1:13">
      <c r="B18" s="34">
        <v>21109001</v>
      </c>
      <c r="C18" s="28" t="s">
        <v>91</v>
      </c>
      <c r="D18" s="58">
        <v>186141.78</v>
      </c>
      <c r="E18" s="31"/>
      <c r="F18" s="15"/>
      <c r="G18" s="34">
        <v>41351</v>
      </c>
      <c r="H18" s="17" t="s">
        <v>7</v>
      </c>
      <c r="I18" s="35">
        <v>1616.37</v>
      </c>
      <c r="J18" s="31"/>
    </row>
    <row r="19" spans="1:13">
      <c r="C19" s="17" t="s">
        <v>100</v>
      </c>
      <c r="D19" s="35">
        <v>2775.8</v>
      </c>
      <c r="E19" s="31"/>
      <c r="F19" s="15"/>
      <c r="G19" s="34">
        <v>41354</v>
      </c>
      <c r="H19" s="17" t="s">
        <v>8</v>
      </c>
      <c r="I19" s="35">
        <v>1353.31</v>
      </c>
      <c r="J19" s="31"/>
    </row>
    <row r="20" spans="1:13">
      <c r="B20" s="34"/>
      <c r="C20" s="17" t="s">
        <v>101</v>
      </c>
      <c r="D20" s="36">
        <v>0</v>
      </c>
      <c r="E20" s="31"/>
      <c r="F20" s="15"/>
      <c r="G20" s="34">
        <v>41355</v>
      </c>
      <c r="H20" s="17" t="s">
        <v>27</v>
      </c>
      <c r="I20" s="36">
        <v>0</v>
      </c>
      <c r="J20" s="31"/>
    </row>
    <row r="21" spans="1:13">
      <c r="B21" s="34"/>
      <c r="C21" s="17" t="s">
        <v>141</v>
      </c>
      <c r="D21" s="36">
        <v>0</v>
      </c>
      <c r="E21" s="31"/>
      <c r="F21" s="15"/>
      <c r="G21" s="34">
        <v>41361</v>
      </c>
      <c r="H21" s="17" t="s">
        <v>28</v>
      </c>
      <c r="I21" s="36">
        <v>0</v>
      </c>
      <c r="J21" s="31"/>
    </row>
    <row r="22" spans="1:13">
      <c r="B22" s="34"/>
      <c r="C22" s="17" t="s">
        <v>102</v>
      </c>
      <c r="D22" s="68">
        <v>248652.34</v>
      </c>
      <c r="E22" s="31"/>
      <c r="F22" s="15"/>
      <c r="G22" s="34">
        <v>41389</v>
      </c>
      <c r="H22" s="17" t="s">
        <v>159</v>
      </c>
      <c r="I22" s="35">
        <v>0</v>
      </c>
      <c r="J22" s="31"/>
    </row>
    <row r="23" spans="1:13" ht="27">
      <c r="B23" s="45"/>
      <c r="C23" s="106" t="s">
        <v>136</v>
      </c>
      <c r="D23" s="100">
        <v>0</v>
      </c>
      <c r="E23" s="31"/>
      <c r="F23" s="15"/>
      <c r="G23" s="91">
        <v>42</v>
      </c>
      <c r="H23" s="88" t="s">
        <v>71</v>
      </c>
      <c r="I23" s="89"/>
      <c r="J23" s="92">
        <f>SUM(I25:I27)</f>
        <v>132.53</v>
      </c>
    </row>
    <row r="24" spans="1:13">
      <c r="B24" s="45">
        <v>21151</v>
      </c>
      <c r="C24" s="106" t="s">
        <v>137</v>
      </c>
      <c r="D24" s="202">
        <v>175</v>
      </c>
      <c r="E24" s="31"/>
      <c r="F24" s="15"/>
      <c r="G24" s="44"/>
      <c r="H24" s="41"/>
      <c r="I24" s="42"/>
      <c r="J24" s="43"/>
    </row>
    <row r="25" spans="1:13">
      <c r="B25" s="118"/>
      <c r="C25" s="28"/>
      <c r="D25" s="58"/>
      <c r="E25" s="31"/>
      <c r="F25" s="15"/>
      <c r="G25" s="34">
        <v>42451</v>
      </c>
      <c r="H25" s="17" t="s">
        <v>72</v>
      </c>
      <c r="I25" s="36">
        <v>132.53</v>
      </c>
      <c r="J25" s="31"/>
    </row>
    <row r="26" spans="1:13">
      <c r="B26" s="34">
        <v>213</v>
      </c>
      <c r="C26" s="17" t="s">
        <v>93</v>
      </c>
      <c r="D26" s="35"/>
      <c r="E26" s="31">
        <v>0</v>
      </c>
      <c r="F26" s="15"/>
      <c r="J26" s="31"/>
    </row>
    <row r="27" spans="1:13">
      <c r="B27" s="87">
        <v>22</v>
      </c>
      <c r="C27" s="88" t="s">
        <v>77</v>
      </c>
      <c r="D27" s="89"/>
      <c r="E27" s="90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143</v>
      </c>
      <c r="D28" s="51">
        <v>0</v>
      </c>
      <c r="E28" s="31"/>
      <c r="F28" s="15"/>
      <c r="G28" s="87">
        <v>81</v>
      </c>
      <c r="H28" s="88" t="s">
        <v>80</v>
      </c>
      <c r="I28" s="89"/>
      <c r="J28" s="92">
        <v>120956.49</v>
      </c>
    </row>
    <row r="29" spans="1:13">
      <c r="A29" s="5"/>
      <c r="B29" s="34">
        <v>22551</v>
      </c>
      <c r="C29" s="190" t="s">
        <v>165</v>
      </c>
      <c r="D29" s="202"/>
      <c r="E29" s="7"/>
      <c r="F29" s="15"/>
      <c r="G29" s="87"/>
      <c r="H29" s="88"/>
      <c r="I29" s="89"/>
      <c r="J29" s="92"/>
    </row>
    <row r="30" spans="1:13" s="130" customFormat="1">
      <c r="A30" s="5"/>
      <c r="B30" s="66"/>
      <c r="C30" s="66"/>
      <c r="D30" s="124"/>
      <c r="E30" s="7"/>
      <c r="F30" s="15"/>
      <c r="G30" s="34">
        <v>81103</v>
      </c>
      <c r="H30" s="17" t="s">
        <v>68</v>
      </c>
      <c r="I30" s="36">
        <v>6626.44</v>
      </c>
      <c r="J30" s="32"/>
    </row>
    <row r="31" spans="1:13">
      <c r="B31" s="87">
        <v>23</v>
      </c>
      <c r="C31" s="88" t="s">
        <v>78</v>
      </c>
      <c r="D31" s="89"/>
      <c r="E31" s="90">
        <f>D33+D34</f>
        <v>6550.9600000000009</v>
      </c>
      <c r="F31" s="15"/>
      <c r="G31" s="34">
        <v>81107</v>
      </c>
      <c r="H31" s="17" t="s">
        <v>106</v>
      </c>
      <c r="I31" s="36">
        <v>122678.98</v>
      </c>
      <c r="J31" s="31"/>
      <c r="M31" s="67"/>
    </row>
    <row r="32" spans="1:13">
      <c r="B32" s="87"/>
      <c r="C32" s="88"/>
      <c r="D32" s="89"/>
      <c r="E32" s="90"/>
      <c r="F32" s="15"/>
      <c r="G32" s="34">
        <v>81109</v>
      </c>
      <c r="H32" s="17" t="s">
        <v>43</v>
      </c>
      <c r="I32" s="46">
        <v>-8021.43</v>
      </c>
      <c r="J32" s="43"/>
    </row>
    <row r="33" spans="2:13">
      <c r="B33" s="34">
        <v>23105</v>
      </c>
      <c r="C33" s="17" t="s">
        <v>33</v>
      </c>
      <c r="D33" s="36">
        <v>1353.4</v>
      </c>
      <c r="E33" s="31"/>
      <c r="F33" s="15"/>
      <c r="G33" s="34"/>
      <c r="H33" s="47"/>
      <c r="I33" s="46" t="s">
        <v>75</v>
      </c>
      <c r="K33" s="67"/>
      <c r="M33" s="67"/>
    </row>
    <row r="34" spans="2:13">
      <c r="B34" s="34">
        <v>23113</v>
      </c>
      <c r="C34" s="17" t="s">
        <v>32</v>
      </c>
      <c r="D34" s="36">
        <v>5197.5600000000004</v>
      </c>
      <c r="E34" s="31"/>
      <c r="F34" s="15"/>
      <c r="G34" s="34">
        <v>81111</v>
      </c>
      <c r="H34" s="17" t="s">
        <v>74</v>
      </c>
      <c r="I34" s="50"/>
    </row>
    <row r="35" spans="2:13">
      <c r="B35" s="45">
        <v>23109</v>
      </c>
      <c r="C35" s="47" t="s">
        <v>169</v>
      </c>
      <c r="D35" s="37">
        <v>0</v>
      </c>
      <c r="E35" s="31"/>
      <c r="F35" s="15"/>
      <c r="G35" s="34">
        <v>81901001</v>
      </c>
      <c r="H35" s="17" t="s">
        <v>145</v>
      </c>
      <c r="I35" s="126">
        <v>327.5</v>
      </c>
      <c r="J35" s="8"/>
    </row>
    <row r="36" spans="2:13">
      <c r="B36" s="12"/>
      <c r="C36" s="12"/>
      <c r="D36" s="12"/>
      <c r="E36" s="1"/>
      <c r="F36" s="15"/>
      <c r="G36" s="34"/>
      <c r="H36" s="17" t="s">
        <v>44</v>
      </c>
      <c r="I36" s="36"/>
      <c r="J36" s="31">
        <v>252357.12</v>
      </c>
    </row>
    <row r="37" spans="2:13">
      <c r="B37" s="87">
        <v>24</v>
      </c>
      <c r="C37" s="88" t="s">
        <v>81</v>
      </c>
      <c r="D37" s="93"/>
      <c r="E37" s="90">
        <f>D38+D39+D40+D41+D42</f>
        <v>118747.79999999999</v>
      </c>
      <c r="F37" s="15"/>
    </row>
    <row r="38" spans="2:13" s="130" customFormat="1">
      <c r="B38" s="66">
        <v>24101</v>
      </c>
      <c r="C38" s="17" t="s">
        <v>170</v>
      </c>
      <c r="D38" s="36">
        <v>72750</v>
      </c>
      <c r="E38" s="99"/>
      <c r="F38" s="15"/>
    </row>
    <row r="39" spans="2:13">
      <c r="B39" s="34">
        <v>24117</v>
      </c>
      <c r="C39" s="17" t="s">
        <v>36</v>
      </c>
      <c r="D39" s="35">
        <v>15788</v>
      </c>
      <c r="E39" s="31"/>
      <c r="F39" s="15"/>
    </row>
    <row r="40" spans="2:13">
      <c r="B40" s="34">
        <v>24119</v>
      </c>
      <c r="C40" s="17" t="s">
        <v>35</v>
      </c>
      <c r="D40" s="36">
        <v>33593.019999999997</v>
      </c>
      <c r="E40" s="31"/>
      <c r="F40" s="15"/>
    </row>
    <row r="41" spans="2:13">
      <c r="B41" s="66">
        <v>24199</v>
      </c>
      <c r="C41" s="17" t="s">
        <v>64</v>
      </c>
      <c r="D41" s="37">
        <v>-39433.22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170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14" t="s">
        <v>183</v>
      </c>
      <c r="D43" s="214"/>
      <c r="E43" s="71">
        <f>+E37+E31+E12+E27</f>
        <v>384197.68</v>
      </c>
      <c r="F43" s="15"/>
      <c r="G43" s="40"/>
      <c r="H43" s="214" t="s">
        <v>10</v>
      </c>
      <c r="I43" s="214"/>
      <c r="J43" s="71">
        <f>J36+J35+J28+J23+J12</f>
        <v>384197.68</v>
      </c>
      <c r="L43" s="67"/>
    </row>
    <row r="44" spans="2:13">
      <c r="B44" s="121"/>
      <c r="F44" s="15"/>
      <c r="L44" s="67"/>
    </row>
    <row r="45" spans="2:13">
      <c r="B45" s="108"/>
      <c r="C45" s="110"/>
      <c r="D45" s="111"/>
      <c r="E45" s="107"/>
      <c r="F45" s="15"/>
      <c r="G45" s="45"/>
      <c r="H45" s="47"/>
      <c r="I45" s="36"/>
      <c r="J45" s="122"/>
      <c r="L45" s="67"/>
    </row>
    <row r="46" spans="2:13">
      <c r="B46" s="128"/>
      <c r="C46" s="128"/>
      <c r="D46" s="128"/>
      <c r="E46" s="129" t="s">
        <v>75</v>
      </c>
      <c r="F46" s="128"/>
      <c r="G46" s="128"/>
      <c r="H46" s="128"/>
      <c r="I46" s="36"/>
      <c r="J46" s="122"/>
    </row>
    <row r="47" spans="2:13">
      <c r="B47" s="108"/>
      <c r="C47" s="110"/>
      <c r="D47" s="111"/>
      <c r="E47" s="109"/>
      <c r="F47" s="15"/>
      <c r="G47" s="45"/>
      <c r="H47" s="47"/>
      <c r="I47" s="36"/>
      <c r="J47" s="67"/>
    </row>
    <row r="48" spans="2:13">
      <c r="B48" s="108"/>
      <c r="C48" s="110"/>
      <c r="D48" s="111"/>
      <c r="E48" s="109"/>
      <c r="F48" s="15"/>
      <c r="G48" s="45"/>
      <c r="H48" s="47"/>
      <c r="I48" s="36"/>
    </row>
    <row r="49" spans="2:8">
      <c r="B49" s="107"/>
      <c r="C49" s="107"/>
      <c r="D49" s="107"/>
      <c r="E49" s="107"/>
      <c r="G49" s="6"/>
    </row>
    <row r="50" spans="2:8">
      <c r="C50" s="211"/>
      <c r="D50" s="211"/>
      <c r="H50" s="39"/>
    </row>
    <row r="51" spans="2:8">
      <c r="C51" s="208" t="s">
        <v>162</v>
      </c>
      <c r="D51" s="208"/>
      <c r="H51" s="189" t="s">
        <v>163</v>
      </c>
    </row>
    <row r="52" spans="2:8">
      <c r="C52" s="208" t="s">
        <v>96</v>
      </c>
      <c r="D52" s="208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zoomScaleNormal="100" workbookViewId="0">
      <selection activeCell="C70" sqref="C70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9" t="s">
        <v>98</v>
      </c>
      <c r="C2" s="209"/>
      <c r="D2" s="209"/>
      <c r="E2" s="209"/>
      <c r="F2" s="209"/>
      <c r="G2" s="209"/>
      <c r="H2" s="209"/>
      <c r="I2" s="209"/>
      <c r="J2" s="209"/>
    </row>
    <row r="3" spans="2:11">
      <c r="B3" s="209" t="s">
        <v>161</v>
      </c>
      <c r="C3" s="209"/>
      <c r="D3" s="209"/>
      <c r="E3" s="209"/>
      <c r="F3" s="209"/>
      <c r="G3" s="209"/>
      <c r="H3" s="209"/>
      <c r="I3" s="209"/>
      <c r="J3" s="209"/>
      <c r="K3" s="119"/>
    </row>
    <row r="4" spans="2:11">
      <c r="B4" s="196"/>
      <c r="C4" s="213" t="s">
        <v>179</v>
      </c>
      <c r="D4" s="213"/>
      <c r="E4" s="213"/>
      <c r="F4" s="213"/>
      <c r="G4" s="213"/>
      <c r="H4" s="213"/>
      <c r="I4" s="213"/>
      <c r="J4" s="196"/>
    </row>
    <row r="5" spans="2:11">
      <c r="B5" s="49"/>
      <c r="C5" s="125" t="s">
        <v>75</v>
      </c>
      <c r="D5" s="49"/>
      <c r="E5" s="127"/>
      <c r="F5" s="49"/>
      <c r="G5" s="49"/>
      <c r="H5" s="49"/>
      <c r="I5" s="49"/>
      <c r="J5" s="49"/>
    </row>
    <row r="6" spans="2:11" s="130" customFormat="1">
      <c r="B6" s="1"/>
      <c r="C6" s="1"/>
      <c r="D6" s="1"/>
      <c r="E6" s="1"/>
      <c r="F6" s="1"/>
      <c r="G6" s="1"/>
      <c r="H6" s="1"/>
      <c r="I6" s="1"/>
      <c r="J6" s="1"/>
    </row>
    <row r="7" spans="2:11" ht="16.5">
      <c r="B7" s="210" t="s">
        <v>11</v>
      </c>
      <c r="C7" s="210"/>
      <c r="D7" s="210"/>
      <c r="E7" s="210"/>
      <c r="F7" s="16"/>
      <c r="G7" s="210" t="s">
        <v>166</v>
      </c>
      <c r="H7" s="210"/>
      <c r="I7" s="210"/>
      <c r="J7" s="210"/>
    </row>
    <row r="8" spans="2:11">
      <c r="B8" s="218" t="s">
        <v>86</v>
      </c>
      <c r="C8" s="218" t="s">
        <v>0</v>
      </c>
      <c r="D8" s="218" t="s">
        <v>3</v>
      </c>
      <c r="E8" s="69" t="s">
        <v>1</v>
      </c>
      <c r="F8" s="16"/>
      <c r="G8" s="218" t="s">
        <v>86</v>
      </c>
      <c r="H8" s="218" t="s">
        <v>0</v>
      </c>
      <c r="I8" s="218" t="s">
        <v>3</v>
      </c>
      <c r="J8" s="69" t="s">
        <v>1</v>
      </c>
    </row>
    <row r="9" spans="2:11" ht="15.75" thickBot="1">
      <c r="B9" s="219"/>
      <c r="C9" s="219"/>
      <c r="D9" s="219"/>
      <c r="E9" s="70" t="s">
        <v>2</v>
      </c>
      <c r="F9" s="16"/>
      <c r="G9" s="219"/>
      <c r="H9" s="219"/>
      <c r="I9" s="219"/>
      <c r="J9" s="70" t="s">
        <v>2</v>
      </c>
    </row>
    <row r="10" spans="2:11" ht="15.75" thickTop="1">
      <c r="B10" s="2"/>
      <c r="C10" s="1"/>
      <c r="D10" s="3"/>
      <c r="E10" s="3"/>
      <c r="F10" s="16"/>
      <c r="G10" s="1"/>
      <c r="H10" s="1"/>
      <c r="I10" s="1"/>
      <c r="J10" s="1"/>
    </row>
    <row r="11" spans="2:11">
      <c r="B11" s="94">
        <v>833</v>
      </c>
      <c r="C11" s="95" t="s">
        <v>9</v>
      </c>
      <c r="D11" s="96"/>
      <c r="E11" s="90">
        <f>D12+D17+D20</f>
        <v>188191.57</v>
      </c>
      <c r="F11" s="16"/>
      <c r="G11" s="94">
        <v>856</v>
      </c>
      <c r="H11" s="95" t="s">
        <v>15</v>
      </c>
      <c r="I11" s="97"/>
      <c r="J11" s="98">
        <f>+I13</f>
        <v>166583.57999999999</v>
      </c>
    </row>
    <row r="12" spans="2:11">
      <c r="B12" s="40">
        <v>83301</v>
      </c>
      <c r="C12" s="52" t="s">
        <v>107</v>
      </c>
      <c r="D12" s="102">
        <v>169035.29</v>
      </c>
      <c r="E12" s="43"/>
      <c r="F12" s="15"/>
      <c r="G12" s="40">
        <v>85605</v>
      </c>
      <c r="H12" s="52" t="s">
        <v>87</v>
      </c>
      <c r="I12" s="102">
        <v>166583.57999999999</v>
      </c>
      <c r="J12" s="43"/>
    </row>
    <row r="13" spans="2:11">
      <c r="B13" s="40">
        <v>83301001</v>
      </c>
      <c r="C13" s="52" t="s">
        <v>13</v>
      </c>
      <c r="D13" s="53">
        <v>122073.9</v>
      </c>
      <c r="E13" s="43"/>
      <c r="F13" s="15"/>
      <c r="G13" s="2">
        <v>85605896</v>
      </c>
      <c r="H13" s="1" t="s">
        <v>16</v>
      </c>
      <c r="I13" s="103">
        <v>166583.57999999999</v>
      </c>
      <c r="J13" s="43"/>
    </row>
    <row r="14" spans="2:11" s="130" customFormat="1">
      <c r="B14" s="2">
        <v>83301005</v>
      </c>
      <c r="C14" s="1" t="s">
        <v>108</v>
      </c>
      <c r="D14" s="11">
        <v>35327.19</v>
      </c>
      <c r="E14" s="43"/>
      <c r="F14" s="15"/>
      <c r="G14" s="2"/>
      <c r="H14" s="1"/>
      <c r="I14" s="115"/>
      <c r="J14" s="43"/>
    </row>
    <row r="15" spans="2:11">
      <c r="B15" s="40">
        <v>83303</v>
      </c>
      <c r="C15" s="52" t="s">
        <v>12</v>
      </c>
      <c r="D15" s="102">
        <v>0</v>
      </c>
      <c r="E15" s="65"/>
      <c r="F15" s="16"/>
      <c r="G15" s="94">
        <v>858</v>
      </c>
      <c r="H15" s="95" t="s">
        <v>114</v>
      </c>
      <c r="I15" s="97"/>
      <c r="J15" s="98">
        <f>SUM(I17:I20)</f>
        <v>441582.2</v>
      </c>
    </row>
    <row r="16" spans="2:11" s="130" customFormat="1">
      <c r="B16" s="40">
        <v>83303001</v>
      </c>
      <c r="C16" s="52" t="s">
        <v>13</v>
      </c>
      <c r="D16" s="53">
        <v>0</v>
      </c>
      <c r="E16" s="65"/>
      <c r="F16" s="16"/>
      <c r="G16" s="94"/>
      <c r="H16" s="95"/>
      <c r="I16" s="97"/>
      <c r="J16" s="98"/>
    </row>
    <row r="17" spans="2:13">
      <c r="B17" s="40">
        <v>83307</v>
      </c>
      <c r="C17" s="52" t="s">
        <v>88</v>
      </c>
      <c r="D17" s="53">
        <v>9725.2099999999991</v>
      </c>
      <c r="E17" s="26"/>
      <c r="F17" s="16"/>
      <c r="G17" s="2">
        <v>85801</v>
      </c>
      <c r="H17" s="1" t="s">
        <v>115</v>
      </c>
      <c r="I17" s="3">
        <v>259623</v>
      </c>
      <c r="J17" s="3"/>
      <c r="M17" s="114"/>
    </row>
    <row r="18" spans="2:13">
      <c r="B18" s="2">
        <v>83307001</v>
      </c>
      <c r="C18" s="1" t="s">
        <v>139</v>
      </c>
      <c r="D18" s="11">
        <v>9725.2099999999991</v>
      </c>
      <c r="E18" s="26"/>
      <c r="F18" s="16"/>
      <c r="G18" s="2">
        <v>85803</v>
      </c>
      <c r="H18" s="1" t="s">
        <v>131</v>
      </c>
      <c r="I18" s="3">
        <v>24405</v>
      </c>
      <c r="J18" s="3"/>
    </row>
    <row r="19" spans="2:13">
      <c r="B19" s="2">
        <v>83307002</v>
      </c>
      <c r="C19" s="1" t="s">
        <v>14</v>
      </c>
      <c r="D19" s="3">
        <v>0</v>
      </c>
      <c r="E19" s="43"/>
      <c r="F19" s="16"/>
      <c r="G19" s="2">
        <v>85805</v>
      </c>
      <c r="H19" s="1" t="s">
        <v>132</v>
      </c>
      <c r="I19" s="3">
        <v>117958</v>
      </c>
      <c r="J19" s="3"/>
    </row>
    <row r="20" spans="2:13">
      <c r="B20" s="40">
        <v>83309</v>
      </c>
      <c r="C20" s="52" t="s">
        <v>89</v>
      </c>
      <c r="D20" s="102">
        <v>9431.07</v>
      </c>
      <c r="E20" s="26"/>
      <c r="F20" s="16"/>
      <c r="G20" s="2">
        <v>85807</v>
      </c>
      <c r="H20" s="1" t="s">
        <v>116</v>
      </c>
      <c r="I20" s="3">
        <v>39596.199999999997</v>
      </c>
      <c r="J20" s="3"/>
    </row>
    <row r="21" spans="2:13">
      <c r="B21" s="2">
        <v>83309001</v>
      </c>
      <c r="C21" s="1" t="s">
        <v>139</v>
      </c>
      <c r="D21" s="11">
        <v>9431.07</v>
      </c>
      <c r="E21" s="26"/>
      <c r="F21" s="16"/>
    </row>
    <row r="22" spans="2:13">
      <c r="B22" s="2">
        <v>83309002</v>
      </c>
      <c r="C22" s="1" t="s">
        <v>14</v>
      </c>
      <c r="D22" s="11">
        <v>0</v>
      </c>
      <c r="E22" s="43"/>
      <c r="F22" s="16"/>
      <c r="G22" s="2"/>
      <c r="H22" s="1"/>
      <c r="I22" s="3"/>
      <c r="J22" s="3"/>
    </row>
    <row r="23" spans="2:13" s="130" customFormat="1">
      <c r="B23" s="2">
        <v>83313001</v>
      </c>
      <c r="C23" s="1" t="s">
        <v>174</v>
      </c>
      <c r="D23" s="11">
        <v>0</v>
      </c>
      <c r="E23" s="43"/>
      <c r="F23" s="16"/>
      <c r="G23" s="2"/>
      <c r="H23" s="1"/>
      <c r="I23" s="3"/>
      <c r="J23" s="3"/>
    </row>
    <row r="24" spans="2:13">
      <c r="B24" s="40">
        <v>83317</v>
      </c>
      <c r="C24" s="52" t="s">
        <v>109</v>
      </c>
      <c r="D24" s="102">
        <v>0</v>
      </c>
      <c r="E24" s="26"/>
      <c r="F24" s="16"/>
      <c r="G24" s="94">
        <v>859</v>
      </c>
      <c r="H24" s="95" t="s">
        <v>117</v>
      </c>
      <c r="I24" s="97"/>
      <c r="J24" s="98">
        <f>SUM(I25:I28)</f>
        <v>344.76</v>
      </c>
    </row>
    <row r="25" spans="2:13">
      <c r="B25" s="2">
        <v>83317099</v>
      </c>
      <c r="C25" s="1" t="s">
        <v>110</v>
      </c>
      <c r="D25" s="4">
        <v>0</v>
      </c>
      <c r="E25" s="26"/>
      <c r="F25" s="16"/>
      <c r="G25" s="2">
        <v>85909</v>
      </c>
      <c r="H25" s="1" t="s">
        <v>144</v>
      </c>
      <c r="I25" s="3">
        <v>0</v>
      </c>
      <c r="J25" s="3"/>
    </row>
    <row r="26" spans="2:13" s="130" customFormat="1">
      <c r="B26" s="2"/>
      <c r="C26" s="1"/>
      <c r="D26" s="11"/>
      <c r="E26" s="26"/>
      <c r="F26" s="16"/>
      <c r="G26" s="2">
        <v>85901</v>
      </c>
      <c r="H26" s="1" t="s">
        <v>177</v>
      </c>
      <c r="I26" s="3">
        <v>344.76</v>
      </c>
      <c r="J26" s="3"/>
    </row>
    <row r="27" spans="2:13">
      <c r="E27" s="26"/>
      <c r="F27" s="16"/>
      <c r="G27" s="2">
        <v>85955</v>
      </c>
      <c r="H27" s="1" t="s">
        <v>118</v>
      </c>
      <c r="I27" s="3">
        <v>0</v>
      </c>
      <c r="J27" s="3"/>
    </row>
    <row r="28" spans="2:13">
      <c r="B28" s="2"/>
      <c r="C28" s="1"/>
      <c r="D28" s="3"/>
      <c r="E28" s="26"/>
      <c r="F28" s="16"/>
      <c r="G28" s="2"/>
      <c r="H28" s="1"/>
      <c r="I28" s="3"/>
      <c r="J28" s="3"/>
    </row>
    <row r="29" spans="2:13">
      <c r="B29" s="94">
        <v>834</v>
      </c>
      <c r="C29" s="95" t="s">
        <v>62</v>
      </c>
      <c r="D29" s="96"/>
      <c r="E29" s="98">
        <v>166917.67000000001</v>
      </c>
      <c r="F29" s="16"/>
      <c r="G29" s="2"/>
      <c r="H29" s="1"/>
      <c r="I29" s="3"/>
      <c r="J29" s="3"/>
      <c r="L29" s="114"/>
    </row>
    <row r="30" spans="2:13">
      <c r="B30" s="2">
        <v>83401</v>
      </c>
      <c r="C30" s="1" t="s">
        <v>37</v>
      </c>
      <c r="D30" s="53">
        <v>3793.45</v>
      </c>
      <c r="E30" s="26"/>
      <c r="F30" s="16"/>
      <c r="G30" s="2"/>
      <c r="H30" s="1"/>
      <c r="I30" s="3"/>
      <c r="J30" s="3"/>
    </row>
    <row r="31" spans="2:13">
      <c r="B31" s="2">
        <v>83403</v>
      </c>
      <c r="C31" s="1" t="s">
        <v>83</v>
      </c>
      <c r="D31" s="53">
        <v>51</v>
      </c>
      <c r="E31" s="26"/>
      <c r="F31" s="16"/>
      <c r="G31" s="2"/>
      <c r="H31" s="1"/>
      <c r="I31" s="3"/>
      <c r="J31" s="3"/>
      <c r="L31" s="114"/>
    </row>
    <row r="32" spans="2:13">
      <c r="B32" s="2">
        <v>83405</v>
      </c>
      <c r="C32" s="1" t="s">
        <v>33</v>
      </c>
      <c r="D32" s="53">
        <v>6395.53</v>
      </c>
      <c r="E32" s="3"/>
      <c r="F32" s="16"/>
      <c r="G32" s="2"/>
      <c r="H32" s="1"/>
      <c r="I32" s="3"/>
      <c r="J32" s="3"/>
    </row>
    <row r="33" spans="2:10">
      <c r="B33" s="2">
        <v>83407</v>
      </c>
      <c r="C33" s="1" t="s">
        <v>69</v>
      </c>
      <c r="D33" s="53">
        <v>0</v>
      </c>
      <c r="E33" s="3"/>
      <c r="F33" s="16"/>
      <c r="G33" s="2"/>
      <c r="H33" s="1"/>
      <c r="I33" s="3"/>
      <c r="J33" s="3"/>
    </row>
    <row r="34" spans="2:10">
      <c r="B34" s="2">
        <v>83409</v>
      </c>
      <c r="C34" s="1" t="s">
        <v>38</v>
      </c>
      <c r="D34" s="53">
        <v>6718.21</v>
      </c>
      <c r="E34" s="3"/>
      <c r="F34" s="16"/>
      <c r="G34" s="2"/>
      <c r="H34" s="1"/>
      <c r="I34" s="3"/>
      <c r="J34" s="3"/>
    </row>
    <row r="35" spans="2:10">
      <c r="B35" s="2">
        <v>83411</v>
      </c>
      <c r="C35" s="1" t="s">
        <v>133</v>
      </c>
      <c r="D35" s="53">
        <v>174.77</v>
      </c>
      <c r="E35" s="3"/>
      <c r="F35" s="16"/>
      <c r="G35" s="2"/>
      <c r="H35" s="1"/>
      <c r="I35" s="3"/>
      <c r="J35" s="3"/>
    </row>
    <row r="36" spans="2:10">
      <c r="B36" s="2">
        <v>83413</v>
      </c>
      <c r="C36" s="1" t="s">
        <v>32</v>
      </c>
      <c r="D36" s="53">
        <v>12013.71</v>
      </c>
      <c r="E36" s="3"/>
      <c r="F36" s="16"/>
      <c r="G36" s="2"/>
      <c r="H36" s="1"/>
      <c r="I36" s="3"/>
      <c r="J36" s="3"/>
    </row>
    <row r="37" spans="2:10">
      <c r="B37" s="2">
        <v>83415</v>
      </c>
      <c r="C37" s="1" t="s">
        <v>39</v>
      </c>
      <c r="D37" s="115">
        <v>1552.54</v>
      </c>
      <c r="E37" s="3"/>
      <c r="F37" s="16"/>
      <c r="G37" s="2"/>
      <c r="H37" s="1"/>
      <c r="I37" s="3"/>
      <c r="J37" s="3"/>
    </row>
    <row r="38" spans="2:10">
      <c r="B38" s="2">
        <v>83417</v>
      </c>
      <c r="C38" s="1" t="s">
        <v>70</v>
      </c>
      <c r="D38" s="115">
        <v>9291.89</v>
      </c>
      <c r="E38" s="3"/>
      <c r="F38" s="16"/>
      <c r="G38" s="2"/>
      <c r="H38" s="1"/>
      <c r="I38" s="3"/>
      <c r="J38" s="3"/>
    </row>
    <row r="39" spans="2:10">
      <c r="B39" s="2">
        <v>83419</v>
      </c>
      <c r="C39" s="1" t="s">
        <v>40</v>
      </c>
      <c r="D39" s="115">
        <v>1029.97</v>
      </c>
      <c r="E39" s="3"/>
      <c r="F39" s="16"/>
      <c r="G39" s="2"/>
      <c r="H39" s="1"/>
      <c r="I39" s="3"/>
      <c r="J39" s="3"/>
    </row>
    <row r="40" spans="2:10">
      <c r="B40" s="2">
        <v>83421</v>
      </c>
      <c r="C40" s="1" t="s">
        <v>34</v>
      </c>
      <c r="D40" s="115">
        <v>21952.61</v>
      </c>
      <c r="E40" s="3"/>
      <c r="F40" s="16"/>
      <c r="G40" s="2"/>
      <c r="H40" s="1"/>
      <c r="I40" s="3"/>
      <c r="J40" s="3"/>
    </row>
    <row r="41" spans="2:10">
      <c r="B41" s="2">
        <v>83423</v>
      </c>
      <c r="C41" s="1" t="s">
        <v>41</v>
      </c>
      <c r="D41" s="115">
        <v>61364.86</v>
      </c>
      <c r="E41" s="3"/>
      <c r="F41" s="16"/>
      <c r="G41" s="2"/>
      <c r="H41" s="1"/>
      <c r="I41" s="3"/>
      <c r="J41" s="3"/>
    </row>
    <row r="42" spans="2:10">
      <c r="B42" s="2">
        <v>83425</v>
      </c>
      <c r="C42" s="1" t="s">
        <v>90</v>
      </c>
      <c r="D42" s="115">
        <v>17400</v>
      </c>
      <c r="E42" s="3"/>
      <c r="F42" s="16"/>
      <c r="G42" s="2"/>
      <c r="H42" s="1"/>
      <c r="I42" s="3"/>
      <c r="J42" s="3"/>
    </row>
    <row r="43" spans="2:10">
      <c r="B43" s="2">
        <v>83427</v>
      </c>
      <c r="C43" s="1" t="s">
        <v>59</v>
      </c>
      <c r="D43" s="115">
        <v>194.35</v>
      </c>
      <c r="E43" s="3"/>
      <c r="F43" s="16"/>
      <c r="G43" s="2"/>
      <c r="H43" s="1"/>
      <c r="I43" s="3"/>
      <c r="J43" s="3"/>
    </row>
    <row r="44" spans="2:10">
      <c r="B44" s="2">
        <v>83429</v>
      </c>
      <c r="C44" s="1" t="s">
        <v>95</v>
      </c>
      <c r="D44" s="103">
        <v>24984.78</v>
      </c>
      <c r="E44" s="3"/>
      <c r="F44" s="16"/>
      <c r="G44" s="2"/>
      <c r="H44" s="3"/>
      <c r="I44" s="3"/>
      <c r="J44" s="3"/>
    </row>
    <row r="45" spans="2:10">
      <c r="B45" s="2"/>
      <c r="C45" s="1"/>
      <c r="D45" s="3"/>
      <c r="E45" s="3"/>
      <c r="F45" s="16"/>
      <c r="G45" s="2"/>
      <c r="H45" s="1"/>
      <c r="I45" s="3"/>
      <c r="J45" s="3"/>
    </row>
    <row r="46" spans="2:10">
      <c r="B46" s="94">
        <v>835</v>
      </c>
      <c r="C46" s="95" t="s">
        <v>42</v>
      </c>
      <c r="D46" s="96"/>
      <c r="E46" s="98">
        <f>D47+D48+D49+D50+D51</f>
        <v>475</v>
      </c>
      <c r="F46" s="16"/>
      <c r="G46" s="2"/>
      <c r="H46" s="1"/>
      <c r="I46" s="3"/>
      <c r="J46" s="3"/>
    </row>
    <row r="47" spans="2:10">
      <c r="B47" s="2">
        <v>83501</v>
      </c>
      <c r="C47" s="1" t="s">
        <v>84</v>
      </c>
      <c r="D47" s="3">
        <v>475</v>
      </c>
      <c r="E47" s="26"/>
      <c r="F47" s="16"/>
      <c r="G47" s="2"/>
      <c r="H47" s="1"/>
      <c r="I47" s="3"/>
      <c r="J47" s="3"/>
    </row>
    <row r="48" spans="2:10">
      <c r="B48" s="2">
        <v>83507</v>
      </c>
      <c r="C48" s="1" t="s">
        <v>85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134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135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83513</v>
      </c>
      <c r="C51" s="1" t="s">
        <v>94</v>
      </c>
      <c r="D51" s="4">
        <v>0</v>
      </c>
      <c r="E51" s="26"/>
      <c r="F51" s="16"/>
      <c r="G51" s="2"/>
      <c r="H51" s="1"/>
      <c r="I51" s="3"/>
      <c r="J51" s="3"/>
    </row>
    <row r="52" spans="2:10">
      <c r="B52" s="2"/>
      <c r="C52" s="1"/>
      <c r="D52" s="11"/>
      <c r="E52" s="26"/>
      <c r="F52" s="16"/>
      <c r="G52" s="2"/>
      <c r="H52" s="1"/>
      <c r="I52" s="3"/>
      <c r="J52" s="3"/>
    </row>
    <row r="53" spans="2:10">
      <c r="B53" s="94">
        <v>836</v>
      </c>
      <c r="C53" s="95" t="s">
        <v>27</v>
      </c>
      <c r="D53" s="96"/>
      <c r="E53" s="92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65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121</v>
      </c>
      <c r="D55" s="4"/>
      <c r="E55" s="26"/>
      <c r="F55" s="16"/>
      <c r="G55" s="2"/>
      <c r="H55" s="1"/>
      <c r="I55" s="3"/>
      <c r="J55" s="3"/>
    </row>
    <row r="56" spans="2:10">
      <c r="B56" s="2"/>
      <c r="C56" s="1"/>
      <c r="D56" s="11"/>
      <c r="E56" s="26"/>
      <c r="F56" s="16"/>
      <c r="G56" s="2"/>
      <c r="H56" s="1"/>
      <c r="I56" s="3"/>
      <c r="J56" s="3"/>
    </row>
    <row r="57" spans="2:10">
      <c r="B57" s="94">
        <v>838</v>
      </c>
      <c r="C57" s="95" t="s">
        <v>66</v>
      </c>
      <c r="D57" s="96"/>
      <c r="E57" s="98">
        <f>SUM(D58:D60)</f>
        <v>0</v>
      </c>
      <c r="F57" s="16"/>
      <c r="G57" s="2"/>
      <c r="H57" s="1"/>
      <c r="I57" s="3"/>
      <c r="J57" s="3"/>
    </row>
    <row r="58" spans="2:10">
      <c r="B58" s="2">
        <v>83801</v>
      </c>
      <c r="C58" s="1" t="s">
        <v>66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83806</v>
      </c>
      <c r="C59" s="1" t="s">
        <v>142</v>
      </c>
      <c r="D59" s="11">
        <v>0</v>
      </c>
      <c r="E59" s="3"/>
      <c r="F59" s="16"/>
      <c r="G59" s="2"/>
      <c r="H59" s="1"/>
      <c r="I59" s="3"/>
      <c r="J59" s="3"/>
    </row>
    <row r="60" spans="2:10">
      <c r="B60" s="2">
        <v>83815</v>
      </c>
      <c r="C60" s="1" t="s">
        <v>111</v>
      </c>
      <c r="D60" s="4">
        <v>0</v>
      </c>
      <c r="E60" s="3"/>
      <c r="F60" s="16"/>
      <c r="G60" s="2"/>
      <c r="H60" s="1"/>
      <c r="I60" s="3"/>
      <c r="J60" s="3"/>
    </row>
    <row r="61" spans="2:10">
      <c r="B61" s="2"/>
      <c r="C61" s="1"/>
      <c r="D61" s="3"/>
      <c r="E61" s="3"/>
      <c r="F61" s="16"/>
      <c r="G61" s="2"/>
      <c r="H61" s="215" t="s">
        <v>67</v>
      </c>
      <c r="I61" s="216"/>
      <c r="J61" s="71">
        <f>SUM(J11:J60)</f>
        <v>608510.54</v>
      </c>
    </row>
    <row r="62" spans="2:10">
      <c r="B62" s="94">
        <v>839</v>
      </c>
      <c r="C62" s="95" t="s">
        <v>112</v>
      </c>
      <c r="D62" s="96"/>
      <c r="E62" s="98">
        <f>SUM(D63:D65)</f>
        <v>569.17999999999995</v>
      </c>
      <c r="F62" s="16"/>
      <c r="G62" s="2"/>
    </row>
    <row r="63" spans="2:10">
      <c r="B63" s="2">
        <v>83955</v>
      </c>
      <c r="C63" s="1" t="s">
        <v>113</v>
      </c>
      <c r="D63" s="53">
        <v>224.42</v>
      </c>
      <c r="E63" s="120"/>
      <c r="F63" s="16"/>
      <c r="G63" s="2"/>
    </row>
    <row r="64" spans="2:10" s="130" customFormat="1">
      <c r="B64" s="2">
        <v>83905</v>
      </c>
      <c r="C64" s="1" t="s">
        <v>176</v>
      </c>
      <c r="D64" s="53">
        <v>344.76</v>
      </c>
      <c r="E64" s="120"/>
      <c r="F64" s="16"/>
      <c r="G64" s="2"/>
    </row>
    <row r="65" spans="2:10">
      <c r="B65" s="2"/>
      <c r="C65" s="1" t="s">
        <v>44</v>
      </c>
      <c r="D65" s="31"/>
      <c r="E65" s="31">
        <v>252357.12</v>
      </c>
      <c r="F65" s="16"/>
      <c r="G65" s="2"/>
      <c r="H65" s="1" t="s">
        <v>44</v>
      </c>
      <c r="I65" s="46"/>
      <c r="J65" s="46"/>
    </row>
    <row r="66" spans="2:10">
      <c r="B66" s="2"/>
      <c r="C66" s="1"/>
      <c r="D66" s="3"/>
      <c r="E66" s="1"/>
      <c r="F66" s="3"/>
      <c r="G66" s="1"/>
      <c r="H66" s="3"/>
      <c r="I66" s="1"/>
      <c r="J66" s="3"/>
    </row>
    <row r="67" spans="2:10">
      <c r="B67" s="2"/>
      <c r="C67" s="214" t="s">
        <v>60</v>
      </c>
      <c r="D67" s="214"/>
      <c r="E67" s="71">
        <f>SUM(E11:E65)</f>
        <v>608510.54</v>
      </c>
      <c r="F67" s="3"/>
      <c r="G67" s="1"/>
      <c r="H67" s="214" t="s">
        <v>61</v>
      </c>
      <c r="I67" s="214"/>
      <c r="J67" s="71">
        <f>SUM(J61:J65)</f>
        <v>608510.54</v>
      </c>
    </row>
    <row r="68" spans="2:10">
      <c r="H68" s="14"/>
      <c r="I68" s="3"/>
      <c r="J68" s="3"/>
    </row>
    <row r="69" spans="2:10">
      <c r="B69" s="117"/>
      <c r="C69" s="117"/>
      <c r="D69" s="117"/>
      <c r="E69" s="117"/>
      <c r="F69" s="117"/>
      <c r="G69" s="117"/>
      <c r="H69" s="117"/>
      <c r="I69" s="113"/>
      <c r="J69" s="112"/>
    </row>
    <row r="70" spans="2:10">
      <c r="B70" s="12"/>
      <c r="C70" s="12"/>
      <c r="D70" s="13"/>
      <c r="E70" s="112"/>
      <c r="G70" s="6"/>
      <c r="I70" s="67"/>
      <c r="J70" s="67"/>
    </row>
    <row r="71" spans="2:10">
      <c r="C71" s="208" t="s">
        <v>162</v>
      </c>
      <c r="D71" s="208"/>
      <c r="H71" s="217" t="s">
        <v>163</v>
      </c>
      <c r="I71" s="217"/>
      <c r="J71" s="217"/>
    </row>
    <row r="72" spans="2:10">
      <c r="C72" s="208" t="s">
        <v>96</v>
      </c>
      <c r="D72" s="208"/>
      <c r="H72" s="208" t="s">
        <v>167</v>
      </c>
      <c r="I72" s="208"/>
      <c r="J72" s="208"/>
    </row>
    <row r="75" spans="2:10">
      <c r="C75" t="s">
        <v>75</v>
      </c>
    </row>
    <row r="77" spans="2:10">
      <c r="E77" s="112"/>
    </row>
    <row r="79" spans="2:10">
      <c r="E79" s="67"/>
    </row>
    <row r="80" spans="2:10">
      <c r="E80" s="67"/>
    </row>
  </sheetData>
  <mergeCells count="18">
    <mergeCell ref="B2:J2"/>
    <mergeCell ref="B7:E7"/>
    <mergeCell ref="G7:J7"/>
    <mergeCell ref="C4:I4"/>
    <mergeCell ref="I8:I9"/>
    <mergeCell ref="H8:H9"/>
    <mergeCell ref="G8:G9"/>
    <mergeCell ref="D8:D9"/>
    <mergeCell ref="C8:C9"/>
    <mergeCell ref="B8:B9"/>
    <mergeCell ref="B3:J3"/>
    <mergeCell ref="C71:D71"/>
    <mergeCell ref="C72:D72"/>
    <mergeCell ref="H61:I61"/>
    <mergeCell ref="H67:I67"/>
    <mergeCell ref="H71:J71"/>
    <mergeCell ref="H72:J72"/>
    <mergeCell ref="C67:D67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D33" sqref="D3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0" customFormat="1"/>
    <row r="4" spans="2:5" s="130" customFormat="1"/>
    <row r="5" spans="2:5" s="130" customFormat="1"/>
    <row r="6" spans="2:5" s="130" customFormat="1"/>
    <row r="7" spans="2:5" s="130" customFormat="1"/>
    <row r="8" spans="2:5">
      <c r="B8" s="221" t="s">
        <v>97</v>
      </c>
      <c r="C8" s="221"/>
      <c r="D8" s="221"/>
      <c r="E8" s="221"/>
    </row>
    <row r="9" spans="2:5">
      <c r="B9" s="222" t="s">
        <v>168</v>
      </c>
      <c r="C9" s="222"/>
      <c r="D9" s="222"/>
      <c r="E9" s="222"/>
    </row>
    <row r="10" spans="2:5">
      <c r="B10" s="220" t="s">
        <v>180</v>
      </c>
      <c r="C10" s="220"/>
      <c r="D10" s="220"/>
      <c r="E10" s="220"/>
    </row>
    <row r="11" spans="2:5">
      <c r="B11" s="220" t="s">
        <v>48</v>
      </c>
      <c r="C11" s="220"/>
      <c r="D11" s="220"/>
      <c r="E11" s="220"/>
    </row>
    <row r="12" spans="2:5">
      <c r="B12" s="57"/>
      <c r="C12" s="57"/>
      <c r="D12" s="57"/>
      <c r="E12" s="57"/>
    </row>
    <row r="14" spans="2:5">
      <c r="B14" s="82" t="s">
        <v>49</v>
      </c>
      <c r="C14" s="72" t="s">
        <v>30</v>
      </c>
      <c r="D14" s="104" t="s">
        <v>50</v>
      </c>
      <c r="E14" s="54"/>
    </row>
    <row r="15" spans="2:5">
      <c r="B15" s="17"/>
      <c r="C15" s="18"/>
      <c r="D15" s="18"/>
      <c r="E15" s="20"/>
    </row>
    <row r="16" spans="2:5" ht="17.25">
      <c r="B16" s="22" t="s">
        <v>51</v>
      </c>
      <c r="C16" s="59">
        <f>C18</f>
        <v>26539.21</v>
      </c>
      <c r="D16" s="59">
        <f>D18</f>
        <v>26539.21</v>
      </c>
      <c r="E16" s="20"/>
    </row>
    <row r="17" spans="2:9">
      <c r="B17" s="22"/>
      <c r="C17" s="18"/>
      <c r="D17" s="18"/>
      <c r="E17" s="20"/>
    </row>
    <row r="18" spans="2:9">
      <c r="B18" s="17" t="s">
        <v>52</v>
      </c>
      <c r="C18" s="51">
        <v>26539.21</v>
      </c>
      <c r="D18" s="51">
        <v>26539.21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53</v>
      </c>
      <c r="C21" s="59">
        <f>C23-C25</f>
        <v>233651.12</v>
      </c>
      <c r="D21" s="59">
        <f>D23-D25</f>
        <v>208641.25</v>
      </c>
      <c r="E21" s="20"/>
      <c r="F21" s="123"/>
    </row>
    <row r="22" spans="2:9">
      <c r="B22" s="17"/>
      <c r="C22" s="51"/>
      <c r="D22" s="51"/>
      <c r="E22" s="20"/>
    </row>
    <row r="23" spans="2:9">
      <c r="B23" s="17" t="s">
        <v>54</v>
      </c>
      <c r="C23" s="51">
        <v>610194.12</v>
      </c>
      <c r="D23" s="51">
        <v>558382.52</v>
      </c>
      <c r="E23" s="20"/>
      <c r="G23" s="65"/>
      <c r="I23" s="67"/>
    </row>
    <row r="24" spans="2:9">
      <c r="B24" s="17" t="s">
        <v>55</v>
      </c>
      <c r="C24" s="51"/>
      <c r="D24" s="51"/>
      <c r="E24" s="20"/>
    </row>
    <row r="25" spans="2:9">
      <c r="B25" s="17" t="s">
        <v>56</v>
      </c>
      <c r="C25" s="51">
        <v>376543</v>
      </c>
      <c r="D25" s="51">
        <v>349741.27</v>
      </c>
      <c r="E25" s="20"/>
      <c r="G25" s="65"/>
      <c r="I25" s="67"/>
    </row>
    <row r="26" spans="2:9">
      <c r="B26" s="17"/>
      <c r="C26" s="51"/>
      <c r="D26" s="51"/>
      <c r="E26" s="20"/>
      <c r="I26" s="67"/>
    </row>
    <row r="27" spans="2:9">
      <c r="B27" s="17"/>
      <c r="C27" s="51"/>
      <c r="D27" s="51"/>
      <c r="E27" s="20"/>
    </row>
    <row r="28" spans="2:9" ht="17.25">
      <c r="B28" s="22" t="s">
        <v>53</v>
      </c>
      <c r="C28" s="59">
        <f>+C30-C32</f>
        <v>-1291.4099999999999</v>
      </c>
      <c r="D28" s="59">
        <f>D30-D32</f>
        <v>-108.88000000000102</v>
      </c>
      <c r="E28" s="20"/>
    </row>
    <row r="29" spans="2:9">
      <c r="B29" s="17"/>
      <c r="C29" s="51"/>
      <c r="D29" s="51"/>
      <c r="E29" s="20"/>
    </row>
    <row r="30" spans="2:9">
      <c r="B30" s="17" t="s">
        <v>57</v>
      </c>
      <c r="C30" s="51">
        <v>8960.52</v>
      </c>
      <c r="D30" s="51">
        <v>8351.48</v>
      </c>
      <c r="E30" s="20"/>
    </row>
    <row r="31" spans="2:9">
      <c r="B31" s="17" t="s">
        <v>55</v>
      </c>
      <c r="C31" s="51"/>
      <c r="D31" s="51"/>
      <c r="E31" s="20"/>
    </row>
    <row r="32" spans="2:9">
      <c r="B32" s="17" t="s">
        <v>58</v>
      </c>
      <c r="C32" s="51">
        <v>10251.93</v>
      </c>
      <c r="D32" s="51">
        <v>8460.36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2" t="s">
        <v>175</v>
      </c>
      <c r="C36" s="105">
        <f>+C16+C21+C28</f>
        <v>258898.91999999998</v>
      </c>
      <c r="D36" s="105">
        <f>+D16+D21+D28</f>
        <v>235071.58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122</v>
      </c>
      <c r="C42" s="63"/>
      <c r="D42" s="63"/>
      <c r="E42" s="17"/>
    </row>
    <row r="43" spans="2:5">
      <c r="B43" s="193" t="s">
        <v>162</v>
      </c>
      <c r="C43" s="223" t="s">
        <v>163</v>
      </c>
      <c r="D43" s="223"/>
      <c r="E43" s="17"/>
    </row>
    <row r="44" spans="2:5">
      <c r="B44" s="194" t="s">
        <v>96</v>
      </c>
      <c r="C44" s="208" t="s">
        <v>167</v>
      </c>
      <c r="D44" s="208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6"/>
  <sheetViews>
    <sheetView topLeftCell="A16" workbookViewId="0">
      <selection activeCell="I34" sqref="I34:K34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0" customFormat="1"/>
    <row r="3" spans="2:12" s="130" customFormat="1"/>
    <row r="4" spans="2:12" s="130" customFormat="1"/>
    <row r="5" spans="2:12" s="130" customFormat="1"/>
    <row r="6" spans="2:12">
      <c r="B6" s="226" t="s">
        <v>98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</row>
    <row r="7" spans="2:12" s="130" customFormat="1">
      <c r="B7" s="226" t="s">
        <v>173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>
      <c r="B8" s="208" t="s">
        <v>181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2:12">
      <c r="B9" s="208" t="s">
        <v>31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24" t="s">
        <v>17</v>
      </c>
      <c r="C11" s="224" t="s">
        <v>18</v>
      </c>
      <c r="D11" s="224" t="s">
        <v>20</v>
      </c>
      <c r="E11" s="224" t="s">
        <v>19</v>
      </c>
      <c r="F11" s="224" t="s">
        <v>20</v>
      </c>
      <c r="H11" s="224" t="s">
        <v>21</v>
      </c>
      <c r="I11" s="73" t="s">
        <v>46</v>
      </c>
      <c r="J11" s="224" t="s">
        <v>20</v>
      </c>
      <c r="K11" s="224" t="s">
        <v>19</v>
      </c>
      <c r="L11" s="224" t="s">
        <v>20</v>
      </c>
    </row>
    <row r="12" spans="2:12">
      <c r="B12" s="224"/>
      <c r="C12" s="224"/>
      <c r="D12" s="224"/>
      <c r="E12" s="224"/>
      <c r="F12" s="224"/>
      <c r="G12" s="23"/>
      <c r="H12" s="224"/>
      <c r="I12" s="74" t="s">
        <v>18</v>
      </c>
      <c r="J12" s="224"/>
      <c r="K12" s="224"/>
      <c r="L12" s="224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22</v>
      </c>
      <c r="C14" s="18"/>
      <c r="D14" s="20"/>
      <c r="E14" s="18"/>
      <c r="F14" s="20"/>
      <c r="G14" s="20"/>
      <c r="H14" s="22" t="s">
        <v>23</v>
      </c>
      <c r="I14" s="18"/>
      <c r="J14" s="20"/>
      <c r="K14" s="18"/>
      <c r="L14" s="20"/>
    </row>
    <row r="15" spans="2:12">
      <c r="B15" s="17" t="s">
        <v>24</v>
      </c>
      <c r="C15" s="35">
        <v>167887.74</v>
      </c>
      <c r="D15" s="55">
        <v>1</v>
      </c>
      <c r="E15" s="35">
        <v>166583.57999999999</v>
      </c>
      <c r="F15" s="27">
        <f>+E15/C15</f>
        <v>0.99223195213658844</v>
      </c>
      <c r="G15" s="20"/>
      <c r="H15" s="17" t="s">
        <v>7</v>
      </c>
      <c r="I15" s="35">
        <v>188850.89</v>
      </c>
      <c r="J15" s="20">
        <f>+I15/I29</f>
        <v>0.5217841147394684</v>
      </c>
      <c r="K15" s="35">
        <v>188191.57</v>
      </c>
      <c r="L15" s="20">
        <f>+K15/I15</f>
        <v>0.99650878002216459</v>
      </c>
    </row>
    <row r="16" spans="2:12">
      <c r="B16" s="17"/>
      <c r="C16" s="18"/>
      <c r="D16" s="20"/>
      <c r="E16" s="18"/>
      <c r="F16" s="20"/>
      <c r="G16" s="20"/>
      <c r="H16" s="17" t="s">
        <v>45</v>
      </c>
      <c r="I16" s="35">
        <v>169911.19</v>
      </c>
      <c r="J16" s="20">
        <f>+I16/I29</f>
        <v>0.46945481622289209</v>
      </c>
      <c r="K16" s="35">
        <v>169777.54</v>
      </c>
      <c r="L16" s="20">
        <f>+K16/I16</f>
        <v>0.99921341260690366</v>
      </c>
    </row>
    <row r="17" spans="2:14">
      <c r="B17" s="17"/>
      <c r="C17" s="18"/>
      <c r="D17" s="20"/>
      <c r="E17" s="18"/>
      <c r="F17" s="20"/>
      <c r="G17" s="20"/>
      <c r="H17" s="17" t="s">
        <v>27</v>
      </c>
      <c r="I17" s="35">
        <v>63.92</v>
      </c>
      <c r="J17" s="20">
        <f>+I17/I29</f>
        <v>1.7660727261675503E-4</v>
      </c>
      <c r="K17" s="35">
        <v>0</v>
      </c>
      <c r="L17" s="20">
        <f>+K17/I17</f>
        <v>0</v>
      </c>
      <c r="M17" s="30"/>
    </row>
    <row r="18" spans="2:14">
      <c r="B18" s="17" t="s">
        <v>119</v>
      </c>
      <c r="C18" s="18">
        <v>76150</v>
      </c>
      <c r="D18" s="20"/>
      <c r="E18" s="18">
        <v>285216</v>
      </c>
      <c r="F18" s="27">
        <f>+E18/C18</f>
        <v>3.7454497701904135</v>
      </c>
      <c r="G18" s="20"/>
      <c r="H18" s="17" t="s">
        <v>28</v>
      </c>
      <c r="I18" s="35">
        <v>3107</v>
      </c>
      <c r="J18" s="20">
        <f>+I18/I29</f>
        <v>8.5844617650228088E-3</v>
      </c>
      <c r="K18" s="35">
        <v>3107</v>
      </c>
      <c r="L18" s="20">
        <f>+K18/I18</f>
        <v>1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120</v>
      </c>
      <c r="C20" s="18">
        <v>117895.26</v>
      </c>
      <c r="D20" s="20"/>
      <c r="E20" s="18">
        <v>157554.20000000001</v>
      </c>
      <c r="F20" s="27">
        <f>+E20/C20</f>
        <v>1.3363913019064551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140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>
      <c r="B24" s="17"/>
      <c r="C24" s="18"/>
      <c r="D24" s="20"/>
      <c r="E24" s="18"/>
      <c r="F24" s="20"/>
      <c r="G24" s="20"/>
      <c r="H24" s="17"/>
      <c r="I24" s="24"/>
      <c r="J24" s="20"/>
      <c r="K24" s="24"/>
      <c r="L24" s="20"/>
    </row>
    <row r="25" spans="2:14">
      <c r="B25" s="75" t="s">
        <v>29</v>
      </c>
      <c r="C25" s="76"/>
      <c r="D25" s="77"/>
      <c r="E25" s="78">
        <f>SUM(E15:E24)</f>
        <v>609353.78</v>
      </c>
      <c r="F25" s="79">
        <f>+E25/C29</f>
        <v>1.6836093420605471</v>
      </c>
      <c r="G25" s="29"/>
      <c r="H25" s="75" t="s">
        <v>29</v>
      </c>
      <c r="I25" s="80"/>
      <c r="J25" s="77"/>
      <c r="K25" s="80">
        <f>SUM(K15:K24)</f>
        <v>361076.11</v>
      </c>
      <c r="L25" s="81">
        <f>+K25/I29</f>
        <v>0.99763246236181835</v>
      </c>
      <c r="N25" s="116"/>
    </row>
    <row r="26" spans="2:14">
      <c r="B26" s="17"/>
      <c r="C26" s="18"/>
      <c r="D26" s="20"/>
      <c r="E26" s="18"/>
      <c r="F26" s="20"/>
      <c r="G26" s="20"/>
      <c r="H26" s="17"/>
      <c r="I26" s="24"/>
      <c r="J26" s="20"/>
      <c r="K26" s="24"/>
      <c r="L26" s="20"/>
    </row>
    <row r="27" spans="2:14">
      <c r="B27" s="17" t="s">
        <v>92</v>
      </c>
      <c r="C27" s="18"/>
      <c r="D27" s="27"/>
      <c r="E27" s="35"/>
      <c r="F27" s="27">
        <f>+E27/C29</f>
        <v>0</v>
      </c>
      <c r="G27" s="20"/>
      <c r="H27" s="17" t="s">
        <v>82</v>
      </c>
      <c r="I27" s="24"/>
      <c r="J27" s="27"/>
      <c r="K27" s="35"/>
      <c r="L27" s="27">
        <f>+K27/I29</f>
        <v>0</v>
      </c>
    </row>
    <row r="28" spans="2:14">
      <c r="B28" s="17"/>
      <c r="C28" s="18"/>
      <c r="D28" s="20"/>
      <c r="E28" s="18"/>
      <c r="F28" s="20"/>
      <c r="G28" s="20"/>
      <c r="H28" s="17"/>
      <c r="I28" s="24"/>
      <c r="J28" s="20"/>
      <c r="K28" s="24"/>
      <c r="L28" s="20"/>
    </row>
    <row r="29" spans="2:14">
      <c r="B29" s="82" t="s">
        <v>25</v>
      </c>
      <c r="C29" s="83">
        <f>SUM(C15:C24)</f>
        <v>361933</v>
      </c>
      <c r="D29" s="84">
        <f>SUM(D15:D28)</f>
        <v>1</v>
      </c>
      <c r="E29" s="83">
        <f>SUM(E25:E27)</f>
        <v>609353.78</v>
      </c>
      <c r="F29" s="84">
        <v>1</v>
      </c>
      <c r="G29" s="20"/>
      <c r="H29" s="82" t="s">
        <v>26</v>
      </c>
      <c r="I29" s="83">
        <f>SUM(I15:I28)</f>
        <v>361933</v>
      </c>
      <c r="J29" s="85">
        <v>1</v>
      </c>
      <c r="K29" s="83">
        <f>SUM(K25:K27)</f>
        <v>361076.11</v>
      </c>
      <c r="L29" s="85">
        <v>1</v>
      </c>
    </row>
    <row r="30" spans="2:14">
      <c r="B30" s="17"/>
      <c r="C30" s="18"/>
      <c r="D30" s="18"/>
      <c r="E30" s="18"/>
      <c r="F30" s="20"/>
      <c r="G30" s="20"/>
      <c r="H30" s="17"/>
      <c r="I30" s="24"/>
      <c r="J30" s="24"/>
      <c r="K30" s="24"/>
      <c r="L30" s="19"/>
    </row>
    <row r="31" spans="2:14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7"/>
    </row>
    <row r="32" spans="2:14">
      <c r="B32" s="17"/>
      <c r="C32" s="18"/>
      <c r="D32" s="18"/>
      <c r="E32" s="18"/>
      <c r="F32" s="21"/>
      <c r="G32" s="21"/>
      <c r="H32" s="17"/>
      <c r="I32" s="18"/>
      <c r="J32" s="18"/>
      <c r="K32" s="18"/>
      <c r="L32" s="17"/>
    </row>
    <row r="33" spans="2:12">
      <c r="B33" s="17"/>
      <c r="C33" s="18"/>
      <c r="D33" s="18"/>
      <c r="E33" s="18"/>
      <c r="F33" s="17"/>
      <c r="G33" s="17"/>
      <c r="H33" s="17"/>
      <c r="I33" s="17"/>
      <c r="J33" s="17"/>
      <c r="K33" s="17"/>
      <c r="L33" s="17"/>
    </row>
    <row r="34" spans="2:12">
      <c r="B34" s="227"/>
      <c r="C34" s="227"/>
      <c r="D34" s="17"/>
      <c r="E34" s="17"/>
      <c r="F34" s="17"/>
      <c r="G34" s="17"/>
      <c r="H34" s="17"/>
      <c r="I34" s="227"/>
      <c r="J34" s="227"/>
      <c r="K34" s="227"/>
      <c r="L34" s="188"/>
    </row>
    <row r="35" spans="2:12">
      <c r="B35" s="208" t="s">
        <v>162</v>
      </c>
      <c r="C35" s="208"/>
      <c r="D35" s="48"/>
      <c r="I35" s="225" t="s">
        <v>163</v>
      </c>
      <c r="J35" s="225"/>
      <c r="K35" s="225"/>
      <c r="L35" s="225"/>
    </row>
    <row r="36" spans="2:12">
      <c r="B36" s="208" t="s">
        <v>96</v>
      </c>
      <c r="C36" s="208"/>
      <c r="D36" s="48"/>
      <c r="I36" s="208" t="s">
        <v>167</v>
      </c>
      <c r="J36" s="208"/>
      <c r="K36" s="208"/>
      <c r="L36" s="208"/>
    </row>
  </sheetData>
  <mergeCells count="19">
    <mergeCell ref="I35:L35"/>
    <mergeCell ref="I36:L36"/>
    <mergeCell ref="B6:L6"/>
    <mergeCell ref="B7:L7"/>
    <mergeCell ref="B35:C35"/>
    <mergeCell ref="B36:C36"/>
    <mergeCell ref="B8:L8"/>
    <mergeCell ref="B34:C34"/>
    <mergeCell ref="I34:K34"/>
    <mergeCell ref="H11:H12"/>
    <mergeCell ref="J11:J12"/>
    <mergeCell ref="K11:K12"/>
    <mergeCell ref="L11:L12"/>
    <mergeCell ref="F11:F12"/>
    <mergeCell ref="E11:E12"/>
    <mergeCell ref="D11:D12"/>
    <mergeCell ref="C11:C12"/>
    <mergeCell ref="B11:B12"/>
    <mergeCell ref="B9:L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topLeftCell="C16" zoomScaleNormal="100" workbookViewId="0">
      <selection activeCell="H32" sqref="H32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130"/>
      <c r="L2" s="130"/>
    </row>
    <row r="3" spans="1:12">
      <c r="A3" s="231" t="s">
        <v>98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ht="15.75">
      <c r="A4" s="237" t="s">
        <v>171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>
      <c r="A5" s="131"/>
      <c r="B5" s="208"/>
      <c r="C5" s="208"/>
      <c r="D5" s="208"/>
      <c r="E5" s="208"/>
      <c r="F5" s="208"/>
      <c r="G5" s="208"/>
      <c r="H5" s="208"/>
      <c r="I5" s="208"/>
      <c r="J5" s="208"/>
      <c r="K5" s="130"/>
      <c r="L5" s="130"/>
    </row>
    <row r="6" spans="1:12" s="130" customFormat="1">
      <c r="A6" s="204"/>
      <c r="B6" s="203"/>
      <c r="C6" s="203"/>
      <c r="D6" s="203"/>
      <c r="E6" s="203"/>
      <c r="F6" s="203"/>
      <c r="G6" s="203"/>
      <c r="H6" s="203"/>
      <c r="I6" s="203"/>
      <c r="J6" s="203"/>
    </row>
    <row r="7" spans="1:12">
      <c r="A7" s="131"/>
      <c r="B7" s="212"/>
      <c r="C7" s="212"/>
      <c r="D7" s="212"/>
      <c r="E7" s="212"/>
      <c r="F7" s="212"/>
      <c r="G7" s="212"/>
      <c r="H7" s="212"/>
      <c r="I7" s="212"/>
      <c r="J7" s="212"/>
      <c r="K7" s="130"/>
      <c r="L7" s="130"/>
    </row>
    <row r="8" spans="1:12" ht="17.25" thickBot="1">
      <c r="A8" s="136" t="s">
        <v>182</v>
      </c>
      <c r="B8" s="136"/>
      <c r="C8" s="136"/>
      <c r="D8" s="136"/>
      <c r="E8" s="136"/>
      <c r="F8" s="136"/>
      <c r="G8" s="136"/>
      <c r="H8" s="136"/>
      <c r="I8" s="136"/>
      <c r="J8" s="136"/>
      <c r="K8" s="130"/>
      <c r="L8" s="130"/>
    </row>
    <row r="9" spans="1:12" ht="16.5" thickBot="1">
      <c r="A9" s="232" t="s">
        <v>86</v>
      </c>
      <c r="B9" s="232" t="s">
        <v>0</v>
      </c>
      <c r="C9" s="234" t="s">
        <v>155</v>
      </c>
      <c r="D9" s="235"/>
      <c r="E9" s="235"/>
      <c r="F9" s="235"/>
      <c r="G9" s="235"/>
      <c r="H9" s="235"/>
      <c r="I9" s="236"/>
      <c r="J9" s="238" t="s">
        <v>156</v>
      </c>
      <c r="K9" s="240"/>
      <c r="L9" s="239"/>
    </row>
    <row r="10" spans="1:12" ht="16.5" thickBot="1">
      <c r="A10" s="241"/>
      <c r="B10" s="241"/>
      <c r="C10" s="187"/>
      <c r="D10" s="229" t="s">
        <v>148</v>
      </c>
      <c r="E10" s="229"/>
      <c r="F10" s="230"/>
      <c r="G10" s="228" t="s">
        <v>149</v>
      </c>
      <c r="H10" s="229"/>
      <c r="I10" s="230"/>
      <c r="J10" s="228" t="s">
        <v>157</v>
      </c>
      <c r="K10" s="229"/>
      <c r="L10" s="230"/>
    </row>
    <row r="11" spans="1:12">
      <c r="A11" s="241"/>
      <c r="B11" s="241"/>
      <c r="C11" s="238" t="s">
        <v>146</v>
      </c>
      <c r="D11" s="239"/>
      <c r="E11" s="232" t="s">
        <v>147</v>
      </c>
      <c r="F11" s="232" t="s">
        <v>158</v>
      </c>
      <c r="G11" s="232" t="s">
        <v>146</v>
      </c>
      <c r="H11" s="232" t="s">
        <v>147</v>
      </c>
      <c r="I11" s="232" t="s">
        <v>158</v>
      </c>
      <c r="J11" s="232" t="s">
        <v>146</v>
      </c>
      <c r="K11" s="232" t="s">
        <v>147</v>
      </c>
      <c r="L11" s="232" t="s">
        <v>158</v>
      </c>
    </row>
    <row r="12" spans="1:12" ht="15.75" thickBot="1">
      <c r="A12" s="242"/>
      <c r="B12" s="242"/>
      <c r="C12" s="228"/>
      <c r="D12" s="230"/>
      <c r="E12" s="233"/>
      <c r="F12" s="233"/>
      <c r="G12" s="233"/>
      <c r="H12" s="233"/>
      <c r="I12" s="233"/>
      <c r="J12" s="233"/>
      <c r="K12" s="233"/>
      <c r="L12" s="233"/>
    </row>
    <row r="13" spans="1:12" ht="15.75">
      <c r="A13" s="165">
        <v>51</v>
      </c>
      <c r="B13" s="169" t="s">
        <v>7</v>
      </c>
      <c r="C13" s="183" t="s">
        <v>150</v>
      </c>
      <c r="D13" s="184">
        <v>148090.89000000001</v>
      </c>
      <c r="E13" s="184">
        <v>147432.37</v>
      </c>
      <c r="F13" s="157">
        <f t="shared" ref="F13:F18" si="0">+D13-E13</f>
        <v>658.52000000001863</v>
      </c>
      <c r="G13" s="186">
        <v>40760</v>
      </c>
      <c r="H13" s="184">
        <v>40759.199999999997</v>
      </c>
      <c r="I13" s="157">
        <f t="shared" ref="I13:I18" si="1">+G13-H13</f>
        <v>0.80000000000291038</v>
      </c>
      <c r="J13" s="178">
        <f t="shared" ref="J13:L18" si="2">D13+G13</f>
        <v>188850.89</v>
      </c>
      <c r="K13" s="148">
        <f t="shared" si="2"/>
        <v>188191.57</v>
      </c>
      <c r="L13" s="185">
        <f t="shared" si="2"/>
        <v>659.32000000002154</v>
      </c>
    </row>
    <row r="14" spans="1:12" ht="15.75">
      <c r="A14" s="166">
        <v>511</v>
      </c>
      <c r="B14" s="164" t="s">
        <v>123</v>
      </c>
      <c r="C14" s="175"/>
      <c r="D14" s="150">
        <v>128758.48</v>
      </c>
      <c r="E14" s="150">
        <v>128276.09</v>
      </c>
      <c r="F14" s="157">
        <f t="shared" si="0"/>
        <v>482.38999999999942</v>
      </c>
      <c r="G14" s="179">
        <v>40760</v>
      </c>
      <c r="H14" s="151">
        <v>40759.199999999997</v>
      </c>
      <c r="I14" s="157">
        <f t="shared" si="1"/>
        <v>0.80000000000291038</v>
      </c>
      <c r="J14" s="205">
        <f t="shared" si="2"/>
        <v>169518.47999999998</v>
      </c>
      <c r="K14" s="206">
        <f t="shared" si="2"/>
        <v>169035.28999999998</v>
      </c>
      <c r="L14" s="207">
        <f t="shared" si="2"/>
        <v>483.19000000000233</v>
      </c>
    </row>
    <row r="15" spans="1:12" ht="15.75">
      <c r="A15" s="166">
        <v>512</v>
      </c>
      <c r="B15" s="164" t="s">
        <v>124</v>
      </c>
      <c r="C15" s="175"/>
      <c r="D15" s="150">
        <v>0</v>
      </c>
      <c r="E15" s="150">
        <v>0</v>
      </c>
      <c r="F15" s="157">
        <f t="shared" si="0"/>
        <v>0</v>
      </c>
      <c r="G15" s="179">
        <v>0</v>
      </c>
      <c r="H15" s="150">
        <v>0</v>
      </c>
      <c r="I15" s="157">
        <f t="shared" si="1"/>
        <v>0</v>
      </c>
      <c r="J15" s="205">
        <f t="shared" si="2"/>
        <v>0</v>
      </c>
      <c r="K15" s="206">
        <f t="shared" si="2"/>
        <v>0</v>
      </c>
      <c r="L15" s="207">
        <f t="shared" si="2"/>
        <v>0</v>
      </c>
    </row>
    <row r="16" spans="1:12" ht="15.75">
      <c r="A16" s="166">
        <v>514</v>
      </c>
      <c r="B16" s="164" t="s">
        <v>125</v>
      </c>
      <c r="C16" s="175"/>
      <c r="D16" s="150">
        <v>9835.35</v>
      </c>
      <c r="E16" s="150">
        <v>9725.2099999999991</v>
      </c>
      <c r="F16" s="157">
        <f t="shared" si="0"/>
        <v>110.14000000000124</v>
      </c>
      <c r="G16" s="179">
        <v>0</v>
      </c>
      <c r="H16" s="150">
        <v>0</v>
      </c>
      <c r="I16" s="157">
        <f t="shared" si="1"/>
        <v>0</v>
      </c>
      <c r="J16" s="205">
        <f t="shared" si="2"/>
        <v>9835.35</v>
      </c>
      <c r="K16" s="206">
        <f t="shared" si="2"/>
        <v>9725.2099999999991</v>
      </c>
      <c r="L16" s="207">
        <f t="shared" si="2"/>
        <v>110.14000000000124</v>
      </c>
    </row>
    <row r="17" spans="1:12" ht="15.75">
      <c r="A17" s="166">
        <v>515</v>
      </c>
      <c r="B17" s="164" t="s">
        <v>126</v>
      </c>
      <c r="C17" s="175"/>
      <c r="D17" s="150">
        <v>9497.06</v>
      </c>
      <c r="E17" s="150">
        <v>9431.07</v>
      </c>
      <c r="F17" s="157">
        <f t="shared" si="0"/>
        <v>65.989999999999782</v>
      </c>
      <c r="G17" s="179">
        <v>0</v>
      </c>
      <c r="H17" s="150">
        <v>0</v>
      </c>
      <c r="I17" s="157">
        <f t="shared" si="1"/>
        <v>0</v>
      </c>
      <c r="J17" s="205">
        <f t="shared" si="2"/>
        <v>9497.06</v>
      </c>
      <c r="K17" s="206">
        <f t="shared" si="2"/>
        <v>9431.07</v>
      </c>
      <c r="L17" s="207">
        <f t="shared" si="2"/>
        <v>65.989999999999782</v>
      </c>
    </row>
    <row r="18" spans="1:12" ht="15.75">
      <c r="A18" s="166">
        <v>519</v>
      </c>
      <c r="B18" s="164" t="s">
        <v>110</v>
      </c>
      <c r="C18" s="175"/>
      <c r="D18" s="150">
        <v>0</v>
      </c>
      <c r="E18" s="150">
        <v>0</v>
      </c>
      <c r="F18" s="157">
        <f t="shared" si="0"/>
        <v>0</v>
      </c>
      <c r="G18" s="179">
        <v>0</v>
      </c>
      <c r="H18" s="150">
        <v>0</v>
      </c>
      <c r="I18" s="157">
        <f t="shared" si="1"/>
        <v>0</v>
      </c>
      <c r="J18" s="205">
        <f t="shared" si="2"/>
        <v>0</v>
      </c>
      <c r="K18" s="206">
        <f t="shared" si="2"/>
        <v>0</v>
      </c>
      <c r="L18" s="207">
        <f t="shared" si="2"/>
        <v>0</v>
      </c>
    </row>
    <row r="19" spans="1:12" ht="15.75">
      <c r="A19" s="166"/>
      <c r="B19" s="164"/>
      <c r="C19" s="175"/>
      <c r="D19" s="149"/>
      <c r="E19" s="149"/>
      <c r="F19" s="158"/>
      <c r="G19" s="175"/>
      <c r="H19" s="149"/>
      <c r="I19" s="158"/>
      <c r="J19" s="179"/>
      <c r="K19" s="149"/>
      <c r="L19" s="158"/>
    </row>
    <row r="20" spans="1:12" ht="15.75">
      <c r="A20" s="165">
        <v>54</v>
      </c>
      <c r="B20" s="169" t="s">
        <v>45</v>
      </c>
      <c r="C20" s="174" t="s">
        <v>151</v>
      </c>
      <c r="D20" s="148">
        <v>19732.93</v>
      </c>
      <c r="E20" s="148">
        <v>19718.63</v>
      </c>
      <c r="F20" s="157">
        <f>+D20-E20</f>
        <v>14.299999999999272</v>
      </c>
      <c r="G20" s="178">
        <v>150178.26</v>
      </c>
      <c r="H20" s="148">
        <v>150058.91</v>
      </c>
      <c r="I20" s="157">
        <f>G20-H20</f>
        <v>119.35000000000582</v>
      </c>
      <c r="J20" s="178">
        <f>D20+G20</f>
        <v>169911.19</v>
      </c>
      <c r="K20" s="148">
        <f>E20+H20</f>
        <v>169777.54</v>
      </c>
      <c r="L20" s="155">
        <f>F20+I20</f>
        <v>133.65000000000509</v>
      </c>
    </row>
    <row r="21" spans="1:12" ht="15.75">
      <c r="A21" s="166">
        <v>541</v>
      </c>
      <c r="B21" s="164" t="s">
        <v>127</v>
      </c>
      <c r="C21" s="175"/>
      <c r="D21" s="150">
        <v>0</v>
      </c>
      <c r="E21" s="150">
        <v>0</v>
      </c>
      <c r="F21" s="157">
        <f>+D21-E21</f>
        <v>0</v>
      </c>
      <c r="G21" s="179">
        <v>29860.78</v>
      </c>
      <c r="H21" s="150">
        <v>29860.28</v>
      </c>
      <c r="I21" s="157">
        <f>+G21-H21</f>
        <v>0.5</v>
      </c>
      <c r="J21" s="179">
        <f t="shared" ref="J21:K25" si="3">D21+G21</f>
        <v>29860.78</v>
      </c>
      <c r="K21" s="150">
        <f t="shared" si="3"/>
        <v>29860.28</v>
      </c>
      <c r="L21" s="157">
        <f>+J21-K21</f>
        <v>0.5</v>
      </c>
    </row>
    <row r="22" spans="1:12" ht="15.75">
      <c r="A22" s="166">
        <v>542</v>
      </c>
      <c r="B22" s="164" t="s">
        <v>70</v>
      </c>
      <c r="C22" s="175"/>
      <c r="D22" s="150">
        <v>0</v>
      </c>
      <c r="E22" s="150">
        <v>0</v>
      </c>
      <c r="F22" s="157">
        <f>+D22-E22</f>
        <v>0</v>
      </c>
      <c r="G22" s="179">
        <v>8052.25</v>
      </c>
      <c r="H22" s="150">
        <v>8051.38</v>
      </c>
      <c r="I22" s="157">
        <f>G22-H22</f>
        <v>0.86999999999989086</v>
      </c>
      <c r="J22" s="179">
        <f t="shared" si="3"/>
        <v>8052.25</v>
      </c>
      <c r="K22" s="150">
        <f t="shared" si="3"/>
        <v>8051.38</v>
      </c>
      <c r="L22" s="157">
        <f>+J22-K22</f>
        <v>0.86999999999989086</v>
      </c>
    </row>
    <row r="23" spans="1:12" ht="15.75">
      <c r="A23" s="166">
        <v>543</v>
      </c>
      <c r="B23" s="170" t="s">
        <v>128</v>
      </c>
      <c r="C23" s="156"/>
      <c r="D23" s="152">
        <v>15520.13</v>
      </c>
      <c r="E23" s="152">
        <v>15505.83</v>
      </c>
      <c r="F23" s="157">
        <f>+D23-E23</f>
        <v>14.299999999999272</v>
      </c>
      <c r="G23" s="180">
        <v>86242.5</v>
      </c>
      <c r="H23" s="152">
        <v>86241.61</v>
      </c>
      <c r="I23" s="157">
        <f>+G23-H23</f>
        <v>0.88999999999941792</v>
      </c>
      <c r="J23" s="179">
        <f t="shared" si="3"/>
        <v>101762.63</v>
      </c>
      <c r="K23" s="150">
        <f t="shared" si="3"/>
        <v>101747.44</v>
      </c>
      <c r="L23" s="157">
        <f>+J23-K23</f>
        <v>15.190000000002328</v>
      </c>
    </row>
    <row r="24" spans="1:12" ht="15.75">
      <c r="A24" s="166">
        <v>544</v>
      </c>
      <c r="B24" s="164" t="s">
        <v>59</v>
      </c>
      <c r="C24" s="175"/>
      <c r="D24" s="150"/>
      <c r="E24" s="150"/>
      <c r="F24" s="157"/>
      <c r="G24" s="179">
        <v>194.85</v>
      </c>
      <c r="H24" s="150">
        <v>194.35</v>
      </c>
      <c r="I24" s="157">
        <f>+G24-H24</f>
        <v>0.5</v>
      </c>
      <c r="J24" s="179">
        <f t="shared" si="3"/>
        <v>194.85</v>
      </c>
      <c r="K24" s="150">
        <f t="shared" si="3"/>
        <v>194.35</v>
      </c>
      <c r="L24" s="157">
        <f>+J24-K24</f>
        <v>0.5</v>
      </c>
    </row>
    <row r="25" spans="1:12" ht="15.75">
      <c r="A25" s="166">
        <v>545</v>
      </c>
      <c r="B25" s="164" t="s">
        <v>130</v>
      </c>
      <c r="C25" s="175"/>
      <c r="D25" s="150"/>
      <c r="E25" s="150"/>
      <c r="F25" s="157"/>
      <c r="G25" s="179">
        <v>25101.37</v>
      </c>
      <c r="H25" s="150">
        <v>24984.78</v>
      </c>
      <c r="I25" s="157">
        <f>+G25-H25</f>
        <v>116.59000000000015</v>
      </c>
      <c r="J25" s="179">
        <f t="shared" si="3"/>
        <v>25101.37</v>
      </c>
      <c r="K25" s="150">
        <f t="shared" si="3"/>
        <v>24984.78</v>
      </c>
      <c r="L25" s="157">
        <f>+J25-K25</f>
        <v>116.59000000000015</v>
      </c>
    </row>
    <row r="26" spans="1:12" ht="15.75">
      <c r="A26" s="167"/>
      <c r="B26" s="171"/>
      <c r="C26" s="159"/>
      <c r="D26" s="153"/>
      <c r="E26" s="153"/>
      <c r="F26" s="160"/>
      <c r="G26" s="181"/>
      <c r="H26" s="153"/>
      <c r="I26" s="160"/>
      <c r="J26" s="181"/>
      <c r="K26" s="153"/>
      <c r="L26" s="160"/>
    </row>
    <row r="27" spans="1:12" ht="15.75">
      <c r="A27" s="165">
        <v>55</v>
      </c>
      <c r="B27" s="169" t="s">
        <v>27</v>
      </c>
      <c r="C27" s="176"/>
      <c r="D27" s="147"/>
      <c r="E27" s="147"/>
      <c r="F27" s="161"/>
      <c r="G27" s="176"/>
      <c r="H27" s="147"/>
      <c r="I27" s="161"/>
      <c r="J27" s="176"/>
      <c r="K27" s="147"/>
      <c r="L27" s="161"/>
    </row>
    <row r="28" spans="1:12" ht="15.75">
      <c r="A28" s="165"/>
      <c r="B28" s="169"/>
      <c r="C28" s="174" t="s">
        <v>152</v>
      </c>
      <c r="D28" s="148">
        <v>63.92</v>
      </c>
      <c r="E28" s="148">
        <v>0</v>
      </c>
      <c r="F28" s="148">
        <v>63.92</v>
      </c>
      <c r="G28" s="178">
        <f>SUM(G29:G30)</f>
        <v>0</v>
      </c>
      <c r="H28" s="148">
        <f>SUM(H29:H30)</f>
        <v>0</v>
      </c>
      <c r="I28" s="155">
        <v>0</v>
      </c>
      <c r="J28" s="178">
        <f>SUM(J29:J30)</f>
        <v>63.92</v>
      </c>
      <c r="K28" s="148">
        <f>SUM(K29:K30)</f>
        <v>0</v>
      </c>
      <c r="L28" s="155">
        <f>SUM(L29:L30)</f>
        <v>63.92</v>
      </c>
    </row>
    <row r="29" spans="1:12" ht="15.75">
      <c r="A29" s="166">
        <v>556</v>
      </c>
      <c r="B29" s="164" t="s">
        <v>129</v>
      </c>
      <c r="C29" s="175"/>
      <c r="D29" s="150">
        <v>63.92</v>
      </c>
      <c r="E29" s="150">
        <v>0</v>
      </c>
      <c r="F29" s="157">
        <f>+D29-E29</f>
        <v>63.92</v>
      </c>
      <c r="G29" s="179">
        <v>0</v>
      </c>
      <c r="H29" s="151">
        <v>0</v>
      </c>
      <c r="I29" s="157">
        <f>+G29-H29</f>
        <v>0</v>
      </c>
      <c r="J29" s="179">
        <f>+D29+G29</f>
        <v>63.92</v>
      </c>
      <c r="K29" s="150">
        <f>+E29+H29</f>
        <v>0</v>
      </c>
      <c r="L29" s="157">
        <f>+J29-K29</f>
        <v>63.92</v>
      </c>
    </row>
    <row r="30" spans="1:12" ht="15.75">
      <c r="A30" s="168"/>
      <c r="B30" s="172"/>
      <c r="C30" s="162"/>
      <c r="D30" s="154"/>
      <c r="E30" s="154"/>
      <c r="F30" s="163"/>
      <c r="G30" s="182"/>
      <c r="H30" s="154"/>
      <c r="I30" s="157">
        <f>+G30-H30</f>
        <v>0</v>
      </c>
      <c r="J30" s="182">
        <v>0</v>
      </c>
      <c r="K30" s="150">
        <f>+E30+H30</f>
        <v>0</v>
      </c>
      <c r="L30" s="163">
        <v>0</v>
      </c>
    </row>
    <row r="31" spans="1:12" ht="15.75">
      <c r="A31" s="165">
        <v>61</v>
      </c>
      <c r="B31" s="169" t="s">
        <v>28</v>
      </c>
      <c r="C31" s="174" t="s">
        <v>153</v>
      </c>
      <c r="D31" s="148">
        <v>0</v>
      </c>
      <c r="E31" s="148">
        <v>0</v>
      </c>
      <c r="F31" s="155">
        <v>0</v>
      </c>
      <c r="G31" s="178">
        <v>3107</v>
      </c>
      <c r="H31" s="148">
        <v>3107</v>
      </c>
      <c r="I31" s="155">
        <f>+G31-H31</f>
        <v>0</v>
      </c>
      <c r="J31" s="178">
        <f>SUM(J32:J33)</f>
        <v>3107</v>
      </c>
      <c r="K31" s="148">
        <f>SUM(K32:K33)</f>
        <v>3107</v>
      </c>
      <c r="L31" s="155">
        <f>SUM(L32:L33)</f>
        <v>0</v>
      </c>
    </row>
    <row r="32" spans="1:12" ht="15.75">
      <c r="A32" s="166"/>
      <c r="B32" s="164" t="s">
        <v>28</v>
      </c>
      <c r="C32" s="175"/>
      <c r="D32" s="150">
        <v>0</v>
      </c>
      <c r="E32" s="151">
        <v>0</v>
      </c>
      <c r="F32" s="157">
        <v>0</v>
      </c>
      <c r="G32" s="179">
        <v>3107</v>
      </c>
      <c r="H32" s="151">
        <v>3107</v>
      </c>
      <c r="I32" s="155">
        <f>+G32-H32</f>
        <v>0</v>
      </c>
      <c r="J32" s="179">
        <f>+D32+G32</f>
        <v>3107</v>
      </c>
      <c r="K32" s="150">
        <f>+E32+H32</f>
        <v>3107</v>
      </c>
      <c r="L32" s="157">
        <f>+J32-K32</f>
        <v>0</v>
      </c>
    </row>
    <row r="33" spans="1:12" ht="16.5" thickBot="1">
      <c r="A33" s="140"/>
      <c r="B33" s="173"/>
      <c r="C33" s="137"/>
      <c r="D33" s="138"/>
      <c r="E33" s="138"/>
      <c r="F33" s="141"/>
      <c r="G33" s="139"/>
      <c r="H33" s="138"/>
      <c r="I33" s="141"/>
      <c r="J33" s="139"/>
      <c r="K33" s="138"/>
      <c r="L33" s="141"/>
    </row>
    <row r="34" spans="1:12" ht="16.5" thickBot="1">
      <c r="A34" s="142"/>
      <c r="B34" s="143" t="s">
        <v>154</v>
      </c>
      <c r="C34" s="177"/>
      <c r="D34" s="144">
        <f>D31+D28+D20+D13</f>
        <v>167887.74000000002</v>
      </c>
      <c r="E34" s="144">
        <f>E28+E20+E13</f>
        <v>167151</v>
      </c>
      <c r="F34" s="145">
        <f>+F31+F28+F20+F13</f>
        <v>736.74000000001786</v>
      </c>
      <c r="G34" s="146">
        <f>+G13+G20+G28+G31</f>
        <v>194045.26</v>
      </c>
      <c r="H34" s="144">
        <f>H31+H20+H13</f>
        <v>193925.11</v>
      </c>
      <c r="I34" s="145">
        <f>+I31+I20+I13</f>
        <v>120.15000000000873</v>
      </c>
      <c r="J34" s="146">
        <f>J31+J28+J20+J13</f>
        <v>361933</v>
      </c>
      <c r="K34" s="144">
        <f>K31+K20+K13</f>
        <v>361076.11</v>
      </c>
      <c r="L34" s="145">
        <f>L31+L28+L20+L13</f>
        <v>856.8900000000267</v>
      </c>
    </row>
    <row r="35" spans="1:12">
      <c r="A35" s="135"/>
      <c r="B35" s="132"/>
      <c r="C35" s="130"/>
      <c r="D35" s="130"/>
      <c r="E35" s="130"/>
      <c r="F35" s="130"/>
      <c r="G35" s="133"/>
      <c r="H35" s="133"/>
      <c r="I35" s="133"/>
      <c r="J35" s="133"/>
      <c r="K35" s="133"/>
      <c r="L35" s="134"/>
    </row>
    <row r="39" spans="1:12">
      <c r="B39" s="201" t="s">
        <v>162</v>
      </c>
      <c r="D39" s="208" t="s">
        <v>164</v>
      </c>
      <c r="E39" s="208"/>
    </row>
    <row r="40" spans="1:12">
      <c r="B40" s="201" t="s">
        <v>172</v>
      </c>
      <c r="D40" s="208" t="s">
        <v>167</v>
      </c>
      <c r="E40" s="208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2019-05-08T19:50:59Z</cp:lastPrinted>
  <dcterms:created xsi:type="dcterms:W3CDTF">2009-09-21T16:02:42Z</dcterms:created>
  <dcterms:modified xsi:type="dcterms:W3CDTF">2019-05-15T15:42:25Z</dcterms:modified>
</cp:coreProperties>
</file>