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tados financieros 2018-2019\Estados financieros  12018\"/>
    </mc:Choice>
  </mc:AlternateContent>
  <bookViews>
    <workbookView xWindow="0" yWindow="0" windowWidth="20205" windowHeight="8910" tabRatio="881"/>
  </bookViews>
  <sheets>
    <sheet name="E.situacion finan." sheetId="6" r:id="rId1"/>
    <sheet name="E.rendimiento Eco." sheetId="7" r:id="rId2"/>
    <sheet name="FLUJO DE FONDOS " sheetId="12" r:id="rId3"/>
    <sheet name="Flujo de fondos" sheetId="9" r:id="rId4"/>
    <sheet name="Consolidado COM" sheetId="18" r:id="rId5"/>
  </sheets>
  <definedNames>
    <definedName name="_xlnm.Print_Area" localSheetId="3">'Flujo de fondos'!$A$1:$H$38</definedName>
  </definedNames>
  <calcPr calcId="152511"/>
</workbook>
</file>

<file path=xl/calcChain.xml><?xml version="1.0" encoding="utf-8"?>
<calcChain xmlns="http://schemas.openxmlformats.org/spreadsheetml/2006/main">
  <c r="E59" i="7" l="1"/>
  <c r="I25" i="18" l="1"/>
  <c r="E12" i="7"/>
  <c r="J13" i="18" l="1"/>
  <c r="K32" i="18"/>
  <c r="K31" i="18" s="1"/>
  <c r="J32" i="18"/>
  <c r="L32" i="18" s="1"/>
  <c r="L31" i="18" s="1"/>
  <c r="J31" i="18"/>
  <c r="F17" i="18"/>
  <c r="D21" i="12" l="1"/>
  <c r="C21" i="12"/>
  <c r="I20" i="18" l="1"/>
  <c r="I22" i="18"/>
  <c r="K20" i="18" l="1"/>
  <c r="K18" i="18"/>
  <c r="K17" i="18"/>
  <c r="K16" i="18"/>
  <c r="K15" i="18"/>
  <c r="K14" i="18"/>
  <c r="K13" i="18"/>
  <c r="J18" i="18"/>
  <c r="J17" i="18"/>
  <c r="J16" i="18"/>
  <c r="J15" i="18"/>
  <c r="J14" i="18"/>
  <c r="J20" i="18"/>
  <c r="K25" i="18"/>
  <c r="K24" i="18"/>
  <c r="K23" i="18"/>
  <c r="K22" i="18"/>
  <c r="K21" i="18"/>
  <c r="J25" i="18"/>
  <c r="J24" i="18"/>
  <c r="J23" i="18"/>
  <c r="J22" i="18"/>
  <c r="J21" i="18"/>
  <c r="H34" i="18"/>
  <c r="E34" i="18"/>
  <c r="E31" i="6"/>
  <c r="L23" i="18" l="1"/>
  <c r="K34" i="18"/>
  <c r="D34" i="18"/>
  <c r="E45" i="7" l="1"/>
  <c r="F20" i="18" l="1"/>
  <c r="L20" i="18" s="1"/>
  <c r="I32" i="18" l="1"/>
  <c r="I24" i="18"/>
  <c r="I21" i="18"/>
  <c r="I13" i="18"/>
  <c r="F13" i="18"/>
  <c r="L13" i="18" l="1"/>
  <c r="E37" i="6" l="1"/>
  <c r="E43" i="6" s="1"/>
  <c r="I18" i="18" l="1"/>
  <c r="F14" i="18" l="1"/>
  <c r="F21" i="18" l="1"/>
  <c r="F18" i="18" l="1"/>
  <c r="L18" i="18" s="1"/>
  <c r="J23" i="6" l="1"/>
  <c r="D16" i="12" l="1"/>
  <c r="C16" i="12"/>
  <c r="C28" i="12" l="1"/>
  <c r="J12" i="6" l="1"/>
  <c r="J43" i="6" s="1"/>
  <c r="D28" i="12" l="1"/>
  <c r="I31" i="18" l="1"/>
  <c r="F29" i="18"/>
  <c r="K30" i="18"/>
  <c r="K29" i="18"/>
  <c r="J29" i="18"/>
  <c r="I30" i="18"/>
  <c r="I29" i="18"/>
  <c r="H28" i="18"/>
  <c r="G28" i="18"/>
  <c r="I23" i="18"/>
  <c r="I15" i="18"/>
  <c r="I16" i="18"/>
  <c r="I17" i="18"/>
  <c r="L17" i="18" s="1"/>
  <c r="I14" i="18"/>
  <c r="L14" i="18" s="1"/>
  <c r="F23" i="18"/>
  <c r="F22" i="18"/>
  <c r="F15" i="18"/>
  <c r="F16" i="18"/>
  <c r="L16" i="18" l="1"/>
  <c r="L15" i="18"/>
  <c r="L29" i="18"/>
  <c r="L28" i="18" s="1"/>
  <c r="L34" i="18" s="1"/>
  <c r="L24" i="18"/>
  <c r="L25" i="18"/>
  <c r="K28" i="18"/>
  <c r="L21" i="18"/>
  <c r="L22" i="18"/>
  <c r="J28" i="18"/>
  <c r="J34" i="18" s="1"/>
  <c r="G34" i="18"/>
  <c r="I34" i="18" l="1"/>
  <c r="F34" i="18"/>
  <c r="D21" i="9" l="1"/>
  <c r="C21" i="9" l="1"/>
  <c r="D12" i="9" l="1"/>
  <c r="D31" i="9" s="1"/>
  <c r="H21" i="9"/>
  <c r="C12" i="9"/>
  <c r="C31" i="9" s="1"/>
  <c r="H12" i="9"/>
  <c r="H31" i="9" l="1"/>
  <c r="D36" i="12" l="1"/>
  <c r="G21" i="9"/>
  <c r="J25" i="7"/>
  <c r="J16" i="7"/>
  <c r="J12" i="7"/>
  <c r="E54" i="7" l="1"/>
  <c r="G12" i="9" l="1"/>
  <c r="G31" i="9" s="1"/>
  <c r="E51" i="7" l="1"/>
  <c r="C36" i="12" l="1"/>
  <c r="E64" i="7" l="1"/>
  <c r="J58" i="7" l="1"/>
  <c r="J64" i="7" l="1"/>
</calcChain>
</file>

<file path=xl/comments1.xml><?xml version="1.0" encoding="utf-8"?>
<comments xmlns="http://schemas.openxmlformats.org/spreadsheetml/2006/main">
  <authors>
    <author>Administrador</author>
  </authors>
  <commentList>
    <comment ref="D60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<sst xmlns="http://schemas.openxmlformats.org/spreadsheetml/2006/main" count="267" uniqueCount="190">
  <si>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</si>
  <si>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</si>
  <si>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</si>
  <si>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</si>
  <si>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</si>
  <si>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</si>
  <si>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</si>
  <si>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</si>
  <si>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</si>
  <si>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</si>
  <si>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</si>
  <si>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</si>
  <si>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</si>
  <si>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</si>
  <si>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</si>
  <si>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</si>
  <si>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t>Anticipos a Empleados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</si>
  <si>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</si>
  <si>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Gastos Financieros y Otros</t>
  </si>
  <si>
    <t>Inversiones en Activos Fijos</t>
  </si>
  <si>
    <t>FUENTES</t>
  </si>
  <si>
    <t>USOS</t>
  </si>
  <si>
    <t>CORRIENTE</t>
  </si>
  <si>
    <t>OPERACIONALES</t>
  </si>
  <si>
    <t>A.M. x Remuneraciones</t>
  </si>
  <si>
    <t>NO OPERACIONAL</t>
  </si>
  <si>
    <t>(EN DOLARES)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</si>
  <si>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</si>
  <si>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</si>
  <si>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</si>
  <si>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</si>
  <si>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</si>
  <si>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</si>
  <si>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</si>
  <si>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</si>
  <si>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</si>
  <si>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</si>
  <si>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</si>
  <si>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</si>
  <si>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Gastos en Bienes Capitalizables</t>
  </si>
  <si>
    <t>A.M. x Inversiones en Activos Fijos</t>
  </si>
  <si>
    <t>Depósitos Ajenos</t>
  </si>
  <si>
    <t>Resultado del Ejercicio Anteriores</t>
  </si>
  <si>
    <t>Resultado del Ejercicio</t>
  </si>
  <si>
    <t>Adquisiciones de Bienes y Servicios</t>
  </si>
  <si>
    <t>A.M. x Adquisiciones de Bienes y Servicios</t>
  </si>
  <si>
    <t>A.M. x Operaciones de Ejercicios Anteriores</t>
  </si>
  <si>
    <t xml:space="preserve">Disminución Neta de 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</si>
  <si>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</si>
  <si>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</si>
  <si>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</si>
  <si>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</si>
  <si>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</si>
  <si>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</si>
  <si>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</si>
  <si>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</si>
  <si>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</si>
  <si>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</si>
  <si>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</si>
  <si>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</si>
  <si>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</si>
  <si>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</si>
  <si>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</si>
  <si>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</si>
  <si>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</si>
  <si>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</si>
  <si>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</si>
  <si>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Costos de Ventas y Cargos Calculados</t>
  </si>
  <si>
    <t>SUB-TOTAL INGRESOS DE GESTION</t>
  </si>
  <si>
    <t>Patrimonio Instituciones Descentralizadas (bienes mayores $600)</t>
  </si>
  <si>
    <t>A.M. x Gastos Financieros y Otros</t>
  </si>
  <si>
    <t>Productos de Cuero y Caucho</t>
  </si>
  <si>
    <t>Servicios Básicos</t>
  </si>
  <si>
    <t xml:space="preserve">Aumento Neto de 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</si>
  <si>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</si>
  <si>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</si>
  <si>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</si>
  <si>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</si>
  <si>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</si>
  <si>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</si>
  <si>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</si>
  <si>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</si>
  <si>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</si>
  <si>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</si>
  <si>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</si>
  <si>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Productos Textiles y Vestuarios</t>
  </si>
  <si>
    <t>Maquinaria y Equipos</t>
  </si>
  <si>
    <t>Equipo y Mobiliario Diversos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</si>
  <si>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</si>
  <si>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</si>
  <si>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</si>
  <si>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</si>
  <si>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</si>
  <si>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</si>
  <si>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Deudores Monetarios</t>
  </si>
  <si>
    <t>Gastos en Bienes Intangibles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</si>
  <si>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</si>
  <si>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</si>
  <si>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</si>
  <si>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</si>
  <si>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</si>
  <si>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</si>
  <si>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</si>
  <si>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</si>
  <si>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</si>
  <si>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</si>
  <si>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</si>
  <si>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</si>
  <si>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</si>
  <si>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</si>
  <si>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Otras Remuneraciones</t>
  </si>
  <si>
    <t>Remuneraciones Diversas</t>
  </si>
  <si>
    <t>Depreación de Bienes de Uso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</si>
  <si>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</si>
  <si>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</si>
  <si>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</si>
  <si>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</si>
  <si>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</si>
  <si>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Ingresos por Actualizaciones y Ajuste</t>
  </si>
  <si>
    <t>Ajuste de Ejercicios Anteriores</t>
  </si>
  <si>
    <t>D.M x Tasa y Derechos</t>
  </si>
  <si>
    <t>D.M x Ventas de Bienes y Servicios</t>
  </si>
  <si>
    <t>D.M x Transferencias Corrientes Recibidas</t>
  </si>
  <si>
    <t>D.M x Operaciones de Ejercicios Anteriores</t>
  </si>
  <si>
    <t>Depósitos Retenciones Fiscales</t>
  </si>
  <si>
    <t>Anticipo de Impuesto Retenido IVA</t>
  </si>
  <si>
    <t>Depósito Ajenos</t>
  </si>
  <si>
    <t>Venta de Bienes y Servicios</t>
  </si>
  <si>
    <t>Impuestos, Tasas y Derechos</t>
  </si>
  <si>
    <t>_____________________________________________________________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</si>
  <si>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</si>
  <si>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</si>
  <si>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</si>
  <si>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</si>
  <si>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</si>
  <si>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</si>
  <si>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</si>
  <si>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</si>
  <si>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</si>
  <si>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Venta de Bienes</t>
  </si>
  <si>
    <t>Minerales y Productos Derivados</t>
  </si>
  <si>
    <t>Mobiliario</t>
  </si>
  <si>
    <t>Equipo Informáticos</t>
  </si>
  <si>
    <t>Cta. 590-057555-2 MH MINEC Cuenta Embargo Judiciales Consejo de Vigilancia</t>
  </si>
  <si>
    <t>Fondos Depósitos en Tesoro Público</t>
  </si>
  <si>
    <t>Deposito Ajenos</t>
  </si>
  <si>
    <t>D.M x Ingresos Financieros y Otros</t>
  </si>
  <si>
    <t>Por Remuneraciones Permanentes</t>
  </si>
  <si>
    <t>Cta. 590-00565490 Subsidiaria Institucional</t>
  </si>
  <si>
    <t>Gastos por Descargo de Bienes de Larga Duración</t>
  </si>
  <si>
    <t>Deudores Financieros</t>
  </si>
  <si>
    <t>ESTADO DE FLUJO DE FONDOS-COMPOSICION</t>
  </si>
  <si>
    <t xml:space="preserve">Ingresos Diversos 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</si>
  <si>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</si>
  <si>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</si>
  <si>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</si>
  <si>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</si>
  <si>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</si>
  <si>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</si>
  <si>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</si>
  <si>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</si>
  <si>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</si>
  <si>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</si>
  <si>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</si>
  <si>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</si>
  <si>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</si>
  <si>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</si>
  <si>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</si>
  <si>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</si>
  <si>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</si>
  <si>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</si>
  <si>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</si>
  <si>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</si>
  <si>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</si>
  <si>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</si>
  <si>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</si>
  <si>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</si>
  <si>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</si>
  <si>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</si>
  <si>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EJECUCIÓN PRESUPUESTARIA DE  EGRESOS POR FUENTE FINANCIAMIENTO </t>
  </si>
  <si>
    <t>Jefe Unidad Financiera Institucional</t>
  </si>
  <si>
    <t>Indemnización al Personal de Servicios Peroimanentes</t>
  </si>
  <si>
    <t xml:space="preserve">DISPONIBILIDADES FINALES </t>
  </si>
  <si>
    <t>Gastos por perdidas o daños en bienes de uso</t>
  </si>
  <si>
    <t>ingresos por garantias y fianzas ejecutadas</t>
  </si>
  <si>
    <t xml:space="preserve">                              AL 30 DE NOVIEMBRE DE 2018</t>
  </si>
  <si>
    <t>AL 30 DE NOVIEMBRE DE 2018</t>
  </si>
  <si>
    <t>DEL 1 DE ENERO AL 30 DE NOVIEMBRE DE 2018</t>
  </si>
  <si>
    <t>Reporte Acumulado al 30 de noviembre del 2018</t>
  </si>
  <si>
    <t>TOTAL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</si>
</sst>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;[Red]&quot;$&quot;#,##0.00"/>
    <numFmt numFmtId="168" formatCode="#,##0.00;[Red]#,##0.00"/>
    <numFmt numFmtId="170" formatCode="0.00000000000%"/>
  </numFmts>
  <fonts count="34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11"/>
      <color theme="1"/>
      <name val="Bernard MT Condensed"/>
      <family val="1"/>
    </font>
    <font>
      <b/>
      <u val="doubleAccounting"/>
      <sz val="9"/>
      <color theme="1"/>
      <name val="Arial Narrow"/>
      <family val="2"/>
    </font>
    <font>
      <sz val="10"/>
      <color theme="1"/>
      <name val="Bernard MT Condensed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2"/>
      <color theme="1"/>
      <name val="Berlin Sans FB Dem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0" fillId="0" borderId="0" applyFont="0" applyFill="0" applyBorder="0" applyAlignment="0" applyProtection="0"/>
    <xf numFmtId="0" fontId="12" fillId="0" borderId="0"/>
    <xf numFmtId="166" fontId="10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167" fontId="1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168" fontId="5" fillId="0" borderId="0" xfId="0" applyNumberFormat="1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0" fontId="9" fillId="0" borderId="0" xfId="0" applyFon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0" fillId="0" borderId="1" xfId="0" applyBorder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9" fillId="0" borderId="0" xfId="1" applyFont="1"/>
    <xf numFmtId="165" fontId="15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4" fontId="7" fillId="0" borderId="1" xfId="0" applyNumberFormat="1" applyFont="1" applyBorder="1"/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0" fontId="8" fillId="3" borderId="0" xfId="0" applyFont="1" applyFill="1"/>
    <xf numFmtId="0" fontId="16" fillId="0" borderId="0" xfId="0" applyFont="1" applyAlignment="1">
      <alignment horizontal="left"/>
    </xf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6" fontId="7" fillId="0" borderId="0" xfId="3" applyFont="1"/>
    <xf numFmtId="165" fontId="5" fillId="0" borderId="0" xfId="0" applyNumberFormat="1" applyFont="1"/>
    <xf numFmtId="165" fontId="18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0" fontId="2" fillId="0" borderId="0" xfId="0" applyFont="1" applyAlignment="1"/>
    <xf numFmtId="4" fontId="9" fillId="0" borderId="0" xfId="0" applyNumberFormat="1" applyFont="1"/>
    <xf numFmtId="168" fontId="9" fillId="0" borderId="0" xfId="0" applyNumberFormat="1" applyFont="1"/>
    <xf numFmtId="0" fontId="9" fillId="0" borderId="0" xfId="0" applyFont="1" applyAlignment="1">
      <alignment horizontal="left"/>
    </xf>
    <xf numFmtId="166" fontId="7" fillId="0" borderId="0" xfId="0" applyNumberFormat="1" applyFont="1"/>
    <xf numFmtId="0" fontId="19" fillId="0" borderId="0" xfId="0" applyFont="1"/>
    <xf numFmtId="167" fontId="1" fillId="0" borderId="0" xfId="1" applyNumberFormat="1" applyFont="1" applyFill="1"/>
    <xf numFmtId="0" fontId="20" fillId="0" borderId="0" xfId="0" applyFont="1"/>
    <xf numFmtId="165" fontId="17" fillId="0" borderId="0" xfId="0" applyNumberFormat="1" applyFont="1"/>
    <xf numFmtId="170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4" fontId="9" fillId="0" borderId="0" xfId="0" applyNumberFormat="1" applyFont="1" applyBorder="1"/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20" fillId="0" borderId="0" xfId="0" applyFont="1"/>
    <xf numFmtId="0" fontId="6" fillId="0" borderId="0" xfId="0" applyFont="1" applyAlignment="1"/>
    <xf numFmtId="0" fontId="24" fillId="0" borderId="14" xfId="0" applyFont="1" applyBorder="1"/>
    <xf numFmtId="165" fontId="24" fillId="0" borderId="0" xfId="1" applyFont="1" applyBorder="1"/>
    <xf numFmtId="165" fontId="24" fillId="0" borderId="14" xfId="1" applyFont="1" applyBorder="1"/>
    <xf numFmtId="0" fontId="24" fillId="0" borderId="14" xfId="0" applyFont="1" applyBorder="1" applyAlignment="1">
      <alignment horizontal="left"/>
    </xf>
    <xf numFmtId="165" fontId="24" fillId="0" borderId="15" xfId="1" applyFont="1" applyBorder="1"/>
    <xf numFmtId="0" fontId="24" fillId="2" borderId="22" xfId="0" applyFont="1" applyFill="1" applyBorder="1" applyAlignment="1">
      <alignment horizontal="left"/>
    </xf>
    <xf numFmtId="0" fontId="23" fillId="2" borderId="23" xfId="0" applyFont="1" applyFill="1" applyBorder="1" applyAlignment="1">
      <alignment horizontal="right"/>
    </xf>
    <xf numFmtId="165" fontId="23" fillId="2" borderId="20" xfId="0" applyNumberFormat="1" applyFont="1" applyFill="1" applyBorder="1" applyAlignment="1"/>
    <xf numFmtId="165" fontId="23" fillId="2" borderId="21" xfId="0" applyNumberFormat="1" applyFont="1" applyFill="1" applyBorder="1" applyAlignment="1"/>
    <xf numFmtId="165" fontId="23" fillId="2" borderId="19" xfId="0" applyNumberFormat="1" applyFont="1" applyFill="1" applyBorder="1" applyAlignment="1"/>
    <xf numFmtId="0" fontId="23" fillId="3" borderId="2" xfId="0" applyFont="1" applyFill="1" applyBorder="1"/>
    <xf numFmtId="165" fontId="23" fillId="3" borderId="2" xfId="0" applyNumberFormat="1" applyFont="1" applyFill="1" applyBorder="1"/>
    <xf numFmtId="0" fontId="24" fillId="0" borderId="2" xfId="0" applyFont="1" applyBorder="1"/>
    <xf numFmtId="165" fontId="24" fillId="0" borderId="2" xfId="1" applyFont="1" applyBorder="1"/>
    <xf numFmtId="165" fontId="23" fillId="0" borderId="2" xfId="1" applyFont="1" applyBorder="1"/>
    <xf numFmtId="165" fontId="24" fillId="0" borderId="2" xfId="1" applyFont="1" applyBorder="1" applyAlignment="1">
      <alignment horizontal="left"/>
    </xf>
    <xf numFmtId="165" fontId="25" fillId="0" borderId="2" xfId="1" applyFont="1" applyBorder="1" applyAlignment="1">
      <alignment horizontal="left"/>
    </xf>
    <xf numFmtId="165" fontId="25" fillId="0" borderId="2" xfId="1" applyFont="1" applyBorder="1"/>
    <xf numFmtId="165" fontId="23" fillId="3" borderId="25" xfId="0" applyNumberFormat="1" applyFont="1" applyFill="1" applyBorder="1"/>
    <xf numFmtId="0" fontId="24" fillId="0" borderId="24" xfId="0" applyFont="1" applyBorder="1" applyAlignment="1">
      <alignment horizontal="left"/>
    </xf>
    <xf numFmtId="165" fontId="23" fillId="0" borderId="25" xfId="1" applyFont="1" applyBorder="1"/>
    <xf numFmtId="0" fontId="24" fillId="0" borderId="25" xfId="0" applyFont="1" applyBorder="1"/>
    <xf numFmtId="0" fontId="25" fillId="0" borderId="24" xfId="0" applyFont="1" applyBorder="1" applyAlignment="1">
      <alignment horizontal="left"/>
    </xf>
    <xf numFmtId="165" fontId="25" fillId="0" borderId="25" xfId="1" applyFont="1" applyBorder="1" applyAlignment="1">
      <alignment horizontal="left"/>
    </xf>
    <xf numFmtId="0" fontId="23" fillId="3" borderId="25" xfId="0" applyFont="1" applyFill="1" applyBorder="1"/>
    <xf numFmtId="0" fontId="25" fillId="0" borderId="24" xfId="0" applyFont="1" applyBorder="1"/>
    <xf numFmtId="165" fontId="25" fillId="0" borderId="25" xfId="1" applyFont="1" applyBorder="1"/>
    <xf numFmtId="0" fontId="24" fillId="0" borderId="26" xfId="0" applyFont="1" applyBorder="1"/>
    <xf numFmtId="0" fontId="23" fillId="3" borderId="27" xfId="0" applyFont="1" applyFill="1" applyBorder="1" applyAlignment="1">
      <alignment horizontal="left"/>
    </xf>
    <xf numFmtId="0" fontId="24" fillId="0" borderId="27" xfId="0" applyFont="1" applyBorder="1" applyAlignment="1">
      <alignment horizontal="left"/>
    </xf>
    <xf numFmtId="0" fontId="25" fillId="0" borderId="27" xfId="0" applyFont="1" applyBorder="1" applyAlignment="1">
      <alignment horizontal="left"/>
    </xf>
    <xf numFmtId="0" fontId="25" fillId="0" borderId="27" xfId="0" applyFont="1" applyBorder="1"/>
    <xf numFmtId="0" fontId="23" fillId="3" borderId="26" xfId="0" applyFont="1" applyFill="1" applyBorder="1"/>
    <xf numFmtId="0" fontId="24" fillId="0" borderId="26" xfId="0" applyFont="1" applyBorder="1" applyAlignment="1">
      <alignment horizontal="left"/>
    </xf>
    <xf numFmtId="0" fontId="25" fillId="0" borderId="26" xfId="0" applyFont="1" applyBorder="1" applyAlignment="1">
      <alignment horizontal="left"/>
    </xf>
    <xf numFmtId="0" fontId="25" fillId="0" borderId="26" xfId="0" applyFont="1" applyBorder="1"/>
    <xf numFmtId="0" fontId="24" fillId="0" borderId="10" xfId="0" applyFont="1" applyBorder="1"/>
    <xf numFmtId="0" fontId="23" fillId="3" borderId="24" xfId="0" applyFont="1" applyFill="1" applyBorder="1" applyAlignment="1">
      <alignment horizontal="center"/>
    </xf>
    <xf numFmtId="0" fontId="24" fillId="0" borderId="24" xfId="0" applyFont="1" applyBorder="1"/>
    <xf numFmtId="0" fontId="23" fillId="3" borderId="24" xfId="0" applyFont="1" applyFill="1" applyBorder="1"/>
    <xf numFmtId="0" fontId="23" fillId="2" borderId="19" xfId="0" applyFont="1" applyFill="1" applyBorder="1" applyAlignment="1"/>
    <xf numFmtId="165" fontId="23" fillId="3" borderId="24" xfId="0" applyNumberFormat="1" applyFont="1" applyFill="1" applyBorder="1"/>
    <xf numFmtId="165" fontId="24" fillId="0" borderId="24" xfId="1" applyFont="1" applyBorder="1"/>
    <xf numFmtId="165" fontId="24" fillId="0" borderId="24" xfId="1" applyFont="1" applyBorder="1" applyAlignment="1">
      <alignment horizontal="left"/>
    </xf>
    <xf numFmtId="165" fontId="25" fillId="0" borderId="24" xfId="1" applyFont="1" applyBorder="1" applyAlignment="1">
      <alignment horizontal="left"/>
    </xf>
    <xf numFmtId="165" fontId="25" fillId="0" borderId="24" xfId="1" applyFont="1" applyBorder="1"/>
    <xf numFmtId="0" fontId="23" fillId="3" borderId="29" xfId="0" applyFont="1" applyFill="1" applyBorder="1" applyAlignment="1">
      <alignment horizontal="center"/>
    </xf>
    <xf numFmtId="165" fontId="23" fillId="3" borderId="4" xfId="0" applyNumberFormat="1" applyFont="1" applyFill="1" applyBorder="1"/>
    <xf numFmtId="165" fontId="23" fillId="3" borderId="30" xfId="0" applyNumberFormat="1" applyFont="1" applyFill="1" applyBorder="1"/>
    <xf numFmtId="165" fontId="23" fillId="3" borderId="29" xfId="0" applyNumberFormat="1" applyFont="1" applyFill="1" applyBorder="1"/>
    <xf numFmtId="0" fontId="27" fillId="2" borderId="16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165" fontId="13" fillId="2" borderId="2" xfId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center"/>
    </xf>
    <xf numFmtId="0" fontId="31" fillId="0" borderId="0" xfId="0" applyFont="1" applyAlignment="1"/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65" fontId="23" fillId="4" borderId="24" xfId="0" applyNumberFormat="1" applyFont="1" applyFill="1" applyBorder="1"/>
    <xf numFmtId="165" fontId="23" fillId="4" borderId="2" xfId="0" applyNumberFormat="1" applyFont="1" applyFill="1" applyBorder="1"/>
    <xf numFmtId="165" fontId="23" fillId="4" borderId="30" xfId="0" applyNumberFormat="1" applyFont="1" applyFill="1" applyBorder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4" fontId="0" fillId="0" borderId="7" xfId="0" applyNumberForma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7" fillId="2" borderId="16" xfId="0" applyFont="1" applyFill="1" applyBorder="1" applyAlignment="1">
      <alignment horizontal="center"/>
    </xf>
    <xf numFmtId="0" fontId="27" fillId="2" borderId="17" xfId="0" applyFont="1" applyFill="1" applyBorder="1" applyAlignment="1">
      <alignment horizontal="center"/>
    </xf>
    <xf numFmtId="0" fontId="27" fillId="2" borderId="18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2" borderId="8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/>
    </xf>
    <xf numFmtId="0" fontId="27" fillId="2" borderId="22" xfId="0" applyFont="1" applyFill="1" applyBorder="1" applyAlignment="1">
      <alignment horizontal="center"/>
    </xf>
    <xf numFmtId="0" fontId="27" fillId="2" borderId="31" xfId="0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2" borderId="11" xfId="0" applyFont="1" applyFill="1" applyBorder="1" applyAlignment="1">
      <alignment horizontal="center"/>
    </xf>
    <xf numFmtId="0" fontId="27" fillId="2" borderId="13" xfId="0" applyFont="1" applyFill="1" applyBorder="1" applyAlignment="1">
      <alignment horizontal="center"/>
    </xf>
    <xf numFmtId="0" fontId="27" fillId="2" borderId="12" xfId="0" applyFont="1" applyFill="1" applyBorder="1" applyAlignment="1">
      <alignment horizontal="center"/>
    </xf>
    <xf numFmtId="0" fontId="27" fillId="2" borderId="9" xfId="0" applyFont="1" applyFill="1" applyBorder="1" applyAlignment="1">
      <alignment horizontal="center"/>
    </xf>
    <xf numFmtId="0" fontId="27" fillId="2" borderId="28" xfId="0" applyFont="1" applyFill="1" applyBorder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55880</xdr:rowOff>
    </xdr:from>
    <xdr:to>
      <xdr:col>9</xdr:col>
      <xdr:colOff>530225</xdr:colOff>
      <xdr:row>5</xdr:row>
      <xdr:rowOff>19050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9625" y="5588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284214</xdr:colOff>
      <xdr:row>0</xdr:row>
      <xdr:rowOff>69133</xdr:rowOff>
    </xdr:from>
    <xdr:to>
      <xdr:col>7</xdr:col>
      <xdr:colOff>1106129</xdr:colOff>
      <xdr:row>4</xdr:row>
      <xdr:rowOff>30726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6375605" y="69133"/>
          <a:ext cx="821915" cy="7297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7682</xdr:colOff>
      <xdr:row>0</xdr:row>
      <xdr:rowOff>108811</xdr:rowOff>
    </xdr:from>
    <xdr:to>
      <xdr:col>1</xdr:col>
      <xdr:colOff>1543972</xdr:colOff>
      <xdr:row>3</xdr:row>
      <xdr:rowOff>130586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99859" y="108811"/>
          <a:ext cx="1536290" cy="5978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114300</xdr:colOff>
      <xdr:row>0</xdr:row>
      <xdr:rowOff>47625</xdr:rowOff>
    </xdr:from>
    <xdr:to>
      <xdr:col>11</xdr:col>
      <xdr:colOff>1025525</xdr:colOff>
      <xdr:row>4</xdr:row>
      <xdr:rowOff>104775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92200" y="47625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163195</xdr:rowOff>
    </xdr:from>
    <xdr:to>
      <xdr:col>1</xdr:col>
      <xdr:colOff>1209675</xdr:colOff>
      <xdr:row>4</xdr:row>
      <xdr:rowOff>171449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1631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52"/>
  <sheetViews>
    <sheetView tabSelected="1" zoomScaleNormal="100" workbookViewId="0">
      <selection activeCell="E46" sqref="E46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>
      <c r="B1" s="194" t="s">
        <v>168</v>
      </c>
      <c r="C1" s="194"/>
      <c r="D1" s="194"/>
      <c r="E1" s="194"/>
      <c r="F1" s="194"/>
      <c r="G1" s="194"/>
      <c r="H1" s="194"/>
      <c r="I1" s="194"/>
      <c r="J1" s="194"/>
    </row>
    <row r="2" spans="2:10">
      <c r="B2" s="195" t="s">
        <v>99</v>
      </c>
      <c r="C2" s="195"/>
      <c r="D2" s="195"/>
      <c r="E2" s="195"/>
      <c r="F2" s="195"/>
      <c r="G2" s="195"/>
      <c r="H2" s="195"/>
      <c r="I2" s="195"/>
      <c r="J2" s="195"/>
    </row>
    <row r="3" spans="2:10">
      <c r="B3" s="185" t="s">
        <v>64</v>
      </c>
      <c r="C3" s="180"/>
      <c r="D3" s="180"/>
      <c r="E3" s="180"/>
      <c r="F3" s="181"/>
      <c r="G3" s="181"/>
      <c r="H3" s="181"/>
      <c r="I3" s="182"/>
      <c r="J3" s="182"/>
    </row>
    <row r="4" spans="2:10">
      <c r="B4" s="183"/>
      <c r="C4" s="199" t="s">
        <v>185</v>
      </c>
      <c r="D4" s="199"/>
      <c r="E4" s="199"/>
      <c r="F4" s="199"/>
      <c r="G4" s="199"/>
      <c r="H4" s="199"/>
      <c r="I4" s="184"/>
      <c r="J4" s="184"/>
    </row>
    <row r="5" spans="2:10">
      <c r="B5" s="21"/>
      <c r="C5" s="198"/>
      <c r="D5" s="198"/>
      <c r="E5" s="198"/>
      <c r="F5" s="198"/>
      <c r="G5" s="198"/>
      <c r="H5" s="198"/>
      <c r="I5" s="21"/>
      <c r="J5" s="21"/>
    </row>
    <row r="6" spans="2:10" s="115" customFormat="1">
      <c r="B6" s="189"/>
      <c r="C6" s="189"/>
      <c r="D6" s="189"/>
      <c r="E6" s="189"/>
      <c r="F6" s="189"/>
      <c r="G6" s="189"/>
      <c r="H6" s="189"/>
      <c r="I6" s="189"/>
      <c r="J6" s="189"/>
    </row>
    <row r="7" spans="2:10" s="115" customFormat="1">
      <c r="B7" s="189"/>
      <c r="C7" s="189"/>
      <c r="D7" s="189"/>
      <c r="E7" s="189"/>
      <c r="F7" s="189"/>
      <c r="G7" s="189"/>
      <c r="H7" s="189"/>
      <c r="I7" s="189"/>
      <c r="J7" s="189"/>
    </row>
    <row r="8" spans="2:10" ht="16.5">
      <c r="B8" s="196" t="s">
        <v>4</v>
      </c>
      <c r="C8" s="196"/>
      <c r="D8" s="196"/>
      <c r="E8" s="196"/>
      <c r="F8" s="13"/>
      <c r="G8" s="196" t="s">
        <v>5</v>
      </c>
      <c r="H8" s="196"/>
      <c r="I8" s="196"/>
      <c r="J8" s="196"/>
    </row>
    <row r="9" spans="2:10">
      <c r="B9" s="66"/>
      <c r="C9" s="66"/>
      <c r="D9" s="66"/>
      <c r="E9" s="66" t="s">
        <v>1</v>
      </c>
      <c r="F9" s="176"/>
      <c r="G9" s="66"/>
      <c r="H9" s="66"/>
      <c r="I9" s="66"/>
      <c r="J9" s="66" t="s">
        <v>1</v>
      </c>
    </row>
    <row r="10" spans="2:10" ht="15.75" thickBot="1">
      <c r="B10" s="175" t="s">
        <v>88</v>
      </c>
      <c r="C10" s="175" t="s">
        <v>0</v>
      </c>
      <c r="D10" s="175" t="s">
        <v>3</v>
      </c>
      <c r="E10" s="175" t="s">
        <v>2</v>
      </c>
      <c r="F10" s="176"/>
      <c r="G10" s="175" t="s">
        <v>88</v>
      </c>
      <c r="H10" s="175" t="s">
        <v>0</v>
      </c>
      <c r="I10" s="175" t="s">
        <v>3</v>
      </c>
      <c r="J10" s="175" t="s">
        <v>2</v>
      </c>
    </row>
    <row r="11" spans="2:10" ht="15.75" thickTop="1">
      <c r="B11" s="1"/>
      <c r="C11" s="1"/>
      <c r="D11" s="22"/>
      <c r="E11" s="22"/>
      <c r="F11" s="13"/>
      <c r="G11" s="1"/>
      <c r="H11" s="1"/>
      <c r="I11" s="1"/>
      <c r="J11" s="1"/>
    </row>
    <row r="12" spans="2:10">
      <c r="B12" s="67">
        <v>21</v>
      </c>
      <c r="C12" s="68" t="s">
        <v>79</v>
      </c>
      <c r="D12" s="69"/>
      <c r="E12" s="70">
        <v>234966.8</v>
      </c>
      <c r="F12" s="13"/>
      <c r="G12" s="71">
        <v>41</v>
      </c>
      <c r="H12" s="68" t="s">
        <v>82</v>
      </c>
      <c r="I12" s="69"/>
      <c r="J12" s="72">
        <f>I13+I17</f>
        <v>4673.6400000000003</v>
      </c>
    </row>
    <row r="13" spans="2:10">
      <c r="B13" s="27">
        <v>211</v>
      </c>
      <c r="C13" s="15" t="s">
        <v>48</v>
      </c>
      <c r="D13" s="28">
        <v>235071.58</v>
      </c>
      <c r="E13" s="81"/>
      <c r="F13" s="13"/>
      <c r="G13" s="37">
        <v>412</v>
      </c>
      <c r="H13" s="83" t="s">
        <v>104</v>
      </c>
      <c r="I13" s="81">
        <v>806.86</v>
      </c>
      <c r="J13" s="36"/>
    </row>
    <row r="14" spans="2:10">
      <c r="B14" s="27">
        <v>21103</v>
      </c>
      <c r="C14" s="15" t="s">
        <v>100</v>
      </c>
      <c r="D14" s="28">
        <v>700</v>
      </c>
      <c r="E14" s="81"/>
      <c r="F14" s="13"/>
      <c r="G14" s="37">
        <v>41201</v>
      </c>
      <c r="H14" s="83" t="s">
        <v>145</v>
      </c>
      <c r="I14" s="35">
        <v>389.9</v>
      </c>
      <c r="J14" s="36"/>
    </row>
    <row r="15" spans="2:10">
      <c r="C15" s="15" t="s">
        <v>127</v>
      </c>
      <c r="D15" s="30">
        <v>0</v>
      </c>
      <c r="E15" s="81"/>
      <c r="F15" s="13"/>
      <c r="G15" s="37">
        <v>41251</v>
      </c>
      <c r="H15" s="83" t="s">
        <v>105</v>
      </c>
      <c r="I15" s="35">
        <v>375.49</v>
      </c>
      <c r="J15" s="36"/>
    </row>
    <row r="16" spans="2:10">
      <c r="B16" s="27"/>
      <c r="C16" s="15"/>
      <c r="D16" s="28"/>
      <c r="E16" s="81"/>
      <c r="F16" s="13"/>
      <c r="G16" s="37">
        <v>41254</v>
      </c>
      <c r="H16" s="83" t="s">
        <v>106</v>
      </c>
      <c r="I16" s="35">
        <v>41.47</v>
      </c>
      <c r="J16" s="36"/>
    </row>
    <row r="17" spans="1:13">
      <c r="B17" s="27">
        <v>21109</v>
      </c>
      <c r="C17" s="15" t="s">
        <v>6</v>
      </c>
      <c r="D17" s="28">
        <v>0</v>
      </c>
      <c r="F17" s="13"/>
      <c r="G17" s="27">
        <v>413</v>
      </c>
      <c r="H17" s="15" t="s">
        <v>76</v>
      </c>
      <c r="I17" s="54">
        <v>3866.78</v>
      </c>
      <c r="J17" s="26"/>
    </row>
    <row r="18" spans="1:13">
      <c r="B18" s="27">
        <v>21109001</v>
      </c>
      <c r="C18" s="23" t="s">
        <v>93</v>
      </c>
      <c r="D18" s="48">
        <v>186141.78</v>
      </c>
      <c r="E18" s="24"/>
      <c r="F18" s="13"/>
      <c r="G18" s="27">
        <v>41351</v>
      </c>
      <c r="H18" s="15" t="s">
        <v>7</v>
      </c>
      <c r="I18" s="28">
        <v>3343.19</v>
      </c>
      <c r="J18" s="24"/>
    </row>
    <row r="19" spans="1:13">
      <c r="C19" s="15" t="s">
        <v>101</v>
      </c>
      <c r="D19" s="28">
        <v>2978.26</v>
      </c>
      <c r="E19" s="24"/>
      <c r="F19" s="13"/>
      <c r="G19" s="27">
        <v>41354</v>
      </c>
      <c r="H19" s="15" t="s">
        <v>8</v>
      </c>
      <c r="I19" s="28">
        <v>523.59</v>
      </c>
      <c r="J19" s="24"/>
    </row>
    <row r="20" spans="1:13">
      <c r="B20" s="27"/>
      <c r="C20" s="15" t="s">
        <v>102</v>
      </c>
      <c r="D20" s="29">
        <v>0</v>
      </c>
      <c r="E20" s="24"/>
      <c r="F20" s="13"/>
      <c r="G20" s="27">
        <v>41355</v>
      </c>
      <c r="H20" s="15" t="s">
        <v>18</v>
      </c>
      <c r="I20" s="29">
        <v>0</v>
      </c>
      <c r="J20" s="24"/>
    </row>
    <row r="21" spans="1:13">
      <c r="B21" s="27"/>
      <c r="C21" s="15" t="s">
        <v>148</v>
      </c>
      <c r="D21" s="29">
        <v>0</v>
      </c>
      <c r="E21" s="24"/>
      <c r="F21" s="13"/>
      <c r="G21" s="27">
        <v>41361</v>
      </c>
      <c r="H21" s="15" t="s">
        <v>19</v>
      </c>
      <c r="I21" s="29">
        <v>0</v>
      </c>
      <c r="J21" s="24"/>
    </row>
    <row r="22" spans="1:13">
      <c r="B22" s="27"/>
      <c r="C22" s="15" t="s">
        <v>103</v>
      </c>
      <c r="D22" s="59">
        <v>188910.36</v>
      </c>
      <c r="E22" s="24"/>
      <c r="F22" s="13"/>
      <c r="G22" s="27">
        <v>41389</v>
      </c>
      <c r="H22" s="15" t="s">
        <v>167</v>
      </c>
      <c r="I22" s="28">
        <v>0</v>
      </c>
      <c r="J22" s="24"/>
    </row>
    <row r="23" spans="1:13" ht="27">
      <c r="B23" s="38"/>
      <c r="C23" s="88" t="s">
        <v>143</v>
      </c>
      <c r="D23" s="82">
        <v>0</v>
      </c>
      <c r="E23" s="24"/>
      <c r="F23" s="13"/>
      <c r="G23" s="71">
        <v>42</v>
      </c>
      <c r="H23" s="68" t="s">
        <v>74</v>
      </c>
      <c r="I23" s="69"/>
      <c r="J23" s="72">
        <f>SUM(I25:I27)</f>
        <v>132.53</v>
      </c>
    </row>
    <row r="24" spans="1:13">
      <c r="B24" s="38">
        <v>21151</v>
      </c>
      <c r="C24" s="88" t="s">
        <v>144</v>
      </c>
      <c r="D24" s="187">
        <v>162.5</v>
      </c>
      <c r="E24" s="24"/>
      <c r="F24" s="13"/>
      <c r="G24" s="37"/>
      <c r="H24" s="34"/>
      <c r="I24" s="35"/>
      <c r="J24" s="36"/>
    </row>
    <row r="25" spans="1:13">
      <c r="B25" s="102"/>
      <c r="C25" s="23"/>
      <c r="D25" s="48"/>
      <c r="E25" s="24"/>
      <c r="F25" s="13"/>
      <c r="G25" s="27">
        <v>42451</v>
      </c>
      <c r="H25" s="15" t="s">
        <v>75</v>
      </c>
      <c r="I25" s="29">
        <v>132.53</v>
      </c>
      <c r="J25" s="24"/>
    </row>
    <row r="26" spans="1:13">
      <c r="B26" s="27">
        <v>213</v>
      </c>
      <c r="C26" s="15" t="s">
        <v>94</v>
      </c>
      <c r="D26" s="28"/>
      <c r="E26" s="24">
        <v>-104.78</v>
      </c>
      <c r="F26" s="13"/>
      <c r="J26" s="24"/>
    </row>
    <row r="27" spans="1:13">
      <c r="B27" s="67">
        <v>22</v>
      </c>
      <c r="C27" s="68" t="s">
        <v>80</v>
      </c>
      <c r="D27" s="69"/>
      <c r="E27" s="70">
        <v>0</v>
      </c>
      <c r="F27" s="13"/>
      <c r="G27" s="27"/>
      <c r="H27" s="15"/>
      <c r="I27" s="29"/>
      <c r="J27" s="24"/>
    </row>
    <row r="28" spans="1:13">
      <c r="B28" s="27">
        <v>225</v>
      </c>
      <c r="C28" s="15" t="s">
        <v>150</v>
      </c>
      <c r="D28" s="43">
        <v>0</v>
      </c>
      <c r="E28" s="24"/>
      <c r="F28" s="13"/>
      <c r="G28" s="67">
        <v>81</v>
      </c>
      <c r="H28" s="68" t="s">
        <v>83</v>
      </c>
      <c r="I28" s="69"/>
      <c r="J28" s="72">
        <v>120956.49</v>
      </c>
    </row>
    <row r="29" spans="1:13">
      <c r="A29" s="5"/>
      <c r="B29" s="27">
        <v>22551</v>
      </c>
      <c r="C29" s="174" t="s">
        <v>173</v>
      </c>
      <c r="D29" s="187"/>
      <c r="E29" s="7"/>
      <c r="F29" s="13"/>
      <c r="G29" s="67"/>
      <c r="H29" s="68"/>
      <c r="I29" s="69"/>
      <c r="J29" s="72"/>
    </row>
    <row r="30" spans="1:13" s="115" customFormat="1">
      <c r="A30" s="5"/>
      <c r="B30" s="56"/>
      <c r="C30" s="56"/>
      <c r="D30" s="109"/>
      <c r="E30" s="7"/>
      <c r="F30" s="13"/>
      <c r="G30" s="27">
        <v>81103</v>
      </c>
      <c r="H30" s="15" t="s">
        <v>69</v>
      </c>
      <c r="I30" s="29">
        <v>6626.44</v>
      </c>
      <c r="J30" s="25"/>
    </row>
    <row r="31" spans="1:13">
      <c r="B31" s="67">
        <v>23</v>
      </c>
      <c r="C31" s="68" t="s">
        <v>81</v>
      </c>
      <c r="D31" s="69"/>
      <c r="E31" s="70">
        <f>D33+D34</f>
        <v>6550.9600000000009</v>
      </c>
      <c r="F31" s="13"/>
      <c r="G31" s="27">
        <v>81107</v>
      </c>
      <c r="H31" s="15" t="s">
        <v>107</v>
      </c>
      <c r="I31" s="29">
        <v>122678.98</v>
      </c>
      <c r="J31" s="24"/>
      <c r="M31" s="58"/>
    </row>
    <row r="32" spans="1:13">
      <c r="B32" s="67"/>
      <c r="C32" s="68"/>
      <c r="D32" s="69"/>
      <c r="E32" s="70"/>
      <c r="F32" s="13"/>
      <c r="G32" s="27">
        <v>81109</v>
      </c>
      <c r="H32" s="15" t="s">
        <v>42</v>
      </c>
      <c r="I32" s="39">
        <v>-8021.43</v>
      </c>
      <c r="J32" s="36"/>
    </row>
    <row r="33" spans="2:13">
      <c r="B33" s="27">
        <v>23105</v>
      </c>
      <c r="C33" s="15" t="s">
        <v>30</v>
      </c>
      <c r="D33" s="29">
        <v>1353.4</v>
      </c>
      <c r="E33" s="24"/>
      <c r="F33" s="13"/>
      <c r="G33" s="27"/>
      <c r="H33" s="40"/>
      <c r="I33" s="39" t="s">
        <v>78</v>
      </c>
      <c r="K33" s="58"/>
      <c r="M33" s="58"/>
    </row>
    <row r="34" spans="2:13">
      <c r="B34" s="27">
        <v>23113</v>
      </c>
      <c r="C34" s="15" t="s">
        <v>29</v>
      </c>
      <c r="D34" s="29">
        <v>5197.5600000000004</v>
      </c>
      <c r="E34" s="24"/>
      <c r="F34" s="13"/>
      <c r="G34" s="27">
        <v>81111</v>
      </c>
      <c r="H34" s="15" t="s">
        <v>77</v>
      </c>
      <c r="I34" s="42"/>
    </row>
    <row r="35" spans="2:13">
      <c r="B35" s="38">
        <v>23109</v>
      </c>
      <c r="C35" s="40" t="s">
        <v>177</v>
      </c>
      <c r="D35" s="30">
        <v>0</v>
      </c>
      <c r="E35" s="24"/>
      <c r="F35" s="13"/>
      <c r="G35" s="27">
        <v>81901001</v>
      </c>
      <c r="H35" s="15" t="s">
        <v>153</v>
      </c>
      <c r="I35" s="111">
        <v>327.5</v>
      </c>
      <c r="J35" s="8"/>
    </row>
    <row r="36" spans="2:13">
      <c r="B36" s="11"/>
      <c r="C36" s="11"/>
      <c r="D36" s="11"/>
      <c r="E36" s="1"/>
      <c r="F36" s="13"/>
      <c r="G36" s="27"/>
      <c r="H36" s="15" t="s">
        <v>43</v>
      </c>
      <c r="I36" s="29"/>
      <c r="J36" s="24">
        <v>234502.9</v>
      </c>
    </row>
    <row r="37" spans="2:13">
      <c r="B37" s="67">
        <v>24</v>
      </c>
      <c r="C37" s="68" t="s">
        <v>84</v>
      </c>
      <c r="D37" s="73"/>
      <c r="E37" s="70">
        <f>D38+D39+D40+D41+D42</f>
        <v>118747.79999999999</v>
      </c>
      <c r="F37" s="13"/>
    </row>
    <row r="38" spans="2:13" s="115" customFormat="1">
      <c r="B38" s="56">
        <v>24101</v>
      </c>
      <c r="C38" s="15" t="s">
        <v>178</v>
      </c>
      <c r="D38" s="29">
        <v>72750</v>
      </c>
      <c r="E38" s="81"/>
      <c r="F38" s="13"/>
    </row>
    <row r="39" spans="2:13">
      <c r="B39" s="27">
        <v>24117</v>
      </c>
      <c r="C39" s="15" t="s">
        <v>33</v>
      </c>
      <c r="D39" s="28">
        <v>15788</v>
      </c>
      <c r="E39" s="24"/>
      <c r="F39" s="13"/>
    </row>
    <row r="40" spans="2:13">
      <c r="B40" s="27">
        <v>24119</v>
      </c>
      <c r="C40" s="15" t="s">
        <v>32</v>
      </c>
      <c r="D40" s="29">
        <v>33593.019999999997</v>
      </c>
      <c r="E40" s="24"/>
      <c r="F40" s="13"/>
    </row>
    <row r="41" spans="2:13">
      <c r="B41" s="56">
        <v>24199</v>
      </c>
      <c r="C41" s="15" t="s">
        <v>65</v>
      </c>
      <c r="D41" s="30">
        <v>-39433.22</v>
      </c>
      <c r="E41" s="24"/>
      <c r="F41" s="13"/>
      <c r="G41" s="2"/>
      <c r="H41" s="1"/>
      <c r="I41" s="3"/>
      <c r="J41" s="3"/>
    </row>
    <row r="42" spans="2:13">
      <c r="B42" s="27">
        <v>24301</v>
      </c>
      <c r="C42" s="15" t="s">
        <v>178</v>
      </c>
      <c r="D42" s="29">
        <v>36050</v>
      </c>
      <c r="E42" s="7"/>
      <c r="F42" s="13"/>
      <c r="G42" s="27"/>
      <c r="H42" s="15"/>
      <c r="I42" s="31"/>
      <c r="J42" s="8"/>
    </row>
    <row r="43" spans="2:13">
      <c r="B43" s="27"/>
      <c r="C43" s="200" t="s">
        <v>189</v>
      </c>
      <c r="D43" s="200"/>
      <c r="E43" s="62">
        <f>+E37+E31+E12+E27</f>
        <v>360265.56</v>
      </c>
      <c r="F43" s="13"/>
      <c r="G43" s="33"/>
      <c r="H43" s="200" t="s">
        <v>10</v>
      </c>
      <c r="I43" s="200"/>
      <c r="J43" s="62">
        <f>J36+J35+J28+J23+J12</f>
        <v>360265.56000000006</v>
      </c>
      <c r="L43" s="58"/>
    </row>
    <row r="44" spans="2:13">
      <c r="B44" s="106"/>
      <c r="F44" s="13"/>
      <c r="L44" s="58"/>
    </row>
    <row r="45" spans="2:13">
      <c r="B45" s="90"/>
      <c r="C45" s="92"/>
      <c r="D45" s="93"/>
      <c r="E45" s="89"/>
      <c r="F45" s="13"/>
      <c r="G45" s="38"/>
      <c r="H45" s="40"/>
      <c r="I45" s="29"/>
      <c r="J45" s="107"/>
      <c r="L45" s="58"/>
    </row>
    <row r="46" spans="2:13">
      <c r="B46" s="113"/>
      <c r="C46" s="113"/>
      <c r="D46" s="113"/>
      <c r="E46" s="114" t="s">
        <v>78</v>
      </c>
      <c r="F46" s="113"/>
      <c r="G46" s="113"/>
      <c r="H46" s="113"/>
      <c r="I46" s="29"/>
      <c r="J46" s="107"/>
    </row>
    <row r="47" spans="2:13">
      <c r="B47" s="90"/>
      <c r="C47" s="92"/>
      <c r="D47" s="93"/>
      <c r="E47" s="91"/>
      <c r="F47" s="13"/>
      <c r="G47" s="38"/>
      <c r="H47" s="40"/>
      <c r="I47" s="29"/>
      <c r="J47" s="58"/>
    </row>
    <row r="48" spans="2:13">
      <c r="B48" s="90"/>
      <c r="C48" s="92"/>
      <c r="D48" s="93"/>
      <c r="E48" s="91"/>
      <c r="F48" s="13"/>
      <c r="G48" s="38"/>
      <c r="H48" s="40"/>
      <c r="I48" s="29"/>
    </row>
    <row r="49" spans="2:8">
      <c r="B49" s="89"/>
      <c r="C49" s="89"/>
      <c r="D49" s="89"/>
      <c r="E49" s="89"/>
      <c r="G49" s="6"/>
    </row>
    <row r="50" spans="2:8">
      <c r="C50" s="197"/>
      <c r="D50" s="197"/>
      <c r="H50" s="32"/>
    </row>
    <row r="51" spans="2:8">
      <c r="C51" s="194" t="s">
        <v>170</v>
      </c>
      <c r="D51" s="194"/>
      <c r="H51" s="173" t="s">
        <v>171</v>
      </c>
    </row>
    <row r="52" spans="2:8">
      <c r="C52" s="194" t="s">
        <v>97</v>
      </c>
      <c r="D52" s="194"/>
      <c r="H52" s="9" t="s">
        <v>175</v>
      </c>
    </row>
  </sheetData>
  <mergeCells count="11">
    <mergeCell ref="C51:D51"/>
    <mergeCell ref="C52:D52"/>
    <mergeCell ref="B1:J1"/>
    <mergeCell ref="B2:J2"/>
    <mergeCell ref="B8:E8"/>
    <mergeCell ref="G8:J8"/>
    <mergeCell ref="C50:D50"/>
    <mergeCell ref="C5:H5"/>
    <mergeCell ref="C4:H4"/>
    <mergeCell ref="C43:D43"/>
    <mergeCell ref="H43:I43"/>
  </mergeCells>
  <printOptions horizontalCentered="1"/>
  <pageMargins left="0.31496062992125984" right="0.31496062992125984" top="0.35433070866141736" bottom="0.35433070866141736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78"/>
  <sheetViews>
    <sheetView zoomScaleNormal="100" workbookViewId="0">
      <selection activeCell="A54" sqref="A54:XFD54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195" t="s">
        <v>99</v>
      </c>
      <c r="C2" s="195"/>
      <c r="D2" s="195"/>
      <c r="E2" s="195"/>
      <c r="F2" s="195"/>
      <c r="G2" s="195"/>
      <c r="H2" s="195"/>
      <c r="I2" s="195"/>
      <c r="J2" s="195"/>
    </row>
    <row r="3" spans="2:11">
      <c r="B3" s="195" t="s">
        <v>169</v>
      </c>
      <c r="C3" s="195"/>
      <c r="D3" s="195"/>
      <c r="E3" s="195"/>
      <c r="F3" s="195"/>
      <c r="G3" s="195"/>
      <c r="H3" s="195"/>
      <c r="I3" s="195"/>
      <c r="J3" s="195"/>
      <c r="K3" s="104"/>
    </row>
    <row r="4" spans="2:11">
      <c r="B4" s="181"/>
      <c r="C4" s="199" t="s">
        <v>186</v>
      </c>
      <c r="D4" s="199"/>
      <c r="E4" s="199"/>
      <c r="F4" s="199"/>
      <c r="G4" s="199"/>
      <c r="H4" s="199"/>
      <c r="I4" s="199"/>
      <c r="J4" s="181"/>
    </row>
    <row r="5" spans="2:11">
      <c r="B5" s="41"/>
      <c r="C5" s="110" t="s">
        <v>78</v>
      </c>
      <c r="D5" s="41"/>
      <c r="E5" s="112"/>
      <c r="F5" s="41"/>
      <c r="G5" s="41"/>
      <c r="H5" s="41"/>
      <c r="I5" s="41"/>
      <c r="J5" s="41"/>
    </row>
    <row r="6" spans="2:11">
      <c r="B6" s="1"/>
      <c r="C6" s="1"/>
      <c r="D6" s="1"/>
      <c r="E6" s="1"/>
      <c r="F6" s="1"/>
      <c r="G6" s="1"/>
      <c r="H6" s="1"/>
      <c r="I6" s="1"/>
      <c r="J6" s="1"/>
    </row>
    <row r="7" spans="2:11" s="115" customFormat="1">
      <c r="B7" s="1"/>
      <c r="C7" s="1"/>
      <c r="D7" s="1"/>
      <c r="E7" s="1"/>
      <c r="F7" s="1"/>
      <c r="G7" s="1"/>
      <c r="H7" s="1"/>
      <c r="I7" s="1"/>
      <c r="J7" s="1"/>
    </row>
    <row r="8" spans="2:11" ht="16.5">
      <c r="B8" s="196" t="s">
        <v>11</v>
      </c>
      <c r="C8" s="196"/>
      <c r="D8" s="196"/>
      <c r="E8" s="196"/>
      <c r="F8" s="14"/>
      <c r="G8" s="196" t="s">
        <v>174</v>
      </c>
      <c r="H8" s="196"/>
      <c r="I8" s="196"/>
      <c r="J8" s="196"/>
    </row>
    <row r="9" spans="2:11">
      <c r="B9" s="204" t="s">
        <v>88</v>
      </c>
      <c r="C9" s="204" t="s">
        <v>0</v>
      </c>
      <c r="D9" s="204" t="s">
        <v>3</v>
      </c>
      <c r="E9" s="60" t="s">
        <v>1</v>
      </c>
      <c r="F9" s="14"/>
      <c r="G9" s="204" t="s">
        <v>88</v>
      </c>
      <c r="H9" s="204" t="s">
        <v>0</v>
      </c>
      <c r="I9" s="204" t="s">
        <v>3</v>
      </c>
      <c r="J9" s="60" t="s">
        <v>1</v>
      </c>
    </row>
    <row r="10" spans="2:11" ht="15.75" thickBot="1">
      <c r="B10" s="205"/>
      <c r="C10" s="205"/>
      <c r="D10" s="205"/>
      <c r="E10" s="61" t="s">
        <v>2</v>
      </c>
      <c r="F10" s="14"/>
      <c r="G10" s="205"/>
      <c r="H10" s="205"/>
      <c r="I10" s="205"/>
      <c r="J10" s="61" t="s">
        <v>2</v>
      </c>
    </row>
    <row r="11" spans="2:11" ht="15.75" thickTop="1">
      <c r="B11" s="2"/>
      <c r="C11" s="1"/>
      <c r="D11" s="3"/>
      <c r="E11" s="3"/>
      <c r="F11" s="14"/>
      <c r="G11" s="1"/>
      <c r="H11" s="1"/>
      <c r="I11" s="1"/>
      <c r="J11" s="1"/>
    </row>
    <row r="12" spans="2:11">
      <c r="B12" s="74">
        <v>833</v>
      </c>
      <c r="C12" s="75" t="s">
        <v>9</v>
      </c>
      <c r="D12" s="76"/>
      <c r="E12" s="70">
        <f>D13+D18+D21</f>
        <v>169942.82</v>
      </c>
      <c r="F12" s="14"/>
      <c r="G12" s="74">
        <v>856</v>
      </c>
      <c r="H12" s="75" t="s">
        <v>15</v>
      </c>
      <c r="I12" s="77"/>
      <c r="J12" s="78">
        <f>+I14</f>
        <v>141172.23000000001</v>
      </c>
    </row>
    <row r="13" spans="2:11">
      <c r="B13" s="33">
        <v>83301</v>
      </c>
      <c r="C13" s="44" t="s">
        <v>108</v>
      </c>
      <c r="D13" s="84">
        <v>152480</v>
      </c>
      <c r="E13" s="36"/>
      <c r="F13" s="13"/>
      <c r="G13" s="33">
        <v>85605</v>
      </c>
      <c r="H13" s="44" t="s">
        <v>89</v>
      </c>
      <c r="I13" s="84">
        <v>141172.23000000001</v>
      </c>
      <c r="J13" s="36"/>
    </row>
    <row r="14" spans="2:11">
      <c r="B14" s="33">
        <v>83301001</v>
      </c>
      <c r="C14" s="44" t="s">
        <v>13</v>
      </c>
      <c r="D14" s="45">
        <v>111343.61</v>
      </c>
      <c r="E14" s="36"/>
      <c r="F14" s="13"/>
      <c r="G14" s="2">
        <v>85605896</v>
      </c>
      <c r="H14" s="1" t="s">
        <v>17</v>
      </c>
      <c r="I14" s="85">
        <v>141172.23000000001</v>
      </c>
      <c r="J14" s="36"/>
    </row>
    <row r="15" spans="2:11" s="115" customFormat="1">
      <c r="B15" s="2">
        <v>83301005</v>
      </c>
      <c r="C15" s="1" t="s">
        <v>109</v>
      </c>
      <c r="D15" s="10">
        <v>35327.19</v>
      </c>
      <c r="E15" s="36"/>
      <c r="F15" s="13"/>
      <c r="G15" s="2"/>
      <c r="H15" s="1"/>
      <c r="I15" s="98"/>
      <c r="J15" s="36"/>
    </row>
    <row r="16" spans="2:11">
      <c r="B16" s="33">
        <v>83303</v>
      </c>
      <c r="C16" s="44" t="s">
        <v>12</v>
      </c>
      <c r="D16" s="84">
        <v>0</v>
      </c>
      <c r="E16" s="55"/>
      <c r="F16" s="14"/>
      <c r="G16" s="74">
        <v>858</v>
      </c>
      <c r="H16" s="75" t="s">
        <v>115</v>
      </c>
      <c r="I16" s="77"/>
      <c r="J16" s="78">
        <f>SUM(I18:I21)</f>
        <v>416265.17</v>
      </c>
    </row>
    <row r="17" spans="2:13" s="115" customFormat="1">
      <c r="B17" s="33">
        <v>83303001</v>
      </c>
      <c r="C17" s="44" t="s">
        <v>13</v>
      </c>
      <c r="D17" s="45">
        <v>0</v>
      </c>
      <c r="E17" s="55"/>
      <c r="F17" s="14"/>
      <c r="G17" s="74"/>
      <c r="H17" s="75"/>
      <c r="I17" s="77"/>
      <c r="J17" s="78"/>
    </row>
    <row r="18" spans="2:13">
      <c r="B18" s="33">
        <v>83307</v>
      </c>
      <c r="C18" s="44" t="s">
        <v>90</v>
      </c>
      <c r="D18" s="45">
        <v>8863.7199999999993</v>
      </c>
      <c r="E18" s="22"/>
      <c r="F18" s="14"/>
      <c r="G18" s="2">
        <v>85801</v>
      </c>
      <c r="H18" s="1" t="s">
        <v>116</v>
      </c>
      <c r="I18" s="3">
        <v>242028</v>
      </c>
      <c r="J18" s="3"/>
      <c r="M18" s="97"/>
    </row>
    <row r="19" spans="2:13">
      <c r="B19" s="2">
        <v>83307001</v>
      </c>
      <c r="C19" s="1" t="s">
        <v>147</v>
      </c>
      <c r="D19" s="10">
        <v>8863.7199999999993</v>
      </c>
      <c r="E19" s="22"/>
      <c r="F19" s="14"/>
      <c r="G19" s="2">
        <v>85803</v>
      </c>
      <c r="H19" s="1" t="s">
        <v>138</v>
      </c>
      <c r="I19" s="3">
        <v>25386</v>
      </c>
      <c r="J19" s="3"/>
    </row>
    <row r="20" spans="2:13">
      <c r="B20" s="2">
        <v>83307002</v>
      </c>
      <c r="C20" s="1" t="s">
        <v>14</v>
      </c>
      <c r="D20" s="3">
        <v>0</v>
      </c>
      <c r="E20" s="36"/>
      <c r="F20" s="14"/>
      <c r="G20" s="2">
        <v>85805</v>
      </c>
      <c r="H20" s="1" t="s">
        <v>139</v>
      </c>
      <c r="I20" s="3">
        <v>109864</v>
      </c>
      <c r="J20" s="3"/>
    </row>
    <row r="21" spans="2:13">
      <c r="B21" s="33">
        <v>83309</v>
      </c>
      <c r="C21" s="44" t="s">
        <v>91</v>
      </c>
      <c r="D21" s="84">
        <v>8599.1</v>
      </c>
      <c r="E21" s="22"/>
      <c r="F21" s="14"/>
      <c r="G21" s="2">
        <v>85807</v>
      </c>
      <c r="H21" s="1" t="s">
        <v>117</v>
      </c>
      <c r="I21" s="3">
        <v>38987.17</v>
      </c>
      <c r="J21" s="3"/>
    </row>
    <row r="22" spans="2:13">
      <c r="B22" s="2">
        <v>83309001</v>
      </c>
      <c r="C22" s="1" t="s">
        <v>147</v>
      </c>
      <c r="D22" s="10">
        <v>8599.1</v>
      </c>
      <c r="E22" s="22"/>
      <c r="F22" s="14"/>
    </row>
    <row r="23" spans="2:13">
      <c r="B23" s="2">
        <v>83309002</v>
      </c>
      <c r="C23" s="1" t="s">
        <v>14</v>
      </c>
      <c r="D23" s="10">
        <v>0</v>
      </c>
      <c r="E23" s="36"/>
      <c r="F23" s="14"/>
      <c r="G23" s="2"/>
      <c r="H23" s="1"/>
      <c r="I23" s="3"/>
      <c r="J23" s="3"/>
    </row>
    <row r="24" spans="2:13" s="115" customFormat="1">
      <c r="B24" s="2">
        <v>83313001</v>
      </c>
      <c r="C24" s="1" t="s">
        <v>181</v>
      </c>
      <c r="D24" s="10">
        <v>0</v>
      </c>
      <c r="E24" s="36"/>
      <c r="F24" s="14"/>
      <c r="G24" s="2"/>
      <c r="H24" s="1"/>
      <c r="I24" s="3"/>
      <c r="J24" s="3"/>
    </row>
    <row r="25" spans="2:13">
      <c r="B25" s="33">
        <v>83317</v>
      </c>
      <c r="C25" s="44" t="s">
        <v>110</v>
      </c>
      <c r="D25" s="84">
        <v>0</v>
      </c>
      <c r="E25" s="22"/>
      <c r="F25" s="14"/>
      <c r="G25" s="74">
        <v>859</v>
      </c>
      <c r="H25" s="75" t="s">
        <v>118</v>
      </c>
      <c r="I25" s="77"/>
      <c r="J25" s="78">
        <f>SUM(I26:I28)</f>
        <v>344.76</v>
      </c>
    </row>
    <row r="26" spans="2:13">
      <c r="B26" s="2">
        <v>83317099</v>
      </c>
      <c r="C26" s="1" t="s">
        <v>111</v>
      </c>
      <c r="D26" s="4">
        <v>0</v>
      </c>
      <c r="E26" s="22"/>
      <c r="F26" s="14"/>
      <c r="G26" s="2">
        <v>85909</v>
      </c>
      <c r="H26" s="1" t="s">
        <v>152</v>
      </c>
      <c r="I26" s="3">
        <v>0</v>
      </c>
      <c r="J26" s="3"/>
    </row>
    <row r="27" spans="2:13" s="115" customFormat="1">
      <c r="B27" s="2"/>
      <c r="C27" s="1"/>
      <c r="D27" s="10"/>
      <c r="E27" s="22"/>
      <c r="F27" s="14"/>
      <c r="G27" s="2">
        <v>85901</v>
      </c>
      <c r="H27" s="1" t="s">
        <v>184</v>
      </c>
      <c r="I27" s="3">
        <v>344.76</v>
      </c>
      <c r="J27" s="3"/>
    </row>
    <row r="28" spans="2:13">
      <c r="E28" s="22"/>
      <c r="F28" s="14"/>
      <c r="G28" s="2">
        <v>85955</v>
      </c>
      <c r="H28" s="1" t="s">
        <v>119</v>
      </c>
      <c r="I28" s="3">
        <v>0</v>
      </c>
      <c r="J28" s="3"/>
    </row>
    <row r="29" spans="2:13">
      <c r="B29" s="74">
        <v>834</v>
      </c>
      <c r="C29" s="75" t="s">
        <v>63</v>
      </c>
      <c r="D29" s="76"/>
      <c r="E29" s="78">
        <v>152516.66</v>
      </c>
      <c r="F29" s="14"/>
      <c r="G29" s="2"/>
      <c r="H29" s="1"/>
      <c r="I29" s="3"/>
      <c r="J29" s="3"/>
      <c r="L29" s="97"/>
    </row>
    <row r="30" spans="2:13">
      <c r="B30" s="2">
        <v>83401</v>
      </c>
      <c r="C30" s="1" t="s">
        <v>34</v>
      </c>
      <c r="D30" s="45">
        <v>3793.45</v>
      </c>
      <c r="E30" s="22"/>
      <c r="F30" s="14"/>
      <c r="G30" s="2"/>
      <c r="H30" s="1"/>
      <c r="I30" s="3"/>
      <c r="J30" s="3"/>
    </row>
    <row r="31" spans="2:13">
      <c r="B31" s="2">
        <v>83403</v>
      </c>
      <c r="C31" s="1" t="s">
        <v>85</v>
      </c>
      <c r="D31" s="45">
        <v>0</v>
      </c>
      <c r="E31" s="22"/>
      <c r="F31" s="14"/>
      <c r="G31" s="2"/>
      <c r="H31" s="1"/>
      <c r="I31" s="3"/>
      <c r="J31" s="3"/>
      <c r="L31" s="97"/>
    </row>
    <row r="32" spans="2:13">
      <c r="B32" s="2">
        <v>83405</v>
      </c>
      <c r="C32" s="1" t="s">
        <v>30</v>
      </c>
      <c r="D32" s="45">
        <v>5950.43</v>
      </c>
      <c r="E32" s="3"/>
      <c r="F32" s="14"/>
      <c r="G32" s="2"/>
      <c r="H32" s="1"/>
      <c r="I32" s="3"/>
      <c r="J32" s="3"/>
    </row>
    <row r="33" spans="2:10">
      <c r="B33" s="2">
        <v>83407</v>
      </c>
      <c r="C33" s="1" t="s">
        <v>71</v>
      </c>
      <c r="D33" s="45">
        <v>0</v>
      </c>
      <c r="E33" s="3"/>
      <c r="F33" s="14"/>
      <c r="G33" s="2"/>
      <c r="H33" s="1"/>
      <c r="I33" s="3"/>
      <c r="J33" s="3"/>
    </row>
    <row r="34" spans="2:10">
      <c r="B34" s="2">
        <v>83409</v>
      </c>
      <c r="C34" s="1" t="s">
        <v>35</v>
      </c>
      <c r="D34" s="45">
        <v>6718.21</v>
      </c>
      <c r="E34" s="3"/>
      <c r="F34" s="14"/>
      <c r="G34" s="2"/>
      <c r="H34" s="1"/>
      <c r="I34" s="3"/>
      <c r="J34" s="3"/>
    </row>
    <row r="35" spans="2:10">
      <c r="B35" s="2">
        <v>83411</v>
      </c>
      <c r="C35" s="1" t="s">
        <v>140</v>
      </c>
      <c r="D35" s="45">
        <v>174.77</v>
      </c>
      <c r="E35" s="3"/>
      <c r="F35" s="14"/>
      <c r="G35" s="2"/>
      <c r="H35" s="1"/>
      <c r="I35" s="3"/>
      <c r="J35" s="3"/>
    </row>
    <row r="36" spans="2:10">
      <c r="B36" s="2">
        <v>83413</v>
      </c>
      <c r="C36" s="1" t="s">
        <v>29</v>
      </c>
      <c r="D36" s="45">
        <v>12013.71</v>
      </c>
      <c r="E36" s="3"/>
      <c r="F36" s="14"/>
      <c r="G36" s="2"/>
      <c r="H36" s="1"/>
      <c r="I36" s="3"/>
      <c r="J36" s="3"/>
    </row>
    <row r="37" spans="2:10">
      <c r="B37" s="2">
        <v>83415</v>
      </c>
      <c r="C37" s="1" t="s">
        <v>36</v>
      </c>
      <c r="D37" s="98">
        <v>1552.54</v>
      </c>
      <c r="E37" s="3"/>
      <c r="F37" s="14"/>
      <c r="G37" s="2"/>
      <c r="H37" s="1"/>
      <c r="I37" s="3"/>
      <c r="J37" s="3"/>
    </row>
    <row r="38" spans="2:10">
      <c r="B38" s="2">
        <v>83417</v>
      </c>
      <c r="C38" s="1" t="s">
        <v>72</v>
      </c>
      <c r="D38" s="98">
        <v>8051.38</v>
      </c>
      <c r="E38" s="3"/>
      <c r="F38" s="14"/>
      <c r="G38" s="2"/>
      <c r="H38" s="1"/>
      <c r="I38" s="3"/>
      <c r="J38" s="3"/>
    </row>
    <row r="39" spans="2:10">
      <c r="B39" s="2">
        <v>83419</v>
      </c>
      <c r="C39" s="1" t="s">
        <v>37</v>
      </c>
      <c r="D39" s="98">
        <v>1029.97</v>
      </c>
      <c r="E39" s="3"/>
      <c r="F39" s="14"/>
      <c r="G39" s="2"/>
      <c r="H39" s="1"/>
      <c r="I39" s="3"/>
      <c r="J39" s="3"/>
    </row>
    <row r="40" spans="2:10">
      <c r="B40" s="2">
        <v>83421</v>
      </c>
      <c r="C40" s="1" t="s">
        <v>31</v>
      </c>
      <c r="D40" s="98">
        <v>19326.32</v>
      </c>
      <c r="E40" s="3"/>
      <c r="F40" s="14"/>
      <c r="G40" s="2"/>
      <c r="H40" s="1"/>
      <c r="I40" s="3"/>
      <c r="J40" s="3"/>
    </row>
    <row r="41" spans="2:10">
      <c r="B41" s="2">
        <v>83423</v>
      </c>
      <c r="C41" s="1" t="s">
        <v>38</v>
      </c>
      <c r="D41" s="98">
        <v>55577.36</v>
      </c>
      <c r="E41" s="3"/>
      <c r="F41" s="14"/>
      <c r="G41" s="2"/>
      <c r="H41" s="1"/>
      <c r="I41" s="3"/>
      <c r="J41" s="3"/>
    </row>
    <row r="42" spans="2:10">
      <c r="B42" s="2">
        <v>83425</v>
      </c>
      <c r="C42" s="1" t="s">
        <v>92</v>
      </c>
      <c r="D42" s="98">
        <v>15950</v>
      </c>
      <c r="E42" s="3"/>
      <c r="F42" s="14"/>
      <c r="G42" s="2"/>
      <c r="H42" s="1"/>
      <c r="I42" s="3"/>
      <c r="J42" s="3"/>
    </row>
    <row r="43" spans="2:10">
      <c r="B43" s="2">
        <v>83427</v>
      </c>
      <c r="C43" s="1" t="s">
        <v>60</v>
      </c>
      <c r="D43" s="98">
        <v>194.35</v>
      </c>
      <c r="E43" s="3"/>
      <c r="F43" s="14"/>
      <c r="G43" s="2"/>
      <c r="H43" s="1"/>
      <c r="I43" s="3"/>
      <c r="J43" s="3"/>
    </row>
    <row r="44" spans="2:10">
      <c r="B44" s="2">
        <v>83429</v>
      </c>
      <c r="C44" s="1" t="s">
        <v>96</v>
      </c>
      <c r="D44" s="85">
        <v>22133.17</v>
      </c>
      <c r="E44" s="3"/>
      <c r="F44" s="14"/>
      <c r="G44" s="2"/>
      <c r="H44" s="3"/>
      <c r="I44" s="3"/>
      <c r="J44" s="3"/>
    </row>
    <row r="45" spans="2:10">
      <c r="B45" s="74">
        <v>835</v>
      </c>
      <c r="C45" s="75" t="s">
        <v>39</v>
      </c>
      <c r="D45" s="76"/>
      <c r="E45" s="78">
        <f>D46+D47+D48+D49+D50</f>
        <v>475</v>
      </c>
      <c r="F45" s="14"/>
      <c r="G45" s="2"/>
      <c r="H45" s="1"/>
      <c r="I45" s="3"/>
      <c r="J45" s="3"/>
    </row>
    <row r="46" spans="2:10">
      <c r="B46" s="2">
        <v>83501</v>
      </c>
      <c r="C46" s="1" t="s">
        <v>86</v>
      </c>
      <c r="D46" s="3">
        <v>475</v>
      </c>
      <c r="E46" s="22"/>
      <c r="F46" s="14"/>
      <c r="G46" s="2"/>
      <c r="H46" s="1"/>
      <c r="I46" s="3"/>
      <c r="J46" s="3"/>
    </row>
    <row r="47" spans="2:10">
      <c r="B47" s="2">
        <v>83507</v>
      </c>
      <c r="C47" s="1" t="s">
        <v>87</v>
      </c>
      <c r="D47" s="10">
        <v>0</v>
      </c>
      <c r="E47" s="22"/>
      <c r="F47" s="14"/>
      <c r="G47" s="2"/>
      <c r="H47" s="1"/>
      <c r="I47" s="3"/>
      <c r="J47" s="3"/>
    </row>
    <row r="48" spans="2:10">
      <c r="B48" s="2">
        <v>835070</v>
      </c>
      <c r="C48" s="1" t="s">
        <v>141</v>
      </c>
      <c r="D48" s="10">
        <v>0</v>
      </c>
      <c r="E48" s="22"/>
      <c r="F48" s="14"/>
      <c r="G48" s="2"/>
      <c r="H48" s="1"/>
      <c r="I48" s="3"/>
      <c r="J48" s="3"/>
    </row>
    <row r="49" spans="2:10">
      <c r="B49" s="2">
        <v>835070</v>
      </c>
      <c r="C49" s="1" t="s">
        <v>142</v>
      </c>
      <c r="D49" s="10">
        <v>0</v>
      </c>
      <c r="E49" s="22"/>
      <c r="F49" s="14"/>
      <c r="G49" s="2"/>
      <c r="H49" s="1"/>
      <c r="I49" s="3"/>
      <c r="J49" s="3"/>
    </row>
    <row r="50" spans="2:10">
      <c r="B50" s="2">
        <v>83513</v>
      </c>
      <c r="C50" s="1" t="s">
        <v>95</v>
      </c>
      <c r="D50" s="4">
        <v>0</v>
      </c>
      <c r="E50" s="22"/>
      <c r="F50" s="14"/>
      <c r="G50" s="2"/>
      <c r="H50" s="1"/>
      <c r="I50" s="3"/>
      <c r="J50" s="3"/>
    </row>
    <row r="51" spans="2:10">
      <c r="B51" s="74">
        <v>836</v>
      </c>
      <c r="C51" s="75" t="s">
        <v>18</v>
      </c>
      <c r="D51" s="76"/>
      <c r="E51" s="72">
        <f>SUM(D52:D53)</f>
        <v>0</v>
      </c>
      <c r="F51" s="14"/>
      <c r="G51" s="2"/>
      <c r="H51" s="1"/>
      <c r="I51" s="3"/>
      <c r="J51" s="3"/>
    </row>
    <row r="52" spans="2:10">
      <c r="B52" s="2">
        <v>83601</v>
      </c>
      <c r="C52" s="1" t="s">
        <v>66</v>
      </c>
      <c r="D52" s="10">
        <v>0</v>
      </c>
      <c r="E52" s="22"/>
      <c r="F52" s="14"/>
      <c r="G52" s="2"/>
      <c r="H52" s="1"/>
      <c r="I52" s="3"/>
      <c r="J52" s="3"/>
    </row>
    <row r="53" spans="2:10">
      <c r="B53" s="2">
        <v>83603</v>
      </c>
      <c r="C53" s="1" t="s">
        <v>128</v>
      </c>
      <c r="D53" s="4"/>
      <c r="E53" s="22"/>
      <c r="F53" s="14"/>
      <c r="G53" s="2"/>
      <c r="H53" s="1"/>
      <c r="I53" s="3"/>
      <c r="J53" s="3"/>
    </row>
    <row r="54" spans="2:10">
      <c r="B54" s="74">
        <v>838</v>
      </c>
      <c r="C54" s="75" t="s">
        <v>67</v>
      </c>
      <c r="D54" s="76"/>
      <c r="E54" s="78">
        <f>SUM(D55:D57)</f>
        <v>0</v>
      </c>
      <c r="F54" s="14"/>
      <c r="G54" s="2"/>
      <c r="H54" s="1"/>
      <c r="I54" s="3"/>
      <c r="J54" s="3"/>
    </row>
    <row r="55" spans="2:10">
      <c r="B55" s="2">
        <v>83801</v>
      </c>
      <c r="C55" s="1" t="s">
        <v>67</v>
      </c>
      <c r="D55" s="10">
        <v>0</v>
      </c>
      <c r="E55" s="3"/>
      <c r="F55" s="14"/>
      <c r="G55" s="2"/>
      <c r="H55" s="1"/>
      <c r="I55" s="3"/>
      <c r="J55" s="3"/>
    </row>
    <row r="56" spans="2:10">
      <c r="B56" s="2">
        <v>83806</v>
      </c>
      <c r="C56" s="1" t="s">
        <v>149</v>
      </c>
      <c r="D56" s="10">
        <v>0</v>
      </c>
      <c r="E56" s="3"/>
      <c r="F56" s="14"/>
      <c r="G56" s="2"/>
      <c r="H56" s="1"/>
      <c r="I56" s="3"/>
      <c r="J56" s="3"/>
    </row>
    <row r="57" spans="2:10">
      <c r="B57" s="2">
        <v>83815</v>
      </c>
      <c r="C57" s="1" t="s">
        <v>112</v>
      </c>
      <c r="D57" s="4">
        <v>0</v>
      </c>
      <c r="E57" s="3"/>
      <c r="F57" s="14"/>
      <c r="G57" s="2"/>
      <c r="H57" s="1"/>
      <c r="I57" s="3"/>
      <c r="J57" s="3"/>
    </row>
    <row r="58" spans="2:10">
      <c r="B58" s="2"/>
      <c r="C58" s="1"/>
      <c r="D58" s="3"/>
      <c r="E58" s="3"/>
      <c r="F58" s="14"/>
      <c r="G58" s="2"/>
      <c r="H58" s="201" t="s">
        <v>68</v>
      </c>
      <c r="I58" s="202"/>
      <c r="J58" s="62">
        <f>SUM(J12:J57)</f>
        <v>557782.16</v>
      </c>
    </row>
    <row r="59" spans="2:10">
      <c r="B59" s="74">
        <v>839</v>
      </c>
      <c r="C59" s="75" t="s">
        <v>113</v>
      </c>
      <c r="D59" s="76"/>
      <c r="E59" s="78">
        <f>SUM(D60:D62)</f>
        <v>344.78</v>
      </c>
      <c r="F59" s="14"/>
      <c r="G59" s="2"/>
    </row>
    <row r="60" spans="2:10">
      <c r="B60" s="2">
        <v>83955</v>
      </c>
      <c r="C60" s="1" t="s">
        <v>114</v>
      </c>
      <c r="D60" s="45">
        <v>0</v>
      </c>
      <c r="E60" s="105"/>
      <c r="F60" s="14"/>
      <c r="G60" s="2"/>
    </row>
    <row r="61" spans="2:10" s="115" customFormat="1">
      <c r="B61" s="2">
        <v>83905</v>
      </c>
      <c r="C61" s="1" t="s">
        <v>183</v>
      </c>
      <c r="D61" s="45">
        <v>344.78</v>
      </c>
      <c r="E61" s="105"/>
      <c r="F61" s="14"/>
      <c r="G61" s="2"/>
    </row>
    <row r="62" spans="2:10">
      <c r="B62" s="2"/>
      <c r="C62" s="1" t="s">
        <v>43</v>
      </c>
      <c r="D62" s="24"/>
      <c r="E62" s="24">
        <v>234502.9</v>
      </c>
      <c r="F62" s="14"/>
      <c r="G62" s="2"/>
      <c r="H62" s="1" t="s">
        <v>43</v>
      </c>
      <c r="I62" s="39"/>
      <c r="J62" s="39"/>
    </row>
    <row r="63" spans="2:10">
      <c r="B63" s="2"/>
      <c r="C63" s="1"/>
      <c r="D63" s="3"/>
      <c r="E63" s="1"/>
      <c r="F63" s="3"/>
      <c r="G63" s="1"/>
      <c r="H63" s="3"/>
      <c r="I63" s="1"/>
      <c r="J63" s="3"/>
    </row>
    <row r="64" spans="2:10">
      <c r="B64" s="2"/>
      <c r="C64" s="200" t="s">
        <v>61</v>
      </c>
      <c r="D64" s="200"/>
      <c r="E64" s="62">
        <f>SUM(E12:E62)</f>
        <v>557782.16</v>
      </c>
      <c r="F64" s="3"/>
      <c r="G64" s="1"/>
      <c r="H64" s="200" t="s">
        <v>62</v>
      </c>
      <c r="I64" s="200"/>
      <c r="J64" s="62">
        <f>SUM(J58:J62)</f>
        <v>557782.16</v>
      </c>
    </row>
    <row r="65" spans="2:10">
      <c r="B65" s="206"/>
      <c r="C65" s="206"/>
      <c r="D65" s="206"/>
      <c r="E65" s="206"/>
      <c r="F65" s="206"/>
      <c r="G65" s="206"/>
      <c r="H65" s="206"/>
    </row>
    <row r="66" spans="2:10">
      <c r="B66" s="99"/>
      <c r="C66" s="99"/>
      <c r="D66" s="99"/>
      <c r="E66" s="99"/>
      <c r="F66" s="99"/>
      <c r="G66" s="99"/>
      <c r="H66" s="99"/>
      <c r="I66" s="96"/>
      <c r="J66" s="95"/>
    </row>
    <row r="67" spans="2:10">
      <c r="B67" s="11"/>
      <c r="C67" s="11"/>
      <c r="D67" s="12"/>
      <c r="E67" s="95"/>
      <c r="G67" s="6"/>
      <c r="I67" s="58"/>
      <c r="J67" s="58"/>
    </row>
    <row r="68" spans="2:10">
      <c r="C68" s="197"/>
      <c r="D68" s="197"/>
      <c r="E68" s="95"/>
      <c r="H68" s="32"/>
      <c r="I68" s="32"/>
      <c r="J68" s="32"/>
    </row>
    <row r="69" spans="2:10">
      <c r="C69" s="194" t="s">
        <v>170</v>
      </c>
      <c r="D69" s="194"/>
      <c r="H69" s="203" t="s">
        <v>171</v>
      </c>
      <c r="I69" s="203"/>
      <c r="J69" s="203"/>
    </row>
    <row r="70" spans="2:10">
      <c r="C70" s="194" t="s">
        <v>97</v>
      </c>
      <c r="D70" s="194"/>
      <c r="H70" s="194" t="s">
        <v>175</v>
      </c>
      <c r="I70" s="194"/>
      <c r="J70" s="194"/>
    </row>
    <row r="73" spans="2:10">
      <c r="C73" t="s">
        <v>78</v>
      </c>
    </row>
    <row r="75" spans="2:10">
      <c r="E75" s="95"/>
    </row>
    <row r="77" spans="2:10">
      <c r="E77" s="58"/>
    </row>
    <row r="78" spans="2:10">
      <c r="E78" s="58"/>
    </row>
  </sheetData>
  <mergeCells count="20">
    <mergeCell ref="B2:J2"/>
    <mergeCell ref="B8:E8"/>
    <mergeCell ref="G8:J8"/>
    <mergeCell ref="C68:D68"/>
    <mergeCell ref="C4:I4"/>
    <mergeCell ref="I9:I10"/>
    <mergeCell ref="H9:H10"/>
    <mergeCell ref="G9:G10"/>
    <mergeCell ref="D9:D10"/>
    <mergeCell ref="C9:C10"/>
    <mergeCell ref="B9:B10"/>
    <mergeCell ref="C64:D64"/>
    <mergeCell ref="B65:H65"/>
    <mergeCell ref="B3:J3"/>
    <mergeCell ref="C69:D69"/>
    <mergeCell ref="C70:D70"/>
    <mergeCell ref="H58:I58"/>
    <mergeCell ref="H64:I64"/>
    <mergeCell ref="H69:J69"/>
    <mergeCell ref="H70:J70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4"/>
  <sheetViews>
    <sheetView topLeftCell="A10" zoomScaleNormal="100" workbookViewId="0">
      <selection activeCell="F23" sqref="F23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15" customFormat="1"/>
    <row r="4" spans="2:5" s="115" customFormat="1"/>
    <row r="5" spans="2:5" s="115" customFormat="1"/>
    <row r="6" spans="2:5" s="115" customFormat="1"/>
    <row r="7" spans="2:5" s="115" customFormat="1"/>
    <row r="8" spans="2:5">
      <c r="B8" s="208" t="s">
        <v>98</v>
      </c>
      <c r="C8" s="208"/>
      <c r="D8" s="208"/>
      <c r="E8" s="208"/>
    </row>
    <row r="9" spans="2:5">
      <c r="B9" s="209" t="s">
        <v>176</v>
      </c>
      <c r="C9" s="209"/>
      <c r="D9" s="209"/>
      <c r="E9" s="209"/>
    </row>
    <row r="10" spans="2:5">
      <c r="B10" s="207" t="s">
        <v>186</v>
      </c>
      <c r="C10" s="207"/>
      <c r="D10" s="207"/>
      <c r="E10" s="207"/>
    </row>
    <row r="11" spans="2:5">
      <c r="B11" s="207" t="s">
        <v>49</v>
      </c>
      <c r="C11" s="207"/>
      <c r="D11" s="207"/>
      <c r="E11" s="207"/>
    </row>
    <row r="12" spans="2:5">
      <c r="B12" s="47"/>
      <c r="C12" s="47"/>
      <c r="D12" s="47"/>
      <c r="E12" s="47"/>
    </row>
    <row r="14" spans="2:5">
      <c r="B14" s="64" t="s">
        <v>50</v>
      </c>
      <c r="C14" s="63" t="s">
        <v>22</v>
      </c>
      <c r="D14" s="86" t="s">
        <v>51</v>
      </c>
      <c r="E14" s="46"/>
    </row>
    <row r="15" spans="2:5">
      <c r="B15" s="15"/>
      <c r="C15" s="16"/>
      <c r="D15" s="16"/>
      <c r="E15" s="17"/>
    </row>
    <row r="16" spans="2:5" ht="17.25">
      <c r="B16" s="19" t="s">
        <v>52</v>
      </c>
      <c r="C16" s="49">
        <f>C18</f>
        <v>26539.21</v>
      </c>
      <c r="D16" s="49">
        <f>D18</f>
        <v>26539.21</v>
      </c>
      <c r="E16" s="17"/>
    </row>
    <row r="17" spans="2:9">
      <c r="B17" s="19"/>
      <c r="C17" s="16"/>
      <c r="D17" s="16"/>
      <c r="E17" s="17"/>
    </row>
    <row r="18" spans="2:9">
      <c r="B18" s="15" t="s">
        <v>53</v>
      </c>
      <c r="C18" s="43">
        <v>26539.21</v>
      </c>
      <c r="D18" s="43">
        <v>26539.21</v>
      </c>
      <c r="E18" s="17"/>
    </row>
    <row r="19" spans="2:9">
      <c r="B19" s="15"/>
      <c r="C19" s="43"/>
      <c r="D19" s="43"/>
      <c r="E19" s="17"/>
    </row>
    <row r="20" spans="2:9">
      <c r="B20" s="15"/>
      <c r="C20" s="43"/>
      <c r="D20" s="43"/>
      <c r="E20" s="17"/>
    </row>
    <row r="21" spans="2:9" ht="17.25">
      <c r="B21" s="19" t="s">
        <v>54</v>
      </c>
      <c r="C21" s="49">
        <f>C23-C25</f>
        <v>208641.25</v>
      </c>
      <c r="D21" s="49">
        <f>D23-D25</f>
        <v>160364.83000000002</v>
      </c>
      <c r="E21" s="17"/>
      <c r="F21" s="108"/>
    </row>
    <row r="22" spans="2:9">
      <c r="B22" s="15"/>
      <c r="C22" s="43"/>
      <c r="D22" s="43"/>
      <c r="E22" s="17"/>
    </row>
    <row r="23" spans="2:9">
      <c r="B23" s="15" t="s">
        <v>55</v>
      </c>
      <c r="C23" s="43">
        <v>558382.52</v>
      </c>
      <c r="D23" s="43">
        <v>466876.71</v>
      </c>
      <c r="E23" s="17"/>
      <c r="G23" s="55"/>
      <c r="I23" s="58"/>
    </row>
    <row r="24" spans="2:9">
      <c r="B24" s="15" t="s">
        <v>56</v>
      </c>
      <c r="C24" s="43"/>
      <c r="D24" s="43"/>
      <c r="E24" s="17"/>
    </row>
    <row r="25" spans="2:9">
      <c r="B25" s="15" t="s">
        <v>57</v>
      </c>
      <c r="C25" s="43">
        <v>349741.27</v>
      </c>
      <c r="D25" s="43">
        <v>306511.88</v>
      </c>
      <c r="E25" s="17"/>
      <c r="G25" s="55"/>
      <c r="I25" s="58"/>
    </row>
    <row r="26" spans="2:9">
      <c r="B26" s="15"/>
      <c r="C26" s="43"/>
      <c r="D26" s="43"/>
      <c r="E26" s="17"/>
      <c r="I26" s="58"/>
    </row>
    <row r="27" spans="2:9">
      <c r="B27" s="15"/>
      <c r="C27" s="43"/>
      <c r="D27" s="43"/>
      <c r="E27" s="17"/>
    </row>
    <row r="28" spans="2:9" ht="17.25">
      <c r="B28" s="19" t="s">
        <v>54</v>
      </c>
      <c r="C28" s="49">
        <f>+C30-C32</f>
        <v>-108.88000000000102</v>
      </c>
      <c r="D28" s="49">
        <f>D30-D32</f>
        <v>87.739999999999782</v>
      </c>
      <c r="E28" s="17"/>
    </row>
    <row r="29" spans="2:9">
      <c r="B29" s="15"/>
      <c r="C29" s="43"/>
      <c r="D29" s="43"/>
      <c r="E29" s="17"/>
    </row>
    <row r="30" spans="2:9">
      <c r="B30" s="15" t="s">
        <v>58</v>
      </c>
      <c r="C30" s="43">
        <v>8351.48</v>
      </c>
      <c r="D30" s="43">
        <v>7867.71</v>
      </c>
      <c r="E30" s="17"/>
    </row>
    <row r="31" spans="2:9">
      <c r="B31" s="15" t="s">
        <v>56</v>
      </c>
      <c r="C31" s="43"/>
      <c r="D31" s="43"/>
      <c r="E31" s="17"/>
    </row>
    <row r="32" spans="2:9">
      <c r="B32" s="15" t="s">
        <v>59</v>
      </c>
      <c r="C32" s="43">
        <v>8460.36</v>
      </c>
      <c r="D32" s="43">
        <v>7779.97</v>
      </c>
      <c r="E32" s="17"/>
    </row>
    <row r="33" spans="2:5">
      <c r="B33" s="34"/>
      <c r="C33" s="50"/>
      <c r="D33" s="50"/>
      <c r="E33" s="51"/>
    </row>
    <row r="34" spans="2:5">
      <c r="B34" s="15"/>
      <c r="C34" s="43"/>
      <c r="D34" s="43"/>
      <c r="E34" s="17"/>
    </row>
    <row r="35" spans="2:5">
      <c r="B35" s="15"/>
      <c r="C35" s="43"/>
      <c r="D35" s="43"/>
      <c r="E35" s="17"/>
    </row>
    <row r="36" spans="2:5">
      <c r="B36" s="64" t="s">
        <v>182</v>
      </c>
      <c r="C36" s="87">
        <f>+C16+C21+C28</f>
        <v>235071.58</v>
      </c>
      <c r="D36" s="87">
        <f>+D16+D21+D28</f>
        <v>186991.78</v>
      </c>
      <c r="E36" s="52"/>
    </row>
    <row r="37" spans="2:5">
      <c r="B37" s="15"/>
      <c r="C37" s="16"/>
      <c r="D37" s="16"/>
      <c r="E37" s="17"/>
    </row>
    <row r="38" spans="2:5">
      <c r="B38" s="15"/>
      <c r="C38" s="16"/>
      <c r="D38" s="16"/>
      <c r="E38" s="17"/>
    </row>
    <row r="39" spans="2:5">
      <c r="B39" s="15"/>
      <c r="C39" s="16"/>
      <c r="D39" s="16"/>
      <c r="E39" s="17"/>
    </row>
    <row r="40" spans="2:5">
      <c r="B40" s="15"/>
      <c r="C40" s="16"/>
      <c r="D40" s="16"/>
      <c r="E40" s="17"/>
    </row>
    <row r="41" spans="2:5">
      <c r="B41" s="15"/>
      <c r="C41" s="16"/>
      <c r="D41" s="16"/>
      <c r="E41" s="18"/>
    </row>
    <row r="42" spans="2:5">
      <c r="B42" s="15" t="s">
        <v>129</v>
      </c>
      <c r="C42" s="53"/>
      <c r="D42" s="53"/>
      <c r="E42" s="15"/>
    </row>
    <row r="43" spans="2:5">
      <c r="B43" s="178" t="s">
        <v>170</v>
      </c>
      <c r="C43" s="210" t="s">
        <v>171</v>
      </c>
      <c r="D43" s="210"/>
      <c r="E43" s="15"/>
    </row>
    <row r="44" spans="2:5">
      <c r="B44" s="179" t="s">
        <v>97</v>
      </c>
      <c r="C44" s="194" t="s">
        <v>175</v>
      </c>
      <c r="D44" s="194"/>
    </row>
  </sheetData>
  <mergeCells count="6">
    <mergeCell ref="C44:D44"/>
    <mergeCell ref="B8:E8"/>
    <mergeCell ref="B9:E9"/>
    <mergeCell ref="B10:E10"/>
    <mergeCell ref="B11:E11"/>
    <mergeCell ref="C43:D43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J38"/>
  <sheetViews>
    <sheetView topLeftCell="A16" zoomScale="124" zoomScaleNormal="124" workbookViewId="0">
      <selection activeCell="H30" sqref="H30"/>
    </sheetView>
  </sheetViews>
  <sheetFormatPr baseColWidth="10" defaultColWidth="11.42578125" defaultRowHeight="15"/>
  <cols>
    <col min="1" max="1" width="1.42578125" customWidth="1"/>
    <col min="2" max="2" width="28.140625" customWidth="1"/>
    <col min="3" max="4" width="10.7109375" customWidth="1"/>
    <col min="5" max="5" width="1.5703125" customWidth="1"/>
    <col min="6" max="6" width="28.140625" customWidth="1"/>
    <col min="7" max="7" width="10.7109375" customWidth="1"/>
    <col min="8" max="8" width="17.85546875" customWidth="1"/>
    <col min="9" max="9" width="12.5703125" bestFit="1" customWidth="1"/>
    <col min="10" max="10" width="12.28515625" bestFit="1" customWidth="1"/>
  </cols>
  <sheetData>
    <row r="2" spans="2:10">
      <c r="B2" s="211"/>
      <c r="C2" s="211"/>
      <c r="D2" s="211"/>
      <c r="E2" s="211"/>
      <c r="F2" s="211"/>
      <c r="G2" s="211"/>
      <c r="H2" s="211"/>
      <c r="I2" s="211"/>
      <c r="J2" s="211"/>
    </row>
    <row r="3" spans="2:10" s="115" customFormat="1">
      <c r="B3" s="190"/>
      <c r="C3" s="190"/>
      <c r="D3" s="190"/>
      <c r="E3" s="190"/>
      <c r="F3" s="190"/>
      <c r="G3" s="190"/>
      <c r="H3" s="190"/>
      <c r="I3" s="190"/>
      <c r="J3" s="190"/>
    </row>
    <row r="4" spans="2:10" s="115" customFormat="1">
      <c r="B4" s="190"/>
      <c r="C4" s="190"/>
      <c r="D4" s="190"/>
      <c r="E4" s="190"/>
      <c r="F4" s="190"/>
      <c r="G4" s="190"/>
      <c r="H4" s="190"/>
      <c r="I4" s="190"/>
      <c r="J4" s="190"/>
    </row>
    <row r="5" spans="2:10">
      <c r="B5" s="212" t="s">
        <v>99</v>
      </c>
      <c r="C5" s="212"/>
      <c r="D5" s="212"/>
      <c r="E5" s="212"/>
      <c r="F5" s="212"/>
      <c r="G5" s="212"/>
      <c r="H5" s="212"/>
      <c r="I5" s="80"/>
      <c r="J5" s="80"/>
    </row>
    <row r="6" spans="2:10">
      <c r="B6" s="214" t="s">
        <v>151</v>
      </c>
      <c r="C6" s="214"/>
      <c r="D6" s="214"/>
      <c r="E6" s="214"/>
      <c r="F6" s="214"/>
      <c r="G6" s="214"/>
      <c r="H6" s="214"/>
    </row>
    <row r="7" spans="2:10">
      <c r="B7" s="194" t="s">
        <v>187</v>
      </c>
      <c r="C7" s="194"/>
      <c r="D7" s="194"/>
      <c r="E7" s="194"/>
      <c r="F7" s="194"/>
      <c r="G7" s="194"/>
      <c r="H7" s="194"/>
    </row>
    <row r="8" spans="2:10">
      <c r="B8" s="194" t="s">
        <v>26</v>
      </c>
      <c r="C8" s="194"/>
      <c r="D8" s="194"/>
      <c r="E8" s="194"/>
      <c r="F8" s="194"/>
      <c r="G8" s="194"/>
      <c r="H8" s="194"/>
    </row>
    <row r="10" spans="2:10">
      <c r="B10" s="64" t="s">
        <v>20</v>
      </c>
      <c r="C10" s="63" t="s">
        <v>22</v>
      </c>
      <c r="D10" s="63" t="s">
        <v>51</v>
      </c>
      <c r="E10" s="15"/>
      <c r="F10" s="64" t="s">
        <v>21</v>
      </c>
      <c r="G10" s="63" t="s">
        <v>22</v>
      </c>
      <c r="H10" s="63" t="s">
        <v>51</v>
      </c>
    </row>
    <row r="11" spans="2:10">
      <c r="B11" s="15"/>
      <c r="C11" s="16"/>
      <c r="D11" s="16"/>
      <c r="E11" s="15"/>
      <c r="F11" s="15"/>
      <c r="G11" s="20"/>
      <c r="H11" s="20"/>
    </row>
    <row r="12" spans="2:10">
      <c r="B12" s="79" t="s">
        <v>23</v>
      </c>
      <c r="C12" s="70">
        <f>SUM(C14:C19)</f>
        <v>558382.52</v>
      </c>
      <c r="D12" s="70">
        <f>+D14+D15+D16+D17+D18</f>
        <v>466876.71</v>
      </c>
      <c r="E12" s="15"/>
      <c r="F12" s="79" t="s">
        <v>23</v>
      </c>
      <c r="G12" s="70">
        <f>SUM(G14:G18)</f>
        <v>349741.27</v>
      </c>
      <c r="H12" s="70">
        <f>SUM(H13:H18)</f>
        <v>306511.88</v>
      </c>
    </row>
    <row r="13" spans="2:10">
      <c r="B13" s="40"/>
      <c r="C13" s="29"/>
      <c r="D13" s="29"/>
      <c r="E13" s="15"/>
      <c r="F13" s="15"/>
      <c r="G13" s="28"/>
      <c r="H13" s="28"/>
    </row>
    <row r="14" spans="2:10">
      <c r="B14" s="40" t="s">
        <v>120</v>
      </c>
      <c r="C14" s="29">
        <v>267414</v>
      </c>
      <c r="D14" s="29">
        <v>222129</v>
      </c>
      <c r="E14" s="15"/>
      <c r="F14" s="15" t="s">
        <v>24</v>
      </c>
      <c r="G14" s="28">
        <v>166599.63</v>
      </c>
      <c r="H14" s="28">
        <v>148372.73000000001</v>
      </c>
      <c r="I14" s="55"/>
      <c r="J14" s="55"/>
    </row>
    <row r="15" spans="2:10">
      <c r="B15" s="40" t="s">
        <v>121</v>
      </c>
      <c r="C15" s="29">
        <v>148851.17000000001</v>
      </c>
      <c r="D15" s="29">
        <v>127591.74</v>
      </c>
      <c r="E15" s="15"/>
      <c r="F15" s="15" t="s">
        <v>45</v>
      </c>
      <c r="G15" s="28">
        <v>154852.94</v>
      </c>
      <c r="H15" s="28">
        <v>129850.45</v>
      </c>
      <c r="I15" s="55"/>
      <c r="J15" s="55"/>
    </row>
    <row r="16" spans="2:10">
      <c r="B16" s="40" t="s">
        <v>146</v>
      </c>
      <c r="C16" s="29">
        <v>344.76</v>
      </c>
      <c r="D16" s="29">
        <v>344.76</v>
      </c>
      <c r="E16" s="15"/>
      <c r="F16" s="15" t="s">
        <v>70</v>
      </c>
      <c r="G16" s="28">
        <v>0</v>
      </c>
      <c r="H16" s="28">
        <v>0</v>
      </c>
      <c r="I16" s="55"/>
      <c r="J16" s="55"/>
    </row>
    <row r="17" spans="2:10">
      <c r="B17" s="40" t="s">
        <v>122</v>
      </c>
      <c r="C17" s="29">
        <v>141277.01</v>
      </c>
      <c r="D17" s="29">
        <v>116315.63</v>
      </c>
      <c r="E17" s="15"/>
      <c r="F17" s="15" t="s">
        <v>40</v>
      </c>
      <c r="G17" s="28">
        <v>3107</v>
      </c>
      <c r="H17" s="28">
        <v>3107</v>
      </c>
      <c r="I17" s="55"/>
      <c r="J17" s="55"/>
    </row>
    <row r="18" spans="2:10">
      <c r="B18" s="40" t="s">
        <v>123</v>
      </c>
      <c r="C18" s="28">
        <v>495.58</v>
      </c>
      <c r="D18" s="28">
        <v>495.58</v>
      </c>
      <c r="E18" s="15"/>
      <c r="F18" s="15" t="s">
        <v>46</v>
      </c>
      <c r="G18" s="30">
        <v>25181.7</v>
      </c>
      <c r="H18" s="30">
        <v>25181.7</v>
      </c>
    </row>
    <row r="19" spans="2:10">
      <c r="B19" s="15"/>
      <c r="C19" s="28"/>
      <c r="D19" s="28"/>
      <c r="E19" s="15"/>
      <c r="G19" s="28"/>
      <c r="H19" s="28"/>
    </row>
    <row r="20" spans="2:10">
      <c r="B20" s="15"/>
      <c r="C20" s="28"/>
      <c r="D20" s="28"/>
      <c r="E20" s="15"/>
      <c r="F20" s="15"/>
      <c r="G20" s="28"/>
      <c r="H20" s="28"/>
    </row>
    <row r="21" spans="2:10">
      <c r="B21" s="79" t="s">
        <v>25</v>
      </c>
      <c r="C21" s="70">
        <f>+C24++C25+C26+C27</f>
        <v>8351.48</v>
      </c>
      <c r="D21" s="70">
        <f>SUM(D23:D27)</f>
        <v>7867.71</v>
      </c>
      <c r="E21" s="19"/>
      <c r="F21" s="79" t="s">
        <v>25</v>
      </c>
      <c r="G21" s="70">
        <f>SUM(G22:G26)</f>
        <v>8460.3599999999988</v>
      </c>
      <c r="H21" s="70">
        <f>+H23+H24+H25</f>
        <v>7779.9699999999993</v>
      </c>
    </row>
    <row r="22" spans="2:10">
      <c r="B22" s="15"/>
      <c r="C22" s="28"/>
      <c r="D22" s="28"/>
      <c r="E22" s="15"/>
      <c r="F22" s="15"/>
      <c r="G22" s="28"/>
      <c r="H22" s="28"/>
    </row>
    <row r="23" spans="2:10">
      <c r="B23" s="15" t="s">
        <v>16</v>
      </c>
      <c r="C23" s="29">
        <v>0</v>
      </c>
      <c r="D23" s="29">
        <v>0</v>
      </c>
      <c r="E23" s="15"/>
      <c r="F23" s="15" t="s">
        <v>126</v>
      </c>
      <c r="G23" s="29">
        <v>102.48</v>
      </c>
      <c r="H23" s="29">
        <v>102.48</v>
      </c>
    </row>
    <row r="24" spans="2:10">
      <c r="B24" s="15" t="s">
        <v>41</v>
      </c>
      <c r="C24" s="29">
        <v>211.73</v>
      </c>
      <c r="D24" s="29">
        <v>144.75</v>
      </c>
      <c r="E24" s="15"/>
      <c r="F24" s="15" t="s">
        <v>105</v>
      </c>
      <c r="G24" s="29">
        <v>7301.66</v>
      </c>
      <c r="H24" s="29">
        <v>6766.34</v>
      </c>
    </row>
    <row r="25" spans="2:10">
      <c r="B25" s="15" t="s">
        <v>124</v>
      </c>
      <c r="C25" s="28">
        <v>7199.86</v>
      </c>
      <c r="D25" s="28">
        <v>6811.54</v>
      </c>
      <c r="E25" s="15"/>
      <c r="F25" s="15" t="s">
        <v>125</v>
      </c>
      <c r="G25" s="29">
        <v>1056.22</v>
      </c>
      <c r="H25" s="29">
        <v>911.15</v>
      </c>
    </row>
    <row r="26" spans="2:10">
      <c r="B26" s="15" t="s">
        <v>125</v>
      </c>
      <c r="C26" s="28">
        <v>939.89</v>
      </c>
      <c r="D26" s="28">
        <v>911.42</v>
      </c>
      <c r="E26" s="15"/>
      <c r="F26" s="15" t="s">
        <v>153</v>
      </c>
      <c r="G26" s="28"/>
      <c r="H26" s="28">
        <v>0</v>
      </c>
    </row>
    <row r="27" spans="2:10">
      <c r="B27" s="15" t="s">
        <v>153</v>
      </c>
      <c r="C27" s="28">
        <v>0</v>
      </c>
      <c r="D27" s="28">
        <v>0</v>
      </c>
      <c r="E27" s="15"/>
      <c r="F27" s="15"/>
      <c r="G27" s="28"/>
      <c r="H27" s="28"/>
    </row>
    <row r="28" spans="2:10">
      <c r="B28" s="23" t="s">
        <v>47</v>
      </c>
      <c r="C28" s="100"/>
      <c r="D28" s="100">
        <v>0</v>
      </c>
      <c r="E28" s="23"/>
      <c r="F28" s="23" t="s">
        <v>73</v>
      </c>
      <c r="G28" s="100"/>
      <c r="H28" s="48"/>
    </row>
    <row r="29" spans="2:10">
      <c r="B29" s="23" t="s">
        <v>48</v>
      </c>
      <c r="C29" s="48"/>
      <c r="D29" s="48"/>
      <c r="E29" s="23"/>
      <c r="F29" s="23" t="s">
        <v>48</v>
      </c>
      <c r="G29" s="101">
        <v>208532.37</v>
      </c>
      <c r="H29" s="101">
        <v>160452.57</v>
      </c>
    </row>
    <row r="30" spans="2:10">
      <c r="B30" s="15"/>
      <c r="C30" s="16"/>
      <c r="D30" s="16"/>
      <c r="E30" s="15"/>
      <c r="F30" s="15"/>
      <c r="G30" s="20"/>
      <c r="H30" s="20"/>
    </row>
    <row r="31" spans="2:10">
      <c r="B31" s="64" t="s">
        <v>27</v>
      </c>
      <c r="C31" s="177">
        <f>C12+C28+C21</f>
        <v>566734</v>
      </c>
      <c r="D31" s="65">
        <f>+D12+D21+D28</f>
        <v>474744.42000000004</v>
      </c>
      <c r="E31" s="15"/>
      <c r="F31" s="64" t="s">
        <v>28</v>
      </c>
      <c r="G31" s="65">
        <f>+G12+G21+G29</f>
        <v>566734</v>
      </c>
      <c r="H31" s="177">
        <f>+H29+H21+H12+H26</f>
        <v>474744.42000000004</v>
      </c>
    </row>
    <row r="32" spans="2:10">
      <c r="B32" s="15"/>
      <c r="C32" s="15"/>
      <c r="D32" s="15"/>
      <c r="E32" s="15"/>
      <c r="F32" s="15"/>
      <c r="G32" s="15"/>
      <c r="H32" s="15"/>
    </row>
    <row r="33" spans="2:8">
      <c r="B33" s="15"/>
      <c r="C33" s="15"/>
      <c r="D33" s="15"/>
      <c r="E33" s="15"/>
      <c r="F33" s="15"/>
      <c r="G33" s="15"/>
      <c r="H33" s="94"/>
    </row>
    <row r="34" spans="2:8">
      <c r="B34" s="15"/>
      <c r="C34" s="43"/>
      <c r="D34" s="43"/>
      <c r="E34" s="15"/>
      <c r="F34" s="15"/>
      <c r="G34" s="94"/>
      <c r="H34" s="43"/>
    </row>
    <row r="35" spans="2:8">
      <c r="B35" s="15"/>
      <c r="C35" s="43"/>
      <c r="D35" s="43"/>
      <c r="E35" s="15"/>
      <c r="F35" s="15"/>
      <c r="G35" s="103"/>
      <c r="H35" s="43"/>
    </row>
    <row r="36" spans="2:8">
      <c r="B36" s="15" t="s">
        <v>129</v>
      </c>
      <c r="F36" s="15" t="s">
        <v>129</v>
      </c>
    </row>
    <row r="37" spans="2:8">
      <c r="B37" s="213" t="s">
        <v>170</v>
      </c>
      <c r="C37" s="213"/>
      <c r="D37" s="57"/>
      <c r="F37" s="213" t="s">
        <v>172</v>
      </c>
      <c r="G37" s="213"/>
      <c r="H37" s="213"/>
    </row>
    <row r="38" spans="2:8">
      <c r="B38" s="213" t="s">
        <v>97</v>
      </c>
      <c r="C38" s="213"/>
      <c r="D38" s="57"/>
      <c r="F38" s="213" t="s">
        <v>175</v>
      </c>
      <c r="G38" s="213"/>
      <c r="H38" s="213"/>
    </row>
  </sheetData>
  <mergeCells count="9">
    <mergeCell ref="B2:J2"/>
    <mergeCell ref="B5:H5"/>
    <mergeCell ref="B37:C37"/>
    <mergeCell ref="B38:C38"/>
    <mergeCell ref="F37:H37"/>
    <mergeCell ref="F38:H38"/>
    <mergeCell ref="B6:H6"/>
    <mergeCell ref="B7:H7"/>
    <mergeCell ref="B8:H8"/>
  </mergeCells>
  <pageMargins left="0.31496062992125984" right="0.19685039370078741" top="0.74803149606299213" bottom="0.74803149606299213" header="0.31496062992125984" footer="0.31496062992125984"/>
  <pageSetup scale="89" orientation="portrait" r:id="rId1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40"/>
  <sheetViews>
    <sheetView zoomScaleNormal="100" workbookViewId="0">
      <selection activeCell="F40" sqref="F40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15"/>
      <c r="L2" s="115"/>
    </row>
    <row r="3" spans="1:12">
      <c r="A3" s="218" t="s">
        <v>99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</row>
    <row r="4" spans="1:12" ht="15.75">
      <c r="A4" s="224" t="s">
        <v>179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5" spans="1:12">
      <c r="A5" s="116"/>
      <c r="B5" s="194"/>
      <c r="C5" s="194"/>
      <c r="D5" s="194"/>
      <c r="E5" s="194"/>
      <c r="F5" s="194"/>
      <c r="G5" s="194"/>
      <c r="H5" s="194"/>
      <c r="I5" s="194"/>
      <c r="J5" s="194"/>
      <c r="K5" s="115"/>
      <c r="L5" s="115"/>
    </row>
    <row r="6" spans="1:12" s="115" customFormat="1">
      <c r="A6" s="189"/>
      <c r="B6" s="188"/>
      <c r="C6" s="188"/>
      <c r="D6" s="188"/>
      <c r="E6" s="188"/>
      <c r="F6" s="188"/>
      <c r="G6" s="188"/>
      <c r="H6" s="188"/>
      <c r="I6" s="188"/>
      <c r="J6" s="188"/>
    </row>
    <row r="7" spans="1:12">
      <c r="A7" s="116"/>
      <c r="B7" s="198"/>
      <c r="C7" s="198"/>
      <c r="D7" s="198"/>
      <c r="E7" s="198"/>
      <c r="F7" s="198"/>
      <c r="G7" s="198"/>
      <c r="H7" s="198"/>
      <c r="I7" s="198"/>
      <c r="J7" s="198"/>
      <c r="K7" s="115"/>
      <c r="L7" s="115"/>
    </row>
    <row r="8" spans="1:12" ht="17.25" thickBot="1">
      <c r="A8" s="121" t="s">
        <v>188</v>
      </c>
      <c r="B8" s="121"/>
      <c r="C8" s="121"/>
      <c r="D8" s="121"/>
      <c r="E8" s="121"/>
      <c r="F8" s="121"/>
      <c r="G8" s="121"/>
      <c r="H8" s="121"/>
      <c r="I8" s="121"/>
      <c r="J8" s="121"/>
      <c r="K8" s="115"/>
      <c r="L8" s="115"/>
    </row>
    <row r="9" spans="1:12" ht="16.5" thickBot="1">
      <c r="A9" s="219" t="s">
        <v>88</v>
      </c>
      <c r="B9" s="219" t="s">
        <v>0</v>
      </c>
      <c r="C9" s="221" t="s">
        <v>163</v>
      </c>
      <c r="D9" s="222"/>
      <c r="E9" s="222"/>
      <c r="F9" s="222"/>
      <c r="G9" s="222"/>
      <c r="H9" s="222"/>
      <c r="I9" s="223"/>
      <c r="J9" s="225" t="s">
        <v>164</v>
      </c>
      <c r="K9" s="227"/>
      <c r="L9" s="226"/>
    </row>
    <row r="10" spans="1:12" ht="16.5" thickBot="1">
      <c r="A10" s="228"/>
      <c r="B10" s="228"/>
      <c r="C10" s="172"/>
      <c r="D10" s="216" t="s">
        <v>156</v>
      </c>
      <c r="E10" s="216"/>
      <c r="F10" s="217"/>
      <c r="G10" s="215" t="s">
        <v>157</v>
      </c>
      <c r="H10" s="216"/>
      <c r="I10" s="217"/>
      <c r="J10" s="215" t="s">
        <v>165</v>
      </c>
      <c r="K10" s="216"/>
      <c r="L10" s="217"/>
    </row>
    <row r="11" spans="1:12">
      <c r="A11" s="228"/>
      <c r="B11" s="228"/>
      <c r="C11" s="225" t="s">
        <v>154</v>
      </c>
      <c r="D11" s="226"/>
      <c r="E11" s="219" t="s">
        <v>155</v>
      </c>
      <c r="F11" s="219" t="s">
        <v>166</v>
      </c>
      <c r="G11" s="219" t="s">
        <v>154</v>
      </c>
      <c r="H11" s="219" t="s">
        <v>155</v>
      </c>
      <c r="I11" s="219" t="s">
        <v>166</v>
      </c>
      <c r="J11" s="219" t="s">
        <v>154</v>
      </c>
      <c r="K11" s="219" t="s">
        <v>155</v>
      </c>
      <c r="L11" s="219" t="s">
        <v>166</v>
      </c>
    </row>
    <row r="12" spans="1:12" ht="15.75" thickBot="1">
      <c r="A12" s="229"/>
      <c r="B12" s="229"/>
      <c r="C12" s="215"/>
      <c r="D12" s="217"/>
      <c r="E12" s="220"/>
      <c r="F12" s="220"/>
      <c r="G12" s="220"/>
      <c r="H12" s="220"/>
      <c r="I12" s="220"/>
      <c r="J12" s="220"/>
      <c r="K12" s="220"/>
      <c r="L12" s="220"/>
    </row>
    <row r="13" spans="1:12" ht="15.75">
      <c r="A13" s="150">
        <v>51</v>
      </c>
      <c r="B13" s="154" t="s">
        <v>7</v>
      </c>
      <c r="C13" s="168" t="s">
        <v>158</v>
      </c>
      <c r="D13" s="169">
        <v>148090.89000000001</v>
      </c>
      <c r="E13" s="169">
        <v>129183.62</v>
      </c>
      <c r="F13" s="142">
        <f t="shared" ref="F13:F18" si="0">+D13-E13</f>
        <v>18907.270000000019</v>
      </c>
      <c r="G13" s="171">
        <v>41112</v>
      </c>
      <c r="H13" s="169">
        <v>40759.199999999997</v>
      </c>
      <c r="I13" s="142">
        <f t="shared" ref="I13:I18" si="1">+G13-H13</f>
        <v>352.80000000000291</v>
      </c>
      <c r="J13" s="163">
        <f t="shared" ref="J13:L18" si="2">D13+G13</f>
        <v>189202.89</v>
      </c>
      <c r="K13" s="133">
        <f t="shared" si="2"/>
        <v>169942.82</v>
      </c>
      <c r="L13" s="170">
        <f t="shared" si="2"/>
        <v>19260.070000000022</v>
      </c>
    </row>
    <row r="14" spans="1:12" ht="15.75">
      <c r="A14" s="151">
        <v>511</v>
      </c>
      <c r="B14" s="149" t="s">
        <v>130</v>
      </c>
      <c r="C14" s="160"/>
      <c r="D14" s="135">
        <v>128758.48</v>
      </c>
      <c r="E14" s="135">
        <v>111720.8</v>
      </c>
      <c r="F14" s="142">
        <f t="shared" si="0"/>
        <v>17037.679999999993</v>
      </c>
      <c r="G14" s="164">
        <v>41112</v>
      </c>
      <c r="H14" s="136">
        <v>40759.199999999997</v>
      </c>
      <c r="I14" s="142">
        <f t="shared" si="1"/>
        <v>352.80000000000291</v>
      </c>
      <c r="J14" s="191">
        <f t="shared" si="2"/>
        <v>169870.47999999998</v>
      </c>
      <c r="K14" s="192">
        <f t="shared" si="2"/>
        <v>152480</v>
      </c>
      <c r="L14" s="193">
        <f t="shared" si="2"/>
        <v>17390.479999999996</v>
      </c>
    </row>
    <row r="15" spans="1:12" ht="15.75">
      <c r="A15" s="151">
        <v>512</v>
      </c>
      <c r="B15" s="149" t="s">
        <v>131</v>
      </c>
      <c r="C15" s="160"/>
      <c r="D15" s="135">
        <v>0</v>
      </c>
      <c r="E15" s="135">
        <v>0</v>
      </c>
      <c r="F15" s="142">
        <f t="shared" si="0"/>
        <v>0</v>
      </c>
      <c r="G15" s="164">
        <v>0</v>
      </c>
      <c r="H15" s="135">
        <v>0</v>
      </c>
      <c r="I15" s="142">
        <f t="shared" si="1"/>
        <v>0</v>
      </c>
      <c r="J15" s="191">
        <f t="shared" si="2"/>
        <v>0</v>
      </c>
      <c r="K15" s="192">
        <f t="shared" si="2"/>
        <v>0</v>
      </c>
      <c r="L15" s="193">
        <f t="shared" si="2"/>
        <v>0</v>
      </c>
    </row>
    <row r="16" spans="1:12" ht="15.75">
      <c r="A16" s="151">
        <v>514</v>
      </c>
      <c r="B16" s="149" t="s">
        <v>132</v>
      </c>
      <c r="C16" s="160"/>
      <c r="D16" s="135">
        <v>9835.35</v>
      </c>
      <c r="E16" s="135">
        <v>8863.7199999999993</v>
      </c>
      <c r="F16" s="142">
        <f t="shared" si="0"/>
        <v>971.63000000000102</v>
      </c>
      <c r="G16" s="164">
        <v>0</v>
      </c>
      <c r="H16" s="135">
        <v>0</v>
      </c>
      <c r="I16" s="142">
        <f t="shared" si="1"/>
        <v>0</v>
      </c>
      <c r="J16" s="191">
        <f t="shared" si="2"/>
        <v>9835.35</v>
      </c>
      <c r="K16" s="192">
        <f t="shared" si="2"/>
        <v>8863.7199999999993</v>
      </c>
      <c r="L16" s="193">
        <f t="shared" si="2"/>
        <v>971.63000000000102</v>
      </c>
    </row>
    <row r="17" spans="1:12" ht="15.75">
      <c r="A17" s="151">
        <v>515</v>
      </c>
      <c r="B17" s="149" t="s">
        <v>133</v>
      </c>
      <c r="C17" s="160"/>
      <c r="D17" s="135">
        <v>9497.06</v>
      </c>
      <c r="E17" s="135">
        <v>8559.1</v>
      </c>
      <c r="F17" s="142">
        <f t="shared" si="0"/>
        <v>937.95999999999913</v>
      </c>
      <c r="G17" s="164">
        <v>0</v>
      </c>
      <c r="H17" s="135">
        <v>0</v>
      </c>
      <c r="I17" s="142">
        <f t="shared" si="1"/>
        <v>0</v>
      </c>
      <c r="J17" s="191">
        <f t="shared" si="2"/>
        <v>9497.06</v>
      </c>
      <c r="K17" s="192">
        <f t="shared" si="2"/>
        <v>8559.1</v>
      </c>
      <c r="L17" s="193">
        <f t="shared" si="2"/>
        <v>937.95999999999913</v>
      </c>
    </row>
    <row r="18" spans="1:12" ht="15.75">
      <c r="A18" s="151">
        <v>519</v>
      </c>
      <c r="B18" s="149" t="s">
        <v>111</v>
      </c>
      <c r="C18" s="160"/>
      <c r="D18" s="135">
        <v>0</v>
      </c>
      <c r="E18" s="135">
        <v>0</v>
      </c>
      <c r="F18" s="142">
        <f t="shared" si="0"/>
        <v>0</v>
      </c>
      <c r="G18" s="164">
        <v>0</v>
      </c>
      <c r="H18" s="135">
        <v>0</v>
      </c>
      <c r="I18" s="142">
        <f t="shared" si="1"/>
        <v>0</v>
      </c>
      <c r="J18" s="191">
        <f t="shared" si="2"/>
        <v>0</v>
      </c>
      <c r="K18" s="192">
        <f t="shared" si="2"/>
        <v>0</v>
      </c>
      <c r="L18" s="193">
        <f t="shared" si="2"/>
        <v>0</v>
      </c>
    </row>
    <row r="19" spans="1:12" ht="15.75">
      <c r="A19" s="151"/>
      <c r="B19" s="149"/>
      <c r="C19" s="160"/>
      <c r="D19" s="134"/>
      <c r="E19" s="134"/>
      <c r="F19" s="143"/>
      <c r="G19" s="160"/>
      <c r="H19" s="134"/>
      <c r="I19" s="143"/>
      <c r="J19" s="164"/>
      <c r="K19" s="134"/>
      <c r="L19" s="143"/>
    </row>
    <row r="20" spans="1:12" ht="15.75">
      <c r="A20" s="150">
        <v>54</v>
      </c>
      <c r="B20" s="154" t="s">
        <v>44</v>
      </c>
      <c r="C20" s="159" t="s">
        <v>159</v>
      </c>
      <c r="D20" s="133">
        <v>19732.93</v>
      </c>
      <c r="E20" s="133">
        <v>12549.95</v>
      </c>
      <c r="F20" s="142">
        <f>+D20-E20</f>
        <v>7182.98</v>
      </c>
      <c r="G20" s="163">
        <v>149213.26</v>
      </c>
      <c r="H20" s="133">
        <v>142826.57999999999</v>
      </c>
      <c r="I20" s="142">
        <f>G20-H20</f>
        <v>6386.6800000000221</v>
      </c>
      <c r="J20" s="163">
        <f>D20+G20</f>
        <v>168946.19</v>
      </c>
      <c r="K20" s="133">
        <f>E20+H20</f>
        <v>155376.53</v>
      </c>
      <c r="L20" s="140">
        <f>F20+I20</f>
        <v>13569.660000000022</v>
      </c>
    </row>
    <row r="21" spans="1:12" ht="15.75">
      <c r="A21" s="151">
        <v>541</v>
      </c>
      <c r="B21" s="149" t="s">
        <v>134</v>
      </c>
      <c r="C21" s="160"/>
      <c r="D21" s="135">
        <v>0</v>
      </c>
      <c r="E21" s="135">
        <v>0</v>
      </c>
      <c r="F21" s="142">
        <f>+D21-E21</f>
        <v>0</v>
      </c>
      <c r="G21" s="164">
        <v>30409.18</v>
      </c>
      <c r="H21" s="135">
        <v>29860.28</v>
      </c>
      <c r="I21" s="142">
        <f>+G21-H21</f>
        <v>548.90000000000146</v>
      </c>
      <c r="J21" s="164">
        <f t="shared" ref="J21:K25" si="3">D21+G21</f>
        <v>30409.18</v>
      </c>
      <c r="K21" s="135">
        <f t="shared" si="3"/>
        <v>29860.28</v>
      </c>
      <c r="L21" s="142">
        <f>+J21-K21</f>
        <v>548.90000000000146</v>
      </c>
    </row>
    <row r="22" spans="1:12" ht="15.75">
      <c r="A22" s="151">
        <v>542</v>
      </c>
      <c r="B22" s="149" t="s">
        <v>72</v>
      </c>
      <c r="C22" s="160"/>
      <c r="D22" s="135">
        <v>0</v>
      </c>
      <c r="E22" s="135">
        <v>0</v>
      </c>
      <c r="F22" s="142">
        <f>+D22-E22</f>
        <v>0</v>
      </c>
      <c r="G22" s="164">
        <v>8052.25</v>
      </c>
      <c r="H22" s="135">
        <v>8051.38</v>
      </c>
      <c r="I22" s="142">
        <f>G22-H22</f>
        <v>0.86999999999989086</v>
      </c>
      <c r="J22" s="164">
        <f t="shared" si="3"/>
        <v>8052.25</v>
      </c>
      <c r="K22" s="135">
        <f t="shared" si="3"/>
        <v>8051.38</v>
      </c>
      <c r="L22" s="142">
        <f>+J22-K22</f>
        <v>0.86999999999989086</v>
      </c>
    </row>
    <row r="23" spans="1:12" ht="15.75">
      <c r="A23" s="151">
        <v>543</v>
      </c>
      <c r="B23" s="155" t="s">
        <v>135</v>
      </c>
      <c r="C23" s="141"/>
      <c r="D23" s="137">
        <v>15520.13</v>
      </c>
      <c r="E23" s="137">
        <v>9296.25</v>
      </c>
      <c r="F23" s="142">
        <f>+D23-E23</f>
        <v>6223.8799999999992</v>
      </c>
      <c r="G23" s="165">
        <v>87080.86</v>
      </c>
      <c r="H23" s="137">
        <v>82587.399999999994</v>
      </c>
      <c r="I23" s="142">
        <f>+G23-H23</f>
        <v>4493.4600000000064</v>
      </c>
      <c r="J23" s="164">
        <f t="shared" si="3"/>
        <v>102600.99</v>
      </c>
      <c r="K23" s="135">
        <f t="shared" si="3"/>
        <v>91883.65</v>
      </c>
      <c r="L23" s="142">
        <f>+J23-K23</f>
        <v>10717.340000000011</v>
      </c>
    </row>
    <row r="24" spans="1:12" ht="15.75">
      <c r="A24" s="151">
        <v>544</v>
      </c>
      <c r="B24" s="149" t="s">
        <v>60</v>
      </c>
      <c r="C24" s="160"/>
      <c r="D24" s="135"/>
      <c r="E24" s="135"/>
      <c r="F24" s="142"/>
      <c r="G24" s="164">
        <v>496.85</v>
      </c>
      <c r="H24" s="135">
        <v>194.35</v>
      </c>
      <c r="I24" s="142">
        <f>+G24-H24</f>
        <v>302.5</v>
      </c>
      <c r="J24" s="164">
        <f t="shared" si="3"/>
        <v>496.85</v>
      </c>
      <c r="K24" s="135">
        <f t="shared" si="3"/>
        <v>194.35</v>
      </c>
      <c r="L24" s="142">
        <f>+J24-K24</f>
        <v>302.5</v>
      </c>
    </row>
    <row r="25" spans="1:12" ht="15.75">
      <c r="A25" s="151">
        <v>545</v>
      </c>
      <c r="B25" s="149" t="s">
        <v>137</v>
      </c>
      <c r="C25" s="160"/>
      <c r="D25" s="135"/>
      <c r="E25" s="135"/>
      <c r="F25" s="142"/>
      <c r="G25" s="164">
        <v>23174.12</v>
      </c>
      <c r="H25" s="135">
        <v>22133.17</v>
      </c>
      <c r="I25" s="142">
        <f>+G25-H25</f>
        <v>1040.9500000000007</v>
      </c>
      <c r="J25" s="164">
        <f t="shared" si="3"/>
        <v>23174.12</v>
      </c>
      <c r="K25" s="135">
        <f t="shared" si="3"/>
        <v>22133.17</v>
      </c>
      <c r="L25" s="142">
        <f>+J25-K25</f>
        <v>1040.9500000000007</v>
      </c>
    </row>
    <row r="26" spans="1:12" ht="15.75">
      <c r="A26" s="152"/>
      <c r="B26" s="156"/>
      <c r="C26" s="144"/>
      <c r="D26" s="138"/>
      <c r="E26" s="138"/>
      <c r="F26" s="145"/>
      <c r="G26" s="166"/>
      <c r="H26" s="138"/>
      <c r="I26" s="145"/>
      <c r="J26" s="166"/>
      <c r="K26" s="138"/>
      <c r="L26" s="145"/>
    </row>
    <row r="27" spans="1:12" ht="15.75">
      <c r="A27" s="150">
        <v>55</v>
      </c>
      <c r="B27" s="154" t="s">
        <v>18</v>
      </c>
      <c r="C27" s="161"/>
      <c r="D27" s="132"/>
      <c r="E27" s="132"/>
      <c r="F27" s="146"/>
      <c r="G27" s="161"/>
      <c r="H27" s="132"/>
      <c r="I27" s="146"/>
      <c r="J27" s="161"/>
      <c r="K27" s="132"/>
      <c r="L27" s="146"/>
    </row>
    <row r="28" spans="1:12" ht="15.75">
      <c r="A28" s="150"/>
      <c r="B28" s="154"/>
      <c r="C28" s="159" t="s">
        <v>160</v>
      </c>
      <c r="D28" s="133">
        <v>63.92</v>
      </c>
      <c r="E28" s="133">
        <v>0</v>
      </c>
      <c r="F28" s="133">
        <v>63.92</v>
      </c>
      <c r="G28" s="163">
        <f>SUM(G29:G30)</f>
        <v>0</v>
      </c>
      <c r="H28" s="133">
        <f>SUM(H29:H30)</f>
        <v>0</v>
      </c>
      <c r="I28" s="140">
        <v>0</v>
      </c>
      <c r="J28" s="163">
        <f>SUM(J29:J30)</f>
        <v>63.92</v>
      </c>
      <c r="K28" s="133">
        <f>SUM(K29:K30)</f>
        <v>0</v>
      </c>
      <c r="L28" s="140">
        <f>SUM(L29:L30)</f>
        <v>63.92</v>
      </c>
    </row>
    <row r="29" spans="1:12" ht="15.75">
      <c r="A29" s="151">
        <v>556</v>
      </c>
      <c r="B29" s="149" t="s">
        <v>136</v>
      </c>
      <c r="C29" s="160"/>
      <c r="D29" s="135">
        <v>63.92</v>
      </c>
      <c r="E29" s="135">
        <v>0</v>
      </c>
      <c r="F29" s="142">
        <f>+D29-E29</f>
        <v>63.92</v>
      </c>
      <c r="G29" s="164">
        <v>0</v>
      </c>
      <c r="H29" s="136">
        <v>0</v>
      </c>
      <c r="I29" s="142">
        <f>+G29-H29</f>
        <v>0</v>
      </c>
      <c r="J29" s="164">
        <f>+D29+G29</f>
        <v>63.92</v>
      </c>
      <c r="K29" s="135">
        <f>+E29+H29</f>
        <v>0</v>
      </c>
      <c r="L29" s="142">
        <f>+J29-K29</f>
        <v>63.92</v>
      </c>
    </row>
    <row r="30" spans="1:12" ht="15.75">
      <c r="A30" s="153"/>
      <c r="B30" s="157"/>
      <c r="C30" s="147"/>
      <c r="D30" s="139"/>
      <c r="E30" s="139"/>
      <c r="F30" s="148"/>
      <c r="G30" s="167"/>
      <c r="H30" s="139"/>
      <c r="I30" s="142">
        <f>+G30-H30</f>
        <v>0</v>
      </c>
      <c r="J30" s="167">
        <v>0</v>
      </c>
      <c r="K30" s="135">
        <f>+E30+H30</f>
        <v>0</v>
      </c>
      <c r="L30" s="148">
        <v>0</v>
      </c>
    </row>
    <row r="31" spans="1:12" ht="15.75">
      <c r="A31" s="150">
        <v>61</v>
      </c>
      <c r="B31" s="154" t="s">
        <v>19</v>
      </c>
      <c r="C31" s="159" t="s">
        <v>161</v>
      </c>
      <c r="D31" s="133">
        <v>0</v>
      </c>
      <c r="E31" s="133">
        <v>0</v>
      </c>
      <c r="F31" s="140">
        <v>0</v>
      </c>
      <c r="G31" s="163">
        <v>3720</v>
      </c>
      <c r="H31" s="133">
        <v>3107</v>
      </c>
      <c r="I31" s="140">
        <f>+G31-H31</f>
        <v>613</v>
      </c>
      <c r="J31" s="163">
        <f>SUM(J32:J33)</f>
        <v>3720</v>
      </c>
      <c r="K31" s="133">
        <f>SUM(K32:K33)</f>
        <v>3107</v>
      </c>
      <c r="L31" s="140">
        <f>SUM(L32:L33)</f>
        <v>613</v>
      </c>
    </row>
    <row r="32" spans="1:12" ht="15.75">
      <c r="A32" s="151"/>
      <c r="B32" s="149" t="s">
        <v>19</v>
      </c>
      <c r="C32" s="160"/>
      <c r="D32" s="135">
        <v>0</v>
      </c>
      <c r="E32" s="136">
        <v>0</v>
      </c>
      <c r="F32" s="142">
        <v>0</v>
      </c>
      <c r="G32" s="164">
        <v>3720</v>
      </c>
      <c r="H32" s="136">
        <v>3107</v>
      </c>
      <c r="I32" s="140">
        <f>+G32-H32</f>
        <v>613</v>
      </c>
      <c r="J32" s="164">
        <f>+D32+G32</f>
        <v>3720</v>
      </c>
      <c r="K32" s="135">
        <f>+E32+H32</f>
        <v>3107</v>
      </c>
      <c r="L32" s="142">
        <f>+J32-K32</f>
        <v>613</v>
      </c>
    </row>
    <row r="33" spans="1:12" ht="16.5" thickBot="1">
      <c r="A33" s="125"/>
      <c r="B33" s="158"/>
      <c r="C33" s="122"/>
      <c r="D33" s="123"/>
      <c r="E33" s="123"/>
      <c r="F33" s="126"/>
      <c r="G33" s="124"/>
      <c r="H33" s="123"/>
      <c r="I33" s="126"/>
      <c r="J33" s="124"/>
      <c r="K33" s="123"/>
      <c r="L33" s="126"/>
    </row>
    <row r="34" spans="1:12" ht="16.5" thickBot="1">
      <c r="A34" s="127"/>
      <c r="B34" s="128" t="s">
        <v>162</v>
      </c>
      <c r="C34" s="162"/>
      <c r="D34" s="129">
        <f>D31+D28+D20+D13</f>
        <v>167887.74000000002</v>
      </c>
      <c r="E34" s="129">
        <f>E28+E20+E13</f>
        <v>141733.57</v>
      </c>
      <c r="F34" s="130">
        <f>+F31+F28+F20+F13</f>
        <v>26154.17000000002</v>
      </c>
      <c r="G34" s="131">
        <f>+G13+G20+G28+G31</f>
        <v>194045.26</v>
      </c>
      <c r="H34" s="129">
        <f>H31+H20+H13</f>
        <v>186692.77999999997</v>
      </c>
      <c r="I34" s="130">
        <f>+I31+I20+I13</f>
        <v>7352.480000000025</v>
      </c>
      <c r="J34" s="131">
        <f>J31+J28+J20+J13</f>
        <v>361933</v>
      </c>
      <c r="K34" s="129">
        <f>K31+K20+K13</f>
        <v>328426.34999999998</v>
      </c>
      <c r="L34" s="130">
        <f>L31+L28+L20+L13</f>
        <v>33506.650000000045</v>
      </c>
    </row>
    <row r="35" spans="1:12">
      <c r="A35" s="120"/>
      <c r="B35" s="117"/>
      <c r="C35" s="115"/>
      <c r="D35" s="115"/>
      <c r="E35" s="115"/>
      <c r="F35" s="115"/>
      <c r="G35" s="118"/>
      <c r="H35" s="118"/>
      <c r="I35" s="118"/>
      <c r="J35" s="118"/>
      <c r="K35" s="118"/>
      <c r="L35" s="119"/>
    </row>
    <row r="39" spans="1:12">
      <c r="B39" s="186" t="s">
        <v>170</v>
      </c>
      <c r="D39" s="194" t="s">
        <v>172</v>
      </c>
      <c r="E39" s="194"/>
    </row>
    <row r="40" spans="1:12">
      <c r="B40" s="186" t="s">
        <v>180</v>
      </c>
      <c r="D40" s="194" t="s">
        <v>175</v>
      </c>
      <c r="E40" s="194"/>
    </row>
  </sheetData>
  <mergeCells count="23">
    <mergeCell ref="G10:I10"/>
    <mergeCell ref="J9:L9"/>
    <mergeCell ref="E11:E12"/>
    <mergeCell ref="F11:F12"/>
    <mergeCell ref="A9:A12"/>
    <mergeCell ref="B9:B12"/>
    <mergeCell ref="D10:F10"/>
    <mergeCell ref="D39:E39"/>
    <mergeCell ref="D40:E40"/>
    <mergeCell ref="J10:L10"/>
    <mergeCell ref="A2:J2"/>
    <mergeCell ref="B5:J5"/>
    <mergeCell ref="B7:J7"/>
    <mergeCell ref="A3:L3"/>
    <mergeCell ref="L11:L12"/>
    <mergeCell ref="C9:I9"/>
    <mergeCell ref="A4:L4"/>
    <mergeCell ref="G11:G12"/>
    <mergeCell ref="H11:H12"/>
    <mergeCell ref="I11:I12"/>
    <mergeCell ref="J11:J12"/>
    <mergeCell ref="K11:K12"/>
    <mergeCell ref="C11:D12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E.situacion finan.</vt:lpstr>
      <vt:lpstr>E.rendimiento Eco.</vt:lpstr>
      <vt:lpstr>FLUJO DE FONDOS </vt:lpstr>
      <vt:lpstr>Flujo de fondos</vt:lpstr>
      <vt:lpstr>Consolidado COM</vt:lpstr>
      <vt:lpstr>'Flujo de fondos'!Área_de_impresión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2019-05-08T19:46:44Z</cp:lastPrinted>
  <dcterms:created xsi:type="dcterms:W3CDTF">2009-09-21T16:02:42Z</dcterms:created>
  <dcterms:modified xsi:type="dcterms:W3CDTF">2019-05-15T15:48:25Z</dcterms:modified>
</cp:coreProperties>
</file>