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Estados financieros 2018-2019\Estados financieros  12018\"/>
    </mc:Choice>
  </mc:AlternateContent>
  <bookViews>
    <workbookView xWindow="0" yWindow="0" windowWidth="20205" windowHeight="7485" tabRatio="881" activeTab="4"/>
  </bookViews>
  <sheets>
    <sheet name="E.situacion finan." sheetId="6" r:id="rId1"/>
    <sheet name="E.rendimiento Eco." sheetId="7" r:id="rId2"/>
    <sheet name="FLUJO DE FONDOS " sheetId="12" r:id="rId3"/>
    <sheet name="Flujo de fondos" sheetId="9" r:id="rId4"/>
    <sheet name="Consolidado COM" sheetId="18" r:id="rId5"/>
  </sheets>
  <definedNames>
    <definedName name="_xlnm.Print_Area" localSheetId="3">'Flujo de fondos'!$A$1:$H$38</definedName>
  </definedNames>
  <calcPr calcId="152511"/>
</workbook>
</file>

<file path=xl/calcChain.xml><?xml version="1.0" encoding="utf-8"?>
<calcChain xmlns="http://schemas.openxmlformats.org/spreadsheetml/2006/main">
  <c r="D21" i="12" l="1"/>
  <c r="C21" i="12"/>
  <c r="D18" i="6" l="1"/>
  <c r="I20" i="18" l="1"/>
  <c r="I22" i="18"/>
  <c r="K20" i="18" l="1"/>
  <c r="K18" i="18"/>
  <c r="K17" i="18"/>
  <c r="K16" i="18"/>
  <c r="K15" i="18"/>
  <c r="K14" i="18"/>
  <c r="K13" i="18"/>
  <c r="J18" i="18"/>
  <c r="J17" i="18"/>
  <c r="J16" i="18"/>
  <c r="J15" i="18"/>
  <c r="J14" i="18"/>
  <c r="J13" i="18"/>
  <c r="J20" i="18"/>
  <c r="K25" i="18"/>
  <c r="K24" i="18"/>
  <c r="K23" i="18"/>
  <c r="K22" i="18"/>
  <c r="K21" i="18"/>
  <c r="J25" i="18"/>
  <c r="J24" i="18"/>
  <c r="J23" i="18"/>
  <c r="J22" i="18"/>
  <c r="J21" i="18"/>
  <c r="H34" i="18"/>
  <c r="E34" i="18"/>
  <c r="E12" i="6"/>
  <c r="E31" i="6"/>
  <c r="D34" i="18" l="1"/>
  <c r="E46" i="7" l="1"/>
  <c r="F20" i="18" l="1"/>
  <c r="L20" i="18" s="1"/>
  <c r="I32" i="18" l="1"/>
  <c r="I24" i="18"/>
  <c r="I21" i="18"/>
  <c r="I13" i="18"/>
  <c r="F13" i="18"/>
  <c r="L13" i="18" s="1"/>
  <c r="E37" i="6" l="1"/>
  <c r="E43" i="6" s="1"/>
  <c r="I18" i="18" l="1"/>
  <c r="F14" i="18" l="1"/>
  <c r="F21" i="18" l="1"/>
  <c r="F18" i="18" l="1"/>
  <c r="L18" i="18" s="1"/>
  <c r="E62" i="7" l="1"/>
  <c r="J23" i="6"/>
  <c r="D16" i="12" l="1"/>
  <c r="C16" i="12"/>
  <c r="C28" i="12" l="1"/>
  <c r="J12" i="6" l="1"/>
  <c r="D28" i="12" l="1"/>
  <c r="J28" i="6"/>
  <c r="J43" i="6" s="1"/>
  <c r="I31" i="18" l="1"/>
  <c r="F29" i="18"/>
  <c r="K30" i="18"/>
  <c r="K29" i="18"/>
  <c r="J32" i="18"/>
  <c r="J29" i="18"/>
  <c r="I30" i="18"/>
  <c r="I29" i="18"/>
  <c r="H28" i="18"/>
  <c r="G28" i="18"/>
  <c r="I23" i="18"/>
  <c r="I25" i="18"/>
  <c r="I15" i="18"/>
  <c r="I16" i="18"/>
  <c r="I17" i="18"/>
  <c r="L17" i="18" s="1"/>
  <c r="I14" i="18"/>
  <c r="L14" i="18" s="1"/>
  <c r="F23" i="18"/>
  <c r="F22" i="18"/>
  <c r="F15" i="18"/>
  <c r="L15" i="18" s="1"/>
  <c r="F16" i="18"/>
  <c r="L16" i="18" s="1"/>
  <c r="L29" i="18" l="1"/>
  <c r="L28" i="18" s="1"/>
  <c r="L34" i="18" s="1"/>
  <c r="L24" i="18"/>
  <c r="L25" i="18"/>
  <c r="K28" i="18"/>
  <c r="K34" i="18" s="1"/>
  <c r="L21" i="18"/>
  <c r="L22" i="18"/>
  <c r="J28" i="18"/>
  <c r="J34" i="18" s="1"/>
  <c r="L32" i="18"/>
  <c r="G34" i="18"/>
  <c r="I34" i="18" l="1"/>
  <c r="F34" i="18"/>
  <c r="D21" i="9" l="1"/>
  <c r="C21" i="9" l="1"/>
  <c r="D12" i="9" l="1"/>
  <c r="D31" i="9" s="1"/>
  <c r="H21" i="9"/>
  <c r="C12" i="9"/>
  <c r="C31" i="9" s="1"/>
  <c r="H12" i="9"/>
  <c r="H31" i="9" l="1"/>
  <c r="D36" i="12" l="1"/>
  <c r="G21" i="9"/>
  <c r="J25" i="7"/>
  <c r="J16" i="7"/>
  <c r="J12" i="7"/>
  <c r="E57" i="7" l="1"/>
  <c r="G12" i="9" l="1"/>
  <c r="G31" i="9" s="1"/>
  <c r="E53" i="7" l="1"/>
  <c r="C36" i="12" l="1"/>
  <c r="E66" i="7" l="1"/>
  <c r="J61" i="7" l="1"/>
  <c r="J66" i="7" l="1"/>
</calcChain>
</file>

<file path=xl/comments1.xml><?xml version="1.0" encoding="utf-8"?>
<comments xmlns="http://schemas.openxmlformats.org/spreadsheetml/2006/main">
  <authors>
    <author>Administrador</author>
  </authors>
  <commentList>
    <comment ref="D63" authorId="0" shapeId="0">
      <text>
        <r>
          <rPr>
            <b/>
            <sz val="8"/>
            <color indexed="81"/>
            <rFont val="Tahoma"/>
            <family val="2"/>
          </rPr>
          <t>Administrador:</t>
        </r>
        <r>
          <rPr>
            <sz val="8"/>
            <color indexed="81"/>
            <rFont val="Tahoma"/>
            <family val="2"/>
          </rPr>
          <t xml:space="preserve">
Corresponde a llegadas tardías del mes de diciembre del 2012 y reportadas en enero del 2013,y reportadas en liquidación de primer trimestre</t>
        </r>
      </text>
    </comment>
  </commentList>
</comments>
</file>

<file path=xl/sharedStrings.xml><?xml version="1.0" encoding="utf-8"?>
<sst xmlns="http://schemas.openxmlformats.org/spreadsheetml/2006/main" count="265" uniqueCount="188">
  <si>
    <t>Concepto</t>
  </si>
  <si>
    <t>Saldo</t>
  </si>
  <si>
    <t>Acumulado</t>
  </si>
  <si>
    <t>Total</t>
  </si>
  <si>
    <t>RECURSOS</t>
  </si>
  <si>
    <t>OBLIGACIONES</t>
  </si>
  <si>
    <t>Bancos Comerciales M/D</t>
  </si>
  <si>
    <t>Remuneraciones</t>
  </si>
  <si>
    <t>Bienes y Servicios</t>
  </si>
  <si>
    <t>Gastos en Personal</t>
  </si>
  <si>
    <t>TOTAL OBLIGACIONES</t>
  </si>
  <si>
    <t>GASTOS DE GESTION</t>
  </si>
  <si>
    <t>Remuneraciones Personal Eventual</t>
  </si>
  <si>
    <t>Sueldos</t>
  </si>
  <si>
    <t>Por Remuneraciones Eventuales</t>
  </si>
  <si>
    <t>Ingresos por Transf. Corrientes Recibidas</t>
  </si>
  <si>
    <t>Anticipos a Empleados</t>
  </si>
  <si>
    <r>
      <t xml:space="preserve">Ministerio de Economía </t>
    </r>
    <r>
      <rPr>
        <b/>
        <sz val="8"/>
        <color theme="1"/>
        <rFont val="Arial Narrow"/>
        <family val="2"/>
      </rPr>
      <t>1/</t>
    </r>
  </si>
  <si>
    <t>Gastos Financieros y Otros</t>
  </si>
  <si>
    <t>Inversiones en Activos Fijos</t>
  </si>
  <si>
    <t>FUENTES</t>
  </si>
  <si>
    <t>USOS</t>
  </si>
  <si>
    <t>CORRIENTE</t>
  </si>
  <si>
    <t>OPERACIONALES</t>
  </si>
  <si>
    <t>A.M. x Remuneraciones</t>
  </si>
  <si>
    <t>NO OPERACIONAL</t>
  </si>
  <si>
    <t>(EN DOLARES)</t>
  </si>
  <si>
    <t>TOTAL DE FUENTES</t>
  </si>
  <si>
    <t>TOTAL  DE USOS</t>
  </si>
  <si>
    <t>Materiales de Uso o Consumo</t>
  </si>
  <si>
    <t>Materiales de Oficina, Productos de Papel</t>
  </si>
  <si>
    <t>Servicios Comerciales</t>
  </si>
  <si>
    <t>Maquinaria, Equipo y Mobiliario Diverso</t>
  </si>
  <si>
    <t>Equipo de Transporte, Tracción y Elevación</t>
  </si>
  <si>
    <t>Productos Alimenticios, Agropecuarios</t>
  </si>
  <si>
    <t>Productos Químicos, Combustibles</t>
  </si>
  <si>
    <t>Bienes de Uso y Consumo Diversos</t>
  </si>
  <si>
    <t>Mantenimiento y Reparación</t>
  </si>
  <si>
    <t>Otros Servicios y Arrendamientos Diversos</t>
  </si>
  <si>
    <t>Gastos en Bienes Capitalizables</t>
  </si>
  <si>
    <t>A.M. x Inversiones en Activos Fijos</t>
  </si>
  <si>
    <t>Depósitos Ajenos</t>
  </si>
  <si>
    <t>Resultado del Ejercicio Anteriores</t>
  </si>
  <si>
    <t>Resultado del Ejercicio</t>
  </si>
  <si>
    <t>Adquisiciones de Bienes y Servicios</t>
  </si>
  <si>
    <t>A.M. x Adquisiciones de Bienes y Servicios</t>
  </si>
  <si>
    <t>A.M. x Operaciones de Ejercicios Anteriores</t>
  </si>
  <si>
    <t xml:space="preserve">Disminución Neta de </t>
  </si>
  <si>
    <t>Disponibilidades</t>
  </si>
  <si>
    <t>(EN MILES DE DOLARES)</t>
  </si>
  <si>
    <t>ESTRUCTURA</t>
  </si>
  <si>
    <t>ANTERIOR</t>
  </si>
  <si>
    <t>DISPONIBILIDAD INICIALES</t>
  </si>
  <si>
    <t>SALDO INICIAL</t>
  </si>
  <si>
    <t>RESULTADO OPERACIONAL NETO</t>
  </si>
  <si>
    <t>FUENTES OPERACIONALES</t>
  </si>
  <si>
    <t>(Menos)</t>
  </si>
  <si>
    <t>USOS OPERACIONALES</t>
  </si>
  <si>
    <t>FUENTES NO OPERACIONALES</t>
  </si>
  <si>
    <t>USOS NO OPERACIONALES</t>
  </si>
  <si>
    <t>Pasajes y Viáticos</t>
  </si>
  <si>
    <t>TOTAL DE GASTOS DE GESTION</t>
  </si>
  <si>
    <t>TOTAL DE INGRESOS DE GESTION</t>
  </si>
  <si>
    <t>Gastos en Bienes de Consumo y Servicios</t>
  </si>
  <si>
    <t xml:space="preserve">                                                                                                ESTADO DE SITUACION FINANCIERA </t>
  </si>
  <si>
    <t>Depreciación Acumulada</t>
  </si>
  <si>
    <t xml:space="preserve">Primas y Gastos por Seguros y Comisiones </t>
  </si>
  <si>
    <t>Costos de Ventas y Cargos Calculados</t>
  </si>
  <si>
    <t>SUB-TOTAL INGRESOS DE GESTION</t>
  </si>
  <si>
    <t>Patrimonio Instituciones Descentralizadas (bienes mayores $600)</t>
  </si>
  <si>
    <t>A.M. x Gastos Financieros y Otros</t>
  </si>
  <si>
    <t>Productos de Cuero y Caucho</t>
  </si>
  <si>
    <t>Servicios Básicos</t>
  </si>
  <si>
    <t xml:space="preserve">Aumento Neto de </t>
  </si>
  <si>
    <t>Financiamiento de Terceros</t>
  </si>
  <si>
    <t>Acreedores Monetarios por Pagar</t>
  </si>
  <si>
    <t xml:space="preserve">Acreedores Monetarios </t>
  </si>
  <si>
    <t>Resultado Ejercicio Corriente</t>
  </si>
  <si>
    <t xml:space="preserve"> </t>
  </si>
  <si>
    <t xml:space="preserve">Fondos </t>
  </si>
  <si>
    <t xml:space="preserve">Inversiones Financieras </t>
  </si>
  <si>
    <t xml:space="preserve">Inversiones en Existencias </t>
  </si>
  <si>
    <t>Deuda Corriente</t>
  </si>
  <si>
    <t xml:space="preserve">Patrimonio Estatal </t>
  </si>
  <si>
    <t xml:space="preserve">Inversiones en Bienes de Uso </t>
  </si>
  <si>
    <t>Productos Textiles y Vestuarios</t>
  </si>
  <si>
    <t>Maquinaria y Equipos</t>
  </si>
  <si>
    <t>Equipo y Mobiliario Diversos</t>
  </si>
  <si>
    <t>Código</t>
  </si>
  <si>
    <t>Transferencias Corrientes del Sector Público</t>
  </si>
  <si>
    <t>Contrib. Patronales a Inst. de Seguridad Pública</t>
  </si>
  <si>
    <t>Contrib. Patronales a Inst. de Seguridad Privada</t>
  </si>
  <si>
    <t>Arrendamientos y Derechos</t>
  </si>
  <si>
    <t>Banco Agrícola</t>
  </si>
  <si>
    <t>Deudores Monetarios</t>
  </si>
  <si>
    <t>Gastos en Bienes Intangibles</t>
  </si>
  <si>
    <t>Servicios Técnicos y Profesionales</t>
  </si>
  <si>
    <t>Jefe Unidad Financiera</t>
  </si>
  <si>
    <t>CONSEJO DE VIGILANCIA DE LA PROFESION  DE CONTADURIA PUBLICA Y AUDITORIA</t>
  </si>
  <si>
    <t>CONSEJO DE VIGILANCIA DE LA PROFESION DE CONTADURIA PUBLICA Y AUDITORIA</t>
  </si>
  <si>
    <t>Caja Chica</t>
  </si>
  <si>
    <t>Cta.590-055659-1 Remuneraciones</t>
  </si>
  <si>
    <t>Cta.510-009830-9 Bienes y Servicios</t>
  </si>
  <si>
    <t>Cta. 510-0095275 Recursos Propios</t>
  </si>
  <si>
    <t>Deposito de Terceros</t>
  </si>
  <si>
    <t>Depósito Retenciones Fiscales</t>
  </si>
  <si>
    <t>Depósito de Impuestos Retenido IVA</t>
  </si>
  <si>
    <t>Donaciones y Legados Bienes Corporales</t>
  </si>
  <si>
    <t>Remuneraciones Personal Permanente</t>
  </si>
  <si>
    <t>Dietas</t>
  </si>
  <si>
    <t>Otras Remuneraciones</t>
  </si>
  <si>
    <t>Remuneraciones Diversas</t>
  </si>
  <si>
    <t>Depreación de Bienes de Uso</t>
  </si>
  <si>
    <t>Gastos de Actualizaciones y Ajustes</t>
  </si>
  <si>
    <t>Ajustes de Ejercicios Anteriores</t>
  </si>
  <si>
    <t>Ingresos por ventas de Bienes y Servicios</t>
  </si>
  <si>
    <t>Tasas de Servicios Públicos</t>
  </si>
  <si>
    <t>Venta de Servicios Públicos</t>
  </si>
  <si>
    <t>Ingresos por Actualizaciones y Ajuste</t>
  </si>
  <si>
    <t>Ajuste de Ejercicios Anteriores</t>
  </si>
  <si>
    <t>D.M x Tasa y Derechos</t>
  </si>
  <si>
    <t>D.M x Ventas de Bienes y Servicios</t>
  </si>
  <si>
    <t>D.M x Transferencias Corrientes Recibidas</t>
  </si>
  <si>
    <t>D.M x Operaciones de Ejercicios Anteriores</t>
  </si>
  <si>
    <t>Depósitos Retenciones Fiscales</t>
  </si>
  <si>
    <t>Anticipo de Impuesto Retenido IVA</t>
  </si>
  <si>
    <t>Depósito Ajenos</t>
  </si>
  <si>
    <t>Venta de Bienes y Servicios</t>
  </si>
  <si>
    <t>Impuestos, Tasas y Derechos</t>
  </si>
  <si>
    <t>_____________________________________________________________</t>
  </si>
  <si>
    <t>Remuneraciones Permanentes</t>
  </si>
  <si>
    <t>Remuneraciones Eventuales</t>
  </si>
  <si>
    <t>Contribuciones Patronales a Inst de Seg Social Públicas</t>
  </si>
  <si>
    <t>Contribuciones Patronales a Inst de Seg Social Privadas</t>
  </si>
  <si>
    <t>Bienes de Uso y Consumo</t>
  </si>
  <si>
    <t>Servicios Generales y Arrendamientos</t>
  </si>
  <si>
    <t>Seguros, Comisiones y Gastos Bancarios</t>
  </si>
  <si>
    <t>Consultorías, Estudios e Investigaciones</t>
  </si>
  <si>
    <t>Derechos</t>
  </si>
  <si>
    <t>Venta de Bienes</t>
  </si>
  <si>
    <t>Minerales y Productos Derivados</t>
  </si>
  <si>
    <t>Mobiliario</t>
  </si>
  <si>
    <t>Equipo Informáticos</t>
  </si>
  <si>
    <t>Cta. 590-057555-2 MH MINEC Cuenta Embargo Judiciales Consejo de Vigilancia</t>
  </si>
  <si>
    <t>Fondos Depósitos en Tesoro Público</t>
  </si>
  <si>
    <t>Deposito Ajenos</t>
  </si>
  <si>
    <t>D.M x Ingresos Financieros y Otros</t>
  </si>
  <si>
    <t>Por Remuneraciones Permanentes</t>
  </si>
  <si>
    <t>Cta. 590-00565490 Subsidiaria Institucional</t>
  </si>
  <si>
    <t>Gastos por Descargo de Bienes de Larga Duración</t>
  </si>
  <si>
    <t>Deudores Financieros</t>
  </si>
  <si>
    <t>ESTADO DE FLUJO DE FONDOS-COMPOSICION</t>
  </si>
  <si>
    <t xml:space="preserve">Ingresos Diversos </t>
  </si>
  <si>
    <t>Detrimento de Fondos</t>
  </si>
  <si>
    <t>Presupuestado</t>
  </si>
  <si>
    <t>Devengado</t>
  </si>
  <si>
    <t>Fondo General</t>
  </si>
  <si>
    <t>Recursos Propios</t>
  </si>
  <si>
    <t>A</t>
  </si>
  <si>
    <t>B</t>
  </si>
  <si>
    <t>C</t>
  </si>
  <si>
    <t>D</t>
  </si>
  <si>
    <t>TOTAL DE RECURSOS = A+B+C+D</t>
  </si>
  <si>
    <t>Fuente de Financiamiento</t>
  </si>
  <si>
    <t>Consolidado de los Egresos</t>
  </si>
  <si>
    <t>Por Fuentes de Financiamiento</t>
  </si>
  <si>
    <t>Saldo Disponible</t>
  </si>
  <si>
    <t>A.M.X Operaciones de Ejercicio Anteriores</t>
  </si>
  <si>
    <t xml:space="preserve">  </t>
  </si>
  <si>
    <t xml:space="preserve">              ESTADO DE RENDIMIENTO ECONOMICO </t>
  </si>
  <si>
    <t>María Enma Hernández García</t>
  </si>
  <si>
    <t>Mario René Guardado Ramírez</t>
  </si>
  <si>
    <t>Mario Rene Guardado Ramírez</t>
  </si>
  <si>
    <t>Deudores Monetarios por Percibir</t>
  </si>
  <si>
    <t>INGRESOS DE GESTION</t>
  </si>
  <si>
    <t>Contador Institucional</t>
  </si>
  <si>
    <t>Estado de Flujo de Fondos</t>
  </si>
  <si>
    <t>Productos Quimicos</t>
  </si>
  <si>
    <t>Bienes Inmuebles</t>
  </si>
  <si>
    <t xml:space="preserve">      EJECUCIÓN PRESUPUESTARIA DE  EGRESOS POR FUENTE FINANCIAMIENTO </t>
  </si>
  <si>
    <t>Jefe Unidad Financiera Institucional</t>
  </si>
  <si>
    <t>Indemnización al Personal de Servicios Peroimanentes</t>
  </si>
  <si>
    <t xml:space="preserve">DISPONIBILIDADES FINALES </t>
  </si>
  <si>
    <t xml:space="preserve">                              AL 31 DE JULIO DE 2018</t>
  </si>
  <si>
    <t>AL 31 DE JULIO DE 2018</t>
  </si>
  <si>
    <t>DEL 01 DE ENERO AL 31 DE JULIO DE 2018</t>
  </si>
  <si>
    <t>Reporte Acumulado al 31 de julio del 2018</t>
  </si>
  <si>
    <t>TOTAL RECURSOS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</si>
</sst>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.00;[Red]&quot;$&quot;#,##0.00"/>
    <numFmt numFmtId="168" formatCode="#,##0.00;[Red]#,##0.00"/>
    <numFmt numFmtId="170" formatCode="0.00000000000%"/>
  </numFmts>
  <fonts count="33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8"/>
      <color theme="1"/>
      <name val="Arial Narrow"/>
      <family val="2"/>
    </font>
    <font>
      <b/>
      <sz val="8"/>
      <color theme="1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Calibri"/>
      <family val="2"/>
      <scheme val="minor"/>
    </font>
    <font>
      <b/>
      <u val="double"/>
      <sz val="11"/>
      <color theme="1"/>
      <name val="Arial Narrow"/>
      <family val="2"/>
    </font>
    <font>
      <sz val="9"/>
      <color theme="1"/>
      <name val="Arial Narrow"/>
      <family val="2"/>
    </font>
    <font>
      <b/>
      <u val="double"/>
      <sz val="9"/>
      <color theme="1"/>
      <name val="Arial Narrow"/>
      <family val="2"/>
    </font>
    <font>
      <b/>
      <sz val="9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 Narrow"/>
      <family val="2"/>
    </font>
    <font>
      <sz val="11"/>
      <color theme="1"/>
      <name val="Bernard MT Condensed"/>
      <family val="1"/>
    </font>
    <font>
      <b/>
      <u val="doubleAccounting"/>
      <sz val="9"/>
      <color theme="1"/>
      <name val="Arial Narrow"/>
      <family val="2"/>
    </font>
    <font>
      <sz val="10"/>
      <color theme="1"/>
      <name val="Bernard MT Condensed"/>
      <family val="1"/>
    </font>
    <font>
      <sz val="10"/>
      <color theme="1"/>
      <name val="Calibri"/>
      <family val="2"/>
      <scheme val="minor"/>
    </font>
    <font>
      <sz val="9"/>
      <color theme="1"/>
      <name val="Arial"/>
      <family val="2"/>
    </font>
    <font>
      <sz val="6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2"/>
      <color theme="1"/>
      <name val="Calibri"/>
      <family val="2"/>
      <scheme val="minor"/>
    </font>
    <font>
      <sz val="11"/>
      <color theme="1"/>
      <name val="Berlin Sans FB Demi"/>
      <family val="2"/>
    </font>
    <font>
      <sz val="12"/>
      <color theme="1"/>
      <name val="Berlin Sans FB"/>
      <family val="2"/>
    </font>
    <font>
      <sz val="12"/>
      <color theme="1"/>
      <name val="Berlin Sans FB Demi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5" fontId="10" fillId="0" borderId="0" applyFont="0" applyFill="0" applyBorder="0" applyAlignment="0" applyProtection="0"/>
    <xf numFmtId="0" fontId="12" fillId="0" borderId="0"/>
    <xf numFmtId="166" fontId="10" fillId="0" borderId="0" applyFont="0" applyFill="0" applyBorder="0" applyAlignment="0" applyProtection="0"/>
  </cellStyleXfs>
  <cellXfs count="2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7" fontId="1" fillId="0" borderId="0" xfId="0" applyNumberFormat="1" applyFont="1"/>
    <xf numFmtId="167" fontId="1" fillId="0" borderId="1" xfId="0" applyNumberFormat="1" applyFont="1" applyBorder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/>
    <xf numFmtId="167" fontId="4" fillId="0" borderId="0" xfId="0" applyNumberFormat="1" applyFont="1"/>
    <xf numFmtId="0" fontId="0" fillId="0" borderId="0" xfId="0" applyAlignment="1">
      <alignment horizontal="center"/>
    </xf>
    <xf numFmtId="167" fontId="1" fillId="0" borderId="0" xfId="0" applyNumberFormat="1" applyFont="1" applyBorder="1"/>
    <xf numFmtId="0" fontId="5" fillId="0" borderId="0" xfId="0" applyFont="1"/>
    <xf numFmtId="168" fontId="5" fillId="0" borderId="0" xfId="0" applyNumberFormat="1" applyFont="1"/>
    <xf numFmtId="0" fontId="2" fillId="0" borderId="0" xfId="0" applyFont="1"/>
    <xf numFmtId="0" fontId="1" fillId="0" borderId="0" xfId="0" applyFont="1" applyFill="1" applyBorder="1"/>
    <xf numFmtId="0" fontId="1" fillId="0" borderId="0" xfId="0" applyFont="1" applyBorder="1"/>
    <xf numFmtId="0" fontId="7" fillId="0" borderId="0" xfId="0" applyFont="1"/>
    <xf numFmtId="4" fontId="7" fillId="0" borderId="0" xfId="0" applyNumberFormat="1" applyFont="1"/>
    <xf numFmtId="10" fontId="7" fillId="0" borderId="0" xfId="0" applyNumberFormat="1" applyFont="1" applyAlignment="1">
      <alignment horizontal="center"/>
    </xf>
    <xf numFmtId="10" fontId="7" fillId="0" borderId="0" xfId="0" applyNumberFormat="1" applyFont="1"/>
    <xf numFmtId="0" fontId="8" fillId="0" borderId="0" xfId="0" applyFont="1"/>
    <xf numFmtId="168" fontId="7" fillId="0" borderId="0" xfId="0" applyNumberFormat="1" applyFont="1"/>
    <xf numFmtId="0" fontId="1" fillId="0" borderId="0" xfId="0" applyFont="1" applyAlignment="1">
      <alignment horizontal="center"/>
    </xf>
    <xf numFmtId="165" fontId="1" fillId="0" borderId="0" xfId="1" applyFont="1"/>
    <xf numFmtId="0" fontId="9" fillId="0" borderId="0" xfId="0" applyFont="1"/>
    <xf numFmtId="165" fontId="4" fillId="0" borderId="0" xfId="1" applyFont="1"/>
    <xf numFmtId="0" fontId="11" fillId="0" borderId="0" xfId="0" applyFont="1"/>
    <xf numFmtId="165" fontId="11" fillId="0" borderId="0" xfId="1" applyFont="1"/>
    <xf numFmtId="0" fontId="7" fillId="0" borderId="0" xfId="0" applyFont="1" applyAlignment="1">
      <alignment horizontal="left"/>
    </xf>
    <xf numFmtId="165" fontId="7" fillId="0" borderId="0" xfId="1" applyFont="1"/>
    <xf numFmtId="165" fontId="7" fillId="0" borderId="0" xfId="1" applyFont="1" applyBorder="1"/>
    <xf numFmtId="165" fontId="7" fillId="0" borderId="1" xfId="1" applyFont="1" applyBorder="1"/>
    <xf numFmtId="167" fontId="7" fillId="0" borderId="0" xfId="0" applyNumberFormat="1" applyFont="1"/>
    <xf numFmtId="0" fontId="0" fillId="0" borderId="1" xfId="0" applyBorder="1"/>
    <xf numFmtId="0" fontId="1" fillId="0" borderId="0" xfId="0" applyFont="1" applyFill="1" applyAlignment="1">
      <alignment horizontal="left"/>
    </xf>
    <xf numFmtId="0" fontId="9" fillId="0" borderId="0" xfId="0" applyFont="1" applyFill="1"/>
    <xf numFmtId="165" fontId="7" fillId="0" borderId="0" xfId="1" applyFont="1" applyFill="1"/>
    <xf numFmtId="165" fontId="4" fillId="0" borderId="0" xfId="1" applyFont="1" applyFill="1"/>
    <xf numFmtId="0" fontId="7" fillId="0" borderId="0" xfId="0" applyFont="1" applyFill="1" applyAlignment="1">
      <alignment horizontal="left"/>
    </xf>
    <xf numFmtId="0" fontId="7" fillId="0" borderId="0" xfId="0" applyFont="1" applyBorder="1" applyAlignment="1">
      <alignment horizontal="left"/>
    </xf>
    <xf numFmtId="165" fontId="1" fillId="0" borderId="0" xfId="1" applyFont="1" applyBorder="1"/>
    <xf numFmtId="0" fontId="7" fillId="0" borderId="0" xfId="0" applyFont="1" applyBorder="1"/>
    <xf numFmtId="0" fontId="1" fillId="0" borderId="0" xfId="0" applyFont="1" applyAlignment="1">
      <alignment horizontal="center"/>
    </xf>
    <xf numFmtId="165" fontId="1" fillId="0" borderId="1" xfId="1" applyFont="1" applyBorder="1"/>
    <xf numFmtId="165" fontId="7" fillId="0" borderId="0" xfId="0" applyNumberFormat="1" applyFont="1"/>
    <xf numFmtId="0" fontId="1" fillId="0" borderId="0" xfId="0" applyFont="1" applyFill="1"/>
    <xf numFmtId="167" fontId="1" fillId="0" borderId="0" xfId="0" applyNumberFormat="1" applyFont="1" applyFill="1"/>
    <xf numFmtId="0" fontId="9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165" fontId="9" fillId="0" borderId="0" xfId="1" applyFont="1"/>
    <xf numFmtId="165" fontId="15" fillId="0" borderId="0" xfId="0" applyNumberFormat="1" applyFont="1"/>
    <xf numFmtId="165" fontId="9" fillId="0" borderId="0" xfId="0" applyNumberFormat="1" applyFont="1" applyFill="1"/>
    <xf numFmtId="10" fontId="9" fillId="0" borderId="0" xfId="0" applyNumberFormat="1" applyFont="1" applyFill="1" applyAlignment="1">
      <alignment horizontal="center"/>
    </xf>
    <xf numFmtId="10" fontId="7" fillId="0" borderId="0" xfId="0" applyNumberFormat="1" applyFont="1" applyFill="1" applyBorder="1" applyAlignment="1">
      <alignment horizontal="center"/>
    </xf>
    <xf numFmtId="4" fontId="7" fillId="0" borderId="1" xfId="0" applyNumberFormat="1" applyFont="1" applyBorder="1"/>
    <xf numFmtId="165" fontId="9" fillId="0" borderId="0" xfId="1" applyFont="1" applyBorder="1"/>
    <xf numFmtId="165" fontId="0" fillId="0" borderId="0" xfId="1" applyFont="1"/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165" fontId="0" fillId="0" borderId="0" xfId="0" applyNumberFormat="1"/>
    <xf numFmtId="165" fontId="7" fillId="0" borderId="0" xfId="1" applyFont="1" applyFill="1" applyBorder="1"/>
    <xf numFmtId="0" fontId="4" fillId="2" borderId="0" xfId="0" applyFont="1" applyFill="1" applyAlignment="1">
      <alignment horizontal="center"/>
    </xf>
    <xf numFmtId="0" fontId="4" fillId="2" borderId="3" xfId="0" applyFont="1" applyFill="1" applyBorder="1" applyAlignment="1">
      <alignment horizontal="center"/>
    </xf>
    <xf numFmtId="165" fontId="4" fillId="2" borderId="2" xfId="1" applyFont="1" applyFill="1" applyBorder="1"/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/>
    <xf numFmtId="165" fontId="9" fillId="2" borderId="2" xfId="1" applyFont="1" applyFill="1" applyBorder="1"/>
    <xf numFmtId="0" fontId="4" fillId="2" borderId="0" xfId="0" applyFont="1" applyFill="1" applyAlignment="1">
      <alignment horizontal="center"/>
    </xf>
    <xf numFmtId="0" fontId="9" fillId="3" borderId="0" xfId="0" applyFont="1" applyFill="1" applyAlignment="1">
      <alignment horizontal="left"/>
    </xf>
    <xf numFmtId="0" fontId="9" fillId="3" borderId="0" xfId="0" applyFont="1" applyFill="1"/>
    <xf numFmtId="165" fontId="7" fillId="3" borderId="0" xfId="1" applyFont="1" applyFill="1"/>
    <xf numFmtId="165" fontId="9" fillId="3" borderId="0" xfId="1" applyFont="1" applyFill="1"/>
    <xf numFmtId="0" fontId="7" fillId="3" borderId="0" xfId="0" applyFont="1" applyFill="1" applyAlignment="1">
      <alignment horizontal="left"/>
    </xf>
    <xf numFmtId="165" fontId="4" fillId="3" borderId="0" xfId="1" applyFont="1" applyFill="1"/>
    <xf numFmtId="165" fontId="7" fillId="3" borderId="0" xfId="1" applyFont="1" applyFill="1" applyBorder="1"/>
    <xf numFmtId="0" fontId="4" fillId="3" borderId="0" xfId="0" applyFont="1" applyFill="1" applyAlignment="1">
      <alignment horizontal="left"/>
    </xf>
    <xf numFmtId="0" fontId="4" fillId="3" borderId="0" xfId="0" applyFont="1" applyFill="1"/>
    <xf numFmtId="167" fontId="1" fillId="3" borderId="0" xfId="0" applyNumberFormat="1" applyFont="1" applyFill="1"/>
    <xf numFmtId="167" fontId="4" fillId="3" borderId="0" xfId="0" applyNumberFormat="1" applyFont="1" applyFill="1"/>
    <xf numFmtId="167" fontId="4" fillId="3" borderId="0" xfId="1" applyNumberFormat="1" applyFont="1" applyFill="1"/>
    <xf numFmtId="0" fontId="8" fillId="3" borderId="0" xfId="0" applyFont="1" applyFill="1"/>
    <xf numFmtId="0" fontId="16" fillId="0" borderId="0" xfId="0" applyFont="1" applyAlignment="1">
      <alignment horizontal="left"/>
    </xf>
    <xf numFmtId="165" fontId="9" fillId="0" borderId="0" xfId="1" applyFont="1" applyFill="1"/>
    <xf numFmtId="165" fontId="7" fillId="0" borderId="0" xfId="0" applyNumberFormat="1" applyFont="1" applyBorder="1"/>
    <xf numFmtId="0" fontId="7" fillId="0" borderId="0" xfId="0" applyFont="1" applyFill="1"/>
    <xf numFmtId="167" fontId="4" fillId="0" borderId="0" xfId="0" applyNumberFormat="1" applyFont="1" applyFill="1"/>
    <xf numFmtId="167" fontId="1" fillId="0" borderId="1" xfId="0" applyNumberFormat="1" applyFont="1" applyFill="1" applyBorder="1"/>
    <xf numFmtId="0" fontId="9" fillId="2" borderId="5" xfId="0" applyFont="1" applyFill="1" applyBorder="1" applyAlignment="1">
      <alignment horizontal="center"/>
    </xf>
    <xf numFmtId="165" fontId="9" fillId="2" borderId="2" xfId="0" applyNumberFormat="1" applyFont="1" applyFill="1" applyBorder="1"/>
    <xf numFmtId="0" fontId="7" fillId="0" borderId="0" xfId="0" applyFont="1" applyAlignment="1">
      <alignment horizontal="justify" vertical="justify" wrapText="1"/>
    </xf>
    <xf numFmtId="0" fontId="0" fillId="0" borderId="0" xfId="0" applyFill="1" applyBorder="1"/>
    <xf numFmtId="0" fontId="7" fillId="0" borderId="0" xfId="0" applyFont="1" applyFill="1" applyBorder="1" applyAlignment="1">
      <alignment horizontal="left"/>
    </xf>
    <xf numFmtId="165" fontId="0" fillId="0" borderId="0" xfId="0" applyNumberFormat="1" applyFill="1" applyBorder="1"/>
    <xf numFmtId="0" fontId="5" fillId="0" borderId="0" xfId="0" applyFont="1" applyFill="1" applyBorder="1"/>
    <xf numFmtId="165" fontId="1" fillId="0" borderId="0" xfId="1" applyFont="1" applyFill="1" applyBorder="1"/>
    <xf numFmtId="166" fontId="7" fillId="0" borderId="0" xfId="3" applyFont="1"/>
    <xf numFmtId="165" fontId="5" fillId="0" borderId="0" xfId="0" applyNumberFormat="1" applyFont="1"/>
    <xf numFmtId="167" fontId="0" fillId="0" borderId="0" xfId="0" applyNumberFormat="1"/>
    <xf numFmtId="167" fontId="1" fillId="0" borderId="0" xfId="0" applyNumberFormat="1" applyFont="1" applyFill="1" applyBorder="1"/>
    <xf numFmtId="4" fontId="9" fillId="0" borderId="0" xfId="0" applyNumberFormat="1" applyFont="1"/>
    <xf numFmtId="168" fontId="9" fillId="0" borderId="0" xfId="0" applyNumberFormat="1" applyFont="1"/>
    <xf numFmtId="0" fontId="9" fillId="0" borderId="0" xfId="0" applyFont="1" applyAlignment="1">
      <alignment horizontal="left"/>
    </xf>
    <xf numFmtId="166" fontId="7" fillId="0" borderId="0" xfId="0" applyNumberFormat="1" applyFont="1"/>
    <xf numFmtId="0" fontId="18" fillId="0" borderId="0" xfId="0" applyFont="1"/>
    <xf numFmtId="167" fontId="1" fillId="0" borderId="0" xfId="1" applyNumberFormat="1" applyFont="1" applyFill="1"/>
    <xf numFmtId="0" fontId="19" fillId="0" borderId="0" xfId="0" applyFont="1"/>
    <xf numFmtId="165" fontId="17" fillId="0" borderId="0" xfId="0" applyNumberFormat="1" applyFont="1"/>
    <xf numFmtId="170" fontId="0" fillId="0" borderId="0" xfId="0" applyNumberFormat="1"/>
    <xf numFmtId="2" fontId="5" fillId="0" borderId="0" xfId="0" applyNumberFormat="1" applyFont="1"/>
    <xf numFmtId="0" fontId="1" fillId="0" borderId="0" xfId="0" applyFont="1" applyAlignment="1">
      <alignment horizontal="center"/>
    </xf>
    <xf numFmtId="164" fontId="9" fillId="0" borderId="0" xfId="0" applyNumberFormat="1" applyFont="1" applyBorder="1"/>
    <xf numFmtId="167" fontId="1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165" fontId="2" fillId="0" borderId="0" xfId="0" applyNumberFormat="1" applyFont="1" applyAlignment="1">
      <alignment horizontal="left"/>
    </xf>
    <xf numFmtId="0" fontId="0" fillId="0" borderId="0" xfId="0"/>
    <xf numFmtId="0" fontId="1" fillId="0" borderId="0" xfId="0" applyFont="1" applyAlignment="1">
      <alignment horizontal="center"/>
    </xf>
    <xf numFmtId="0" fontId="5" fillId="0" borderId="0" xfId="0" applyFont="1"/>
    <xf numFmtId="0" fontId="0" fillId="0" borderId="0" xfId="0" applyFill="1" applyBorder="1"/>
    <xf numFmtId="165" fontId="0" fillId="0" borderId="0" xfId="0" applyNumberFormat="1" applyFill="1" applyBorder="1"/>
    <xf numFmtId="0" fontId="19" fillId="0" borderId="0" xfId="0" applyFont="1"/>
    <xf numFmtId="0" fontId="6" fillId="0" borderId="0" xfId="0" applyFont="1" applyAlignment="1"/>
    <xf numFmtId="0" fontId="23" fillId="0" borderId="14" xfId="0" applyFont="1" applyBorder="1"/>
    <xf numFmtId="165" fontId="23" fillId="0" borderId="0" xfId="1" applyFont="1" applyBorder="1"/>
    <xf numFmtId="165" fontId="23" fillId="0" borderId="14" xfId="1" applyFont="1" applyBorder="1"/>
    <xf numFmtId="0" fontId="23" fillId="0" borderId="14" xfId="0" applyFont="1" applyBorder="1" applyAlignment="1">
      <alignment horizontal="left"/>
    </xf>
    <xf numFmtId="165" fontId="23" fillId="0" borderId="15" xfId="1" applyFont="1" applyBorder="1"/>
    <xf numFmtId="0" fontId="23" fillId="2" borderId="22" xfId="0" applyFont="1" applyFill="1" applyBorder="1" applyAlignment="1">
      <alignment horizontal="left"/>
    </xf>
    <xf numFmtId="0" fontId="22" fillId="2" borderId="23" xfId="0" applyFont="1" applyFill="1" applyBorder="1" applyAlignment="1">
      <alignment horizontal="right"/>
    </xf>
    <xf numFmtId="165" fontId="22" fillId="2" borderId="20" xfId="0" applyNumberFormat="1" applyFont="1" applyFill="1" applyBorder="1" applyAlignment="1"/>
    <xf numFmtId="165" fontId="22" fillId="2" borderId="21" xfId="0" applyNumberFormat="1" applyFont="1" applyFill="1" applyBorder="1" applyAlignment="1"/>
    <xf numFmtId="165" fontId="22" fillId="2" borderId="19" xfId="0" applyNumberFormat="1" applyFont="1" applyFill="1" applyBorder="1" applyAlignment="1"/>
    <xf numFmtId="0" fontId="22" fillId="3" borderId="2" xfId="0" applyFont="1" applyFill="1" applyBorder="1"/>
    <xf numFmtId="165" fontId="22" fillId="3" borderId="2" xfId="0" applyNumberFormat="1" applyFont="1" applyFill="1" applyBorder="1"/>
    <xf numFmtId="0" fontId="23" fillId="0" borderId="2" xfId="0" applyFont="1" applyBorder="1"/>
    <xf numFmtId="165" fontId="23" fillId="0" borderId="2" xfId="1" applyFont="1" applyBorder="1"/>
    <xf numFmtId="165" fontId="22" fillId="0" borderId="2" xfId="1" applyFont="1" applyBorder="1"/>
    <xf numFmtId="165" fontId="23" fillId="0" borderId="2" xfId="1" applyFont="1" applyBorder="1" applyAlignment="1">
      <alignment horizontal="left"/>
    </xf>
    <xf numFmtId="165" fontId="24" fillId="0" borderId="2" xfId="1" applyFont="1" applyBorder="1" applyAlignment="1">
      <alignment horizontal="left"/>
    </xf>
    <xf numFmtId="165" fontId="24" fillId="0" borderId="2" xfId="1" applyFont="1" applyBorder="1"/>
    <xf numFmtId="165" fontId="22" fillId="3" borderId="25" xfId="0" applyNumberFormat="1" applyFont="1" applyFill="1" applyBorder="1"/>
    <xf numFmtId="0" fontId="23" fillId="0" borderId="24" xfId="0" applyFont="1" applyBorder="1" applyAlignment="1">
      <alignment horizontal="left"/>
    </xf>
    <xf numFmtId="165" fontId="22" fillId="0" borderId="25" xfId="1" applyFont="1" applyBorder="1"/>
    <xf numFmtId="0" fontId="23" fillId="0" borderId="25" xfId="0" applyFont="1" applyBorder="1"/>
    <xf numFmtId="0" fontId="24" fillId="0" borderId="24" xfId="0" applyFont="1" applyBorder="1" applyAlignment="1">
      <alignment horizontal="left"/>
    </xf>
    <xf numFmtId="165" fontId="24" fillId="0" borderId="25" xfId="1" applyFont="1" applyBorder="1" applyAlignment="1">
      <alignment horizontal="left"/>
    </xf>
    <xf numFmtId="0" fontId="22" fillId="3" borderId="25" xfId="0" applyFont="1" applyFill="1" applyBorder="1"/>
    <xf numFmtId="0" fontId="24" fillId="0" borderId="24" xfId="0" applyFont="1" applyBorder="1"/>
    <xf numFmtId="165" fontId="24" fillId="0" borderId="25" xfId="1" applyFont="1" applyBorder="1"/>
    <xf numFmtId="0" fontId="23" fillId="0" borderId="26" xfId="0" applyFont="1" applyBorder="1"/>
    <xf numFmtId="0" fontId="22" fillId="3" borderId="27" xfId="0" applyFont="1" applyFill="1" applyBorder="1" applyAlignment="1">
      <alignment horizontal="left"/>
    </xf>
    <xf numFmtId="0" fontId="23" fillId="0" borderId="27" xfId="0" applyFont="1" applyBorder="1" applyAlignment="1">
      <alignment horizontal="left"/>
    </xf>
    <xf numFmtId="0" fontId="24" fillId="0" borderId="27" xfId="0" applyFont="1" applyBorder="1" applyAlignment="1">
      <alignment horizontal="left"/>
    </xf>
    <xf numFmtId="0" fontId="24" fillId="0" borderId="27" xfId="0" applyFont="1" applyBorder="1"/>
    <xf numFmtId="0" fontId="22" fillId="3" borderId="26" xfId="0" applyFont="1" applyFill="1" applyBorder="1"/>
    <xf numFmtId="0" fontId="23" fillId="0" borderId="26" xfId="0" applyFont="1" applyBorder="1" applyAlignment="1">
      <alignment horizontal="left"/>
    </xf>
    <xf numFmtId="0" fontId="24" fillId="0" borderId="26" xfId="0" applyFont="1" applyBorder="1" applyAlignment="1">
      <alignment horizontal="left"/>
    </xf>
    <xf numFmtId="0" fontId="24" fillId="0" borderId="26" xfId="0" applyFont="1" applyBorder="1"/>
    <xf numFmtId="0" fontId="23" fillId="0" borderId="10" xfId="0" applyFont="1" applyBorder="1"/>
    <xf numFmtId="0" fontId="22" fillId="3" borderId="24" xfId="0" applyFont="1" applyFill="1" applyBorder="1" applyAlignment="1">
      <alignment horizontal="center"/>
    </xf>
    <xf numFmtId="0" fontId="23" fillId="0" borderId="24" xfId="0" applyFont="1" applyBorder="1"/>
    <xf numFmtId="0" fontId="22" fillId="3" borderId="24" xfId="0" applyFont="1" applyFill="1" applyBorder="1"/>
    <xf numFmtId="0" fontId="22" fillId="2" borderId="19" xfId="0" applyFont="1" applyFill="1" applyBorder="1" applyAlignment="1"/>
    <xf numFmtId="165" fontId="22" fillId="3" borderId="24" xfId="0" applyNumberFormat="1" applyFont="1" applyFill="1" applyBorder="1"/>
    <xf numFmtId="165" fontId="23" fillId="0" borderId="24" xfId="1" applyFont="1" applyBorder="1"/>
    <xf numFmtId="165" fontId="23" fillId="0" borderId="24" xfId="1" applyFont="1" applyBorder="1" applyAlignment="1">
      <alignment horizontal="left"/>
    </xf>
    <xf numFmtId="165" fontId="24" fillId="0" borderId="24" xfId="1" applyFont="1" applyBorder="1" applyAlignment="1">
      <alignment horizontal="left"/>
    </xf>
    <xf numFmtId="165" fontId="24" fillId="0" borderId="24" xfId="1" applyFont="1" applyBorder="1"/>
    <xf numFmtId="0" fontId="22" fillId="3" borderId="29" xfId="0" applyFont="1" applyFill="1" applyBorder="1" applyAlignment="1">
      <alignment horizontal="center"/>
    </xf>
    <xf numFmtId="165" fontId="22" fillId="3" borderId="4" xfId="0" applyNumberFormat="1" applyFont="1" applyFill="1" applyBorder="1"/>
    <xf numFmtId="165" fontId="22" fillId="3" borderId="30" xfId="0" applyNumberFormat="1" applyFont="1" applyFill="1" applyBorder="1"/>
    <xf numFmtId="165" fontId="22" fillId="3" borderId="29" xfId="0" applyNumberFormat="1" applyFont="1" applyFill="1" applyBorder="1"/>
    <xf numFmtId="0" fontId="26" fillId="2" borderId="16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7" fillId="0" borderId="0" xfId="0" applyFont="1" applyAlignment="1"/>
    <xf numFmtId="0" fontId="4" fillId="2" borderId="3" xfId="0" applyFont="1" applyFill="1" applyBorder="1" applyAlignment="1">
      <alignment horizontal="center"/>
    </xf>
    <xf numFmtId="0" fontId="4" fillId="0" borderId="0" xfId="0" applyFont="1" applyFill="1" applyBorder="1"/>
    <xf numFmtId="165" fontId="13" fillId="2" borderId="2" xfId="1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8" fillId="0" borderId="0" xfId="0" applyFont="1" applyAlignment="1"/>
    <xf numFmtId="0" fontId="18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8" fillId="0" borderId="0" xfId="0" applyFont="1"/>
    <xf numFmtId="0" fontId="29" fillId="0" borderId="0" xfId="0" applyFont="1" applyAlignment="1">
      <alignment horizontal="center"/>
    </xf>
    <xf numFmtId="0" fontId="30" fillId="0" borderId="0" xfId="0" applyFont="1" applyAlignment="1"/>
    <xf numFmtId="0" fontId="0" fillId="0" borderId="0" xfId="0" applyAlignment="1">
      <alignment horizontal="center"/>
    </xf>
    <xf numFmtId="165" fontId="7" fillId="0" borderId="1" xfId="0" applyNumberFormat="1" applyFont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165" fontId="22" fillId="4" borderId="24" xfId="0" applyNumberFormat="1" applyFont="1" applyFill="1" applyBorder="1"/>
    <xf numFmtId="165" fontId="22" fillId="4" borderId="2" xfId="0" applyNumberFormat="1" applyFont="1" applyFill="1" applyBorder="1"/>
    <xf numFmtId="165" fontId="22" fillId="4" borderId="30" xfId="0" applyNumberFormat="1" applyFont="1" applyFill="1" applyBorder="1"/>
    <xf numFmtId="0" fontId="0" fillId="0" borderId="0" xfId="0" applyAlignment="1">
      <alignment horizontal="center"/>
    </xf>
    <xf numFmtId="0" fontId="3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8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4" fontId="0" fillId="0" borderId="7" xfId="0" applyNumberFormat="1" applyBorder="1" applyAlignment="1">
      <alignment horizontal="center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26" fillId="2" borderId="16" xfId="0" applyFont="1" applyFill="1" applyBorder="1" applyAlignment="1">
      <alignment horizontal="center"/>
    </xf>
    <xf numFmtId="0" fontId="26" fillId="2" borderId="17" xfId="0" applyFont="1" applyFill="1" applyBorder="1" applyAlignment="1">
      <alignment horizontal="center"/>
    </xf>
    <xf numFmtId="0" fontId="26" fillId="2" borderId="18" xfId="0" applyFont="1" applyFill="1" applyBorder="1" applyAlignment="1">
      <alignment horizontal="center"/>
    </xf>
    <xf numFmtId="0" fontId="26" fillId="2" borderId="11" xfId="0" applyFont="1" applyFill="1" applyBorder="1" applyAlignment="1">
      <alignment horizontal="center"/>
    </xf>
    <xf numFmtId="0" fontId="26" fillId="2" borderId="12" xfId="0" applyFont="1" applyFill="1" applyBorder="1" applyAlignment="1">
      <alignment horizontal="center"/>
    </xf>
    <xf numFmtId="0" fontId="26" fillId="2" borderId="13" xfId="0" applyFont="1" applyFill="1" applyBorder="1" applyAlignment="1">
      <alignment horizontal="center"/>
    </xf>
    <xf numFmtId="0" fontId="26" fillId="2" borderId="8" xfId="0" applyFont="1" applyFill="1" applyBorder="1" applyAlignment="1">
      <alignment horizontal="center"/>
    </xf>
    <xf numFmtId="0" fontId="26" fillId="2" borderId="10" xfId="0" applyFont="1" applyFill="1" applyBorder="1" applyAlignment="1">
      <alignment horizontal="center"/>
    </xf>
    <xf numFmtId="0" fontId="26" fillId="2" borderId="9" xfId="0" applyFont="1" applyFill="1" applyBorder="1" applyAlignment="1">
      <alignment horizontal="center"/>
    </xf>
    <xf numFmtId="0" fontId="26" fillId="2" borderId="28" xfId="0" applyFont="1" applyFill="1" applyBorder="1" applyAlignment="1">
      <alignment horizontal="center"/>
    </xf>
    <xf numFmtId="0" fontId="25" fillId="0" borderId="0" xfId="0" applyFont="1" applyAlignment="1">
      <alignment horizontal="center"/>
    </xf>
    <xf numFmtId="0" fontId="26" fillId="2" borderId="22" xfId="0" applyFont="1" applyFill="1" applyBorder="1" applyAlignment="1">
      <alignment horizontal="center"/>
    </xf>
    <xf numFmtId="0" fontId="26" fillId="2" borderId="31" xfId="0" applyFont="1" applyFill="1" applyBorder="1" applyAlignment="1">
      <alignment horizontal="center"/>
    </xf>
    <xf numFmtId="0" fontId="26" fillId="2" borderId="23" xfId="0" applyFont="1" applyFill="1" applyBorder="1" applyAlignment="1">
      <alignment horizontal="center"/>
    </xf>
    <xf numFmtId="0" fontId="27" fillId="0" borderId="0" xfId="0" applyFont="1" applyAlignment="1">
      <alignment horizontal="center"/>
    </xf>
  </cellXfs>
  <cellStyles count="4">
    <cellStyle name="Millares" xfId="3" builtinId="3"/>
    <cellStyle name="Moneda" xfId="1" builtinId="4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image" Target="../media/image3.jpeg"/><Relationship Id="rId1" Type="http://schemas.openxmlformats.org/officeDocument/2006/relationships/hyperlink" Target="http://images.google.com.sv/imgres?imgurl=http://www.sica.int/imagenes/band_escudos/elsalvador_s.gif&amp;imgrefurl=http://www.sica.int/miembros/es/simbolos.aspx?IdEnt=1&amp;usg=__lrVbb8q4cey6EmBQqXPzyxOXPig=&amp;h=301&amp;w=300&amp;sz=43&amp;hl=es&amp;start=3&amp;tbnid=98q1yqddkbl15M:&amp;tbnh=116&amp;tbnw=116&amp;prev=/images?q=escudo+de+el+salvador&amp;gbv=2&amp;hl=es" TargetMode="External"/><Relationship Id="rId4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247650</xdr:colOff>
      <xdr:row>0</xdr:row>
      <xdr:rowOff>55880</xdr:rowOff>
    </xdr:from>
    <xdr:to>
      <xdr:col>9</xdr:col>
      <xdr:colOff>530225</xdr:colOff>
      <xdr:row>5</xdr:row>
      <xdr:rowOff>19050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8429625" y="55880"/>
          <a:ext cx="1006475" cy="9156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0</xdr:colOff>
      <xdr:row>0</xdr:row>
      <xdr:rowOff>47625</xdr:rowOff>
    </xdr:from>
    <xdr:to>
      <xdr:col>2</xdr:col>
      <xdr:colOff>1544955</xdr:colOff>
      <xdr:row>5</xdr:row>
      <xdr:rowOff>152400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180975" y="47625"/>
          <a:ext cx="2087880" cy="10572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638175</xdr:colOff>
      <xdr:row>0</xdr:row>
      <xdr:rowOff>104776</xdr:rowOff>
    </xdr:from>
    <xdr:to>
      <xdr:col>10</xdr:col>
      <xdr:colOff>3983</xdr:colOff>
      <xdr:row>0</xdr:row>
      <xdr:rowOff>107062</xdr:rowOff>
    </xdr:to>
    <xdr:pic>
      <xdr:nvPicPr>
        <xdr:cNvPr id="5" name="4 Imagen" descr="elsalvador_s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77175" y="104776"/>
          <a:ext cx="6858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228600</xdr:colOff>
      <xdr:row>0</xdr:row>
      <xdr:rowOff>0</xdr:rowOff>
    </xdr:from>
    <xdr:to>
      <xdr:col>9</xdr:col>
      <xdr:colOff>539750</xdr:colOff>
      <xdr:row>4</xdr:row>
      <xdr:rowOff>153670</xdr:rowOff>
    </xdr:to>
    <xdr:pic>
      <xdr:nvPicPr>
        <xdr:cNvPr id="7" name="Imagen 6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8191500" y="0"/>
          <a:ext cx="1006475" cy="9156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114299</xdr:colOff>
      <xdr:row>0</xdr:row>
      <xdr:rowOff>77471</xdr:rowOff>
    </xdr:from>
    <xdr:to>
      <xdr:col>2</xdr:col>
      <xdr:colOff>1068704</xdr:colOff>
      <xdr:row>4</xdr:row>
      <xdr:rowOff>142875</xdr:rowOff>
    </xdr:to>
    <xdr:pic>
      <xdr:nvPicPr>
        <xdr:cNvPr id="8" name="Imagen 7"/>
        <xdr:cNvPicPr/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123824" y="77471"/>
          <a:ext cx="1964055" cy="82740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714375</xdr:colOff>
      <xdr:row>0</xdr:row>
      <xdr:rowOff>161925</xdr:rowOff>
    </xdr:from>
    <xdr:to>
      <xdr:col>4</xdr:col>
      <xdr:colOff>215900</xdr:colOff>
      <xdr:row>5</xdr:row>
      <xdr:rowOff>82749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5314950" y="161925"/>
          <a:ext cx="1006475" cy="87332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1</xdr:row>
      <xdr:rowOff>1271</xdr:rowOff>
    </xdr:from>
    <xdr:to>
      <xdr:col>1</xdr:col>
      <xdr:colOff>1371600</xdr:colOff>
      <xdr:row>5</xdr:row>
      <xdr:rowOff>152400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0" y="191771"/>
          <a:ext cx="1885950" cy="91312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284214</xdr:colOff>
      <xdr:row>0</xdr:row>
      <xdr:rowOff>69133</xdr:rowOff>
    </xdr:from>
    <xdr:to>
      <xdr:col>7</xdr:col>
      <xdr:colOff>1106129</xdr:colOff>
      <xdr:row>4</xdr:row>
      <xdr:rowOff>30726</xdr:rowOff>
    </xdr:to>
    <xdr:pic>
      <xdr:nvPicPr>
        <xdr:cNvPr id="7" name="Imagen 6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6375605" y="69133"/>
          <a:ext cx="821915" cy="72973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7682</xdr:colOff>
      <xdr:row>0</xdr:row>
      <xdr:rowOff>108811</xdr:rowOff>
    </xdr:from>
    <xdr:to>
      <xdr:col>1</xdr:col>
      <xdr:colOff>1543972</xdr:colOff>
      <xdr:row>3</xdr:row>
      <xdr:rowOff>130586</xdr:rowOff>
    </xdr:to>
    <xdr:pic>
      <xdr:nvPicPr>
        <xdr:cNvPr id="8" name="Imagen 7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99859" y="108811"/>
          <a:ext cx="1536290" cy="59788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666750</xdr:colOff>
      <xdr:row>0</xdr:row>
      <xdr:rowOff>0</xdr:rowOff>
    </xdr:from>
    <xdr:to>
      <xdr:col>1</xdr:col>
      <xdr:colOff>1195959</xdr:colOff>
      <xdr:row>0</xdr:row>
      <xdr:rowOff>31162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0" y="0"/>
          <a:ext cx="120015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114300</xdr:colOff>
      <xdr:row>0</xdr:row>
      <xdr:rowOff>47625</xdr:rowOff>
    </xdr:from>
    <xdr:to>
      <xdr:col>11</xdr:col>
      <xdr:colOff>1025525</xdr:colOff>
      <xdr:row>4</xdr:row>
      <xdr:rowOff>104775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13792200" y="47625"/>
          <a:ext cx="911225" cy="828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66675</xdr:colOff>
      <xdr:row>0</xdr:row>
      <xdr:rowOff>163195</xdr:rowOff>
    </xdr:from>
    <xdr:to>
      <xdr:col>1</xdr:col>
      <xdr:colOff>1209675</xdr:colOff>
      <xdr:row>4</xdr:row>
      <xdr:rowOff>171449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66675" y="163195"/>
          <a:ext cx="1714500" cy="77977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M52"/>
  <sheetViews>
    <sheetView topLeftCell="A4" zoomScaleNormal="100" workbookViewId="0">
      <selection activeCell="C21" sqref="C21"/>
    </sheetView>
  </sheetViews>
  <sheetFormatPr baseColWidth="10" defaultColWidth="11.42578125" defaultRowHeight="15"/>
  <cols>
    <col min="1" max="1" width="2.7109375" customWidth="1"/>
    <col min="2" max="2" width="8.140625" customWidth="1"/>
    <col min="3" max="3" width="34.28515625" customWidth="1"/>
    <col min="4" max="4" width="10.5703125" customWidth="1"/>
    <col min="5" max="5" width="11.5703125" customWidth="1"/>
    <col min="6" max="6" width="4" customWidth="1"/>
    <col min="7" max="7" width="7.28515625" customWidth="1"/>
    <col min="8" max="8" width="44.140625" customWidth="1"/>
    <col min="9" max="9" width="10.85546875" customWidth="1"/>
    <col min="10" max="10" width="10.7109375" customWidth="1"/>
    <col min="11" max="12" width="11.5703125" bestFit="1" customWidth="1"/>
  </cols>
  <sheetData>
    <row r="1" spans="2:10">
      <c r="B1" s="193" t="s">
        <v>168</v>
      </c>
      <c r="C1" s="193"/>
      <c r="D1" s="193"/>
      <c r="E1" s="193"/>
      <c r="F1" s="193"/>
      <c r="G1" s="193"/>
      <c r="H1" s="193"/>
      <c r="I1" s="193"/>
      <c r="J1" s="193"/>
    </row>
    <row r="2" spans="2:10">
      <c r="B2" s="194" t="s">
        <v>99</v>
      </c>
      <c r="C2" s="194"/>
      <c r="D2" s="194"/>
      <c r="E2" s="194"/>
      <c r="F2" s="194"/>
      <c r="G2" s="194"/>
      <c r="H2" s="194"/>
      <c r="I2" s="194"/>
      <c r="J2" s="194"/>
    </row>
    <row r="3" spans="2:10">
      <c r="B3" s="184" t="s">
        <v>64</v>
      </c>
      <c r="C3" s="179"/>
      <c r="D3" s="179"/>
      <c r="E3" s="179"/>
      <c r="F3" s="180"/>
      <c r="G3" s="180"/>
      <c r="H3" s="180"/>
      <c r="I3" s="181"/>
      <c r="J3" s="181"/>
    </row>
    <row r="4" spans="2:10">
      <c r="B4" s="182"/>
      <c r="C4" s="198" t="s">
        <v>183</v>
      </c>
      <c r="D4" s="198"/>
      <c r="E4" s="198"/>
      <c r="F4" s="198"/>
      <c r="G4" s="198"/>
      <c r="H4" s="198"/>
      <c r="I4" s="183"/>
      <c r="J4" s="183"/>
    </row>
    <row r="5" spans="2:10">
      <c r="B5" s="22"/>
      <c r="C5" s="197"/>
      <c r="D5" s="197"/>
      <c r="E5" s="197"/>
      <c r="F5" s="197"/>
      <c r="G5" s="197"/>
      <c r="H5" s="197"/>
      <c r="I5" s="22"/>
      <c r="J5" s="22"/>
    </row>
    <row r="6" spans="2:10" s="114" customFormat="1">
      <c r="B6" s="188"/>
      <c r="C6" s="188"/>
      <c r="D6" s="188"/>
      <c r="E6" s="188"/>
      <c r="F6" s="188"/>
      <c r="G6" s="188"/>
      <c r="H6" s="188"/>
      <c r="I6" s="188"/>
      <c r="J6" s="188"/>
    </row>
    <row r="7" spans="2:10" s="114" customFormat="1">
      <c r="B7" s="188"/>
      <c r="C7" s="188"/>
      <c r="D7" s="188"/>
      <c r="E7" s="188"/>
      <c r="F7" s="188"/>
      <c r="G7" s="188"/>
      <c r="H7" s="188"/>
      <c r="I7" s="188"/>
      <c r="J7" s="188"/>
    </row>
    <row r="8" spans="2:10" ht="16.5">
      <c r="B8" s="195" t="s">
        <v>4</v>
      </c>
      <c r="C8" s="195"/>
      <c r="D8" s="195"/>
      <c r="E8" s="195"/>
      <c r="F8" s="14"/>
      <c r="G8" s="195" t="s">
        <v>5</v>
      </c>
      <c r="H8" s="195"/>
      <c r="I8" s="195"/>
      <c r="J8" s="195"/>
    </row>
    <row r="9" spans="2:10">
      <c r="B9" s="67"/>
      <c r="C9" s="67"/>
      <c r="D9" s="67"/>
      <c r="E9" s="67" t="s">
        <v>1</v>
      </c>
      <c r="F9" s="175"/>
      <c r="G9" s="67"/>
      <c r="H9" s="67"/>
      <c r="I9" s="67"/>
      <c r="J9" s="67" t="s">
        <v>1</v>
      </c>
    </row>
    <row r="10" spans="2:10" ht="15.75" thickBot="1">
      <c r="B10" s="174" t="s">
        <v>88</v>
      </c>
      <c r="C10" s="174" t="s">
        <v>0</v>
      </c>
      <c r="D10" s="174" t="s">
        <v>3</v>
      </c>
      <c r="E10" s="174" t="s">
        <v>2</v>
      </c>
      <c r="F10" s="175"/>
      <c r="G10" s="174" t="s">
        <v>88</v>
      </c>
      <c r="H10" s="174" t="s">
        <v>0</v>
      </c>
      <c r="I10" s="174" t="s">
        <v>3</v>
      </c>
      <c r="J10" s="174" t="s">
        <v>2</v>
      </c>
    </row>
    <row r="11" spans="2:10" ht="15.75" thickTop="1">
      <c r="B11" s="1"/>
      <c r="C11" s="1"/>
      <c r="D11" s="23"/>
      <c r="E11" s="23"/>
      <c r="F11" s="14"/>
      <c r="G11" s="1"/>
      <c r="H11" s="1"/>
      <c r="I11" s="1"/>
      <c r="J11" s="1"/>
    </row>
    <row r="12" spans="2:10">
      <c r="B12" s="68">
        <v>21</v>
      </c>
      <c r="C12" s="69" t="s">
        <v>79</v>
      </c>
      <c r="D12" s="70"/>
      <c r="E12" s="71">
        <f>D13+E26</f>
        <v>139911.47</v>
      </c>
      <c r="F12" s="14"/>
      <c r="G12" s="72">
        <v>41</v>
      </c>
      <c r="H12" s="69" t="s">
        <v>82</v>
      </c>
      <c r="I12" s="70"/>
      <c r="J12" s="73">
        <f>I13+I17</f>
        <v>5801.4</v>
      </c>
    </row>
    <row r="13" spans="2:10">
      <c r="B13" s="28">
        <v>211</v>
      </c>
      <c r="C13" s="16" t="s">
        <v>48</v>
      </c>
      <c r="D13" s="29">
        <v>139887.76</v>
      </c>
      <c r="E13" s="82"/>
      <c r="F13" s="14"/>
      <c r="G13" s="38">
        <v>412</v>
      </c>
      <c r="H13" s="84" t="s">
        <v>104</v>
      </c>
      <c r="I13" s="82">
        <v>848.31</v>
      </c>
      <c r="J13" s="37"/>
    </row>
    <row r="14" spans="2:10">
      <c r="B14" s="28">
        <v>21103</v>
      </c>
      <c r="C14" s="16" t="s">
        <v>100</v>
      </c>
      <c r="D14" s="29">
        <v>700</v>
      </c>
      <c r="E14" s="82"/>
      <c r="F14" s="14"/>
      <c r="G14" s="38">
        <v>41201</v>
      </c>
      <c r="H14" s="84" t="s">
        <v>145</v>
      </c>
      <c r="I14" s="36">
        <v>339.9</v>
      </c>
      <c r="J14" s="37"/>
    </row>
    <row r="15" spans="2:10">
      <c r="C15" s="16" t="s">
        <v>127</v>
      </c>
      <c r="D15" s="31">
        <v>0</v>
      </c>
      <c r="E15" s="82"/>
      <c r="F15" s="14"/>
      <c r="G15" s="38">
        <v>41251</v>
      </c>
      <c r="H15" s="84" t="s">
        <v>105</v>
      </c>
      <c r="I15" s="36">
        <v>426.99</v>
      </c>
      <c r="J15" s="37"/>
    </row>
    <row r="16" spans="2:10">
      <c r="B16" s="28"/>
      <c r="C16" s="16"/>
      <c r="D16" s="29"/>
      <c r="E16" s="82"/>
      <c r="F16" s="14"/>
      <c r="G16" s="38">
        <v>41254</v>
      </c>
      <c r="H16" s="84" t="s">
        <v>106</v>
      </c>
      <c r="I16" s="36">
        <v>81.42</v>
      </c>
      <c r="J16" s="37"/>
    </row>
    <row r="17" spans="1:13">
      <c r="B17" s="28">
        <v>21109</v>
      </c>
      <c r="C17" s="16" t="s">
        <v>6</v>
      </c>
      <c r="D17" s="29">
        <v>0</v>
      </c>
      <c r="F17" s="14"/>
      <c r="G17" s="28">
        <v>413</v>
      </c>
      <c r="H17" s="16" t="s">
        <v>76</v>
      </c>
      <c r="I17" s="55">
        <v>4953.09</v>
      </c>
      <c r="J17" s="27"/>
    </row>
    <row r="18" spans="1:13">
      <c r="B18" s="28">
        <v>21109001</v>
      </c>
      <c r="C18" s="24" t="s">
        <v>93</v>
      </c>
      <c r="D18" s="49">
        <f>D19+D22+D24</f>
        <v>139187.76</v>
      </c>
      <c r="E18" s="25"/>
      <c r="F18" s="14"/>
      <c r="G18" s="28">
        <v>41351</v>
      </c>
      <c r="H18" s="16" t="s">
        <v>7</v>
      </c>
      <c r="I18" s="29">
        <v>2877.2</v>
      </c>
      <c r="J18" s="25"/>
    </row>
    <row r="19" spans="1:13">
      <c r="C19" s="16" t="s">
        <v>101</v>
      </c>
      <c r="D19" s="29">
        <v>3101.6</v>
      </c>
      <c r="E19" s="25"/>
      <c r="F19" s="14"/>
      <c r="G19" s="28">
        <v>41354</v>
      </c>
      <c r="H19" s="16" t="s">
        <v>8</v>
      </c>
      <c r="I19" s="29">
        <v>2075.89</v>
      </c>
      <c r="J19" s="25"/>
    </row>
    <row r="20" spans="1:13">
      <c r="B20" s="28"/>
      <c r="C20" s="16" t="s">
        <v>102</v>
      </c>
      <c r="D20" s="30">
        <v>0</v>
      </c>
      <c r="E20" s="25"/>
      <c r="F20" s="14"/>
      <c r="G20" s="28">
        <v>41355</v>
      </c>
      <c r="H20" s="16" t="s">
        <v>18</v>
      </c>
      <c r="I20" s="30">
        <v>0</v>
      </c>
      <c r="J20" s="25"/>
    </row>
    <row r="21" spans="1:13">
      <c r="B21" s="28"/>
      <c r="C21" s="16" t="s">
        <v>148</v>
      </c>
      <c r="D21" s="30">
        <v>0</v>
      </c>
      <c r="E21" s="25"/>
      <c r="F21" s="14"/>
      <c r="G21" s="28">
        <v>41361</v>
      </c>
      <c r="H21" s="16" t="s">
        <v>19</v>
      </c>
      <c r="I21" s="30">
        <v>0</v>
      </c>
      <c r="J21" s="25"/>
    </row>
    <row r="22" spans="1:13">
      <c r="B22" s="28"/>
      <c r="C22" s="16" t="s">
        <v>103</v>
      </c>
      <c r="D22" s="60">
        <v>135973.66</v>
      </c>
      <c r="E22" s="25"/>
      <c r="F22" s="14"/>
      <c r="G22" s="28">
        <v>41389</v>
      </c>
      <c r="H22" s="16" t="s">
        <v>167</v>
      </c>
      <c r="I22" s="29">
        <v>0</v>
      </c>
      <c r="J22" s="25"/>
    </row>
    <row r="23" spans="1:13" ht="27">
      <c r="B23" s="39"/>
      <c r="C23" s="89" t="s">
        <v>143</v>
      </c>
      <c r="D23" s="83">
        <v>0</v>
      </c>
      <c r="E23" s="25"/>
      <c r="F23" s="14"/>
      <c r="G23" s="72">
        <v>42</v>
      </c>
      <c r="H23" s="69" t="s">
        <v>74</v>
      </c>
      <c r="I23" s="70"/>
      <c r="J23" s="73">
        <f>SUM(I25:I27)</f>
        <v>132.53</v>
      </c>
    </row>
    <row r="24" spans="1:13">
      <c r="B24" s="39">
        <v>21151</v>
      </c>
      <c r="C24" s="89" t="s">
        <v>144</v>
      </c>
      <c r="D24" s="186">
        <v>112.5</v>
      </c>
      <c r="E24" s="25"/>
      <c r="F24" s="14"/>
      <c r="G24" s="38"/>
      <c r="H24" s="35"/>
      <c r="I24" s="36"/>
      <c r="J24" s="37"/>
    </row>
    <row r="25" spans="1:13">
      <c r="B25" s="101"/>
      <c r="C25" s="24"/>
      <c r="D25" s="49"/>
      <c r="E25" s="25"/>
      <c r="F25" s="14"/>
      <c r="G25" s="28">
        <v>42451</v>
      </c>
      <c r="H25" s="16" t="s">
        <v>75</v>
      </c>
      <c r="I25" s="30">
        <v>132.53</v>
      </c>
      <c r="J25" s="25"/>
    </row>
    <row r="26" spans="1:13">
      <c r="B26" s="28">
        <v>213</v>
      </c>
      <c r="C26" s="16" t="s">
        <v>94</v>
      </c>
      <c r="D26" s="29"/>
      <c r="E26" s="25">
        <v>23.71</v>
      </c>
      <c r="F26" s="14"/>
      <c r="J26" s="25"/>
    </row>
    <row r="27" spans="1:13">
      <c r="B27" s="68">
        <v>22</v>
      </c>
      <c r="C27" s="69" t="s">
        <v>80</v>
      </c>
      <c r="D27" s="70"/>
      <c r="E27" s="71">
        <v>0</v>
      </c>
      <c r="F27" s="14"/>
      <c r="G27" s="28"/>
      <c r="H27" s="16"/>
      <c r="I27" s="30"/>
      <c r="J27" s="25"/>
    </row>
    <row r="28" spans="1:13">
      <c r="B28" s="28">
        <v>225</v>
      </c>
      <c r="C28" s="16" t="s">
        <v>150</v>
      </c>
      <c r="D28" s="44">
        <v>0</v>
      </c>
      <c r="E28" s="25"/>
      <c r="F28" s="14"/>
      <c r="G28" s="68">
        <v>81</v>
      </c>
      <c r="H28" s="69" t="s">
        <v>83</v>
      </c>
      <c r="I28" s="70"/>
      <c r="J28" s="73">
        <f>I30+I31+I32+I34</f>
        <v>121283.98999999999</v>
      </c>
    </row>
    <row r="29" spans="1:13">
      <c r="A29" s="5"/>
      <c r="B29" s="28">
        <v>22551</v>
      </c>
      <c r="C29" s="173" t="s">
        <v>173</v>
      </c>
      <c r="D29" s="186"/>
      <c r="E29" s="7"/>
      <c r="F29" s="14"/>
      <c r="G29" s="68"/>
      <c r="H29" s="69"/>
      <c r="I29" s="70"/>
      <c r="J29" s="73"/>
    </row>
    <row r="30" spans="1:13" s="114" customFormat="1">
      <c r="A30" s="5"/>
      <c r="B30" s="57"/>
      <c r="C30" s="57"/>
      <c r="D30" s="108"/>
      <c r="E30" s="7"/>
      <c r="F30" s="14"/>
      <c r="G30" s="28">
        <v>81103</v>
      </c>
      <c r="H30" s="16" t="s">
        <v>69</v>
      </c>
      <c r="I30" s="30">
        <v>6626.44</v>
      </c>
      <c r="J30" s="26"/>
    </row>
    <row r="31" spans="1:13">
      <c r="B31" s="68">
        <v>23</v>
      </c>
      <c r="C31" s="69" t="s">
        <v>81</v>
      </c>
      <c r="D31" s="70"/>
      <c r="E31" s="71">
        <f>D33+D34</f>
        <v>4144.4800000000005</v>
      </c>
      <c r="F31" s="14"/>
      <c r="G31" s="28">
        <v>81107</v>
      </c>
      <c r="H31" s="16" t="s">
        <v>107</v>
      </c>
      <c r="I31" s="30">
        <v>122678.98</v>
      </c>
      <c r="J31" s="25"/>
      <c r="M31" s="59"/>
    </row>
    <row r="32" spans="1:13">
      <c r="B32" s="68"/>
      <c r="C32" s="69"/>
      <c r="D32" s="70"/>
      <c r="E32" s="71"/>
      <c r="F32" s="14"/>
      <c r="G32" s="28">
        <v>81109</v>
      </c>
      <c r="H32" s="16" t="s">
        <v>42</v>
      </c>
      <c r="I32" s="40">
        <v>-8021.43</v>
      </c>
      <c r="J32" s="37"/>
    </row>
    <row r="33" spans="2:13">
      <c r="B33" s="28">
        <v>23105</v>
      </c>
      <c r="C33" s="16" t="s">
        <v>30</v>
      </c>
      <c r="D33" s="30">
        <v>808.58</v>
      </c>
      <c r="E33" s="25"/>
      <c r="F33" s="14"/>
      <c r="G33" s="28"/>
      <c r="H33" s="41"/>
      <c r="I33" s="40" t="s">
        <v>78</v>
      </c>
      <c r="K33" s="59"/>
      <c r="M33" s="59"/>
    </row>
    <row r="34" spans="2:13">
      <c r="B34" s="28">
        <v>23113</v>
      </c>
      <c r="C34" s="16" t="s">
        <v>29</v>
      </c>
      <c r="D34" s="30">
        <v>3335.9</v>
      </c>
      <c r="E34" s="25"/>
      <c r="F34" s="14"/>
      <c r="G34" s="28">
        <v>81111</v>
      </c>
      <c r="H34" s="16" t="s">
        <v>77</v>
      </c>
      <c r="I34" s="43">
        <v>0</v>
      </c>
    </row>
    <row r="35" spans="2:13">
      <c r="B35" s="39">
        <v>23109</v>
      </c>
      <c r="C35" s="41" t="s">
        <v>177</v>
      </c>
      <c r="D35" s="31">
        <v>0</v>
      </c>
      <c r="E35" s="25"/>
      <c r="F35" s="14"/>
      <c r="G35" s="28">
        <v>81901001</v>
      </c>
      <c r="H35" s="16" t="s">
        <v>153</v>
      </c>
      <c r="I35" s="110"/>
      <c r="J35" s="8">
        <v>-672.26</v>
      </c>
    </row>
    <row r="36" spans="2:13">
      <c r="B36" s="11"/>
      <c r="C36" s="11"/>
      <c r="D36" s="11"/>
      <c r="E36" s="1"/>
      <c r="F36" s="14"/>
      <c r="G36" s="28"/>
      <c r="H36" s="16" t="s">
        <v>43</v>
      </c>
      <c r="I36" s="30"/>
      <c r="J36" s="25">
        <v>135633.10999999999</v>
      </c>
    </row>
    <row r="37" spans="2:13">
      <c r="B37" s="68">
        <v>24</v>
      </c>
      <c r="C37" s="69" t="s">
        <v>84</v>
      </c>
      <c r="D37" s="74"/>
      <c r="E37" s="71">
        <f>D38+D39+D40+D41+D42</f>
        <v>118122.82</v>
      </c>
      <c r="F37" s="14"/>
    </row>
    <row r="38" spans="2:13" s="114" customFormat="1">
      <c r="B38" s="57">
        <v>24101</v>
      </c>
      <c r="C38" s="16" t="s">
        <v>178</v>
      </c>
      <c r="D38" s="30">
        <v>72750</v>
      </c>
      <c r="E38" s="82"/>
      <c r="F38" s="14"/>
    </row>
    <row r="39" spans="2:13">
      <c r="B39" s="28">
        <v>24117</v>
      </c>
      <c r="C39" s="16" t="s">
        <v>33</v>
      </c>
      <c r="D39" s="29">
        <v>15068.99</v>
      </c>
      <c r="E39" s="25"/>
      <c r="F39" s="14"/>
    </row>
    <row r="40" spans="2:13">
      <c r="B40" s="28">
        <v>24119</v>
      </c>
      <c r="C40" s="16" t="s">
        <v>32</v>
      </c>
      <c r="D40" s="30">
        <v>33687.050000000003</v>
      </c>
      <c r="E40" s="25"/>
      <c r="F40" s="14"/>
    </row>
    <row r="41" spans="2:13">
      <c r="B41" s="57">
        <v>24199</v>
      </c>
      <c r="C41" s="16" t="s">
        <v>65</v>
      </c>
      <c r="D41" s="31">
        <v>-39433.22</v>
      </c>
      <c r="E41" s="25"/>
      <c r="F41" s="14"/>
      <c r="G41" s="2"/>
      <c r="H41" s="1"/>
      <c r="I41" s="3"/>
      <c r="J41" s="3"/>
    </row>
    <row r="42" spans="2:13">
      <c r="B42" s="28">
        <v>24301</v>
      </c>
      <c r="C42" s="16" t="s">
        <v>178</v>
      </c>
      <c r="D42" s="30">
        <v>36050</v>
      </c>
      <c r="E42" s="7"/>
      <c r="F42" s="14"/>
      <c r="G42" s="28"/>
      <c r="H42" s="16"/>
      <c r="I42" s="32"/>
      <c r="J42" s="8"/>
    </row>
    <row r="43" spans="2:13">
      <c r="B43" s="28"/>
      <c r="C43" s="199" t="s">
        <v>187</v>
      </c>
      <c r="D43" s="199"/>
      <c r="E43" s="63">
        <f>+E37+E31+E12+E27</f>
        <v>262178.77</v>
      </c>
      <c r="F43" s="14"/>
      <c r="G43" s="34"/>
      <c r="H43" s="199" t="s">
        <v>10</v>
      </c>
      <c r="I43" s="199"/>
      <c r="J43" s="63">
        <f>J36+J28+J23+J12+J35</f>
        <v>262178.76999999996</v>
      </c>
      <c r="L43" s="59"/>
    </row>
    <row r="44" spans="2:13">
      <c r="B44" s="105"/>
      <c r="F44" s="14"/>
      <c r="L44" s="59"/>
    </row>
    <row r="45" spans="2:13">
      <c r="B45" s="91"/>
      <c r="C45" s="93"/>
      <c r="D45" s="94"/>
      <c r="E45" s="90"/>
      <c r="F45" s="14"/>
      <c r="G45" s="39"/>
      <c r="H45" s="41"/>
      <c r="I45" s="30"/>
      <c r="J45" s="106"/>
      <c r="L45" s="59"/>
    </row>
    <row r="46" spans="2:13">
      <c r="B46" s="112"/>
      <c r="C46" s="112"/>
      <c r="D46" s="112"/>
      <c r="E46" s="113" t="s">
        <v>78</v>
      </c>
      <c r="F46" s="112"/>
      <c r="G46" s="112"/>
      <c r="H46" s="112"/>
      <c r="I46" s="30"/>
      <c r="J46" s="106"/>
    </row>
    <row r="47" spans="2:13">
      <c r="B47" s="91"/>
      <c r="C47" s="93"/>
      <c r="D47" s="94"/>
      <c r="E47" s="92"/>
      <c r="F47" s="14"/>
      <c r="G47" s="39"/>
      <c r="H47" s="41"/>
      <c r="I47" s="30"/>
      <c r="J47" s="59"/>
    </row>
    <row r="48" spans="2:13">
      <c r="B48" s="91"/>
      <c r="C48" s="93"/>
      <c r="D48" s="94"/>
      <c r="E48" s="92"/>
      <c r="F48" s="14"/>
      <c r="G48" s="39"/>
      <c r="H48" s="41"/>
      <c r="I48" s="30"/>
    </row>
    <row r="49" spans="2:8">
      <c r="B49" s="90"/>
      <c r="C49" s="90"/>
      <c r="D49" s="90"/>
      <c r="E49" s="90"/>
      <c r="G49" s="6"/>
    </row>
    <row r="50" spans="2:8">
      <c r="C50" s="196"/>
      <c r="D50" s="196"/>
      <c r="H50" s="33"/>
    </row>
    <row r="51" spans="2:8">
      <c r="C51" s="193" t="s">
        <v>170</v>
      </c>
      <c r="D51" s="193"/>
      <c r="H51" s="172" t="s">
        <v>171</v>
      </c>
    </row>
    <row r="52" spans="2:8">
      <c r="C52" s="193" t="s">
        <v>97</v>
      </c>
      <c r="D52" s="193"/>
      <c r="H52" s="9" t="s">
        <v>175</v>
      </c>
    </row>
  </sheetData>
  <mergeCells count="11">
    <mergeCell ref="C51:D51"/>
    <mergeCell ref="C52:D52"/>
    <mergeCell ref="B1:J1"/>
    <mergeCell ref="B2:J2"/>
    <mergeCell ref="B8:E8"/>
    <mergeCell ref="G8:J8"/>
    <mergeCell ref="C50:D50"/>
    <mergeCell ref="C5:H5"/>
    <mergeCell ref="C4:H4"/>
    <mergeCell ref="C43:D43"/>
    <mergeCell ref="H43:I43"/>
  </mergeCells>
  <printOptions horizontalCentered="1"/>
  <pageMargins left="0.31496062992125984" right="0.31496062992125984" top="0.35433070866141736" bottom="0.35433070866141736" header="0.31496062992125984" footer="0.31496062992125984"/>
  <pageSetup scale="7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B1:M80"/>
  <sheetViews>
    <sheetView topLeftCell="A25" zoomScaleNormal="100" workbookViewId="0">
      <selection activeCell="G57" sqref="G57"/>
    </sheetView>
  </sheetViews>
  <sheetFormatPr baseColWidth="10" defaultColWidth="11.42578125" defaultRowHeight="15"/>
  <cols>
    <col min="1" max="1" width="0.140625" customWidth="1"/>
    <col min="2" max="2" width="15.140625" customWidth="1"/>
    <col min="3" max="3" width="37.28515625" customWidth="1"/>
    <col min="4" max="4" width="12.7109375" customWidth="1"/>
    <col min="5" max="5" width="10.7109375" customWidth="1"/>
    <col min="6" max="6" width="2.140625" customWidth="1"/>
    <col min="7" max="7" width="11.140625" customWidth="1"/>
    <col min="8" max="8" width="32.42578125" customWidth="1"/>
    <col min="9" max="9" width="10.42578125" customWidth="1"/>
    <col min="10" max="10" width="10.7109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</row>
    <row r="2" spans="2:11">
      <c r="B2" s="194" t="s">
        <v>99</v>
      </c>
      <c r="C2" s="194"/>
      <c r="D2" s="194"/>
      <c r="E2" s="194"/>
      <c r="F2" s="194"/>
      <c r="G2" s="194"/>
      <c r="H2" s="194"/>
      <c r="I2" s="194"/>
      <c r="J2" s="194"/>
    </row>
    <row r="3" spans="2:11">
      <c r="B3" s="194" t="s">
        <v>169</v>
      </c>
      <c r="C3" s="194"/>
      <c r="D3" s="194"/>
      <c r="E3" s="194"/>
      <c r="F3" s="194"/>
      <c r="G3" s="194"/>
      <c r="H3" s="194"/>
      <c r="I3" s="194"/>
      <c r="J3" s="194"/>
      <c r="K3" s="103"/>
    </row>
    <row r="4" spans="2:11">
      <c r="B4" s="180"/>
      <c r="C4" s="198" t="s">
        <v>184</v>
      </c>
      <c r="D4" s="198"/>
      <c r="E4" s="198"/>
      <c r="F4" s="198"/>
      <c r="G4" s="198"/>
      <c r="H4" s="198"/>
      <c r="I4" s="198"/>
      <c r="J4" s="180"/>
    </row>
    <row r="5" spans="2:11">
      <c r="B5" s="42"/>
      <c r="C5" s="109" t="s">
        <v>78</v>
      </c>
      <c r="D5" s="42"/>
      <c r="E5" s="111"/>
      <c r="F5" s="42"/>
      <c r="G5" s="42"/>
      <c r="H5" s="42"/>
      <c r="I5" s="42"/>
      <c r="J5" s="42"/>
    </row>
    <row r="6" spans="2:11">
      <c r="B6" s="1"/>
      <c r="C6" s="1"/>
      <c r="D6" s="1"/>
      <c r="E6" s="1"/>
      <c r="F6" s="1"/>
      <c r="G6" s="1"/>
      <c r="H6" s="1"/>
      <c r="I6" s="1"/>
      <c r="J6" s="1"/>
    </row>
    <row r="7" spans="2:11" s="114" customFormat="1">
      <c r="B7" s="1"/>
      <c r="C7" s="1"/>
      <c r="D7" s="1"/>
      <c r="E7" s="1"/>
      <c r="F7" s="1"/>
      <c r="G7" s="1"/>
      <c r="H7" s="1"/>
      <c r="I7" s="1"/>
      <c r="J7" s="1"/>
    </row>
    <row r="8" spans="2:11" ht="16.5">
      <c r="B8" s="195" t="s">
        <v>11</v>
      </c>
      <c r="C8" s="195"/>
      <c r="D8" s="195"/>
      <c r="E8" s="195"/>
      <c r="F8" s="15"/>
      <c r="G8" s="195" t="s">
        <v>174</v>
      </c>
      <c r="H8" s="195"/>
      <c r="I8" s="195"/>
      <c r="J8" s="195"/>
    </row>
    <row r="9" spans="2:11">
      <c r="B9" s="200" t="s">
        <v>88</v>
      </c>
      <c r="C9" s="200" t="s">
        <v>0</v>
      </c>
      <c r="D9" s="200" t="s">
        <v>3</v>
      </c>
      <c r="E9" s="61" t="s">
        <v>1</v>
      </c>
      <c r="F9" s="15"/>
      <c r="G9" s="200" t="s">
        <v>88</v>
      </c>
      <c r="H9" s="200" t="s">
        <v>0</v>
      </c>
      <c r="I9" s="200" t="s">
        <v>3</v>
      </c>
      <c r="J9" s="61" t="s">
        <v>1</v>
      </c>
    </row>
    <row r="10" spans="2:11" ht="15.75" thickBot="1">
      <c r="B10" s="201"/>
      <c r="C10" s="201"/>
      <c r="D10" s="201"/>
      <c r="E10" s="62" t="s">
        <v>2</v>
      </c>
      <c r="F10" s="15"/>
      <c r="G10" s="201"/>
      <c r="H10" s="201"/>
      <c r="I10" s="201"/>
      <c r="J10" s="62" t="s">
        <v>2</v>
      </c>
    </row>
    <row r="11" spans="2:11" ht="15.75" thickTop="1">
      <c r="B11" s="2"/>
      <c r="C11" s="1"/>
      <c r="D11" s="3"/>
      <c r="E11" s="3"/>
      <c r="F11" s="15"/>
      <c r="G11" s="1"/>
      <c r="H11" s="1"/>
      <c r="I11" s="1"/>
      <c r="J11" s="1"/>
    </row>
    <row r="12" spans="2:11">
      <c r="B12" s="75">
        <v>833</v>
      </c>
      <c r="C12" s="76" t="s">
        <v>9</v>
      </c>
      <c r="D12" s="77"/>
      <c r="E12" s="71">
        <v>79520.41</v>
      </c>
      <c r="F12" s="15"/>
      <c r="G12" s="75">
        <v>856</v>
      </c>
      <c r="H12" s="76" t="s">
        <v>15</v>
      </c>
      <c r="I12" s="78"/>
      <c r="J12" s="79">
        <f>+I14</f>
        <v>78959.100000000006</v>
      </c>
    </row>
    <row r="13" spans="2:11">
      <c r="B13" s="34">
        <v>83301</v>
      </c>
      <c r="C13" s="45" t="s">
        <v>108</v>
      </c>
      <c r="D13" s="85">
        <v>68831.45</v>
      </c>
      <c r="E13" s="37"/>
      <c r="F13" s="14"/>
      <c r="G13" s="34">
        <v>85605</v>
      </c>
      <c r="H13" s="45" t="s">
        <v>89</v>
      </c>
      <c r="I13" s="85">
        <v>78959.100000000006</v>
      </c>
      <c r="J13" s="37"/>
    </row>
    <row r="14" spans="2:11">
      <c r="B14" s="34">
        <v>83301001</v>
      </c>
      <c r="C14" s="45" t="s">
        <v>13</v>
      </c>
      <c r="D14" s="46">
        <v>68454.259999999995</v>
      </c>
      <c r="E14" s="37"/>
      <c r="F14" s="14"/>
      <c r="G14" s="2">
        <v>85605896</v>
      </c>
      <c r="H14" s="1" t="s">
        <v>17</v>
      </c>
      <c r="I14" s="86">
        <v>78959.100000000006</v>
      </c>
      <c r="J14" s="37"/>
    </row>
    <row r="15" spans="2:11" s="114" customFormat="1">
      <c r="B15" s="2">
        <v>83301005</v>
      </c>
      <c r="C15" s="1" t="s">
        <v>109</v>
      </c>
      <c r="D15" s="10">
        <v>377.19</v>
      </c>
      <c r="E15" s="37"/>
      <c r="F15" s="14"/>
      <c r="G15" s="2"/>
      <c r="H15" s="1"/>
      <c r="I15" s="98"/>
      <c r="J15" s="37"/>
    </row>
    <row r="16" spans="2:11">
      <c r="B16" s="34">
        <v>83303</v>
      </c>
      <c r="C16" s="45" t="s">
        <v>12</v>
      </c>
      <c r="D16" s="85">
        <v>0</v>
      </c>
      <c r="E16" s="56"/>
      <c r="F16" s="15"/>
      <c r="G16" s="75">
        <v>858</v>
      </c>
      <c r="H16" s="76" t="s">
        <v>115</v>
      </c>
      <c r="I16" s="78"/>
      <c r="J16" s="79">
        <f>SUM(I18:I21)</f>
        <v>212891.61</v>
      </c>
    </row>
    <row r="17" spans="2:13" s="114" customFormat="1">
      <c r="B17" s="34">
        <v>83303001</v>
      </c>
      <c r="C17" s="45" t="s">
        <v>13</v>
      </c>
      <c r="D17" s="46">
        <v>0</v>
      </c>
      <c r="E17" s="56"/>
      <c r="F17" s="15"/>
      <c r="G17" s="75"/>
      <c r="H17" s="76"/>
      <c r="I17" s="78"/>
      <c r="J17" s="79"/>
    </row>
    <row r="18" spans="2:13">
      <c r="B18" s="34">
        <v>83307</v>
      </c>
      <c r="C18" s="45" t="s">
        <v>90</v>
      </c>
      <c r="D18" s="46">
        <v>5417.76</v>
      </c>
      <c r="E18" s="23"/>
      <c r="F18" s="15"/>
      <c r="G18" s="2">
        <v>85801</v>
      </c>
      <c r="H18" s="1" t="s">
        <v>116</v>
      </c>
      <c r="I18" s="3">
        <v>117744</v>
      </c>
      <c r="J18" s="3"/>
      <c r="M18" s="97"/>
    </row>
    <row r="19" spans="2:13">
      <c r="B19" s="2">
        <v>83307001</v>
      </c>
      <c r="C19" s="1" t="s">
        <v>147</v>
      </c>
      <c r="D19" s="10">
        <v>5417.76</v>
      </c>
      <c r="E19" s="23"/>
      <c r="F19" s="15"/>
      <c r="G19" s="2">
        <v>85803</v>
      </c>
      <c r="H19" s="1" t="s">
        <v>138</v>
      </c>
      <c r="I19" s="3">
        <v>10548</v>
      </c>
      <c r="J19" s="3"/>
    </row>
    <row r="20" spans="2:13">
      <c r="B20" s="2">
        <v>83307002</v>
      </c>
      <c r="C20" s="1" t="s">
        <v>14</v>
      </c>
      <c r="D20" s="3">
        <v>0</v>
      </c>
      <c r="E20" s="37"/>
      <c r="F20" s="15"/>
      <c r="G20" s="2">
        <v>85805</v>
      </c>
      <c r="H20" s="1" t="s">
        <v>139</v>
      </c>
      <c r="I20" s="3">
        <v>55213</v>
      </c>
      <c r="J20" s="3"/>
    </row>
    <row r="21" spans="2:13">
      <c r="B21" s="34">
        <v>83309</v>
      </c>
      <c r="C21" s="45" t="s">
        <v>91</v>
      </c>
      <c r="D21" s="85">
        <v>5271.2</v>
      </c>
      <c r="E21" s="23"/>
      <c r="F21" s="15"/>
      <c r="G21" s="2">
        <v>85807</v>
      </c>
      <c r="H21" s="1" t="s">
        <v>117</v>
      </c>
      <c r="I21" s="3">
        <v>29386.61</v>
      </c>
      <c r="J21" s="3"/>
    </row>
    <row r="22" spans="2:13">
      <c r="B22" s="2">
        <v>83309001</v>
      </c>
      <c r="C22" s="1" t="s">
        <v>147</v>
      </c>
      <c r="D22" s="10">
        <v>5271.2</v>
      </c>
      <c r="E22" s="23"/>
      <c r="F22" s="15"/>
    </row>
    <row r="23" spans="2:13">
      <c r="B23" s="2">
        <v>83309002</v>
      </c>
      <c r="C23" s="1" t="s">
        <v>14</v>
      </c>
      <c r="D23" s="10">
        <v>0</v>
      </c>
      <c r="E23" s="37"/>
      <c r="F23" s="15"/>
      <c r="G23" s="2"/>
      <c r="H23" s="1"/>
      <c r="I23" s="3"/>
      <c r="J23" s="3"/>
    </row>
    <row r="24" spans="2:13" s="114" customFormat="1">
      <c r="B24" s="2">
        <v>83313001</v>
      </c>
      <c r="C24" s="1" t="s">
        <v>181</v>
      </c>
      <c r="D24" s="10">
        <v>0</v>
      </c>
      <c r="E24" s="37"/>
      <c r="F24" s="15"/>
      <c r="G24" s="2"/>
      <c r="H24" s="1"/>
      <c r="I24" s="3"/>
      <c r="J24" s="3"/>
    </row>
    <row r="25" spans="2:13">
      <c r="B25" s="34">
        <v>83317</v>
      </c>
      <c r="C25" s="45" t="s">
        <v>110</v>
      </c>
      <c r="D25" s="85">
        <v>0</v>
      </c>
      <c r="E25" s="23"/>
      <c r="F25" s="15"/>
      <c r="G25" s="75">
        <v>859</v>
      </c>
      <c r="H25" s="76" t="s">
        <v>118</v>
      </c>
      <c r="I25" s="78"/>
      <c r="J25" s="79">
        <f>SUM(I26:I28)</f>
        <v>0</v>
      </c>
    </row>
    <row r="26" spans="2:13">
      <c r="B26" s="2">
        <v>83317099</v>
      </c>
      <c r="C26" s="1" t="s">
        <v>111</v>
      </c>
      <c r="D26" s="4">
        <v>0</v>
      </c>
      <c r="E26" s="23"/>
      <c r="F26" s="15"/>
      <c r="G26" s="2">
        <v>85909</v>
      </c>
      <c r="H26" s="1" t="s">
        <v>152</v>
      </c>
      <c r="I26" s="3">
        <v>0</v>
      </c>
      <c r="J26" s="3"/>
    </row>
    <row r="27" spans="2:13">
      <c r="E27" s="23"/>
      <c r="F27" s="15"/>
      <c r="G27" s="2">
        <v>85955</v>
      </c>
      <c r="H27" s="1" t="s">
        <v>119</v>
      </c>
      <c r="I27" s="3">
        <v>0</v>
      </c>
      <c r="J27" s="3"/>
    </row>
    <row r="28" spans="2:13">
      <c r="B28" s="2"/>
      <c r="C28" s="1"/>
      <c r="D28" s="3"/>
      <c r="E28" s="23"/>
      <c r="F28" s="15"/>
      <c r="G28" s="2"/>
      <c r="H28" s="1"/>
      <c r="I28" s="3"/>
      <c r="J28" s="3"/>
    </row>
    <row r="29" spans="2:13">
      <c r="B29" s="75">
        <v>834</v>
      </c>
      <c r="C29" s="76" t="s">
        <v>63</v>
      </c>
      <c r="D29" s="77"/>
      <c r="E29" s="79">
        <v>76697.19</v>
      </c>
      <c r="F29" s="15"/>
      <c r="G29" s="2"/>
      <c r="H29" s="1"/>
      <c r="I29" s="3"/>
      <c r="J29" s="3"/>
      <c r="L29" s="97"/>
    </row>
    <row r="30" spans="2:13">
      <c r="B30" s="2">
        <v>83401</v>
      </c>
      <c r="C30" s="1" t="s">
        <v>34</v>
      </c>
      <c r="D30" s="46">
        <v>2292.65</v>
      </c>
      <c r="E30" s="23"/>
      <c r="F30" s="15"/>
      <c r="G30" s="2"/>
      <c r="H30" s="1"/>
      <c r="I30" s="3"/>
      <c r="J30" s="3"/>
    </row>
    <row r="31" spans="2:13">
      <c r="B31" s="2">
        <v>83403</v>
      </c>
      <c r="C31" s="1" t="s">
        <v>85</v>
      </c>
      <c r="D31" s="46">
        <v>0</v>
      </c>
      <c r="E31" s="23"/>
      <c r="F31" s="15"/>
      <c r="G31" s="2"/>
      <c r="H31" s="1"/>
      <c r="I31" s="3"/>
      <c r="J31" s="3"/>
      <c r="L31" s="97"/>
    </row>
    <row r="32" spans="2:13">
      <c r="B32" s="2">
        <v>83405</v>
      </c>
      <c r="C32" s="1" t="s">
        <v>30</v>
      </c>
      <c r="D32" s="46">
        <v>2736.8</v>
      </c>
      <c r="E32" s="3"/>
      <c r="F32" s="15"/>
      <c r="G32" s="2"/>
      <c r="H32" s="1"/>
      <c r="I32" s="3"/>
      <c r="J32" s="3"/>
    </row>
    <row r="33" spans="2:10">
      <c r="B33" s="2">
        <v>83407</v>
      </c>
      <c r="C33" s="1" t="s">
        <v>71</v>
      </c>
      <c r="D33" s="46">
        <v>0</v>
      </c>
      <c r="E33" s="3"/>
      <c r="F33" s="15"/>
      <c r="G33" s="2"/>
      <c r="H33" s="1"/>
      <c r="I33" s="3"/>
      <c r="J33" s="3"/>
    </row>
    <row r="34" spans="2:10">
      <c r="B34" s="2">
        <v>83409</v>
      </c>
      <c r="C34" s="1" t="s">
        <v>35</v>
      </c>
      <c r="D34" s="46">
        <v>2694.18</v>
      </c>
      <c r="E34" s="3"/>
      <c r="F34" s="15"/>
      <c r="G34" s="2"/>
      <c r="H34" s="1"/>
      <c r="I34" s="3"/>
      <c r="J34" s="3"/>
    </row>
    <row r="35" spans="2:10">
      <c r="B35" s="2">
        <v>83411</v>
      </c>
      <c r="C35" s="1" t="s">
        <v>140</v>
      </c>
      <c r="D35" s="46">
        <v>142.11000000000001</v>
      </c>
      <c r="E35" s="3"/>
      <c r="F35" s="15"/>
      <c r="G35" s="2"/>
      <c r="H35" s="1"/>
      <c r="I35" s="3"/>
      <c r="J35" s="3"/>
    </row>
    <row r="36" spans="2:10">
      <c r="B36" s="2">
        <v>83413</v>
      </c>
      <c r="C36" s="1" t="s">
        <v>29</v>
      </c>
      <c r="D36" s="46">
        <v>6587.21</v>
      </c>
      <c r="E36" s="3"/>
      <c r="F36" s="15"/>
      <c r="G36" s="2"/>
      <c r="H36" s="1"/>
      <c r="I36" s="3"/>
      <c r="J36" s="3"/>
    </row>
    <row r="37" spans="2:10">
      <c r="B37" s="2">
        <v>83415</v>
      </c>
      <c r="C37" s="1" t="s">
        <v>36</v>
      </c>
      <c r="D37" s="98">
        <v>1475.52</v>
      </c>
      <c r="E37" s="3"/>
      <c r="F37" s="15"/>
      <c r="G37" s="2"/>
      <c r="H37" s="1"/>
      <c r="I37" s="3"/>
      <c r="J37" s="3"/>
    </row>
    <row r="38" spans="2:10">
      <c r="B38" s="2">
        <v>83417</v>
      </c>
      <c r="C38" s="1" t="s">
        <v>72</v>
      </c>
      <c r="D38" s="98">
        <v>4727.8100000000004</v>
      </c>
      <c r="E38" s="3"/>
      <c r="F38" s="15"/>
      <c r="G38" s="2"/>
      <c r="H38" s="1"/>
      <c r="I38" s="3"/>
      <c r="J38" s="3"/>
    </row>
    <row r="39" spans="2:10">
      <c r="B39" s="2">
        <v>83419</v>
      </c>
      <c r="C39" s="1" t="s">
        <v>37</v>
      </c>
      <c r="D39" s="98">
        <v>909.97</v>
      </c>
      <c r="E39" s="3"/>
      <c r="F39" s="15"/>
      <c r="G39" s="2"/>
      <c r="H39" s="1"/>
      <c r="I39" s="3"/>
      <c r="J39" s="3"/>
    </row>
    <row r="40" spans="2:10">
      <c r="B40" s="2">
        <v>83421</v>
      </c>
      <c r="C40" s="1" t="s">
        <v>31</v>
      </c>
      <c r="D40" s="98">
        <v>10603.76</v>
      </c>
      <c r="E40" s="3"/>
      <c r="F40" s="15"/>
      <c r="G40" s="2"/>
      <c r="H40" s="1"/>
      <c r="I40" s="3"/>
      <c r="J40" s="3"/>
    </row>
    <row r="41" spans="2:10">
      <c r="B41" s="2">
        <v>83423</v>
      </c>
      <c r="C41" s="1" t="s">
        <v>38</v>
      </c>
      <c r="D41" s="98">
        <v>24676.66</v>
      </c>
      <c r="E41" s="3"/>
      <c r="F41" s="15"/>
      <c r="G41" s="2"/>
      <c r="H41" s="1"/>
      <c r="I41" s="3"/>
      <c r="J41" s="3"/>
    </row>
    <row r="42" spans="2:10">
      <c r="B42" s="2">
        <v>83425</v>
      </c>
      <c r="C42" s="1" t="s">
        <v>92</v>
      </c>
      <c r="D42" s="98">
        <v>10150</v>
      </c>
      <c r="E42" s="3"/>
      <c r="F42" s="15"/>
      <c r="G42" s="2"/>
      <c r="H42" s="1"/>
      <c r="I42" s="3"/>
      <c r="J42" s="3"/>
    </row>
    <row r="43" spans="2:10">
      <c r="B43" s="2">
        <v>83427</v>
      </c>
      <c r="C43" s="1" t="s">
        <v>60</v>
      </c>
      <c r="D43" s="98">
        <v>127.35</v>
      </c>
      <c r="E43" s="3"/>
      <c r="F43" s="15"/>
      <c r="G43" s="2"/>
      <c r="H43" s="1"/>
      <c r="I43" s="3"/>
      <c r="J43" s="3"/>
    </row>
    <row r="44" spans="2:10">
      <c r="B44" s="2">
        <v>83429</v>
      </c>
      <c r="C44" s="1" t="s">
        <v>96</v>
      </c>
      <c r="D44" s="86">
        <v>9573.17</v>
      </c>
      <c r="E44" s="3"/>
      <c r="F44" s="15"/>
      <c r="G44" s="2"/>
      <c r="H44" s="3"/>
      <c r="I44" s="3"/>
      <c r="J44" s="3"/>
    </row>
    <row r="45" spans="2:10">
      <c r="B45" s="2"/>
      <c r="C45" s="1"/>
      <c r="D45" s="3"/>
      <c r="E45" s="3"/>
      <c r="F45" s="15"/>
      <c r="G45" s="2"/>
      <c r="H45" s="1"/>
      <c r="I45" s="3"/>
      <c r="J45" s="3"/>
    </row>
    <row r="46" spans="2:10">
      <c r="B46" s="75">
        <v>835</v>
      </c>
      <c r="C46" s="76" t="s">
        <v>39</v>
      </c>
      <c r="D46" s="77"/>
      <c r="E46" s="79">
        <f>D47+D48+D49+D50+D51</f>
        <v>0</v>
      </c>
      <c r="F46" s="15"/>
      <c r="G46" s="2"/>
      <c r="H46" s="1"/>
      <c r="I46" s="3"/>
      <c r="J46" s="3"/>
    </row>
    <row r="47" spans="2:10">
      <c r="B47" s="2">
        <v>83501</v>
      </c>
      <c r="C47" s="1" t="s">
        <v>86</v>
      </c>
      <c r="D47" s="3">
        <v>0</v>
      </c>
      <c r="E47" s="23"/>
      <c r="F47" s="15"/>
      <c r="G47" s="2"/>
      <c r="H47" s="1"/>
      <c r="I47" s="3"/>
      <c r="J47" s="3"/>
    </row>
    <row r="48" spans="2:10">
      <c r="B48" s="2">
        <v>83507</v>
      </c>
      <c r="C48" s="1" t="s">
        <v>87</v>
      </c>
      <c r="D48" s="10">
        <v>0</v>
      </c>
      <c r="E48" s="23"/>
      <c r="F48" s="15"/>
      <c r="G48" s="2"/>
      <c r="H48" s="1"/>
      <c r="I48" s="3"/>
      <c r="J48" s="3"/>
    </row>
    <row r="49" spans="2:10">
      <c r="B49" s="2">
        <v>835070</v>
      </c>
      <c r="C49" s="1" t="s">
        <v>141</v>
      </c>
      <c r="D49" s="10">
        <v>0</v>
      </c>
      <c r="E49" s="23"/>
      <c r="F49" s="15"/>
      <c r="G49" s="2"/>
      <c r="H49" s="1"/>
      <c r="I49" s="3"/>
      <c r="J49" s="3"/>
    </row>
    <row r="50" spans="2:10">
      <c r="B50" s="2">
        <v>835070</v>
      </c>
      <c r="C50" s="1" t="s">
        <v>142</v>
      </c>
      <c r="D50" s="10">
        <v>0</v>
      </c>
      <c r="E50" s="23"/>
      <c r="F50" s="15"/>
      <c r="G50" s="2"/>
      <c r="H50" s="1"/>
      <c r="I50" s="3"/>
      <c r="J50" s="3"/>
    </row>
    <row r="51" spans="2:10">
      <c r="B51" s="2">
        <v>83513</v>
      </c>
      <c r="C51" s="1" t="s">
        <v>95</v>
      </c>
      <c r="D51" s="4">
        <v>0</v>
      </c>
      <c r="E51" s="23"/>
      <c r="F51" s="15"/>
      <c r="G51" s="2"/>
      <c r="H51" s="1"/>
      <c r="I51" s="3"/>
      <c r="J51" s="3"/>
    </row>
    <row r="52" spans="2:10">
      <c r="B52" s="2"/>
      <c r="C52" s="1"/>
      <c r="D52" s="10"/>
      <c r="E52" s="23"/>
      <c r="F52" s="15"/>
      <c r="G52" s="2"/>
      <c r="H52" s="1"/>
      <c r="I52" s="3"/>
      <c r="J52" s="3"/>
    </row>
    <row r="53" spans="2:10">
      <c r="B53" s="75">
        <v>836</v>
      </c>
      <c r="C53" s="76" t="s">
        <v>18</v>
      </c>
      <c r="D53" s="77"/>
      <c r="E53" s="73">
        <f>SUM(D54:D55)</f>
        <v>0</v>
      </c>
      <c r="F53" s="15"/>
      <c r="G53" s="2"/>
      <c r="H53" s="1"/>
      <c r="I53" s="3"/>
      <c r="J53" s="3"/>
    </row>
    <row r="54" spans="2:10">
      <c r="B54" s="2">
        <v>83601</v>
      </c>
      <c r="C54" s="1" t="s">
        <v>66</v>
      </c>
      <c r="D54" s="10">
        <v>0</v>
      </c>
      <c r="E54" s="23"/>
      <c r="F54" s="15"/>
      <c r="G54" s="2"/>
      <c r="H54" s="1"/>
      <c r="I54" s="3"/>
      <c r="J54" s="3"/>
    </row>
    <row r="55" spans="2:10">
      <c r="B55" s="2">
        <v>83603</v>
      </c>
      <c r="C55" s="1" t="s">
        <v>128</v>
      </c>
      <c r="D55" s="4"/>
      <c r="E55" s="23"/>
      <c r="F55" s="15"/>
      <c r="G55" s="2"/>
      <c r="H55" s="1"/>
      <c r="I55" s="3"/>
      <c r="J55" s="3"/>
    </row>
    <row r="56" spans="2:10">
      <c r="B56" s="2"/>
      <c r="C56" s="1"/>
      <c r="D56" s="10"/>
      <c r="E56" s="23"/>
      <c r="F56" s="15"/>
      <c r="G56" s="2"/>
      <c r="H56" s="1"/>
      <c r="I56" s="3"/>
      <c r="J56" s="3"/>
    </row>
    <row r="57" spans="2:10">
      <c r="B57" s="75">
        <v>838</v>
      </c>
      <c r="C57" s="76" t="s">
        <v>67</v>
      </c>
      <c r="D57" s="77"/>
      <c r="E57" s="79">
        <f>SUM(D58:D60)</f>
        <v>0</v>
      </c>
      <c r="F57" s="15"/>
      <c r="G57" s="2"/>
      <c r="H57" s="1"/>
      <c r="I57" s="3"/>
      <c r="J57" s="3"/>
    </row>
    <row r="58" spans="2:10">
      <c r="B58" s="2">
        <v>83801</v>
      </c>
      <c r="C58" s="1" t="s">
        <v>67</v>
      </c>
      <c r="D58" s="10">
        <v>0</v>
      </c>
      <c r="E58" s="3"/>
      <c r="F58" s="15"/>
      <c r="G58" s="2"/>
      <c r="H58" s="1"/>
      <c r="I58" s="3"/>
      <c r="J58" s="3"/>
    </row>
    <row r="59" spans="2:10">
      <c r="B59" s="2">
        <v>83806</v>
      </c>
      <c r="C59" s="1" t="s">
        <v>149</v>
      </c>
      <c r="D59" s="10">
        <v>0</v>
      </c>
      <c r="E59" s="3"/>
      <c r="F59" s="15"/>
      <c r="G59" s="2"/>
      <c r="H59" s="1"/>
      <c r="I59" s="3"/>
      <c r="J59" s="3"/>
    </row>
    <row r="60" spans="2:10">
      <c r="B60" s="2">
        <v>83815</v>
      </c>
      <c r="C60" s="1" t="s">
        <v>112</v>
      </c>
      <c r="D60" s="4">
        <v>0</v>
      </c>
      <c r="E60" s="3"/>
      <c r="F60" s="15"/>
      <c r="G60" s="2"/>
      <c r="H60" s="1"/>
      <c r="I60" s="3"/>
      <c r="J60" s="3"/>
    </row>
    <row r="61" spans="2:10">
      <c r="B61" s="2"/>
      <c r="C61" s="1"/>
      <c r="D61" s="3"/>
      <c r="E61" s="3"/>
      <c r="F61" s="15"/>
      <c r="G61" s="2"/>
      <c r="H61" s="202" t="s">
        <v>68</v>
      </c>
      <c r="I61" s="203"/>
      <c r="J61" s="63">
        <f>SUM(J12:J60)</f>
        <v>291850.70999999996</v>
      </c>
    </row>
    <row r="62" spans="2:10">
      <c r="B62" s="75">
        <v>839</v>
      </c>
      <c r="C62" s="76" t="s">
        <v>113</v>
      </c>
      <c r="D62" s="77"/>
      <c r="E62" s="79">
        <f>SUM(D63:D64)</f>
        <v>0</v>
      </c>
      <c r="F62" s="15"/>
      <c r="G62" s="2"/>
    </row>
    <row r="63" spans="2:10">
      <c r="B63" s="2">
        <v>83955</v>
      </c>
      <c r="C63" s="1" t="s">
        <v>114</v>
      </c>
      <c r="D63" s="46">
        <v>0</v>
      </c>
      <c r="E63" s="104"/>
      <c r="F63" s="15"/>
      <c r="G63" s="2"/>
    </row>
    <row r="64" spans="2:10">
      <c r="B64" s="2"/>
      <c r="C64" s="1" t="s">
        <v>43</v>
      </c>
      <c r="D64" s="23">
        <v>0</v>
      </c>
      <c r="E64" s="25">
        <v>135633.10999999999</v>
      </c>
      <c r="F64" s="15"/>
      <c r="G64" s="2"/>
      <c r="H64" s="1" t="s">
        <v>43</v>
      </c>
      <c r="I64" s="40"/>
      <c r="J64" s="40"/>
    </row>
    <row r="65" spans="2:10">
      <c r="B65" s="2"/>
      <c r="C65" s="1"/>
      <c r="D65" s="3"/>
      <c r="E65" s="1"/>
      <c r="F65" s="3"/>
      <c r="G65" s="1"/>
      <c r="H65" s="3"/>
      <c r="I65" s="1"/>
      <c r="J65" s="3"/>
    </row>
    <row r="66" spans="2:10">
      <c r="B66" s="2"/>
      <c r="C66" s="199" t="s">
        <v>61</v>
      </c>
      <c r="D66" s="199"/>
      <c r="E66" s="63">
        <f>SUM(E12:E64)</f>
        <v>291850.70999999996</v>
      </c>
      <c r="F66" s="3"/>
      <c r="G66" s="1"/>
      <c r="H66" s="199" t="s">
        <v>62</v>
      </c>
      <c r="I66" s="199"/>
      <c r="J66" s="63">
        <f>SUM(J61:J64)</f>
        <v>291850.70999999996</v>
      </c>
    </row>
    <row r="67" spans="2:10">
      <c r="H67" s="13"/>
      <c r="I67" s="3"/>
      <c r="J67" s="3"/>
    </row>
    <row r="68" spans="2:10" s="114" customFormat="1">
      <c r="H68" s="13"/>
      <c r="I68" s="3"/>
      <c r="J68" s="3"/>
    </row>
    <row r="69" spans="2:10">
      <c r="B69" s="11"/>
      <c r="C69" s="11"/>
      <c r="D69" s="12"/>
      <c r="E69" s="96"/>
      <c r="G69" s="6"/>
      <c r="I69" s="59"/>
      <c r="J69" s="59"/>
    </row>
    <row r="70" spans="2:10">
      <c r="C70" s="196"/>
      <c r="D70" s="196"/>
      <c r="E70" s="96"/>
      <c r="H70" s="33"/>
      <c r="I70" s="33"/>
      <c r="J70" s="33"/>
    </row>
    <row r="71" spans="2:10">
      <c r="C71" s="193" t="s">
        <v>170</v>
      </c>
      <c r="D71" s="193"/>
      <c r="H71" s="204" t="s">
        <v>171</v>
      </c>
      <c r="I71" s="204"/>
      <c r="J71" s="204"/>
    </row>
    <row r="72" spans="2:10">
      <c r="C72" s="193" t="s">
        <v>97</v>
      </c>
      <c r="D72" s="193"/>
      <c r="H72" s="193" t="s">
        <v>175</v>
      </c>
      <c r="I72" s="193"/>
      <c r="J72" s="193"/>
    </row>
    <row r="75" spans="2:10">
      <c r="C75" t="s">
        <v>78</v>
      </c>
    </row>
    <row r="77" spans="2:10">
      <c r="E77" s="96"/>
    </row>
    <row r="79" spans="2:10">
      <c r="E79" s="59"/>
    </row>
    <row r="80" spans="2:10">
      <c r="E80" s="59"/>
    </row>
  </sheetData>
  <mergeCells count="19">
    <mergeCell ref="C71:D71"/>
    <mergeCell ref="C72:D72"/>
    <mergeCell ref="H61:I61"/>
    <mergeCell ref="H66:I66"/>
    <mergeCell ref="H71:J71"/>
    <mergeCell ref="H72:J72"/>
    <mergeCell ref="B2:J2"/>
    <mergeCell ref="B8:E8"/>
    <mergeCell ref="G8:J8"/>
    <mergeCell ref="C70:D70"/>
    <mergeCell ref="C4:I4"/>
    <mergeCell ref="I9:I10"/>
    <mergeCell ref="H9:H10"/>
    <mergeCell ref="G9:G10"/>
    <mergeCell ref="D9:D10"/>
    <mergeCell ref="C9:C10"/>
    <mergeCell ref="B9:B10"/>
    <mergeCell ref="C66:D66"/>
    <mergeCell ref="B3:J3"/>
  </mergeCells>
  <printOptions horizontalCentered="1"/>
  <pageMargins left="0.31496062992125984" right="0.31496062992125984" top="0.15748031496062992" bottom="0.15748031496062992" header="0.31496062992125984" footer="0.31496062992125984"/>
  <pageSetup scale="55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3:I44"/>
  <sheetViews>
    <sheetView zoomScaleNormal="100" workbookViewId="0">
      <selection activeCell="B19" sqref="B19"/>
    </sheetView>
  </sheetViews>
  <sheetFormatPr baseColWidth="10" defaultColWidth="11.42578125" defaultRowHeight="15"/>
  <cols>
    <col min="1" max="1" width="7.7109375" customWidth="1"/>
    <col min="2" max="2" width="46.85546875" customWidth="1"/>
    <col min="3" max="3" width="14.42578125" customWidth="1"/>
    <col min="4" max="4" width="22.5703125" customWidth="1"/>
    <col min="5" max="5" width="6" customWidth="1"/>
    <col min="6" max="6" width="21" bestFit="1" customWidth="1"/>
    <col min="7" max="7" width="12.5703125" bestFit="1" customWidth="1"/>
    <col min="9" max="9" width="11.5703125" bestFit="1" customWidth="1"/>
  </cols>
  <sheetData>
    <row r="3" spans="2:5" s="114" customFormat="1"/>
    <row r="4" spans="2:5" s="114" customFormat="1"/>
    <row r="5" spans="2:5" s="114" customFormat="1"/>
    <row r="6" spans="2:5" s="114" customFormat="1"/>
    <row r="7" spans="2:5" s="114" customFormat="1"/>
    <row r="8" spans="2:5">
      <c r="B8" s="206" t="s">
        <v>98</v>
      </c>
      <c r="C8" s="206"/>
      <c r="D8" s="206"/>
      <c r="E8" s="206"/>
    </row>
    <row r="9" spans="2:5">
      <c r="B9" s="207" t="s">
        <v>176</v>
      </c>
      <c r="C9" s="207"/>
      <c r="D9" s="207"/>
      <c r="E9" s="207"/>
    </row>
    <row r="10" spans="2:5">
      <c r="B10" s="205" t="s">
        <v>184</v>
      </c>
      <c r="C10" s="205"/>
      <c r="D10" s="205"/>
      <c r="E10" s="205"/>
    </row>
    <row r="11" spans="2:5">
      <c r="B11" s="205" t="s">
        <v>49</v>
      </c>
      <c r="C11" s="205"/>
      <c r="D11" s="205"/>
      <c r="E11" s="205"/>
    </row>
    <row r="12" spans="2:5">
      <c r="B12" s="48"/>
      <c r="C12" s="48"/>
      <c r="D12" s="48"/>
      <c r="E12" s="48"/>
    </row>
    <row r="14" spans="2:5">
      <c r="B14" s="65" t="s">
        <v>50</v>
      </c>
      <c r="C14" s="64" t="s">
        <v>22</v>
      </c>
      <c r="D14" s="87" t="s">
        <v>51</v>
      </c>
      <c r="E14" s="47"/>
    </row>
    <row r="15" spans="2:5">
      <c r="B15" s="16"/>
      <c r="C15" s="17"/>
      <c r="D15" s="17"/>
      <c r="E15" s="18"/>
    </row>
    <row r="16" spans="2:5" ht="17.25">
      <c r="B16" s="20" t="s">
        <v>52</v>
      </c>
      <c r="C16" s="50">
        <f>C18</f>
        <v>26539.21</v>
      </c>
      <c r="D16" s="50">
        <f>D18</f>
        <v>26539.21</v>
      </c>
      <c r="E16" s="18"/>
    </row>
    <row r="17" spans="2:9">
      <c r="B17" s="20"/>
      <c r="C17" s="17"/>
      <c r="D17" s="17"/>
      <c r="E17" s="18"/>
    </row>
    <row r="18" spans="2:9">
      <c r="B18" s="16" t="s">
        <v>53</v>
      </c>
      <c r="C18" s="44">
        <v>26539.21</v>
      </c>
      <c r="D18" s="44">
        <v>26539.21</v>
      </c>
      <c r="E18" s="18"/>
    </row>
    <row r="19" spans="2:9">
      <c r="B19" s="16"/>
      <c r="C19" s="44"/>
      <c r="D19" s="44"/>
      <c r="E19" s="18"/>
    </row>
    <row r="20" spans="2:9">
      <c r="B20" s="16"/>
      <c r="C20" s="44"/>
      <c r="D20" s="44"/>
      <c r="E20" s="18"/>
    </row>
    <row r="21" spans="2:9" ht="17.25">
      <c r="B21" s="20" t="s">
        <v>54</v>
      </c>
      <c r="C21" s="50">
        <f>C23-C25</f>
        <v>113415.98000000001</v>
      </c>
      <c r="D21" s="50">
        <f>D23-D25</f>
        <v>82089.320000000007</v>
      </c>
      <c r="E21" s="18"/>
      <c r="F21" s="107"/>
    </row>
    <row r="22" spans="2:9">
      <c r="B22" s="16"/>
      <c r="C22" s="44"/>
      <c r="D22" s="44"/>
      <c r="E22" s="18"/>
    </row>
    <row r="23" spans="2:9">
      <c r="B23" s="16" t="s">
        <v>55</v>
      </c>
      <c r="C23" s="44">
        <v>292322.58</v>
      </c>
      <c r="D23" s="44">
        <v>229809.42</v>
      </c>
      <c r="E23" s="18"/>
      <c r="G23" s="56"/>
      <c r="I23" s="59"/>
    </row>
    <row r="24" spans="2:9">
      <c r="B24" s="16" t="s">
        <v>56</v>
      </c>
      <c r="C24" s="44"/>
      <c r="D24" s="44"/>
      <c r="E24" s="18"/>
    </row>
    <row r="25" spans="2:9">
      <c r="B25" s="16" t="s">
        <v>57</v>
      </c>
      <c r="C25" s="44">
        <v>178906.6</v>
      </c>
      <c r="D25" s="44">
        <v>147720.1</v>
      </c>
      <c r="E25" s="18"/>
      <c r="G25" s="56"/>
      <c r="I25" s="59"/>
    </row>
    <row r="26" spans="2:9">
      <c r="B26" s="16"/>
      <c r="C26" s="44"/>
      <c r="D26" s="44"/>
      <c r="E26" s="18"/>
      <c r="I26" s="59"/>
    </row>
    <row r="27" spans="2:9">
      <c r="B27" s="16"/>
      <c r="C27" s="44"/>
      <c r="D27" s="44"/>
      <c r="E27" s="18"/>
    </row>
    <row r="28" spans="2:9" ht="17.25">
      <c r="B28" s="20" t="s">
        <v>54</v>
      </c>
      <c r="C28" s="50">
        <f>+C30-C32</f>
        <v>-67.429999999999836</v>
      </c>
      <c r="D28" s="50">
        <f>D30-D32</f>
        <v>-144.1099999999999</v>
      </c>
      <c r="E28" s="18"/>
    </row>
    <row r="29" spans="2:9">
      <c r="B29" s="16"/>
      <c r="C29" s="44"/>
      <c r="D29" s="44"/>
      <c r="E29" s="18"/>
    </row>
    <row r="30" spans="2:9">
      <c r="B30" s="16" t="s">
        <v>58</v>
      </c>
      <c r="C30" s="44">
        <v>2503.15</v>
      </c>
      <c r="D30" s="44">
        <v>1982.41</v>
      </c>
      <c r="E30" s="18"/>
    </row>
    <row r="31" spans="2:9">
      <c r="B31" s="16" t="s">
        <v>56</v>
      </c>
      <c r="C31" s="44"/>
      <c r="D31" s="44"/>
      <c r="E31" s="18"/>
    </row>
    <row r="32" spans="2:9">
      <c r="B32" s="16" t="s">
        <v>59</v>
      </c>
      <c r="C32" s="44">
        <v>2570.58</v>
      </c>
      <c r="D32" s="44">
        <v>2126.52</v>
      </c>
      <c r="E32" s="18"/>
    </row>
    <row r="33" spans="2:5">
      <c r="B33" s="35"/>
      <c r="C33" s="51"/>
      <c r="D33" s="51"/>
      <c r="E33" s="52"/>
    </row>
    <row r="34" spans="2:5">
      <c r="B34" s="16"/>
      <c r="C34" s="44"/>
      <c r="D34" s="44"/>
      <c r="E34" s="18"/>
    </row>
    <row r="35" spans="2:5">
      <c r="B35" s="16"/>
      <c r="C35" s="44"/>
      <c r="D35" s="44"/>
      <c r="E35" s="18"/>
    </row>
    <row r="36" spans="2:5">
      <c r="B36" s="65" t="s">
        <v>182</v>
      </c>
      <c r="C36" s="88">
        <f>+C16+C21+C28</f>
        <v>139887.76</v>
      </c>
      <c r="D36" s="88">
        <f>+D16+D21+D28</f>
        <v>108484.42</v>
      </c>
      <c r="E36" s="53"/>
    </row>
    <row r="37" spans="2:5">
      <c r="B37" s="16"/>
      <c r="C37" s="17"/>
      <c r="D37" s="17"/>
      <c r="E37" s="18"/>
    </row>
    <row r="38" spans="2:5">
      <c r="B38" s="16"/>
      <c r="C38" s="17"/>
      <c r="D38" s="17"/>
      <c r="E38" s="18"/>
    </row>
    <row r="39" spans="2:5">
      <c r="B39" s="16"/>
      <c r="C39" s="17"/>
      <c r="D39" s="17"/>
      <c r="E39" s="18"/>
    </row>
    <row r="40" spans="2:5">
      <c r="B40" s="16"/>
      <c r="C40" s="17"/>
      <c r="D40" s="17"/>
      <c r="E40" s="18"/>
    </row>
    <row r="41" spans="2:5">
      <c r="B41" s="16"/>
      <c r="C41" s="17"/>
      <c r="D41" s="17"/>
      <c r="E41" s="19"/>
    </row>
    <row r="42" spans="2:5">
      <c r="B42" s="16" t="s">
        <v>129</v>
      </c>
      <c r="C42" s="54"/>
      <c r="D42" s="54"/>
      <c r="E42" s="16"/>
    </row>
    <row r="43" spans="2:5">
      <c r="B43" s="177" t="s">
        <v>170</v>
      </c>
      <c r="C43" s="208" t="s">
        <v>171</v>
      </c>
      <c r="D43" s="208"/>
      <c r="E43" s="16"/>
    </row>
    <row r="44" spans="2:5">
      <c r="B44" s="178" t="s">
        <v>97</v>
      </c>
      <c r="C44" s="193" t="s">
        <v>175</v>
      </c>
      <c r="D44" s="193"/>
    </row>
  </sheetData>
  <mergeCells count="6">
    <mergeCell ref="C44:D44"/>
    <mergeCell ref="B8:E8"/>
    <mergeCell ref="B9:E9"/>
    <mergeCell ref="B10:E10"/>
    <mergeCell ref="B11:E11"/>
    <mergeCell ref="C43:D43"/>
  </mergeCells>
  <pageMargins left="0.70866141732283472" right="0.70866141732283472" top="0.74803149606299213" bottom="0.74803149606299213" header="0.31496062992125984" footer="0.31496062992125984"/>
  <pageSetup scale="9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2:J38"/>
  <sheetViews>
    <sheetView topLeftCell="A28" zoomScale="124" zoomScaleNormal="124" workbookViewId="0">
      <selection activeCell="G30" sqref="G30"/>
    </sheetView>
  </sheetViews>
  <sheetFormatPr baseColWidth="10" defaultColWidth="11.42578125" defaultRowHeight="15"/>
  <cols>
    <col min="1" max="1" width="1.42578125" customWidth="1"/>
    <col min="2" max="2" width="28.140625" customWidth="1"/>
    <col min="3" max="4" width="10.7109375" customWidth="1"/>
    <col min="5" max="5" width="1.5703125" customWidth="1"/>
    <col min="6" max="6" width="28.140625" customWidth="1"/>
    <col min="7" max="7" width="10.7109375" customWidth="1"/>
    <col min="8" max="8" width="17.85546875" customWidth="1"/>
    <col min="9" max="9" width="12.5703125" bestFit="1" customWidth="1"/>
    <col min="10" max="10" width="12.28515625" bestFit="1" customWidth="1"/>
  </cols>
  <sheetData>
    <row r="2" spans="2:10">
      <c r="B2" s="209"/>
      <c r="C2" s="209"/>
      <c r="D2" s="209"/>
      <c r="E2" s="209"/>
      <c r="F2" s="209"/>
      <c r="G2" s="209"/>
      <c r="H2" s="209"/>
      <c r="I2" s="209"/>
      <c r="J2" s="209"/>
    </row>
    <row r="3" spans="2:10" s="114" customFormat="1">
      <c r="B3" s="189"/>
      <c r="C3" s="189"/>
      <c r="D3" s="189"/>
      <c r="E3" s="189"/>
      <c r="F3" s="189"/>
      <c r="G3" s="189"/>
      <c r="H3" s="189"/>
      <c r="I3" s="189"/>
      <c r="J3" s="189"/>
    </row>
    <row r="4" spans="2:10" s="114" customFormat="1">
      <c r="B4" s="189"/>
      <c r="C4" s="189"/>
      <c r="D4" s="189"/>
      <c r="E4" s="189"/>
      <c r="F4" s="189"/>
      <c r="G4" s="189"/>
      <c r="H4" s="189"/>
      <c r="I4" s="189"/>
      <c r="J4" s="189"/>
    </row>
    <row r="5" spans="2:10">
      <c r="B5" s="210" t="s">
        <v>99</v>
      </c>
      <c r="C5" s="210"/>
      <c r="D5" s="210"/>
      <c r="E5" s="210"/>
      <c r="F5" s="210"/>
      <c r="G5" s="210"/>
      <c r="H5" s="210"/>
      <c r="I5" s="81"/>
      <c r="J5" s="81"/>
    </row>
    <row r="6" spans="2:10">
      <c r="B6" s="212" t="s">
        <v>151</v>
      </c>
      <c r="C6" s="212"/>
      <c r="D6" s="212"/>
      <c r="E6" s="212"/>
      <c r="F6" s="212"/>
      <c r="G6" s="212"/>
      <c r="H6" s="212"/>
    </row>
    <row r="7" spans="2:10">
      <c r="B7" s="193" t="s">
        <v>185</v>
      </c>
      <c r="C7" s="193"/>
      <c r="D7" s="193"/>
      <c r="E7" s="193"/>
      <c r="F7" s="193"/>
      <c r="G7" s="193"/>
      <c r="H7" s="193"/>
    </row>
    <row r="8" spans="2:10">
      <c r="B8" s="193" t="s">
        <v>26</v>
      </c>
      <c r="C8" s="193"/>
      <c r="D8" s="193"/>
      <c r="E8" s="193"/>
      <c r="F8" s="193"/>
      <c r="G8" s="193"/>
      <c r="H8" s="193"/>
    </row>
    <row r="10" spans="2:10">
      <c r="B10" s="65" t="s">
        <v>20</v>
      </c>
      <c r="C10" s="64" t="s">
        <v>22</v>
      </c>
      <c r="D10" s="64" t="s">
        <v>51</v>
      </c>
      <c r="E10" s="16"/>
      <c r="F10" s="65" t="s">
        <v>21</v>
      </c>
      <c r="G10" s="64" t="s">
        <v>22</v>
      </c>
      <c r="H10" s="64" t="s">
        <v>51</v>
      </c>
    </row>
    <row r="11" spans="2:10">
      <c r="B11" s="16"/>
      <c r="C11" s="17"/>
      <c r="D11" s="17"/>
      <c r="E11" s="16"/>
      <c r="F11" s="16"/>
      <c r="G11" s="21"/>
      <c r="H11" s="21"/>
    </row>
    <row r="12" spans="2:10">
      <c r="B12" s="80" t="s">
        <v>23</v>
      </c>
      <c r="C12" s="71">
        <f>SUM(C14:C19)</f>
        <v>292322.58</v>
      </c>
      <c r="D12" s="71">
        <f>+D14+D15+D16+D17+D18</f>
        <v>229809.42</v>
      </c>
      <c r="E12" s="16"/>
      <c r="F12" s="80" t="s">
        <v>23</v>
      </c>
      <c r="G12" s="71">
        <f>SUM(G14:G18)</f>
        <v>178906.60000000003</v>
      </c>
      <c r="H12" s="71">
        <f>SUM(H13:H18)</f>
        <v>145713.1</v>
      </c>
    </row>
    <row r="13" spans="2:10">
      <c r="B13" s="41"/>
      <c r="C13" s="30"/>
      <c r="D13" s="30"/>
      <c r="E13" s="16"/>
      <c r="F13" s="16"/>
      <c r="G13" s="29"/>
      <c r="H13" s="29"/>
    </row>
    <row r="14" spans="2:10">
      <c r="B14" s="41" t="s">
        <v>120</v>
      </c>
      <c r="C14" s="30">
        <v>128262</v>
      </c>
      <c r="D14" s="30">
        <v>96999</v>
      </c>
      <c r="E14" s="16"/>
      <c r="F14" s="16" t="s">
        <v>24</v>
      </c>
      <c r="G14" s="29">
        <v>76643.210000000006</v>
      </c>
      <c r="H14" s="29">
        <v>63612.79</v>
      </c>
      <c r="I14" s="56"/>
      <c r="J14" s="56"/>
    </row>
    <row r="15" spans="2:10">
      <c r="B15" s="41" t="s">
        <v>121</v>
      </c>
      <c r="C15" s="30">
        <v>84044.61</v>
      </c>
      <c r="D15" s="30">
        <v>66200.52</v>
      </c>
      <c r="E15" s="16"/>
      <c r="F15" s="16" t="s">
        <v>45</v>
      </c>
      <c r="G15" s="29">
        <v>75074.69</v>
      </c>
      <c r="H15" s="29">
        <v>56918.61</v>
      </c>
      <c r="I15" s="56"/>
      <c r="J15" s="56"/>
    </row>
    <row r="16" spans="2:10">
      <c r="B16" s="41" t="s">
        <v>146</v>
      </c>
      <c r="C16" s="30">
        <v>0</v>
      </c>
      <c r="D16" s="30">
        <v>0</v>
      </c>
      <c r="E16" s="16"/>
      <c r="F16" s="16" t="s">
        <v>70</v>
      </c>
      <c r="G16" s="29">
        <v>0</v>
      </c>
      <c r="H16" s="29">
        <v>0</v>
      </c>
      <c r="I16" s="56"/>
      <c r="J16" s="56"/>
    </row>
    <row r="17" spans="2:10">
      <c r="B17" s="41" t="s">
        <v>122</v>
      </c>
      <c r="C17" s="30">
        <v>79520.39</v>
      </c>
      <c r="D17" s="30">
        <v>66114.320000000007</v>
      </c>
      <c r="E17" s="16"/>
      <c r="F17" s="16" t="s">
        <v>40</v>
      </c>
      <c r="G17" s="29">
        <v>2007</v>
      </c>
      <c r="H17" s="29">
        <v>0</v>
      </c>
      <c r="I17" s="56"/>
      <c r="J17" s="56"/>
    </row>
    <row r="18" spans="2:10">
      <c r="B18" s="41" t="s">
        <v>123</v>
      </c>
      <c r="C18" s="29">
        <v>495.58</v>
      </c>
      <c r="D18" s="29">
        <v>495.58</v>
      </c>
      <c r="E18" s="16"/>
      <c r="F18" s="16" t="s">
        <v>46</v>
      </c>
      <c r="G18" s="31">
        <v>25181.7</v>
      </c>
      <c r="H18" s="31">
        <v>25181.7</v>
      </c>
    </row>
    <row r="19" spans="2:10">
      <c r="B19" s="16"/>
      <c r="C19" s="29"/>
      <c r="D19" s="29"/>
      <c r="E19" s="16"/>
      <c r="G19" s="29"/>
      <c r="H19" s="29"/>
    </row>
    <row r="20" spans="2:10">
      <c r="B20" s="16"/>
      <c r="C20" s="29"/>
      <c r="D20" s="29"/>
      <c r="E20" s="16"/>
      <c r="F20" s="16"/>
      <c r="G20" s="29"/>
      <c r="H20" s="29"/>
    </row>
    <row r="21" spans="2:10">
      <c r="B21" s="80" t="s">
        <v>25</v>
      </c>
      <c r="C21" s="71">
        <f>+C24++C25+C26+C27</f>
        <v>2503.15</v>
      </c>
      <c r="D21" s="71">
        <f>SUM(D23:D27)</f>
        <v>1982.41</v>
      </c>
      <c r="E21" s="20"/>
      <c r="F21" s="80" t="s">
        <v>25</v>
      </c>
      <c r="G21" s="71">
        <f>SUM(G22:G26)</f>
        <v>2570.58</v>
      </c>
      <c r="H21" s="71">
        <f>+H23+H24+H25</f>
        <v>2126.52</v>
      </c>
    </row>
    <row r="22" spans="2:10">
      <c r="B22" s="16"/>
      <c r="C22" s="29"/>
      <c r="D22" s="29"/>
      <c r="E22" s="16"/>
      <c r="F22" s="16"/>
      <c r="G22" s="29"/>
      <c r="H22" s="29"/>
    </row>
    <row r="23" spans="2:10">
      <c r="B23" s="16" t="s">
        <v>16</v>
      </c>
      <c r="C23" s="30">
        <v>0</v>
      </c>
      <c r="D23" s="30">
        <v>0</v>
      </c>
      <c r="E23" s="16"/>
      <c r="F23" s="16" t="s">
        <v>126</v>
      </c>
      <c r="G23" s="30">
        <v>20</v>
      </c>
      <c r="H23" s="30">
        <v>20</v>
      </c>
    </row>
    <row r="24" spans="2:10">
      <c r="B24" s="16" t="s">
        <v>41</v>
      </c>
      <c r="C24" s="30">
        <v>79.25</v>
      </c>
      <c r="D24" s="30">
        <v>66.75</v>
      </c>
      <c r="E24" s="16"/>
      <c r="F24" s="16" t="s">
        <v>105</v>
      </c>
      <c r="G24" s="30">
        <v>1963.21</v>
      </c>
      <c r="H24" s="30">
        <v>1611.89</v>
      </c>
    </row>
    <row r="25" spans="2:10">
      <c r="B25" s="16" t="s">
        <v>124</v>
      </c>
      <c r="C25" s="29">
        <v>1912.91</v>
      </c>
      <c r="D25" s="29">
        <v>1485.92</v>
      </c>
      <c r="E25" s="16"/>
      <c r="F25" s="16" t="s">
        <v>125</v>
      </c>
      <c r="G25" s="30">
        <v>587.37</v>
      </c>
      <c r="H25" s="30">
        <v>494.63</v>
      </c>
    </row>
    <row r="26" spans="2:10">
      <c r="B26" s="16" t="s">
        <v>125</v>
      </c>
      <c r="C26" s="29">
        <v>510.99</v>
      </c>
      <c r="D26" s="29">
        <v>429.74</v>
      </c>
      <c r="E26" s="16"/>
      <c r="F26" s="16" t="s">
        <v>153</v>
      </c>
      <c r="G26" s="29"/>
      <c r="H26" s="29">
        <v>0</v>
      </c>
    </row>
    <row r="27" spans="2:10">
      <c r="B27" s="16" t="s">
        <v>153</v>
      </c>
      <c r="C27" s="29">
        <v>0</v>
      </c>
      <c r="D27" s="29">
        <v>0</v>
      </c>
      <c r="E27" s="16"/>
      <c r="F27" s="16"/>
      <c r="G27" s="29"/>
      <c r="H27" s="29"/>
    </row>
    <row r="28" spans="2:10">
      <c r="B28" s="24" t="s">
        <v>47</v>
      </c>
      <c r="C28" s="99"/>
      <c r="D28" s="99">
        <v>0</v>
      </c>
      <c r="E28" s="24"/>
      <c r="F28" s="24" t="s">
        <v>73</v>
      </c>
      <c r="G28" s="99"/>
      <c r="H28" s="49"/>
    </row>
    <row r="29" spans="2:10">
      <c r="B29" s="24" t="s">
        <v>48</v>
      </c>
      <c r="C29" s="49"/>
      <c r="D29" s="49"/>
      <c r="E29" s="24"/>
      <c r="F29" s="24" t="s">
        <v>48</v>
      </c>
      <c r="G29" s="100">
        <v>113348.55</v>
      </c>
      <c r="H29" s="100">
        <v>83952.21</v>
      </c>
    </row>
    <row r="30" spans="2:10">
      <c r="B30" s="16"/>
      <c r="C30" s="17"/>
      <c r="D30" s="17"/>
      <c r="E30" s="16"/>
      <c r="F30" s="16"/>
      <c r="G30" s="21"/>
      <c r="H30" s="21"/>
    </row>
    <row r="31" spans="2:10">
      <c r="B31" s="65" t="s">
        <v>27</v>
      </c>
      <c r="C31" s="176">
        <f>C12+C28+C21</f>
        <v>294825.73000000004</v>
      </c>
      <c r="D31" s="66">
        <f>+D12+D21+D28</f>
        <v>231791.83000000002</v>
      </c>
      <c r="E31" s="16"/>
      <c r="F31" s="65" t="s">
        <v>28</v>
      </c>
      <c r="G31" s="66">
        <f>+G12+G21+G29</f>
        <v>294825.73000000004</v>
      </c>
      <c r="H31" s="176">
        <f>+H29+H21+H12+H26</f>
        <v>231791.83000000002</v>
      </c>
    </row>
    <row r="32" spans="2:10">
      <c r="B32" s="16"/>
      <c r="C32" s="16"/>
      <c r="D32" s="16"/>
      <c r="E32" s="16"/>
      <c r="F32" s="16"/>
      <c r="G32" s="16"/>
      <c r="H32" s="16"/>
    </row>
    <row r="33" spans="2:8">
      <c r="B33" s="16"/>
      <c r="C33" s="16"/>
      <c r="D33" s="16"/>
      <c r="E33" s="16"/>
      <c r="F33" s="16"/>
      <c r="G33" s="16"/>
      <c r="H33" s="95"/>
    </row>
    <row r="34" spans="2:8">
      <c r="B34" s="16"/>
      <c r="C34" s="44"/>
      <c r="D34" s="44"/>
      <c r="E34" s="16"/>
      <c r="F34" s="16"/>
      <c r="G34" s="95"/>
      <c r="H34" s="44"/>
    </row>
    <row r="35" spans="2:8">
      <c r="B35" s="16"/>
      <c r="C35" s="44"/>
      <c r="D35" s="44"/>
      <c r="E35" s="16"/>
      <c r="F35" s="16"/>
      <c r="G35" s="102"/>
      <c r="H35" s="44"/>
    </row>
    <row r="36" spans="2:8">
      <c r="B36" s="16" t="s">
        <v>129</v>
      </c>
      <c r="F36" s="16" t="s">
        <v>129</v>
      </c>
    </row>
    <row r="37" spans="2:8">
      <c r="B37" s="211" t="s">
        <v>170</v>
      </c>
      <c r="C37" s="211"/>
      <c r="D37" s="58"/>
      <c r="F37" s="211" t="s">
        <v>172</v>
      </c>
      <c r="G37" s="211"/>
      <c r="H37" s="211"/>
    </row>
    <row r="38" spans="2:8">
      <c r="B38" s="211" t="s">
        <v>97</v>
      </c>
      <c r="C38" s="211"/>
      <c r="D38" s="58"/>
      <c r="F38" s="211" t="s">
        <v>175</v>
      </c>
      <c r="G38" s="211"/>
      <c r="H38" s="211"/>
    </row>
  </sheetData>
  <mergeCells count="9">
    <mergeCell ref="B2:J2"/>
    <mergeCell ref="B5:H5"/>
    <mergeCell ref="B37:C37"/>
    <mergeCell ref="B38:C38"/>
    <mergeCell ref="F37:H37"/>
    <mergeCell ref="F38:H38"/>
    <mergeCell ref="B6:H6"/>
    <mergeCell ref="B7:H7"/>
    <mergeCell ref="B8:H8"/>
  </mergeCells>
  <pageMargins left="0.31496062992125984" right="0.19685039370078741" top="0.74803149606299213" bottom="0.74803149606299213" header="0.31496062992125984" footer="0.31496062992125984"/>
  <pageSetup scale="89" orientation="portrait" r:id="rId1"/>
  <colBreaks count="1" manualBreakCount="1">
    <brk id="8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2:L40"/>
  <sheetViews>
    <sheetView tabSelected="1" topLeftCell="D1" zoomScaleNormal="100" workbookViewId="0">
      <selection activeCell="G31" sqref="G31"/>
    </sheetView>
  </sheetViews>
  <sheetFormatPr baseColWidth="10" defaultColWidth="11.42578125" defaultRowHeight="15"/>
  <cols>
    <col min="1" max="1" width="8.5703125" customWidth="1"/>
    <col min="2" max="2" width="50.140625" customWidth="1"/>
    <col min="3" max="3" width="8.7109375" customWidth="1"/>
    <col min="4" max="4" width="19.7109375" customWidth="1"/>
    <col min="5" max="5" width="16.140625" bestFit="1" customWidth="1"/>
    <col min="6" max="6" width="16.5703125" bestFit="1" customWidth="1"/>
    <col min="7" max="7" width="17" bestFit="1" customWidth="1"/>
    <col min="8" max="8" width="16.5703125" bestFit="1" customWidth="1"/>
    <col min="9" max="9" width="17" bestFit="1" customWidth="1"/>
    <col min="10" max="10" width="18.140625" customWidth="1"/>
    <col min="11" max="11" width="16.5703125" bestFit="1" customWidth="1"/>
    <col min="12" max="12" width="18" customWidth="1"/>
  </cols>
  <sheetData>
    <row r="2" spans="1:12">
      <c r="A2" s="193"/>
      <c r="B2" s="193"/>
      <c r="C2" s="193"/>
      <c r="D2" s="193"/>
      <c r="E2" s="193"/>
      <c r="F2" s="193"/>
      <c r="G2" s="193"/>
      <c r="H2" s="193"/>
      <c r="I2" s="193"/>
      <c r="J2" s="193"/>
      <c r="K2" s="114"/>
      <c r="L2" s="114"/>
    </row>
    <row r="3" spans="1:12">
      <c r="A3" s="223" t="s">
        <v>99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</row>
    <row r="4" spans="1:12" ht="15.75">
      <c r="A4" s="227" t="s">
        <v>179</v>
      </c>
      <c r="B4" s="227"/>
      <c r="C4" s="227"/>
      <c r="D4" s="227"/>
      <c r="E4" s="227"/>
      <c r="F4" s="227"/>
      <c r="G4" s="227"/>
      <c r="H4" s="227"/>
      <c r="I4" s="227"/>
      <c r="J4" s="227"/>
      <c r="K4" s="227"/>
      <c r="L4" s="227"/>
    </row>
    <row r="5" spans="1:12">
      <c r="A5" s="115"/>
      <c r="B5" s="193"/>
      <c r="C5" s="193"/>
      <c r="D5" s="193"/>
      <c r="E5" s="193"/>
      <c r="F5" s="193"/>
      <c r="G5" s="193"/>
      <c r="H5" s="193"/>
      <c r="I5" s="193"/>
      <c r="J5" s="193"/>
      <c r="K5" s="114"/>
      <c r="L5" s="114"/>
    </row>
    <row r="6" spans="1:12" s="114" customFormat="1">
      <c r="A6" s="188"/>
      <c r="B6" s="187"/>
      <c r="C6" s="187"/>
      <c r="D6" s="187"/>
      <c r="E6" s="187"/>
      <c r="F6" s="187"/>
      <c r="G6" s="187"/>
      <c r="H6" s="187"/>
      <c r="I6" s="187"/>
      <c r="J6" s="187"/>
    </row>
    <row r="7" spans="1:12">
      <c r="A7" s="115"/>
      <c r="B7" s="197"/>
      <c r="C7" s="197"/>
      <c r="D7" s="197"/>
      <c r="E7" s="197"/>
      <c r="F7" s="197"/>
      <c r="G7" s="197"/>
      <c r="H7" s="197"/>
      <c r="I7" s="197"/>
      <c r="J7" s="197"/>
      <c r="K7" s="114"/>
      <c r="L7" s="114"/>
    </row>
    <row r="8" spans="1:12" ht="17.25" thickBot="1">
      <c r="A8" s="120" t="s">
        <v>186</v>
      </c>
      <c r="B8" s="120"/>
      <c r="C8" s="120"/>
      <c r="D8" s="120"/>
      <c r="E8" s="120"/>
      <c r="F8" s="120"/>
      <c r="G8" s="120"/>
      <c r="H8" s="120"/>
      <c r="I8" s="120"/>
      <c r="J8" s="120"/>
      <c r="K8" s="114"/>
      <c r="L8" s="114"/>
    </row>
    <row r="9" spans="1:12" ht="16.5" thickBot="1">
      <c r="A9" s="219" t="s">
        <v>88</v>
      </c>
      <c r="B9" s="219" t="s">
        <v>0</v>
      </c>
      <c r="C9" s="224" t="s">
        <v>163</v>
      </c>
      <c r="D9" s="225"/>
      <c r="E9" s="225"/>
      <c r="F9" s="225"/>
      <c r="G9" s="225"/>
      <c r="H9" s="225"/>
      <c r="I9" s="226"/>
      <c r="J9" s="216" t="s">
        <v>164</v>
      </c>
      <c r="K9" s="217"/>
      <c r="L9" s="218"/>
    </row>
    <row r="10" spans="1:12" ht="16.5" thickBot="1">
      <c r="A10" s="221"/>
      <c r="B10" s="221"/>
      <c r="C10" s="171"/>
      <c r="D10" s="214" t="s">
        <v>156</v>
      </c>
      <c r="E10" s="214"/>
      <c r="F10" s="215"/>
      <c r="G10" s="213" t="s">
        <v>157</v>
      </c>
      <c r="H10" s="214"/>
      <c r="I10" s="215"/>
      <c r="J10" s="213" t="s">
        <v>165</v>
      </c>
      <c r="K10" s="214"/>
      <c r="L10" s="215"/>
    </row>
    <row r="11" spans="1:12">
      <c r="A11" s="221"/>
      <c r="B11" s="221"/>
      <c r="C11" s="216" t="s">
        <v>154</v>
      </c>
      <c r="D11" s="218"/>
      <c r="E11" s="219" t="s">
        <v>155</v>
      </c>
      <c r="F11" s="219" t="s">
        <v>166</v>
      </c>
      <c r="G11" s="219" t="s">
        <v>154</v>
      </c>
      <c r="H11" s="219" t="s">
        <v>155</v>
      </c>
      <c r="I11" s="219" t="s">
        <v>166</v>
      </c>
      <c r="J11" s="219" t="s">
        <v>154</v>
      </c>
      <c r="K11" s="219" t="s">
        <v>155</v>
      </c>
      <c r="L11" s="219" t="s">
        <v>166</v>
      </c>
    </row>
    <row r="12" spans="1:12" ht="15.75" thickBot="1">
      <c r="A12" s="222"/>
      <c r="B12" s="222"/>
      <c r="C12" s="213"/>
      <c r="D12" s="215"/>
      <c r="E12" s="220"/>
      <c r="F12" s="220"/>
      <c r="G12" s="220"/>
      <c r="H12" s="220"/>
      <c r="I12" s="220"/>
      <c r="J12" s="220"/>
      <c r="K12" s="220"/>
      <c r="L12" s="220"/>
    </row>
    <row r="13" spans="1:12" ht="15.75">
      <c r="A13" s="149">
        <v>51</v>
      </c>
      <c r="B13" s="153" t="s">
        <v>7</v>
      </c>
      <c r="C13" s="167" t="s">
        <v>158</v>
      </c>
      <c r="D13" s="168">
        <v>164635</v>
      </c>
      <c r="E13" s="168">
        <v>79520.41</v>
      </c>
      <c r="F13" s="141">
        <f>+D13-E13</f>
        <v>85114.59</v>
      </c>
      <c r="G13" s="170">
        <v>28112</v>
      </c>
      <c r="H13" s="168">
        <v>0</v>
      </c>
      <c r="I13" s="141">
        <f>+G13-H13</f>
        <v>28112</v>
      </c>
      <c r="J13" s="162">
        <f>D13+G13</f>
        <v>192747</v>
      </c>
      <c r="K13" s="132">
        <f>E13+H13</f>
        <v>79520.41</v>
      </c>
      <c r="L13" s="169">
        <f>F13+I13</f>
        <v>113226.59</v>
      </c>
    </row>
    <row r="14" spans="1:12" ht="15.75">
      <c r="A14" s="150">
        <v>511</v>
      </c>
      <c r="B14" s="148" t="s">
        <v>130</v>
      </c>
      <c r="C14" s="159"/>
      <c r="D14" s="134">
        <v>144785</v>
      </c>
      <c r="E14" s="134">
        <v>68831.45</v>
      </c>
      <c r="F14" s="141">
        <f>+D14-E14</f>
        <v>75953.55</v>
      </c>
      <c r="G14" s="163">
        <v>8070</v>
      </c>
      <c r="H14" s="135">
        <v>0</v>
      </c>
      <c r="I14" s="141">
        <f>+G14-H14</f>
        <v>8070</v>
      </c>
      <c r="J14" s="190">
        <f t="shared" ref="J14:J18" si="0">D14+G14</f>
        <v>152855</v>
      </c>
      <c r="K14" s="191">
        <f t="shared" ref="K14:K18" si="1">E14+H14</f>
        <v>68831.45</v>
      </c>
      <c r="L14" s="192">
        <f t="shared" ref="L14:L18" si="2">F14+I14</f>
        <v>84023.55</v>
      </c>
    </row>
    <row r="15" spans="1:12" ht="15.75">
      <c r="A15" s="150">
        <v>512</v>
      </c>
      <c r="B15" s="148" t="s">
        <v>131</v>
      </c>
      <c r="C15" s="159"/>
      <c r="D15" s="134">
        <v>0</v>
      </c>
      <c r="E15" s="134">
        <v>0</v>
      </c>
      <c r="F15" s="141">
        <f t="shared" ref="F15:F18" si="3">+D15-E15</f>
        <v>0</v>
      </c>
      <c r="G15" s="163">
        <v>0</v>
      </c>
      <c r="H15" s="134">
        <v>0</v>
      </c>
      <c r="I15" s="141">
        <f t="shared" ref="I15:I18" si="4">+G15-H15</f>
        <v>0</v>
      </c>
      <c r="J15" s="190">
        <f t="shared" si="0"/>
        <v>0</v>
      </c>
      <c r="K15" s="191">
        <f t="shared" si="1"/>
        <v>0</v>
      </c>
      <c r="L15" s="192">
        <f t="shared" si="2"/>
        <v>0</v>
      </c>
    </row>
    <row r="16" spans="1:12" ht="15.75">
      <c r="A16" s="150">
        <v>514</v>
      </c>
      <c r="B16" s="148" t="s">
        <v>132</v>
      </c>
      <c r="C16" s="159"/>
      <c r="D16" s="134">
        <v>10632.94</v>
      </c>
      <c r="E16" s="134">
        <v>5417.76</v>
      </c>
      <c r="F16" s="141">
        <f t="shared" si="3"/>
        <v>5215.18</v>
      </c>
      <c r="G16" s="163">
        <v>0</v>
      </c>
      <c r="H16" s="134">
        <v>0</v>
      </c>
      <c r="I16" s="141">
        <f t="shared" si="4"/>
        <v>0</v>
      </c>
      <c r="J16" s="190">
        <f t="shared" si="0"/>
        <v>10632.94</v>
      </c>
      <c r="K16" s="191">
        <f t="shared" si="1"/>
        <v>5417.76</v>
      </c>
      <c r="L16" s="192">
        <f t="shared" si="2"/>
        <v>5215.18</v>
      </c>
    </row>
    <row r="17" spans="1:12" ht="15.75">
      <c r="A17" s="150">
        <v>515</v>
      </c>
      <c r="B17" s="148" t="s">
        <v>133</v>
      </c>
      <c r="C17" s="159"/>
      <c r="D17" s="134">
        <v>9271.06</v>
      </c>
      <c r="E17" s="134">
        <v>5271.2</v>
      </c>
      <c r="F17" s="141">
        <v>3945.86</v>
      </c>
      <c r="G17" s="163">
        <v>0</v>
      </c>
      <c r="H17" s="134">
        <v>0</v>
      </c>
      <c r="I17" s="141">
        <f t="shared" si="4"/>
        <v>0</v>
      </c>
      <c r="J17" s="190">
        <f t="shared" si="0"/>
        <v>9271.06</v>
      </c>
      <c r="K17" s="191">
        <f t="shared" si="1"/>
        <v>5271.2</v>
      </c>
      <c r="L17" s="192">
        <f t="shared" si="2"/>
        <v>3945.86</v>
      </c>
    </row>
    <row r="18" spans="1:12" ht="15.75">
      <c r="A18" s="150">
        <v>519</v>
      </c>
      <c r="B18" s="148" t="s">
        <v>111</v>
      </c>
      <c r="C18" s="159"/>
      <c r="D18" s="134">
        <v>0</v>
      </c>
      <c r="E18" s="134">
        <v>0</v>
      </c>
      <c r="F18" s="141">
        <f t="shared" si="3"/>
        <v>0</v>
      </c>
      <c r="G18" s="163">
        <v>20042</v>
      </c>
      <c r="H18" s="134">
        <v>0</v>
      </c>
      <c r="I18" s="141">
        <f t="shared" si="4"/>
        <v>20042</v>
      </c>
      <c r="J18" s="190">
        <f t="shared" si="0"/>
        <v>20042</v>
      </c>
      <c r="K18" s="191">
        <f t="shared" si="1"/>
        <v>0</v>
      </c>
      <c r="L18" s="192">
        <f t="shared" si="2"/>
        <v>20042</v>
      </c>
    </row>
    <row r="19" spans="1:12" ht="15.75">
      <c r="A19" s="150"/>
      <c r="B19" s="148"/>
      <c r="C19" s="159"/>
      <c r="D19" s="133"/>
      <c r="E19" s="133"/>
      <c r="F19" s="142"/>
      <c r="G19" s="159"/>
      <c r="H19" s="133"/>
      <c r="I19" s="142"/>
      <c r="J19" s="163"/>
      <c r="K19" s="133"/>
      <c r="L19" s="142"/>
    </row>
    <row r="20" spans="1:12" ht="15.75">
      <c r="A20" s="149">
        <v>54</v>
      </c>
      <c r="B20" s="153" t="s">
        <v>44</v>
      </c>
      <c r="C20" s="158" t="s">
        <v>159</v>
      </c>
      <c r="D20" s="132">
        <v>2040</v>
      </c>
      <c r="E20" s="132">
        <v>0</v>
      </c>
      <c r="F20" s="141">
        <f>+D20-E20</f>
        <v>2040</v>
      </c>
      <c r="G20" s="162">
        <v>102093</v>
      </c>
      <c r="H20" s="132">
        <v>77150.58</v>
      </c>
      <c r="I20" s="141">
        <f>G20-H20</f>
        <v>24942.42</v>
      </c>
      <c r="J20" s="162">
        <f>D20+G20</f>
        <v>104133</v>
      </c>
      <c r="K20" s="132">
        <f>E20+H20</f>
        <v>77150.58</v>
      </c>
      <c r="L20" s="139">
        <f>F20+I20</f>
        <v>26982.42</v>
      </c>
    </row>
    <row r="21" spans="1:12" ht="15.75">
      <c r="A21" s="150">
        <v>541</v>
      </c>
      <c r="B21" s="148" t="s">
        <v>134</v>
      </c>
      <c r="C21" s="159"/>
      <c r="D21" s="134">
        <v>0</v>
      </c>
      <c r="E21" s="134">
        <v>0</v>
      </c>
      <c r="F21" s="141">
        <f>+D21-E21</f>
        <v>0</v>
      </c>
      <c r="G21" s="163">
        <v>19907.560000000001</v>
      </c>
      <c r="H21" s="134">
        <v>16381.86</v>
      </c>
      <c r="I21" s="141">
        <f>+G21-H21</f>
        <v>3525.7000000000007</v>
      </c>
      <c r="J21" s="163">
        <f>D21+G21</f>
        <v>19907.560000000001</v>
      </c>
      <c r="K21" s="134">
        <f>E21+H21</f>
        <v>16381.86</v>
      </c>
      <c r="L21" s="141">
        <f>+J21-K21</f>
        <v>3525.7000000000007</v>
      </c>
    </row>
    <row r="22" spans="1:12" ht="15.75">
      <c r="A22" s="150">
        <v>542</v>
      </c>
      <c r="B22" s="148" t="s">
        <v>72</v>
      </c>
      <c r="C22" s="159"/>
      <c r="D22" s="134">
        <v>0</v>
      </c>
      <c r="E22" s="134">
        <v>0</v>
      </c>
      <c r="F22" s="141">
        <f>+D22-E22</f>
        <v>0</v>
      </c>
      <c r="G22" s="163">
        <v>8281.91</v>
      </c>
      <c r="H22" s="134">
        <v>4727.8100000000004</v>
      </c>
      <c r="I22" s="141">
        <f>G22-H22</f>
        <v>3554.0999999999995</v>
      </c>
      <c r="J22" s="163">
        <f t="shared" ref="J22:J25" si="5">D22+G22</f>
        <v>8281.91</v>
      </c>
      <c r="K22" s="134">
        <f t="shared" ref="K22:K25" si="6">E22+H22</f>
        <v>4727.8100000000004</v>
      </c>
      <c r="L22" s="141">
        <f t="shared" ref="L22:L25" si="7">+J22-K22</f>
        <v>3554.0999999999995</v>
      </c>
    </row>
    <row r="23" spans="1:12" ht="15.75">
      <c r="A23" s="150">
        <v>543</v>
      </c>
      <c r="B23" s="154" t="s">
        <v>135</v>
      </c>
      <c r="C23" s="140"/>
      <c r="D23" s="136">
        <v>2040</v>
      </c>
      <c r="E23" s="136">
        <v>0</v>
      </c>
      <c r="F23" s="141">
        <f t="shared" ref="F23" si="8">+D23-E23</f>
        <v>2040</v>
      </c>
      <c r="G23" s="164">
        <v>61013.85</v>
      </c>
      <c r="H23" s="136">
        <v>46340.39</v>
      </c>
      <c r="I23" s="141">
        <f t="shared" ref="I23:I25" si="9">+G23-H23</f>
        <v>14673.46</v>
      </c>
      <c r="J23" s="163">
        <f t="shared" si="5"/>
        <v>63053.85</v>
      </c>
      <c r="K23" s="134">
        <f t="shared" si="6"/>
        <v>46340.39</v>
      </c>
      <c r="L23" s="141">
        <v>9099.67</v>
      </c>
    </row>
    <row r="24" spans="1:12" ht="15.75">
      <c r="A24" s="150">
        <v>544</v>
      </c>
      <c r="B24" s="148" t="s">
        <v>60</v>
      </c>
      <c r="C24" s="159"/>
      <c r="D24" s="134"/>
      <c r="E24" s="134"/>
      <c r="F24" s="141"/>
      <c r="G24" s="163">
        <v>2182.9</v>
      </c>
      <c r="H24" s="134">
        <v>127.35</v>
      </c>
      <c r="I24" s="141">
        <f t="shared" si="9"/>
        <v>2055.5500000000002</v>
      </c>
      <c r="J24" s="163">
        <f t="shared" si="5"/>
        <v>2182.9</v>
      </c>
      <c r="K24" s="134">
        <f t="shared" si="6"/>
        <v>127.35</v>
      </c>
      <c r="L24" s="141">
        <f>+J24-K24</f>
        <v>2055.5500000000002</v>
      </c>
    </row>
    <row r="25" spans="1:12" ht="15.75">
      <c r="A25" s="150">
        <v>545</v>
      </c>
      <c r="B25" s="148" t="s">
        <v>137</v>
      </c>
      <c r="C25" s="159"/>
      <c r="D25" s="134"/>
      <c r="E25" s="134"/>
      <c r="F25" s="141"/>
      <c r="G25" s="163">
        <v>10706.78</v>
      </c>
      <c r="H25" s="134">
        <v>9573.17</v>
      </c>
      <c r="I25" s="141">
        <f t="shared" si="9"/>
        <v>1133.6100000000006</v>
      </c>
      <c r="J25" s="163">
        <f t="shared" si="5"/>
        <v>10706.78</v>
      </c>
      <c r="K25" s="134">
        <f t="shared" si="6"/>
        <v>9573.17</v>
      </c>
      <c r="L25" s="141">
        <f t="shared" si="7"/>
        <v>1133.6100000000006</v>
      </c>
    </row>
    <row r="26" spans="1:12" ht="15.75">
      <c r="A26" s="151"/>
      <c r="B26" s="155"/>
      <c r="C26" s="143"/>
      <c r="D26" s="137"/>
      <c r="E26" s="137"/>
      <c r="F26" s="144"/>
      <c r="G26" s="165"/>
      <c r="H26" s="137"/>
      <c r="I26" s="144"/>
      <c r="J26" s="165"/>
      <c r="K26" s="137"/>
      <c r="L26" s="144"/>
    </row>
    <row r="27" spans="1:12" ht="15.75">
      <c r="A27" s="149">
        <v>55</v>
      </c>
      <c r="B27" s="153" t="s">
        <v>18</v>
      </c>
      <c r="C27" s="160"/>
      <c r="D27" s="131"/>
      <c r="E27" s="131"/>
      <c r="F27" s="145"/>
      <c r="G27" s="160"/>
      <c r="H27" s="131"/>
      <c r="I27" s="145"/>
      <c r="J27" s="160"/>
      <c r="K27" s="131"/>
      <c r="L27" s="145"/>
    </row>
    <row r="28" spans="1:12" ht="15.75">
      <c r="A28" s="149"/>
      <c r="B28" s="153"/>
      <c r="C28" s="158" t="s">
        <v>160</v>
      </c>
      <c r="D28" s="132">
        <v>1500</v>
      </c>
      <c r="E28" s="132">
        <v>0</v>
      </c>
      <c r="F28" s="139">
        <v>1500</v>
      </c>
      <c r="G28" s="162">
        <f>SUM(G29:G30)</f>
        <v>0</v>
      </c>
      <c r="H28" s="132">
        <f>SUM(H29:H30)</f>
        <v>0</v>
      </c>
      <c r="I28" s="139">
        <v>0</v>
      </c>
      <c r="J28" s="162">
        <f>SUM(J29:J30)</f>
        <v>1500</v>
      </c>
      <c r="K28" s="132">
        <f>SUM(K29:K30)</f>
        <v>0</v>
      </c>
      <c r="L28" s="139">
        <f>SUM(L29:L30)</f>
        <v>1500</v>
      </c>
    </row>
    <row r="29" spans="1:12" ht="15.75">
      <c r="A29" s="150">
        <v>556</v>
      </c>
      <c r="B29" s="148" t="s">
        <v>136</v>
      </c>
      <c r="C29" s="159"/>
      <c r="D29" s="134">
        <v>1500</v>
      </c>
      <c r="E29" s="134">
        <v>0</v>
      </c>
      <c r="F29" s="141">
        <f>+D29-E29</f>
        <v>1500</v>
      </c>
      <c r="G29" s="163">
        <v>0</v>
      </c>
      <c r="H29" s="135">
        <v>0</v>
      </c>
      <c r="I29" s="141">
        <f>+G29-H29</f>
        <v>0</v>
      </c>
      <c r="J29" s="163">
        <f>+D29+G29</f>
        <v>1500</v>
      </c>
      <c r="K29" s="134">
        <f>+E29+H29</f>
        <v>0</v>
      </c>
      <c r="L29" s="141">
        <f>+J29-K29</f>
        <v>1500</v>
      </c>
    </row>
    <row r="30" spans="1:12" ht="15.75">
      <c r="A30" s="152"/>
      <c r="B30" s="156"/>
      <c r="C30" s="146"/>
      <c r="D30" s="138"/>
      <c r="E30" s="138"/>
      <c r="F30" s="147"/>
      <c r="G30" s="166"/>
      <c r="H30" s="138"/>
      <c r="I30" s="141">
        <f>+G30-H30</f>
        <v>0</v>
      </c>
      <c r="J30" s="166">
        <v>0</v>
      </c>
      <c r="K30" s="134">
        <f>+E30+H30</f>
        <v>0</v>
      </c>
      <c r="L30" s="147">
        <v>0</v>
      </c>
    </row>
    <row r="31" spans="1:12" ht="15.75">
      <c r="A31" s="149">
        <v>61</v>
      </c>
      <c r="B31" s="153" t="s">
        <v>19</v>
      </c>
      <c r="C31" s="158" t="s">
        <v>161</v>
      </c>
      <c r="D31" s="132">
        <v>0</v>
      </c>
      <c r="E31" s="132">
        <v>0</v>
      </c>
      <c r="F31" s="139">
        <v>0</v>
      </c>
      <c r="G31" s="162">
        <v>2500</v>
      </c>
      <c r="H31" s="132">
        <v>2007</v>
      </c>
      <c r="I31" s="139">
        <f>+G31-H31</f>
        <v>493</v>
      </c>
      <c r="J31" s="162">
        <v>2500</v>
      </c>
      <c r="K31" s="132">
        <v>2007</v>
      </c>
      <c r="L31" s="139">
        <v>493</v>
      </c>
    </row>
    <row r="32" spans="1:12" ht="15.75">
      <c r="A32" s="150"/>
      <c r="B32" s="148" t="s">
        <v>19</v>
      </c>
      <c r="C32" s="159"/>
      <c r="D32" s="134">
        <v>0</v>
      </c>
      <c r="E32" s="135">
        <v>0</v>
      </c>
      <c r="F32" s="141">
        <v>0</v>
      </c>
      <c r="G32" s="163">
        <v>2500</v>
      </c>
      <c r="H32" s="135">
        <v>0</v>
      </c>
      <c r="I32" s="139">
        <f>+G32-H32</f>
        <v>2500</v>
      </c>
      <c r="J32" s="163">
        <f>+D32+G32</f>
        <v>2500</v>
      </c>
      <c r="K32" s="134">
        <v>2007</v>
      </c>
      <c r="L32" s="141">
        <f>+J32-K32</f>
        <v>493</v>
      </c>
    </row>
    <row r="33" spans="1:12" ht="16.5" thickBot="1">
      <c r="A33" s="124"/>
      <c r="B33" s="157"/>
      <c r="C33" s="121"/>
      <c r="D33" s="122"/>
      <c r="E33" s="122"/>
      <c r="F33" s="125"/>
      <c r="G33" s="123"/>
      <c r="H33" s="122"/>
      <c r="I33" s="125"/>
      <c r="J33" s="123"/>
      <c r="K33" s="122"/>
      <c r="L33" s="125"/>
    </row>
    <row r="34" spans="1:12" ht="16.5" thickBot="1">
      <c r="A34" s="126"/>
      <c r="B34" s="127" t="s">
        <v>162</v>
      </c>
      <c r="C34" s="161"/>
      <c r="D34" s="128">
        <f>D31+D28+D20+D13</f>
        <v>168175</v>
      </c>
      <c r="E34" s="128">
        <f>E28+E20+E13</f>
        <v>79520.41</v>
      </c>
      <c r="F34" s="129">
        <f>+F31+F28+F20+F13</f>
        <v>88654.59</v>
      </c>
      <c r="G34" s="130">
        <f>+G13+G20+G28+G31</f>
        <v>132705</v>
      </c>
      <c r="H34" s="128">
        <f>H31+H20+H13</f>
        <v>79157.58</v>
      </c>
      <c r="I34" s="129">
        <f>+I31+I20+I13</f>
        <v>53547.42</v>
      </c>
      <c r="J34" s="130">
        <f>J31+J28+J20+J13</f>
        <v>300880</v>
      </c>
      <c r="K34" s="128">
        <f>K31+K28+K20+K13</f>
        <v>158677.99</v>
      </c>
      <c r="L34" s="129">
        <f>L31+L28+L20+L13</f>
        <v>142202.01</v>
      </c>
    </row>
    <row r="35" spans="1:12">
      <c r="A35" s="119"/>
      <c r="B35" s="116"/>
      <c r="C35" s="114"/>
      <c r="D35" s="114"/>
      <c r="E35" s="114"/>
      <c r="F35" s="114"/>
      <c r="G35" s="117"/>
      <c r="H35" s="117"/>
      <c r="I35" s="117"/>
      <c r="J35" s="117"/>
      <c r="K35" s="117"/>
      <c r="L35" s="118"/>
    </row>
    <row r="39" spans="1:12">
      <c r="B39" s="185" t="s">
        <v>170</v>
      </c>
      <c r="D39" s="193" t="s">
        <v>172</v>
      </c>
      <c r="E39" s="193"/>
    </row>
    <row r="40" spans="1:12">
      <c r="B40" s="185" t="s">
        <v>180</v>
      </c>
      <c r="D40" s="193" t="s">
        <v>175</v>
      </c>
      <c r="E40" s="193"/>
    </row>
  </sheetData>
  <mergeCells count="23">
    <mergeCell ref="D39:E39"/>
    <mergeCell ref="D40:E40"/>
    <mergeCell ref="J10:L10"/>
    <mergeCell ref="A2:J2"/>
    <mergeCell ref="B5:J5"/>
    <mergeCell ref="B7:J7"/>
    <mergeCell ref="A3:L3"/>
    <mergeCell ref="L11:L12"/>
    <mergeCell ref="C9:I9"/>
    <mergeCell ref="A4:L4"/>
    <mergeCell ref="G11:G12"/>
    <mergeCell ref="H11:H12"/>
    <mergeCell ref="I11:I12"/>
    <mergeCell ref="J11:J12"/>
    <mergeCell ref="K11:K12"/>
    <mergeCell ref="C11:D12"/>
    <mergeCell ref="G10:I10"/>
    <mergeCell ref="J9:L9"/>
    <mergeCell ref="E11:E12"/>
    <mergeCell ref="F11:F12"/>
    <mergeCell ref="A9:A12"/>
    <mergeCell ref="B9:B12"/>
    <mergeCell ref="D10:F10"/>
  </mergeCells>
  <pageMargins left="1.1811023622047245" right="0.70866141732283472" top="0.74803149606299213" bottom="0.74803149606299213" header="0.31496062992125984" footer="0.31496062992125984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E.situacion finan.</vt:lpstr>
      <vt:lpstr>E.rendimiento Eco.</vt:lpstr>
      <vt:lpstr>FLUJO DE FONDOS </vt:lpstr>
      <vt:lpstr>Flujo de fondos</vt:lpstr>
      <vt:lpstr>Consolidado COM</vt:lpstr>
      <vt:lpstr>'Flujo de fondos'!Área_de_impresión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unidad financiera</dc:creator>
  <cp:lastModifiedBy>unidad financiera</cp:lastModifiedBy>
  <cp:lastPrinted>2019-05-08T16:30:28Z</cp:lastPrinted>
  <dcterms:created xsi:type="dcterms:W3CDTF">2009-09-21T16:02:42Z</dcterms:created>
  <dcterms:modified xsi:type="dcterms:W3CDTF">2019-05-15T16:01:10Z</dcterms:modified>
</cp:coreProperties>
</file>