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490" windowHeight="7755" tabRatio="881" activeTab="4"/>
  </bookViews>
  <sheets>
    <sheet name="E.situacion finan." sheetId="6" r:id="rId1"/>
    <sheet name="E.rendimiento Eco." sheetId="7" r:id="rId2"/>
    <sheet name="FLUJO DE FONDOS " sheetId="12" r:id="rId3"/>
    <sheet name="Ejecución Pre." sheetId="8" r:id="rId4"/>
    <sheet name="Consolidado COM" sheetId="18" r:id="rId5"/>
  </sheets>
  <calcPr calcId="152511"/>
</workbook>
</file>

<file path=xl/calcChain.xml><?xml version="1.0" encoding="utf-8"?>
<calcChain xmlns="http://schemas.openxmlformats.org/spreadsheetml/2006/main">
  <c r="D21" i="12" l="1"/>
  <c r="C21" i="12"/>
  <c r="D18" i="6" l="1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13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29" i="7"/>
  <c r="E12" i="6"/>
  <c r="E31" i="6"/>
  <c r="D34" i="18" l="1"/>
  <c r="E46" i="7" l="1"/>
  <c r="F20" i="18" l="1"/>
  <c r="L20" i="18" s="1"/>
  <c r="I32" i="18" l="1"/>
  <c r="I24" i="18"/>
  <c r="I21" i="18"/>
  <c r="I13" i="18"/>
  <c r="F13" i="18"/>
  <c r="L13" i="18" l="1"/>
  <c r="E12" i="7" l="1"/>
  <c r="E37" i="6" l="1"/>
  <c r="E43" i="6" s="1"/>
  <c r="I18" i="18" l="1"/>
  <c r="F14" i="18" l="1"/>
  <c r="F21" i="18" l="1"/>
  <c r="F18" i="18" l="1"/>
  <c r="L18" i="18" s="1"/>
  <c r="E62" i="7" l="1"/>
  <c r="J23" i="6"/>
  <c r="D16" i="12" l="1"/>
  <c r="C16" i="12"/>
  <c r="C28" i="12" l="1"/>
  <c r="J12" i="6" l="1"/>
  <c r="D28" i="12" l="1"/>
  <c r="J28" i="6"/>
  <c r="J43" i="6" s="1"/>
  <c r="I31" i="18" l="1"/>
  <c r="F29" i="18"/>
  <c r="K30" i="18"/>
  <c r="K32" i="18"/>
  <c r="K29" i="18"/>
  <c r="J32" i="18"/>
  <c r="J29" i="18"/>
  <c r="I30" i="18"/>
  <c r="I29" i="18"/>
  <c r="H28" i="18"/>
  <c r="G28" i="18"/>
  <c r="I23" i="18"/>
  <c r="I25" i="18"/>
  <c r="I15" i="18"/>
  <c r="I16" i="18"/>
  <c r="I17" i="18"/>
  <c r="L17" i="18" s="1"/>
  <c r="I14" i="18"/>
  <c r="L14" i="18" s="1"/>
  <c r="F23" i="18"/>
  <c r="F22" i="18"/>
  <c r="F15" i="18"/>
  <c r="L15" i="18" s="1"/>
  <c r="F16" i="18"/>
  <c r="L16" i="18" l="1"/>
  <c r="L29" i="18"/>
  <c r="L28" i="18" s="1"/>
  <c r="L24" i="18"/>
  <c r="L25" i="18"/>
  <c r="K28" i="18"/>
  <c r="K34" i="18" s="1"/>
  <c r="L21" i="18"/>
  <c r="L22" i="18"/>
  <c r="J28" i="18"/>
  <c r="J34" i="18" s="1"/>
  <c r="L32" i="18"/>
  <c r="L31" i="18" s="1"/>
  <c r="G34" i="18"/>
  <c r="L34" i="18" l="1"/>
  <c r="I34" i="18"/>
  <c r="F34" i="18"/>
  <c r="D36" i="12" l="1"/>
  <c r="F20" i="8"/>
  <c r="F18" i="8"/>
  <c r="J25" i="7"/>
  <c r="J16" i="7"/>
  <c r="J12" i="7"/>
  <c r="E57" i="7" l="1"/>
  <c r="L18" i="8" l="1"/>
  <c r="L17" i="8"/>
  <c r="L16" i="8"/>
  <c r="L15" i="8"/>
  <c r="E53" i="7" l="1"/>
  <c r="C36" i="12" l="1"/>
  <c r="D30" i="8" l="1"/>
  <c r="E66" i="7"/>
  <c r="E26" i="8" l="1"/>
  <c r="I30" i="8"/>
  <c r="K26" i="8"/>
  <c r="F15" i="8"/>
  <c r="C30" i="8"/>
  <c r="J61" i="7"/>
  <c r="E30" i="8" l="1"/>
  <c r="F26" i="8"/>
  <c r="L26" i="8"/>
  <c r="J66" i="7"/>
  <c r="J17" i="8"/>
  <c r="J15" i="8"/>
  <c r="J18" i="8"/>
  <c r="J16" i="8"/>
  <c r="F28" i="8" l="1"/>
  <c r="K30" i="8"/>
  <c r="L28" i="8"/>
</calcChain>
</file>

<file path=xl/comments1.xml><?xml version="1.0" encoding="utf-8"?>
<comments xmlns="http://schemas.openxmlformats.org/spreadsheetml/2006/main">
  <authors>
    <author>Administrador</author>
  </authors>
  <commentList>
    <comment ref="D6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<sst xmlns="http://schemas.openxmlformats.org/spreadsheetml/2006/main" count="255" uniqueCount="181">
  <si>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</si>
  <si>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</si>
  <si>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</si>
  <si>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</si>
  <si>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</si>
  <si>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</si>
  <si>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</si>
  <si>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</si>
  <si>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</si>
  <si>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</si>
  <si>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</si>
  <si>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</si>
  <si>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</si>
  <si>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</si>
  <si>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</si>
  <si>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</si>
  <si>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</si>
  <si>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</si>
  <si>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</si>
  <si>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</si>
  <si>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</si>
  <si>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</si>
  <si>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</si>
  <si>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</si>
  <si>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</si>
  <si>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</si>
  <si>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</si>
  <si>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</si>
  <si>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</si>
  <si>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</si>
  <si>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</si>
  <si>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(EN DOLARES)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</si>
  <si>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</si>
  <si>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</si>
  <si>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</si>
  <si>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</si>
  <si>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</si>
  <si>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</si>
  <si>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</si>
  <si>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</si>
  <si>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</si>
  <si>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</si>
  <si>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</si>
  <si>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Resultado del Ejercicio Anteriores</t>
  </si>
  <si>
    <t>Resultado del Ejercicio</t>
  </si>
  <si>
    <t>Adquisiciones de Bienes y Servicios</t>
  </si>
  <si>
    <t>CREDITO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</si>
  <si>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</si>
  <si>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</si>
  <si>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</si>
  <si>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</si>
  <si>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</si>
  <si>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</si>
  <si>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</si>
  <si>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</si>
  <si>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</si>
  <si>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</si>
  <si>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</si>
  <si>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</si>
  <si>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</si>
  <si>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</si>
  <si>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</si>
  <si>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</si>
  <si>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</si>
  <si>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</si>
  <si>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</si>
  <si>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</si>
  <si>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</si>
  <si>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</si>
  <si>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Productos de Cuero y Caucho</t>
  </si>
  <si>
    <t>Servicios Básicos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</si>
  <si>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</si>
  <si>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</si>
  <si>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</si>
  <si>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</si>
  <si>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</si>
  <si>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</si>
  <si>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</si>
  <si>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</si>
  <si>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</si>
  <si>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</si>
  <si>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</si>
  <si>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</si>
  <si>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</si>
  <si>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</si>
  <si>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</si>
  <si>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</si>
  <si>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</si>
  <si>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</si>
  <si>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</si>
  <si>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</si>
  <si>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</si>
  <si>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</si>
  <si>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</si>
  <si>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</si>
  <si>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</si>
  <si>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</si>
  <si>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</si>
  <si>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</si>
  <si>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</si>
  <si>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</si>
  <si>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</si>
  <si>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</si>
  <si>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</si>
  <si>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</si>
  <si>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</si>
  <si>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</si>
  <si>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</si>
  <si>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</si>
  <si>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</si>
  <si>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</si>
  <si>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</si>
  <si>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</si>
  <si>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</si>
  <si>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</si>
  <si>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</si>
  <si>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</si>
  <si>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</si>
  <si>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</si>
  <si>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</si>
  <si>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</si>
  <si>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</si>
  <si>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</si>
  <si>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</si>
  <si>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</si>
  <si>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</si>
  <si>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</si>
  <si>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</si>
  <si>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</si>
  <si>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</si>
  <si>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</si>
  <si>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</si>
  <si>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</si>
  <si>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</si>
  <si>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</si>
  <si>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</si>
  <si>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</si>
  <si>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</si>
  <si>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</si>
  <si>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</si>
  <si>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</si>
  <si>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</si>
  <si>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</si>
  <si>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</si>
  <si>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</si>
  <si>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</si>
  <si>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</si>
  <si>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</si>
  <si>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</si>
  <si>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</si>
  <si>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</si>
  <si>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</si>
  <si>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</si>
  <si>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</si>
  <si>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</si>
  <si>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</si>
  <si>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</si>
  <si>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</si>
  <si>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</si>
  <si>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</si>
  <si>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</si>
  <si>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</si>
  <si>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</si>
  <si>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</si>
  <si>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</si>
  <si>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</si>
  <si>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</si>
  <si>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</si>
  <si>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</si>
  <si>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</si>
  <si>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</si>
  <si>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</si>
  <si>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</si>
  <si>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</si>
  <si>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>Indemnización al Personal de Servicios Peroimanentes</t>
  </si>
  <si>
    <t xml:space="preserve">DISPONIBILIDADES FINALES </t>
  </si>
  <si>
    <t xml:space="preserve">                              AL 30 DE ABRIL DE 2018</t>
  </si>
  <si>
    <t>AL 30 DE ABRIL DE 2018</t>
  </si>
  <si>
    <t>DEL  01 DE ENERO AL 30 DE ABRIL DE 2018</t>
  </si>
  <si>
    <t>Reporte Acumulado al 30 de abril del 2018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</si>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</sst>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2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</cellStyleXfs>
  <cellXfs count="2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165" fontId="9" fillId="0" borderId="0" xfId="1" applyFont="1"/>
    <xf numFmtId="165" fontId="14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0" fontId="9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5" fontId="5" fillId="0" borderId="0" xfId="0" applyNumberFormat="1" applyFont="1"/>
    <xf numFmtId="165" fontId="16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0" fontId="9" fillId="0" borderId="0" xfId="0" applyFont="1" applyAlignment="1">
      <alignment horizontal="left"/>
    </xf>
    <xf numFmtId="0" fontId="17" fillId="0" borderId="0" xfId="0" applyFont="1"/>
    <xf numFmtId="167" fontId="1" fillId="0" borderId="0" xfId="1" applyNumberFormat="1" applyFont="1" applyFill="1"/>
    <xf numFmtId="0" fontId="18" fillId="0" borderId="0" xfId="0" applyFont="1"/>
    <xf numFmtId="165" fontId="15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8" fillId="0" borderId="0" xfId="0" applyFont="1"/>
    <xf numFmtId="0" fontId="6" fillId="0" borderId="0" xfId="0" applyFont="1" applyAlignment="1"/>
    <xf numFmtId="0" fontId="22" fillId="0" borderId="15" xfId="0" applyFont="1" applyBorder="1"/>
    <xf numFmtId="165" fontId="22" fillId="0" borderId="0" xfId="1" applyFont="1" applyBorder="1"/>
    <xf numFmtId="165" fontId="22" fillId="0" borderId="15" xfId="1" applyFont="1" applyBorder="1"/>
    <xf numFmtId="0" fontId="22" fillId="0" borderId="15" xfId="0" applyFont="1" applyBorder="1" applyAlignment="1">
      <alignment horizontal="left"/>
    </xf>
    <xf numFmtId="165" fontId="22" fillId="0" borderId="16" xfId="1" applyFont="1" applyBorder="1"/>
    <xf numFmtId="0" fontId="22" fillId="2" borderId="23" xfId="0" applyFont="1" applyFill="1" applyBorder="1" applyAlignment="1">
      <alignment horizontal="left"/>
    </xf>
    <xf numFmtId="0" fontId="21" fillId="2" borderId="24" xfId="0" applyFont="1" applyFill="1" applyBorder="1" applyAlignment="1">
      <alignment horizontal="right"/>
    </xf>
    <xf numFmtId="165" fontId="21" fillId="2" borderId="21" xfId="0" applyNumberFormat="1" applyFont="1" applyFill="1" applyBorder="1" applyAlignment="1"/>
    <xf numFmtId="165" fontId="21" fillId="2" borderId="22" xfId="0" applyNumberFormat="1" applyFont="1" applyFill="1" applyBorder="1" applyAlignment="1"/>
    <xf numFmtId="165" fontId="21" fillId="2" borderId="20" xfId="0" applyNumberFormat="1" applyFont="1" applyFill="1" applyBorder="1" applyAlignment="1"/>
    <xf numFmtId="0" fontId="21" fillId="3" borderId="2" xfId="0" applyFont="1" applyFill="1" applyBorder="1"/>
    <xf numFmtId="165" fontId="21" fillId="3" borderId="2" xfId="0" applyNumberFormat="1" applyFont="1" applyFill="1" applyBorder="1"/>
    <xf numFmtId="0" fontId="22" fillId="0" borderId="2" xfId="0" applyFont="1" applyBorder="1"/>
    <xf numFmtId="165" fontId="22" fillId="0" borderId="2" xfId="1" applyFont="1" applyBorder="1"/>
    <xf numFmtId="165" fontId="21" fillId="0" borderId="2" xfId="1" applyFont="1" applyBorder="1"/>
    <xf numFmtId="165" fontId="22" fillId="0" borderId="2" xfId="1" applyFont="1" applyBorder="1" applyAlignment="1">
      <alignment horizontal="left"/>
    </xf>
    <xf numFmtId="165" fontId="23" fillId="0" borderId="2" xfId="1" applyFont="1" applyBorder="1" applyAlignment="1">
      <alignment horizontal="left"/>
    </xf>
    <xf numFmtId="165" fontId="23" fillId="0" borderId="2" xfId="1" applyFont="1" applyBorder="1"/>
    <xf numFmtId="165" fontId="21" fillId="3" borderId="26" xfId="0" applyNumberFormat="1" applyFont="1" applyFill="1" applyBorder="1"/>
    <xf numFmtId="0" fontId="22" fillId="0" borderId="25" xfId="0" applyFont="1" applyBorder="1" applyAlignment="1">
      <alignment horizontal="left"/>
    </xf>
    <xf numFmtId="165" fontId="21" fillId="0" borderId="26" xfId="1" applyFont="1" applyBorder="1"/>
    <xf numFmtId="0" fontId="22" fillId="0" borderId="26" xfId="0" applyFont="1" applyBorder="1"/>
    <xf numFmtId="0" fontId="23" fillId="0" borderId="25" xfId="0" applyFont="1" applyBorder="1" applyAlignment="1">
      <alignment horizontal="left"/>
    </xf>
    <xf numFmtId="165" fontId="23" fillId="0" borderId="26" xfId="1" applyFont="1" applyBorder="1" applyAlignment="1">
      <alignment horizontal="left"/>
    </xf>
    <xf numFmtId="0" fontId="21" fillId="3" borderId="26" xfId="0" applyFont="1" applyFill="1" applyBorder="1"/>
    <xf numFmtId="0" fontId="23" fillId="0" borderId="25" xfId="0" applyFont="1" applyBorder="1"/>
    <xf numFmtId="165" fontId="23" fillId="0" borderId="26" xfId="1" applyFont="1" applyBorder="1"/>
    <xf numFmtId="0" fontId="22" fillId="0" borderId="27" xfId="0" applyFont="1" applyBorder="1"/>
    <xf numFmtId="0" fontId="21" fillId="3" borderId="28" xfId="0" applyFont="1" applyFill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28" xfId="0" applyFont="1" applyBorder="1"/>
    <xf numFmtId="0" fontId="21" fillId="3" borderId="27" xfId="0" applyFont="1" applyFill="1" applyBorder="1"/>
    <xf numFmtId="0" fontId="22" fillId="0" borderId="27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27" xfId="0" applyFont="1" applyBorder="1"/>
    <xf numFmtId="0" fontId="22" fillId="0" borderId="11" xfId="0" applyFont="1" applyBorder="1"/>
    <xf numFmtId="0" fontId="21" fillId="3" borderId="25" xfId="0" applyFont="1" applyFill="1" applyBorder="1" applyAlignment="1">
      <alignment horizontal="center"/>
    </xf>
    <xf numFmtId="0" fontId="22" fillId="0" borderId="25" xfId="0" applyFont="1" applyBorder="1"/>
    <xf numFmtId="0" fontId="21" fillId="3" borderId="25" xfId="0" applyFont="1" applyFill="1" applyBorder="1"/>
    <xf numFmtId="0" fontId="21" fillId="2" borderId="20" xfId="0" applyFont="1" applyFill="1" applyBorder="1" applyAlignment="1"/>
    <xf numFmtId="165" fontId="21" fillId="3" borderId="25" xfId="0" applyNumberFormat="1" applyFont="1" applyFill="1" applyBorder="1"/>
    <xf numFmtId="165" fontId="22" fillId="0" borderId="25" xfId="1" applyFont="1" applyBorder="1"/>
    <xf numFmtId="165" fontId="22" fillId="0" borderId="25" xfId="1" applyFont="1" applyBorder="1" applyAlignment="1">
      <alignment horizontal="left"/>
    </xf>
    <xf numFmtId="165" fontId="23" fillId="0" borderId="25" xfId="1" applyFont="1" applyBorder="1" applyAlignment="1">
      <alignment horizontal="left"/>
    </xf>
    <xf numFmtId="165" fontId="23" fillId="0" borderId="25" xfId="1" applyFont="1" applyBorder="1"/>
    <xf numFmtId="0" fontId="21" fillId="3" borderId="30" xfId="0" applyFont="1" applyFill="1" applyBorder="1" applyAlignment="1">
      <alignment horizontal="center"/>
    </xf>
    <xf numFmtId="165" fontId="21" fillId="3" borderId="5" xfId="0" applyNumberFormat="1" applyFont="1" applyFill="1" applyBorder="1"/>
    <xf numFmtId="165" fontId="21" fillId="3" borderId="31" xfId="0" applyNumberFormat="1" applyFont="1" applyFill="1" applyBorder="1"/>
    <xf numFmtId="165" fontId="21" fillId="3" borderId="30" xfId="0" applyNumberFormat="1" applyFont="1" applyFill="1" applyBorder="1"/>
    <xf numFmtId="0" fontId="25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1" fillId="4" borderId="25" xfId="0" applyNumberFormat="1" applyFont="1" applyFill="1" applyBorder="1"/>
    <xf numFmtId="165" fontId="21" fillId="4" borderId="2" xfId="0" applyNumberFormat="1" applyFont="1" applyFill="1" applyBorder="1"/>
    <xf numFmtId="165" fontId="21" fillId="4" borderId="31" xfId="0" applyNumberFormat="1" applyFont="1" applyFill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29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2" borderId="23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26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11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opLeftCell="A31" zoomScaleNormal="100" workbookViewId="0">
      <selection activeCell="D30" sqref="D30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07" t="s">
        <v>160</v>
      </c>
      <c r="C1" s="207"/>
      <c r="D1" s="207"/>
      <c r="E1" s="207"/>
      <c r="F1" s="207"/>
      <c r="G1" s="207"/>
      <c r="H1" s="207"/>
      <c r="I1" s="207"/>
      <c r="J1" s="207"/>
    </row>
    <row r="2" spans="2:10">
      <c r="B2" s="208" t="s">
        <v>98</v>
      </c>
      <c r="C2" s="208"/>
      <c r="D2" s="208"/>
      <c r="E2" s="208"/>
      <c r="F2" s="208"/>
      <c r="G2" s="208"/>
      <c r="H2" s="208"/>
      <c r="I2" s="208"/>
      <c r="J2" s="208"/>
    </row>
    <row r="3" spans="2:10">
      <c r="B3" s="199" t="s">
        <v>63</v>
      </c>
      <c r="C3" s="194"/>
      <c r="D3" s="194"/>
      <c r="E3" s="194"/>
      <c r="F3" s="195"/>
      <c r="G3" s="195"/>
      <c r="H3" s="195"/>
      <c r="I3" s="196"/>
      <c r="J3" s="196"/>
    </row>
    <row r="4" spans="2:10">
      <c r="B4" s="197"/>
      <c r="C4" s="212" t="s">
        <v>176</v>
      </c>
      <c r="D4" s="212"/>
      <c r="E4" s="212"/>
      <c r="F4" s="212"/>
      <c r="G4" s="212"/>
      <c r="H4" s="212"/>
      <c r="I4" s="198"/>
      <c r="J4" s="198"/>
    </row>
    <row r="5" spans="2:10">
      <c r="B5" s="24"/>
      <c r="C5" s="211"/>
      <c r="D5" s="211"/>
      <c r="E5" s="211"/>
      <c r="F5" s="211"/>
      <c r="G5" s="211"/>
      <c r="H5" s="211"/>
      <c r="I5" s="24"/>
      <c r="J5" s="24"/>
    </row>
    <row r="6" spans="2:10" s="129" customFormat="1">
      <c r="B6" s="203"/>
      <c r="C6" s="203"/>
      <c r="D6" s="203"/>
      <c r="E6" s="203"/>
      <c r="F6" s="203"/>
      <c r="G6" s="203"/>
      <c r="H6" s="203"/>
      <c r="I6" s="203"/>
      <c r="J6" s="203"/>
    </row>
    <row r="7" spans="2:10" s="129" customFormat="1">
      <c r="B7" s="203"/>
      <c r="C7" s="203"/>
      <c r="D7" s="203"/>
      <c r="E7" s="203"/>
      <c r="F7" s="203"/>
      <c r="G7" s="203"/>
      <c r="H7" s="203"/>
      <c r="I7" s="203"/>
      <c r="J7" s="203"/>
    </row>
    <row r="8" spans="2:10" ht="16.5">
      <c r="B8" s="209" t="s">
        <v>4</v>
      </c>
      <c r="C8" s="209"/>
      <c r="D8" s="209"/>
      <c r="E8" s="209"/>
      <c r="F8" s="14"/>
      <c r="G8" s="209" t="s">
        <v>5</v>
      </c>
      <c r="H8" s="209"/>
      <c r="I8" s="209"/>
      <c r="J8" s="209"/>
    </row>
    <row r="9" spans="2:10">
      <c r="B9" s="85"/>
      <c r="C9" s="85"/>
      <c r="D9" s="85"/>
      <c r="E9" s="85" t="s">
        <v>1</v>
      </c>
      <c r="F9" s="191"/>
      <c r="G9" s="85"/>
      <c r="H9" s="85"/>
      <c r="I9" s="85"/>
      <c r="J9" s="85" t="s">
        <v>1</v>
      </c>
    </row>
    <row r="10" spans="2:10" ht="15.75" thickBot="1">
      <c r="B10" s="190" t="s">
        <v>86</v>
      </c>
      <c r="C10" s="190" t="s">
        <v>0</v>
      </c>
      <c r="D10" s="190" t="s">
        <v>3</v>
      </c>
      <c r="E10" s="190" t="s">
        <v>2</v>
      </c>
      <c r="F10" s="191"/>
      <c r="G10" s="190" t="s">
        <v>86</v>
      </c>
      <c r="H10" s="190" t="s">
        <v>0</v>
      </c>
      <c r="I10" s="190" t="s">
        <v>3</v>
      </c>
      <c r="J10" s="190" t="s">
        <v>2</v>
      </c>
    </row>
    <row r="11" spans="2:10" ht="15.75" thickTop="1">
      <c r="B11" s="1"/>
      <c r="C11" s="1"/>
      <c r="D11" s="25"/>
      <c r="E11" s="25"/>
      <c r="F11" s="14"/>
      <c r="G11" s="1"/>
      <c r="H11" s="1"/>
      <c r="I11" s="1"/>
      <c r="J11" s="1"/>
    </row>
    <row r="12" spans="2:10">
      <c r="B12" s="86">
        <v>21</v>
      </c>
      <c r="C12" s="87" t="s">
        <v>76</v>
      </c>
      <c r="D12" s="88"/>
      <c r="E12" s="89">
        <f>D13+E26</f>
        <v>69784.990000000005</v>
      </c>
      <c r="F12" s="14"/>
      <c r="G12" s="90">
        <v>41</v>
      </c>
      <c r="H12" s="87" t="s">
        <v>79</v>
      </c>
      <c r="I12" s="88"/>
      <c r="J12" s="91">
        <f>I13+I17</f>
        <v>7632.27</v>
      </c>
    </row>
    <row r="13" spans="2:10">
      <c r="B13" s="33">
        <v>211</v>
      </c>
      <c r="C13" s="16" t="s">
        <v>47</v>
      </c>
      <c r="D13" s="34">
        <v>68804.490000000005</v>
      </c>
      <c r="E13" s="98"/>
      <c r="F13" s="14"/>
      <c r="G13" s="43">
        <v>412</v>
      </c>
      <c r="H13" s="100" t="s">
        <v>103</v>
      </c>
      <c r="I13" s="98">
        <v>690.72</v>
      </c>
      <c r="J13" s="42"/>
    </row>
    <row r="14" spans="2:10">
      <c r="B14" s="33">
        <v>21103</v>
      </c>
      <c r="C14" s="16" t="s">
        <v>99</v>
      </c>
      <c r="D14" s="34">
        <v>700</v>
      </c>
      <c r="E14" s="98"/>
      <c r="F14" s="14"/>
      <c r="G14" s="43">
        <v>41201</v>
      </c>
      <c r="H14" s="100" t="s">
        <v>138</v>
      </c>
      <c r="I14" s="41">
        <v>308.64999999999998</v>
      </c>
      <c r="J14" s="42"/>
    </row>
    <row r="15" spans="2:10">
      <c r="C15" s="16" t="s">
        <v>120</v>
      </c>
      <c r="D15" s="36">
        <v>0</v>
      </c>
      <c r="E15" s="98"/>
      <c r="F15" s="14"/>
      <c r="G15" s="43">
        <v>41251</v>
      </c>
      <c r="H15" s="100" t="s">
        <v>104</v>
      </c>
      <c r="I15" s="41">
        <v>285.32</v>
      </c>
      <c r="J15" s="42"/>
    </row>
    <row r="16" spans="2:10">
      <c r="B16" s="33"/>
      <c r="C16" s="16"/>
      <c r="D16" s="34"/>
      <c r="E16" s="98"/>
      <c r="F16" s="14"/>
      <c r="G16" s="43">
        <v>41254</v>
      </c>
      <c r="H16" s="100" t="s">
        <v>105</v>
      </c>
      <c r="I16" s="41">
        <v>96.75</v>
      </c>
      <c r="J16" s="42"/>
    </row>
    <row r="17" spans="1:13">
      <c r="B17" s="33">
        <v>21109</v>
      </c>
      <c r="C17" s="16" t="s">
        <v>6</v>
      </c>
      <c r="D17" s="34">
        <v>0</v>
      </c>
      <c r="F17" s="14"/>
      <c r="G17" s="33">
        <v>413</v>
      </c>
      <c r="H17" s="16" t="s">
        <v>73</v>
      </c>
      <c r="I17" s="63">
        <v>6941.55</v>
      </c>
      <c r="J17" s="32"/>
    </row>
    <row r="18" spans="1:13">
      <c r="B18" s="33">
        <v>21109001</v>
      </c>
      <c r="C18" s="27" t="s">
        <v>91</v>
      </c>
      <c r="D18" s="57">
        <f>D19+D22+D24</f>
        <v>67825.739999999991</v>
      </c>
      <c r="E18" s="30"/>
      <c r="F18" s="14"/>
      <c r="G18" s="33">
        <v>41351</v>
      </c>
      <c r="H18" s="16" t="s">
        <v>7</v>
      </c>
      <c r="I18" s="34">
        <v>2417.44</v>
      </c>
      <c r="J18" s="30"/>
    </row>
    <row r="19" spans="1:13">
      <c r="C19" s="16" t="s">
        <v>100</v>
      </c>
      <c r="D19" s="34">
        <v>2641.86</v>
      </c>
      <c r="E19" s="30"/>
      <c r="F19" s="14"/>
      <c r="G19" s="33">
        <v>41354</v>
      </c>
      <c r="H19" s="16" t="s">
        <v>8</v>
      </c>
      <c r="I19" s="34">
        <v>4524.1099999999997</v>
      </c>
      <c r="J19" s="30"/>
    </row>
    <row r="20" spans="1:13">
      <c r="B20" s="33"/>
      <c r="C20" s="16" t="s">
        <v>101</v>
      </c>
      <c r="D20" s="35">
        <v>0</v>
      </c>
      <c r="E20" s="30"/>
      <c r="F20" s="14"/>
      <c r="G20" s="33">
        <v>41355</v>
      </c>
      <c r="H20" s="16" t="s">
        <v>27</v>
      </c>
      <c r="I20" s="35">
        <v>0</v>
      </c>
      <c r="J20" s="30"/>
    </row>
    <row r="21" spans="1:13">
      <c r="B21" s="33"/>
      <c r="C21" s="16" t="s">
        <v>141</v>
      </c>
      <c r="D21" s="35">
        <v>0</v>
      </c>
      <c r="E21" s="30"/>
      <c r="F21" s="14"/>
      <c r="G21" s="33">
        <v>41361</v>
      </c>
      <c r="H21" s="16" t="s">
        <v>28</v>
      </c>
      <c r="I21" s="35">
        <v>0</v>
      </c>
      <c r="J21" s="30"/>
    </row>
    <row r="22" spans="1:13">
      <c r="B22" s="33"/>
      <c r="C22" s="16" t="s">
        <v>102</v>
      </c>
      <c r="D22" s="67">
        <v>65102.63</v>
      </c>
      <c r="E22" s="30"/>
      <c r="F22" s="14"/>
      <c r="G22" s="33">
        <v>41389</v>
      </c>
      <c r="H22" s="16" t="s">
        <v>159</v>
      </c>
      <c r="I22" s="34">
        <v>0</v>
      </c>
      <c r="J22" s="30"/>
    </row>
    <row r="23" spans="1:13" ht="27">
      <c r="B23" s="44"/>
      <c r="C23" s="105" t="s">
        <v>136</v>
      </c>
      <c r="D23" s="99">
        <v>0</v>
      </c>
      <c r="E23" s="30"/>
      <c r="F23" s="14"/>
      <c r="G23" s="90">
        <v>42</v>
      </c>
      <c r="H23" s="87" t="s">
        <v>71</v>
      </c>
      <c r="I23" s="88"/>
      <c r="J23" s="91">
        <f>SUM(I25:I27)</f>
        <v>132.53</v>
      </c>
    </row>
    <row r="24" spans="1:13">
      <c r="B24" s="44">
        <v>21151</v>
      </c>
      <c r="C24" s="105" t="s">
        <v>137</v>
      </c>
      <c r="D24" s="201">
        <v>81.25</v>
      </c>
      <c r="E24" s="30"/>
      <c r="F24" s="14"/>
      <c r="G24" s="43"/>
      <c r="H24" s="40"/>
      <c r="I24" s="41"/>
      <c r="J24" s="42"/>
    </row>
    <row r="25" spans="1:13">
      <c r="B25" s="117"/>
      <c r="C25" s="27"/>
      <c r="D25" s="57"/>
      <c r="E25" s="30"/>
      <c r="F25" s="14"/>
      <c r="G25" s="33">
        <v>42451</v>
      </c>
      <c r="H25" s="16" t="s">
        <v>72</v>
      </c>
      <c r="I25" s="35">
        <v>132.53</v>
      </c>
      <c r="J25" s="30"/>
    </row>
    <row r="26" spans="1:13">
      <c r="B26" s="33">
        <v>213</v>
      </c>
      <c r="C26" s="16" t="s">
        <v>93</v>
      </c>
      <c r="D26" s="34"/>
      <c r="E26" s="30">
        <v>980.5</v>
      </c>
      <c r="F26" s="14"/>
      <c r="J26" s="30"/>
    </row>
    <row r="27" spans="1:13">
      <c r="B27" s="86">
        <v>22</v>
      </c>
      <c r="C27" s="87" t="s">
        <v>77</v>
      </c>
      <c r="D27" s="88"/>
      <c r="E27" s="89">
        <v>0</v>
      </c>
      <c r="F27" s="14"/>
      <c r="G27" s="33"/>
      <c r="H27" s="16"/>
      <c r="I27" s="35"/>
      <c r="J27" s="30"/>
    </row>
    <row r="28" spans="1:13">
      <c r="B28" s="33">
        <v>225</v>
      </c>
      <c r="C28" s="16" t="s">
        <v>143</v>
      </c>
      <c r="D28" s="50">
        <v>0</v>
      </c>
      <c r="E28" s="30"/>
      <c r="F28" s="14"/>
      <c r="G28" s="86">
        <v>81</v>
      </c>
      <c r="H28" s="87" t="s">
        <v>80</v>
      </c>
      <c r="I28" s="88"/>
      <c r="J28" s="91">
        <f>I30+I31+I32+I34</f>
        <v>121283.99</v>
      </c>
    </row>
    <row r="29" spans="1:13">
      <c r="A29" s="5"/>
      <c r="B29" s="33">
        <v>22551</v>
      </c>
      <c r="C29" s="189" t="s">
        <v>165</v>
      </c>
      <c r="D29" s="201"/>
      <c r="E29" s="7"/>
      <c r="F29" s="14"/>
      <c r="G29" s="86"/>
      <c r="H29" s="87"/>
      <c r="I29" s="88"/>
      <c r="J29" s="91"/>
    </row>
    <row r="30" spans="1:13" s="129" customFormat="1">
      <c r="A30" s="5"/>
      <c r="B30" s="65"/>
      <c r="C30" s="65"/>
      <c r="D30" s="123"/>
      <c r="E30" s="7"/>
      <c r="F30" s="14"/>
      <c r="G30" s="33">
        <v>81103</v>
      </c>
      <c r="H30" s="16" t="s">
        <v>68</v>
      </c>
      <c r="I30" s="35">
        <v>6626.44</v>
      </c>
      <c r="J30" s="31"/>
    </row>
    <row r="31" spans="1:13">
      <c r="B31" s="86">
        <v>23</v>
      </c>
      <c r="C31" s="87" t="s">
        <v>78</v>
      </c>
      <c r="D31" s="88"/>
      <c r="E31" s="89">
        <f>D33+D34</f>
        <v>2341.65</v>
      </c>
      <c r="F31" s="14"/>
      <c r="G31" s="33">
        <v>81107</v>
      </c>
      <c r="H31" s="16" t="s">
        <v>106</v>
      </c>
      <c r="I31" s="35">
        <v>122678.98</v>
      </c>
      <c r="J31" s="30"/>
      <c r="M31" s="66"/>
    </row>
    <row r="32" spans="1:13">
      <c r="B32" s="86"/>
      <c r="C32" s="87"/>
      <c r="D32" s="88"/>
      <c r="E32" s="89"/>
      <c r="F32" s="14"/>
      <c r="G32" s="33">
        <v>81109</v>
      </c>
      <c r="H32" s="16" t="s">
        <v>43</v>
      </c>
      <c r="I32" s="45">
        <v>-7728.89</v>
      </c>
      <c r="J32" s="42"/>
    </row>
    <row r="33" spans="2:13">
      <c r="B33" s="33">
        <v>23105</v>
      </c>
      <c r="C33" s="16" t="s">
        <v>33</v>
      </c>
      <c r="D33" s="35">
        <v>728.7</v>
      </c>
      <c r="E33" s="30"/>
      <c r="F33" s="14"/>
      <c r="G33" s="33"/>
      <c r="H33" s="46"/>
      <c r="I33" s="45" t="s">
        <v>75</v>
      </c>
      <c r="K33" s="66"/>
      <c r="M33" s="66"/>
    </row>
    <row r="34" spans="2:13">
      <c r="B34" s="33">
        <v>23113</v>
      </c>
      <c r="C34" s="16" t="s">
        <v>32</v>
      </c>
      <c r="D34" s="35">
        <v>1612.95</v>
      </c>
      <c r="E34" s="30"/>
      <c r="F34" s="14"/>
      <c r="G34" s="33">
        <v>81111</v>
      </c>
      <c r="H34" s="16" t="s">
        <v>74</v>
      </c>
      <c r="I34" s="49">
        <v>-292.54000000000002</v>
      </c>
    </row>
    <row r="35" spans="2:13">
      <c r="B35" s="44">
        <v>23109</v>
      </c>
      <c r="C35" s="46" t="s">
        <v>169</v>
      </c>
      <c r="D35" s="36">
        <v>0</v>
      </c>
      <c r="E35" s="30"/>
      <c r="F35" s="14"/>
      <c r="G35" s="33">
        <v>81901001</v>
      </c>
      <c r="H35" s="16" t="s">
        <v>145</v>
      </c>
      <c r="I35" s="125">
        <v>0</v>
      </c>
      <c r="J35" s="8"/>
    </row>
    <row r="36" spans="2:13">
      <c r="B36" s="12"/>
      <c r="C36" s="12"/>
      <c r="D36" s="12"/>
      <c r="E36" s="1"/>
      <c r="F36" s="14"/>
      <c r="G36" s="33"/>
      <c r="H36" s="16" t="s">
        <v>44</v>
      </c>
      <c r="I36" s="35"/>
      <c r="J36" s="30">
        <v>59865.93</v>
      </c>
    </row>
    <row r="37" spans="2:13">
      <c r="B37" s="86">
        <v>24</v>
      </c>
      <c r="C37" s="87" t="s">
        <v>81</v>
      </c>
      <c r="D37" s="92"/>
      <c r="E37" s="89">
        <f>D38+D39+D40+D41+D42</f>
        <v>116788.08</v>
      </c>
      <c r="F37" s="14"/>
    </row>
    <row r="38" spans="2:13" s="129" customFormat="1">
      <c r="B38" s="65">
        <v>24101</v>
      </c>
      <c r="C38" s="16" t="s">
        <v>170</v>
      </c>
      <c r="D38" s="35">
        <v>72750</v>
      </c>
      <c r="E38" s="98"/>
      <c r="F38" s="14"/>
    </row>
    <row r="39" spans="2:13">
      <c r="B39" s="33">
        <v>24117</v>
      </c>
      <c r="C39" s="16" t="s">
        <v>36</v>
      </c>
      <c r="D39" s="34">
        <v>15788</v>
      </c>
      <c r="E39" s="30"/>
      <c r="F39" s="14"/>
    </row>
    <row r="40" spans="2:13">
      <c r="B40" s="33">
        <v>24119</v>
      </c>
      <c r="C40" s="16" t="s">
        <v>35</v>
      </c>
      <c r="D40" s="35">
        <v>31680.05</v>
      </c>
      <c r="E40" s="30"/>
      <c r="F40" s="14"/>
    </row>
    <row r="41" spans="2:13">
      <c r="B41" s="65">
        <v>24199</v>
      </c>
      <c r="C41" s="16" t="s">
        <v>64</v>
      </c>
      <c r="D41" s="36">
        <v>-39479.97</v>
      </c>
      <c r="E41" s="30"/>
      <c r="F41" s="14"/>
      <c r="G41" s="2"/>
      <c r="H41" s="1"/>
      <c r="I41" s="3"/>
      <c r="J41" s="3"/>
    </row>
    <row r="42" spans="2:13">
      <c r="B42" s="33">
        <v>24301</v>
      </c>
      <c r="C42" s="16" t="s">
        <v>170</v>
      </c>
      <c r="D42" s="35">
        <v>36050</v>
      </c>
      <c r="E42" s="7"/>
      <c r="F42" s="14"/>
      <c r="G42" s="33"/>
      <c r="H42" s="16"/>
      <c r="I42" s="37"/>
      <c r="J42" s="8"/>
    </row>
    <row r="43" spans="2:13">
      <c r="B43" s="33"/>
      <c r="C43" s="213" t="s">
        <v>180</v>
      </c>
      <c r="D43" s="213"/>
      <c r="E43" s="70">
        <f>+E37+E31+E12+E27</f>
        <v>188914.72</v>
      </c>
      <c r="F43" s="14"/>
      <c r="G43" s="39"/>
      <c r="H43" s="213" t="s">
        <v>10</v>
      </c>
      <c r="I43" s="213"/>
      <c r="J43" s="70">
        <f>J36+J28+J23+J12</f>
        <v>188914.72</v>
      </c>
      <c r="L43" s="66"/>
    </row>
    <row r="44" spans="2:13">
      <c r="B44" s="120"/>
      <c r="F44" s="14"/>
      <c r="L44" s="66"/>
    </row>
    <row r="45" spans="2:13">
      <c r="B45" s="107"/>
      <c r="C45" s="109"/>
      <c r="D45" s="110"/>
      <c r="E45" s="106"/>
      <c r="F45" s="14"/>
      <c r="G45" s="44"/>
      <c r="H45" s="46"/>
      <c r="I45" s="35"/>
      <c r="J45" s="121"/>
      <c r="L45" s="66"/>
    </row>
    <row r="46" spans="2:13">
      <c r="B46" s="127"/>
      <c r="C46" s="127"/>
      <c r="D46" s="127"/>
      <c r="E46" s="128" t="s">
        <v>75</v>
      </c>
      <c r="F46" s="127"/>
      <c r="G46" s="127"/>
      <c r="H46" s="127"/>
      <c r="I46" s="35"/>
      <c r="J46" s="121"/>
    </row>
    <row r="47" spans="2:13">
      <c r="B47" s="107"/>
      <c r="C47" s="109"/>
      <c r="D47" s="110"/>
      <c r="E47" s="108"/>
      <c r="F47" s="14"/>
      <c r="G47" s="44"/>
      <c r="H47" s="46"/>
      <c r="I47" s="35"/>
      <c r="J47" s="66"/>
    </row>
    <row r="48" spans="2:13">
      <c r="B48" s="107"/>
      <c r="C48" s="109"/>
      <c r="D48" s="110"/>
      <c r="E48" s="108"/>
      <c r="F48" s="14"/>
      <c r="G48" s="44"/>
      <c r="H48" s="46"/>
      <c r="I48" s="35"/>
    </row>
    <row r="49" spans="2:8">
      <c r="B49" s="106"/>
      <c r="C49" s="106"/>
      <c r="D49" s="106"/>
      <c r="E49" s="106"/>
      <c r="G49" s="6"/>
    </row>
    <row r="50" spans="2:8">
      <c r="C50" s="210"/>
      <c r="D50" s="210"/>
      <c r="H50" s="38"/>
    </row>
    <row r="51" spans="2:8">
      <c r="C51" s="207" t="s">
        <v>162</v>
      </c>
      <c r="D51" s="207"/>
      <c r="H51" s="188" t="s">
        <v>163</v>
      </c>
    </row>
    <row r="52" spans="2:8">
      <c r="C52" s="207" t="s">
        <v>96</v>
      </c>
      <c r="D52" s="207"/>
      <c r="H52" s="9" t="s">
        <v>167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80"/>
  <sheetViews>
    <sheetView topLeftCell="A55" zoomScaleNormal="100" workbookViewId="0">
      <selection activeCell="A70" sqref="A70:XFD70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08" t="s">
        <v>98</v>
      </c>
      <c r="C2" s="208"/>
      <c r="D2" s="208"/>
      <c r="E2" s="208"/>
      <c r="F2" s="208"/>
      <c r="G2" s="208"/>
      <c r="H2" s="208"/>
      <c r="I2" s="208"/>
      <c r="J2" s="208"/>
    </row>
    <row r="3" spans="2:11">
      <c r="B3" s="208" t="s">
        <v>161</v>
      </c>
      <c r="C3" s="208"/>
      <c r="D3" s="208"/>
      <c r="E3" s="208"/>
      <c r="F3" s="208"/>
      <c r="G3" s="208"/>
      <c r="H3" s="208"/>
      <c r="I3" s="208"/>
      <c r="J3" s="208"/>
      <c r="K3" s="118"/>
    </row>
    <row r="4" spans="2:11">
      <c r="B4" s="195"/>
      <c r="C4" s="212" t="s">
        <v>177</v>
      </c>
      <c r="D4" s="212"/>
      <c r="E4" s="212"/>
      <c r="F4" s="212"/>
      <c r="G4" s="212"/>
      <c r="H4" s="212"/>
      <c r="I4" s="212"/>
      <c r="J4" s="195"/>
    </row>
    <row r="5" spans="2:11">
      <c r="B5" s="48"/>
      <c r="C5" s="124" t="s">
        <v>75</v>
      </c>
      <c r="D5" s="48"/>
      <c r="E5" s="126"/>
      <c r="F5" s="48"/>
      <c r="G5" s="48"/>
      <c r="H5" s="48"/>
      <c r="I5" s="48"/>
      <c r="J5" s="48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29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09" t="s">
        <v>11</v>
      </c>
      <c r="C8" s="209"/>
      <c r="D8" s="209"/>
      <c r="E8" s="209"/>
      <c r="F8" s="15"/>
      <c r="G8" s="209" t="s">
        <v>166</v>
      </c>
      <c r="H8" s="209"/>
      <c r="I8" s="209"/>
      <c r="J8" s="209"/>
    </row>
    <row r="9" spans="2:11">
      <c r="B9" s="214" t="s">
        <v>86</v>
      </c>
      <c r="C9" s="214" t="s">
        <v>0</v>
      </c>
      <c r="D9" s="214" t="s">
        <v>3</v>
      </c>
      <c r="E9" s="68" t="s">
        <v>1</v>
      </c>
      <c r="F9" s="15"/>
      <c r="G9" s="214" t="s">
        <v>86</v>
      </c>
      <c r="H9" s="214" t="s">
        <v>0</v>
      </c>
      <c r="I9" s="214" t="s">
        <v>3</v>
      </c>
      <c r="J9" s="68" t="s">
        <v>1</v>
      </c>
    </row>
    <row r="10" spans="2:11" ht="15.75" thickBot="1">
      <c r="B10" s="215"/>
      <c r="C10" s="215"/>
      <c r="D10" s="215"/>
      <c r="E10" s="69" t="s">
        <v>2</v>
      </c>
      <c r="F10" s="15"/>
      <c r="G10" s="215"/>
      <c r="H10" s="215"/>
      <c r="I10" s="215"/>
      <c r="J10" s="69" t="s">
        <v>2</v>
      </c>
    </row>
    <row r="11" spans="2:11" ht="15.75" thickTop="1">
      <c r="B11" s="2"/>
      <c r="C11" s="1"/>
      <c r="D11" s="3"/>
      <c r="E11" s="3"/>
      <c r="F11" s="15"/>
      <c r="G11" s="1"/>
      <c r="H11" s="1"/>
      <c r="I11" s="1"/>
      <c r="J11" s="1"/>
    </row>
    <row r="12" spans="2:11">
      <c r="B12" s="93">
        <v>833</v>
      </c>
      <c r="C12" s="94" t="s">
        <v>9</v>
      </c>
      <c r="D12" s="95"/>
      <c r="E12" s="97">
        <f>D13+D16+D18+D21+D24+D25</f>
        <v>44052.979999999996</v>
      </c>
      <c r="F12" s="15"/>
      <c r="G12" s="93">
        <v>856</v>
      </c>
      <c r="H12" s="94" t="s">
        <v>15</v>
      </c>
      <c r="I12" s="96"/>
      <c r="J12" s="97">
        <f>+I14</f>
        <v>44052.98</v>
      </c>
    </row>
    <row r="13" spans="2:11">
      <c r="B13" s="39">
        <v>83301</v>
      </c>
      <c r="C13" s="51" t="s">
        <v>107</v>
      </c>
      <c r="D13" s="101">
        <v>38112.9</v>
      </c>
      <c r="E13" s="42"/>
      <c r="F13" s="14"/>
      <c r="G13" s="39">
        <v>85605</v>
      </c>
      <c r="H13" s="51" t="s">
        <v>87</v>
      </c>
      <c r="I13" s="101">
        <v>44052.98</v>
      </c>
      <c r="J13" s="42"/>
    </row>
    <row r="14" spans="2:11">
      <c r="B14" s="39">
        <v>83301001</v>
      </c>
      <c r="C14" s="51" t="s">
        <v>13</v>
      </c>
      <c r="D14" s="52">
        <v>37735.71</v>
      </c>
      <c r="E14" s="42"/>
      <c r="F14" s="14"/>
      <c r="G14" s="2">
        <v>85605896</v>
      </c>
      <c r="H14" s="1" t="s">
        <v>16</v>
      </c>
      <c r="I14" s="102">
        <v>44052.98</v>
      </c>
      <c r="J14" s="42"/>
    </row>
    <row r="15" spans="2:11" s="129" customFormat="1">
      <c r="B15" s="2">
        <v>83301005</v>
      </c>
      <c r="C15" s="1" t="s">
        <v>108</v>
      </c>
      <c r="D15" s="11">
        <v>377.19</v>
      </c>
      <c r="E15" s="42"/>
      <c r="F15" s="14"/>
      <c r="G15" s="2"/>
      <c r="H15" s="1"/>
      <c r="I15" s="114"/>
      <c r="J15" s="42"/>
    </row>
    <row r="16" spans="2:11">
      <c r="B16" s="39">
        <v>83303</v>
      </c>
      <c r="C16" s="51" t="s">
        <v>12</v>
      </c>
      <c r="D16" s="101">
        <v>0</v>
      </c>
      <c r="E16" s="64"/>
      <c r="F16" s="15"/>
      <c r="G16" s="93">
        <v>858</v>
      </c>
      <c r="H16" s="94" t="s">
        <v>114</v>
      </c>
      <c r="I16" s="96"/>
      <c r="J16" s="97">
        <f>SUM(I18:I21)</f>
        <v>101874.62</v>
      </c>
    </row>
    <row r="17" spans="2:13" s="129" customFormat="1">
      <c r="B17" s="39">
        <v>83303001</v>
      </c>
      <c r="C17" s="51" t="s">
        <v>13</v>
      </c>
      <c r="D17" s="52">
        <v>0</v>
      </c>
      <c r="E17" s="64"/>
      <c r="F17" s="15"/>
      <c r="G17" s="93"/>
      <c r="H17" s="94"/>
      <c r="I17" s="96"/>
      <c r="J17" s="97"/>
    </row>
    <row r="18" spans="2:13">
      <c r="B18" s="39">
        <v>83307</v>
      </c>
      <c r="C18" s="51" t="s">
        <v>88</v>
      </c>
      <c r="D18" s="52">
        <v>3006.7</v>
      </c>
      <c r="E18" s="25"/>
      <c r="F18" s="15"/>
      <c r="G18" s="2">
        <v>85801</v>
      </c>
      <c r="H18" s="1" t="s">
        <v>115</v>
      </c>
      <c r="I18" s="3">
        <v>49839</v>
      </c>
      <c r="J18" s="3"/>
      <c r="M18" s="113"/>
    </row>
    <row r="19" spans="2:13">
      <c r="B19" s="2">
        <v>83307001</v>
      </c>
      <c r="C19" s="1" t="s">
        <v>139</v>
      </c>
      <c r="D19" s="11">
        <v>3006.7</v>
      </c>
      <c r="E19" s="25"/>
      <c r="F19" s="15"/>
      <c r="G19" s="2">
        <v>85803</v>
      </c>
      <c r="H19" s="1" t="s">
        <v>131</v>
      </c>
      <c r="I19" s="3">
        <v>4656</v>
      </c>
      <c r="J19" s="3"/>
    </row>
    <row r="20" spans="2:13">
      <c r="B20" s="2">
        <v>83307002</v>
      </c>
      <c r="C20" s="1" t="s">
        <v>14</v>
      </c>
      <c r="D20" s="3">
        <v>0</v>
      </c>
      <c r="E20" s="42"/>
      <c r="F20" s="15"/>
      <c r="G20" s="2">
        <v>85805</v>
      </c>
      <c r="H20" s="1" t="s">
        <v>132</v>
      </c>
      <c r="I20" s="3">
        <v>24341</v>
      </c>
      <c r="J20" s="3"/>
    </row>
    <row r="21" spans="2:13">
      <c r="B21" s="39">
        <v>83309</v>
      </c>
      <c r="C21" s="51" t="s">
        <v>89</v>
      </c>
      <c r="D21" s="101">
        <v>2933.38</v>
      </c>
      <c r="E21" s="25"/>
      <c r="F21" s="15"/>
      <c r="G21" s="2">
        <v>85807</v>
      </c>
      <c r="H21" s="1" t="s">
        <v>116</v>
      </c>
      <c r="I21" s="3">
        <v>23038.62</v>
      </c>
      <c r="J21" s="3"/>
    </row>
    <row r="22" spans="2:13">
      <c r="B22" s="2">
        <v>83309001</v>
      </c>
      <c r="C22" s="1" t="s">
        <v>139</v>
      </c>
      <c r="D22" s="11">
        <v>2933.38</v>
      </c>
      <c r="E22" s="25"/>
      <c r="F22" s="15"/>
    </row>
    <row r="23" spans="2:13">
      <c r="B23" s="2">
        <v>83309002</v>
      </c>
      <c r="C23" s="1" t="s">
        <v>14</v>
      </c>
      <c r="D23" s="11">
        <v>0</v>
      </c>
      <c r="E23" s="42"/>
      <c r="F23" s="15"/>
      <c r="G23" s="2"/>
      <c r="H23" s="1"/>
      <c r="I23" s="3"/>
      <c r="J23" s="3"/>
    </row>
    <row r="24" spans="2:13" s="129" customFormat="1">
      <c r="B24" s="2">
        <v>83313001</v>
      </c>
      <c r="C24" s="1" t="s">
        <v>174</v>
      </c>
      <c r="D24" s="11">
        <v>0</v>
      </c>
      <c r="E24" s="42"/>
      <c r="F24" s="15"/>
      <c r="G24" s="2"/>
      <c r="H24" s="1"/>
      <c r="I24" s="3"/>
      <c r="J24" s="3"/>
    </row>
    <row r="25" spans="2:13">
      <c r="B25" s="39">
        <v>83317</v>
      </c>
      <c r="C25" s="51" t="s">
        <v>109</v>
      </c>
      <c r="D25" s="101">
        <v>0</v>
      </c>
      <c r="E25" s="25"/>
      <c r="F25" s="15"/>
      <c r="G25" s="93">
        <v>859</v>
      </c>
      <c r="H25" s="94" t="s">
        <v>117</v>
      </c>
      <c r="I25" s="96"/>
      <c r="J25" s="97">
        <f>SUM(I26:I28)</f>
        <v>0</v>
      </c>
    </row>
    <row r="26" spans="2:13">
      <c r="B26" s="2">
        <v>83317099</v>
      </c>
      <c r="C26" s="1" t="s">
        <v>110</v>
      </c>
      <c r="D26" s="4">
        <v>0</v>
      </c>
      <c r="E26" s="25"/>
      <c r="F26" s="15"/>
      <c r="G26" s="2">
        <v>85909</v>
      </c>
      <c r="H26" s="1" t="s">
        <v>144</v>
      </c>
      <c r="I26" s="3">
        <v>0</v>
      </c>
      <c r="J26" s="3"/>
    </row>
    <row r="27" spans="2:13">
      <c r="E27" s="25"/>
      <c r="F27" s="15"/>
      <c r="G27" s="2">
        <v>85955</v>
      </c>
      <c r="H27" s="1" t="s">
        <v>118</v>
      </c>
      <c r="I27" s="3">
        <v>0</v>
      </c>
      <c r="J27" s="3"/>
    </row>
    <row r="28" spans="2:13">
      <c r="B28" s="2"/>
      <c r="C28" s="1"/>
      <c r="D28" s="3"/>
      <c r="E28" s="25"/>
      <c r="F28" s="15"/>
      <c r="G28" s="2"/>
      <c r="H28" s="1"/>
      <c r="I28" s="3"/>
      <c r="J28" s="3"/>
    </row>
    <row r="29" spans="2:13">
      <c r="B29" s="93">
        <v>834</v>
      </c>
      <c r="C29" s="94" t="s">
        <v>62</v>
      </c>
      <c r="D29" s="95"/>
      <c r="E29" s="97">
        <f>SUM(D30:D44)</f>
        <v>42008.69</v>
      </c>
      <c r="F29" s="15"/>
      <c r="G29" s="2"/>
      <c r="H29" s="1"/>
      <c r="I29" s="3"/>
      <c r="J29" s="3"/>
      <c r="L29" s="113"/>
    </row>
    <row r="30" spans="2:13">
      <c r="B30" s="2">
        <v>83401</v>
      </c>
      <c r="C30" s="1" t="s">
        <v>37</v>
      </c>
      <c r="D30" s="52">
        <v>1321.9</v>
      </c>
      <c r="E30" s="25"/>
      <c r="F30" s="15"/>
      <c r="G30" s="2"/>
      <c r="H30" s="1"/>
      <c r="I30" s="3"/>
      <c r="J30" s="3"/>
    </row>
    <row r="31" spans="2:13">
      <c r="B31" s="2">
        <v>83403</v>
      </c>
      <c r="C31" s="1" t="s">
        <v>83</v>
      </c>
      <c r="D31" s="52">
        <v>0</v>
      </c>
      <c r="E31" s="25"/>
      <c r="F31" s="15"/>
      <c r="G31" s="2"/>
      <c r="H31" s="1"/>
      <c r="I31" s="3"/>
      <c r="J31" s="3"/>
      <c r="L31" s="113"/>
    </row>
    <row r="32" spans="2:13">
      <c r="B32" s="2">
        <v>83405</v>
      </c>
      <c r="C32" s="1" t="s">
        <v>33</v>
      </c>
      <c r="D32" s="52">
        <v>1476.74</v>
      </c>
      <c r="E32" s="3"/>
      <c r="F32" s="15"/>
      <c r="G32" s="2"/>
      <c r="H32" s="1"/>
      <c r="I32" s="3"/>
      <c r="J32" s="3"/>
    </row>
    <row r="33" spans="2:10">
      <c r="B33" s="2">
        <v>83407</v>
      </c>
      <c r="C33" s="1" t="s">
        <v>69</v>
      </c>
      <c r="D33" s="52">
        <v>0</v>
      </c>
      <c r="E33" s="3"/>
      <c r="F33" s="15"/>
      <c r="G33" s="2"/>
      <c r="H33" s="1"/>
      <c r="I33" s="3"/>
      <c r="J33" s="3"/>
    </row>
    <row r="34" spans="2:10">
      <c r="B34" s="2">
        <v>83409</v>
      </c>
      <c r="C34" s="1" t="s">
        <v>38</v>
      </c>
      <c r="D34" s="52">
        <v>1203.57</v>
      </c>
      <c r="E34" s="3"/>
      <c r="F34" s="15"/>
      <c r="G34" s="2"/>
      <c r="H34" s="1"/>
      <c r="I34" s="3"/>
      <c r="J34" s="3"/>
    </row>
    <row r="35" spans="2:10">
      <c r="B35" s="2">
        <v>83411</v>
      </c>
      <c r="C35" s="1" t="s">
        <v>133</v>
      </c>
      <c r="D35" s="52">
        <v>0.85</v>
      </c>
      <c r="E35" s="3"/>
      <c r="F35" s="15"/>
      <c r="G35" s="2"/>
      <c r="H35" s="1"/>
      <c r="I35" s="3"/>
      <c r="J35" s="3"/>
    </row>
    <row r="36" spans="2:10">
      <c r="B36" s="2">
        <v>83413</v>
      </c>
      <c r="C36" s="1" t="s">
        <v>32</v>
      </c>
      <c r="D36" s="52">
        <v>4600.92</v>
      </c>
      <c r="E36" s="3"/>
      <c r="F36" s="15"/>
      <c r="G36" s="2"/>
      <c r="H36" s="1"/>
      <c r="I36" s="3"/>
      <c r="J36" s="3"/>
    </row>
    <row r="37" spans="2:10">
      <c r="B37" s="2">
        <v>83415</v>
      </c>
      <c r="C37" s="1" t="s">
        <v>39</v>
      </c>
      <c r="D37" s="114">
        <v>1369.78</v>
      </c>
      <c r="E37" s="3"/>
      <c r="F37" s="15"/>
      <c r="G37" s="2"/>
      <c r="H37" s="1"/>
      <c r="I37" s="3"/>
      <c r="J37" s="3"/>
    </row>
    <row r="38" spans="2:10">
      <c r="B38" s="2">
        <v>83417</v>
      </c>
      <c r="C38" s="1" t="s">
        <v>70</v>
      </c>
      <c r="D38" s="114">
        <v>2325</v>
      </c>
      <c r="E38" s="3"/>
      <c r="F38" s="15"/>
      <c r="G38" s="2"/>
      <c r="H38" s="1"/>
      <c r="I38" s="3"/>
      <c r="J38" s="3"/>
    </row>
    <row r="39" spans="2:10">
      <c r="B39" s="2">
        <v>83419</v>
      </c>
      <c r="C39" s="1" t="s">
        <v>40</v>
      </c>
      <c r="D39" s="114">
        <v>345.64</v>
      </c>
      <c r="E39" s="3"/>
      <c r="F39" s="15"/>
      <c r="G39" s="2"/>
      <c r="H39" s="1"/>
      <c r="I39" s="3"/>
      <c r="J39" s="3"/>
    </row>
    <row r="40" spans="2:10">
      <c r="B40" s="2">
        <v>83421</v>
      </c>
      <c r="C40" s="1" t="s">
        <v>34</v>
      </c>
      <c r="D40" s="114">
        <v>4793.38</v>
      </c>
      <c r="E40" s="3"/>
      <c r="F40" s="15"/>
      <c r="G40" s="2"/>
      <c r="H40" s="1"/>
      <c r="I40" s="3"/>
      <c r="J40" s="3"/>
    </row>
    <row r="41" spans="2:10">
      <c r="B41" s="2">
        <v>83423</v>
      </c>
      <c r="C41" s="1" t="s">
        <v>41</v>
      </c>
      <c r="D41" s="114">
        <v>15716.41</v>
      </c>
      <c r="E41" s="3"/>
      <c r="F41" s="15"/>
      <c r="G41" s="2"/>
      <c r="H41" s="1"/>
      <c r="I41" s="3"/>
      <c r="J41" s="3"/>
    </row>
    <row r="42" spans="2:10">
      <c r="B42" s="2">
        <v>83425</v>
      </c>
      <c r="C42" s="1" t="s">
        <v>90</v>
      </c>
      <c r="D42" s="114">
        <v>5800</v>
      </c>
      <c r="E42" s="3"/>
      <c r="F42" s="15"/>
      <c r="G42" s="2"/>
      <c r="H42" s="1"/>
      <c r="I42" s="3"/>
      <c r="J42" s="3"/>
    </row>
    <row r="43" spans="2:10">
      <c r="B43" s="2">
        <v>83427</v>
      </c>
      <c r="C43" s="1" t="s">
        <v>59</v>
      </c>
      <c r="D43" s="114">
        <v>54.5</v>
      </c>
      <c r="E43" s="3"/>
      <c r="F43" s="15"/>
      <c r="G43" s="2"/>
      <c r="H43" s="1"/>
      <c r="I43" s="3"/>
      <c r="J43" s="3"/>
    </row>
    <row r="44" spans="2:10">
      <c r="B44" s="2">
        <v>83429</v>
      </c>
      <c r="C44" s="1" t="s">
        <v>95</v>
      </c>
      <c r="D44" s="102">
        <v>3000</v>
      </c>
      <c r="E44" s="3"/>
      <c r="F44" s="15"/>
      <c r="G44" s="2"/>
      <c r="H44" s="3"/>
      <c r="I44" s="3"/>
      <c r="J44" s="3"/>
    </row>
    <row r="45" spans="2:10">
      <c r="B45" s="2"/>
      <c r="C45" s="1"/>
      <c r="D45" s="3"/>
      <c r="E45" s="3"/>
      <c r="F45" s="15"/>
      <c r="G45" s="2"/>
      <c r="H45" s="1"/>
      <c r="I45" s="3"/>
      <c r="J45" s="3"/>
    </row>
    <row r="46" spans="2:10">
      <c r="B46" s="93">
        <v>835</v>
      </c>
      <c r="C46" s="94" t="s">
        <v>42</v>
      </c>
      <c r="D46" s="95"/>
      <c r="E46" s="97">
        <f>D47+D48+D49+D50+D51</f>
        <v>0</v>
      </c>
      <c r="F46" s="15"/>
      <c r="G46" s="2"/>
      <c r="H46" s="1"/>
      <c r="I46" s="3"/>
      <c r="J46" s="3"/>
    </row>
    <row r="47" spans="2:10">
      <c r="B47" s="2">
        <v>83501</v>
      </c>
      <c r="C47" s="1" t="s">
        <v>84</v>
      </c>
      <c r="D47" s="3">
        <v>0</v>
      </c>
      <c r="E47" s="25"/>
      <c r="F47" s="15"/>
      <c r="G47" s="2"/>
      <c r="H47" s="1"/>
      <c r="I47" s="3"/>
      <c r="J47" s="3"/>
    </row>
    <row r="48" spans="2:10">
      <c r="B48" s="2">
        <v>83507</v>
      </c>
      <c r="C48" s="1" t="s">
        <v>85</v>
      </c>
      <c r="D48" s="11">
        <v>0</v>
      </c>
      <c r="E48" s="25"/>
      <c r="F48" s="15"/>
      <c r="G48" s="2"/>
      <c r="H48" s="1"/>
      <c r="I48" s="3"/>
      <c r="J48" s="3"/>
    </row>
    <row r="49" spans="2:10">
      <c r="B49" s="2">
        <v>835070</v>
      </c>
      <c r="C49" s="1" t="s">
        <v>134</v>
      </c>
      <c r="D49" s="11">
        <v>0</v>
      </c>
      <c r="E49" s="25"/>
      <c r="F49" s="15"/>
      <c r="G49" s="2"/>
      <c r="H49" s="1"/>
      <c r="I49" s="3"/>
      <c r="J49" s="3"/>
    </row>
    <row r="50" spans="2:10">
      <c r="B50" s="2">
        <v>835070</v>
      </c>
      <c r="C50" s="1" t="s">
        <v>135</v>
      </c>
      <c r="D50" s="11">
        <v>0</v>
      </c>
      <c r="E50" s="25"/>
      <c r="F50" s="15"/>
      <c r="G50" s="2"/>
      <c r="H50" s="1"/>
      <c r="I50" s="3"/>
      <c r="J50" s="3"/>
    </row>
    <row r="51" spans="2:10">
      <c r="B51" s="2">
        <v>83513</v>
      </c>
      <c r="C51" s="1" t="s">
        <v>94</v>
      </c>
      <c r="D51" s="4">
        <v>0</v>
      </c>
      <c r="E51" s="25"/>
      <c r="F51" s="15"/>
      <c r="G51" s="2"/>
      <c r="H51" s="1"/>
      <c r="I51" s="3"/>
      <c r="J51" s="3"/>
    </row>
    <row r="52" spans="2:10">
      <c r="B52" s="2"/>
      <c r="C52" s="1"/>
      <c r="D52" s="11"/>
      <c r="E52" s="25"/>
      <c r="F52" s="15"/>
      <c r="G52" s="2"/>
      <c r="H52" s="1"/>
      <c r="I52" s="3"/>
      <c r="J52" s="3"/>
    </row>
    <row r="53" spans="2:10">
      <c r="B53" s="93">
        <v>836</v>
      </c>
      <c r="C53" s="94" t="s">
        <v>27</v>
      </c>
      <c r="D53" s="95"/>
      <c r="E53" s="91">
        <f>SUM(D54:D55)</f>
        <v>0</v>
      </c>
      <c r="F53" s="15"/>
      <c r="G53" s="2"/>
      <c r="H53" s="1"/>
      <c r="I53" s="3"/>
      <c r="J53" s="3"/>
    </row>
    <row r="54" spans="2:10">
      <c r="B54" s="2">
        <v>83601</v>
      </c>
      <c r="C54" s="1" t="s">
        <v>65</v>
      </c>
      <c r="D54" s="11">
        <v>0</v>
      </c>
      <c r="E54" s="25"/>
      <c r="F54" s="15"/>
      <c r="G54" s="2"/>
      <c r="H54" s="1"/>
      <c r="I54" s="3"/>
      <c r="J54" s="3"/>
    </row>
    <row r="55" spans="2:10">
      <c r="B55" s="2">
        <v>83603</v>
      </c>
      <c r="C55" s="1" t="s">
        <v>121</v>
      </c>
      <c r="D55" s="4"/>
      <c r="E55" s="25"/>
      <c r="F55" s="15"/>
      <c r="G55" s="2"/>
      <c r="H55" s="1"/>
      <c r="I55" s="3"/>
      <c r="J55" s="3"/>
    </row>
    <row r="56" spans="2:10">
      <c r="B56" s="2"/>
      <c r="C56" s="1"/>
      <c r="D56" s="11"/>
      <c r="E56" s="25"/>
      <c r="F56" s="15"/>
      <c r="G56" s="2"/>
      <c r="H56" s="1"/>
      <c r="I56" s="3"/>
      <c r="J56" s="3"/>
    </row>
    <row r="57" spans="2:10">
      <c r="B57" s="93">
        <v>838</v>
      </c>
      <c r="C57" s="94" t="s">
        <v>66</v>
      </c>
      <c r="D57" s="95"/>
      <c r="E57" s="97">
        <f>SUM(D58:D60)</f>
        <v>0</v>
      </c>
      <c r="F57" s="15"/>
      <c r="G57" s="2"/>
      <c r="H57" s="1"/>
      <c r="I57" s="3"/>
      <c r="J57" s="3"/>
    </row>
    <row r="58" spans="2:10">
      <c r="B58" s="2">
        <v>83801</v>
      </c>
      <c r="C58" s="1" t="s">
        <v>66</v>
      </c>
      <c r="D58" s="11">
        <v>0</v>
      </c>
      <c r="E58" s="3"/>
      <c r="F58" s="15"/>
      <c r="G58" s="2"/>
      <c r="H58" s="1"/>
      <c r="I58" s="3"/>
      <c r="J58" s="3"/>
    </row>
    <row r="59" spans="2:10">
      <c r="B59" s="2">
        <v>83806</v>
      </c>
      <c r="C59" s="1" t="s">
        <v>142</v>
      </c>
      <c r="D59" s="11">
        <v>0</v>
      </c>
      <c r="E59" s="3"/>
      <c r="F59" s="15"/>
      <c r="G59" s="2"/>
      <c r="H59" s="1"/>
      <c r="I59" s="3"/>
      <c r="J59" s="3"/>
    </row>
    <row r="60" spans="2:10">
      <c r="B60" s="2">
        <v>83815</v>
      </c>
      <c r="C60" s="1" t="s">
        <v>111</v>
      </c>
      <c r="D60" s="4">
        <v>0</v>
      </c>
      <c r="E60" s="3"/>
      <c r="F60" s="15"/>
      <c r="G60" s="2"/>
      <c r="H60" s="1"/>
      <c r="I60" s="3"/>
      <c r="J60" s="3"/>
    </row>
    <row r="61" spans="2:10">
      <c r="B61" s="2"/>
      <c r="C61" s="1"/>
      <c r="D61" s="3"/>
      <c r="E61" s="3"/>
      <c r="F61" s="15"/>
      <c r="G61" s="2"/>
      <c r="H61" s="217" t="s">
        <v>67</v>
      </c>
      <c r="I61" s="218"/>
      <c r="J61" s="70">
        <f>SUM(J12:J60)</f>
        <v>145927.6</v>
      </c>
    </row>
    <row r="62" spans="2:10">
      <c r="B62" s="93">
        <v>839</v>
      </c>
      <c r="C62" s="94" t="s">
        <v>112</v>
      </c>
      <c r="D62" s="95"/>
      <c r="E62" s="97">
        <f>SUM(D63:D64)</f>
        <v>0</v>
      </c>
      <c r="F62" s="15"/>
      <c r="G62" s="2"/>
    </row>
    <row r="63" spans="2:10">
      <c r="B63" s="2">
        <v>83955</v>
      </c>
      <c r="C63" s="1" t="s">
        <v>113</v>
      </c>
      <c r="D63" s="52">
        <v>0</v>
      </c>
      <c r="E63" s="119"/>
      <c r="F63" s="15"/>
      <c r="G63" s="2"/>
    </row>
    <row r="64" spans="2:10">
      <c r="B64" s="2"/>
      <c r="C64" s="1" t="s">
        <v>44</v>
      </c>
      <c r="D64" s="25">
        <v>0</v>
      </c>
      <c r="E64" s="45">
        <v>59865.93</v>
      </c>
      <c r="F64" s="15"/>
      <c r="G64" s="2"/>
      <c r="H64" s="1" t="s">
        <v>44</v>
      </c>
      <c r="I64" s="45"/>
      <c r="J64" s="45"/>
    </row>
    <row r="65" spans="2:10">
      <c r="B65" s="2"/>
      <c r="C65" s="1"/>
      <c r="D65" s="3"/>
      <c r="E65" s="1"/>
      <c r="F65" s="3"/>
      <c r="G65" s="1"/>
      <c r="H65" s="3"/>
      <c r="I65" s="1"/>
      <c r="J65" s="3"/>
    </row>
    <row r="66" spans="2:10">
      <c r="B66" s="2"/>
      <c r="C66" s="213" t="s">
        <v>60</v>
      </c>
      <c r="D66" s="213"/>
      <c r="E66" s="70">
        <f>SUM(E12:E64)</f>
        <v>145927.6</v>
      </c>
      <c r="F66" s="3"/>
      <c r="G66" s="1"/>
      <c r="H66" s="213" t="s">
        <v>61</v>
      </c>
      <c r="I66" s="213"/>
      <c r="J66" s="70">
        <f>SUM(J61:J64)</f>
        <v>145927.6</v>
      </c>
    </row>
    <row r="67" spans="2:10">
      <c r="H67" s="13"/>
      <c r="I67" s="3"/>
      <c r="J67" s="3"/>
    </row>
    <row r="68" spans="2:10">
      <c r="B68" s="216"/>
      <c r="C68" s="216"/>
      <c r="D68" s="216"/>
      <c r="E68" s="216"/>
      <c r="F68" s="216"/>
      <c r="G68" s="216"/>
      <c r="H68" s="216"/>
    </row>
    <row r="69" spans="2:10">
      <c r="B69" s="116"/>
      <c r="C69" s="116"/>
      <c r="D69" s="116"/>
      <c r="E69" s="116"/>
      <c r="F69" s="116"/>
      <c r="G69" s="116"/>
      <c r="H69" s="116"/>
      <c r="I69" s="112"/>
      <c r="J69" s="111"/>
    </row>
    <row r="70" spans="2:10">
      <c r="C70" s="210"/>
      <c r="D70" s="210"/>
      <c r="E70" s="111"/>
      <c r="H70" s="38"/>
      <c r="I70" s="38"/>
      <c r="J70" s="38"/>
    </row>
    <row r="71" spans="2:10">
      <c r="C71" s="207" t="s">
        <v>162</v>
      </c>
      <c r="D71" s="207"/>
      <c r="H71" s="219" t="s">
        <v>163</v>
      </c>
      <c r="I71" s="219"/>
      <c r="J71" s="219"/>
    </row>
    <row r="72" spans="2:10">
      <c r="C72" s="207" t="s">
        <v>96</v>
      </c>
      <c r="D72" s="207"/>
      <c r="H72" s="207" t="s">
        <v>167</v>
      </c>
      <c r="I72" s="207"/>
      <c r="J72" s="207"/>
    </row>
    <row r="75" spans="2:10">
      <c r="C75" t="s">
        <v>75</v>
      </c>
    </row>
    <row r="77" spans="2:10">
      <c r="E77" s="111"/>
    </row>
    <row r="79" spans="2:10">
      <c r="E79" s="66"/>
    </row>
    <row r="80" spans="2:10">
      <c r="E80" s="66"/>
    </row>
  </sheetData>
  <mergeCells count="20">
    <mergeCell ref="C71:D71"/>
    <mergeCell ref="C72:D72"/>
    <mergeCell ref="H61:I61"/>
    <mergeCell ref="H66:I66"/>
    <mergeCell ref="H71:J71"/>
    <mergeCell ref="H72:J72"/>
    <mergeCell ref="B2:J2"/>
    <mergeCell ref="B8:E8"/>
    <mergeCell ref="G8:J8"/>
    <mergeCell ref="C70:D70"/>
    <mergeCell ref="C4:I4"/>
    <mergeCell ref="I9:I10"/>
    <mergeCell ref="H9:H10"/>
    <mergeCell ref="G9:G10"/>
    <mergeCell ref="D9:D10"/>
    <mergeCell ref="C9:C10"/>
    <mergeCell ref="B9:B10"/>
    <mergeCell ref="C66:D66"/>
    <mergeCell ref="B68:H68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zoomScaleNormal="100" workbookViewId="0">
      <selection activeCell="F25" sqref="F25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29" customFormat="1"/>
    <row r="4" spans="2:5" s="129" customFormat="1"/>
    <row r="5" spans="2:5" s="129" customFormat="1"/>
    <row r="6" spans="2:5" s="129" customFormat="1"/>
    <row r="7" spans="2:5" s="129" customFormat="1"/>
    <row r="8" spans="2:5">
      <c r="B8" s="221" t="s">
        <v>97</v>
      </c>
      <c r="C8" s="221"/>
      <c r="D8" s="221"/>
      <c r="E8" s="221"/>
    </row>
    <row r="9" spans="2:5">
      <c r="B9" s="222" t="s">
        <v>168</v>
      </c>
      <c r="C9" s="222"/>
      <c r="D9" s="222"/>
      <c r="E9" s="222"/>
    </row>
    <row r="10" spans="2:5">
      <c r="B10" s="220" t="s">
        <v>177</v>
      </c>
      <c r="C10" s="220"/>
      <c r="D10" s="220"/>
      <c r="E10" s="220"/>
    </row>
    <row r="11" spans="2:5">
      <c r="B11" s="220" t="s">
        <v>48</v>
      </c>
      <c r="C11" s="220"/>
      <c r="D11" s="220"/>
      <c r="E11" s="220"/>
    </row>
    <row r="12" spans="2:5">
      <c r="B12" s="56"/>
      <c r="C12" s="56"/>
      <c r="D12" s="56"/>
      <c r="E12" s="56"/>
    </row>
    <row r="14" spans="2:5">
      <c r="B14" s="81" t="s">
        <v>49</v>
      </c>
      <c r="C14" s="71" t="s">
        <v>30</v>
      </c>
      <c r="D14" s="103" t="s">
        <v>50</v>
      </c>
      <c r="E14" s="53"/>
    </row>
    <row r="15" spans="2:5">
      <c r="B15" s="16"/>
      <c r="C15" s="17"/>
      <c r="D15" s="17"/>
      <c r="E15" s="19"/>
    </row>
    <row r="16" spans="2:5" ht="17.25">
      <c r="B16" s="21" t="s">
        <v>51</v>
      </c>
      <c r="C16" s="58">
        <f>C18</f>
        <v>26539.21</v>
      </c>
      <c r="D16" s="58">
        <f>D18</f>
        <v>26539.21</v>
      </c>
      <c r="E16" s="19"/>
    </row>
    <row r="17" spans="2:9">
      <c r="B17" s="21"/>
      <c r="C17" s="17"/>
      <c r="D17" s="17"/>
      <c r="E17" s="19"/>
    </row>
    <row r="18" spans="2:9">
      <c r="B18" s="16" t="s">
        <v>52</v>
      </c>
      <c r="C18" s="50">
        <v>26539.21</v>
      </c>
      <c r="D18" s="50">
        <v>26539.21</v>
      </c>
      <c r="E18" s="19"/>
    </row>
    <row r="19" spans="2:9">
      <c r="B19" s="16"/>
      <c r="C19" s="50"/>
      <c r="D19" s="50"/>
      <c r="E19" s="19"/>
    </row>
    <row r="20" spans="2:9">
      <c r="B20" s="16"/>
      <c r="C20" s="50"/>
      <c r="D20" s="50"/>
      <c r="E20" s="19"/>
    </row>
    <row r="21" spans="2:9" ht="17.25">
      <c r="B21" s="21" t="s">
        <v>53</v>
      </c>
      <c r="C21" s="58">
        <f>C23-C25</f>
        <v>42490.299999999988</v>
      </c>
      <c r="D21" s="58">
        <f>D23-D25</f>
        <v>21548.92</v>
      </c>
      <c r="E21" s="19"/>
      <c r="F21" s="122"/>
    </row>
    <row r="22" spans="2:9">
      <c r="B22" s="16"/>
      <c r="C22" s="50"/>
      <c r="D22" s="50"/>
      <c r="E22" s="19"/>
    </row>
    <row r="23" spans="2:9">
      <c r="B23" s="16" t="s">
        <v>54</v>
      </c>
      <c r="C23" s="50">
        <v>145442.68</v>
      </c>
      <c r="D23" s="50">
        <v>103276.28</v>
      </c>
      <c r="E23" s="19"/>
      <c r="G23" s="64"/>
      <c r="I23" s="66"/>
    </row>
    <row r="24" spans="2:9">
      <c r="B24" s="16" t="s">
        <v>55</v>
      </c>
      <c r="C24" s="50"/>
      <c r="D24" s="50"/>
      <c r="E24" s="19"/>
    </row>
    <row r="25" spans="2:9">
      <c r="B25" s="16" t="s">
        <v>56</v>
      </c>
      <c r="C25" s="50">
        <v>102952.38</v>
      </c>
      <c r="D25" s="50">
        <v>81727.360000000001</v>
      </c>
      <c r="E25" s="19"/>
      <c r="G25" s="64"/>
      <c r="I25" s="66"/>
    </row>
    <row r="26" spans="2:9">
      <c r="B26" s="16"/>
      <c r="C26" s="50"/>
      <c r="D26" s="50"/>
      <c r="E26" s="19"/>
      <c r="I26" s="66"/>
    </row>
    <row r="27" spans="2:9">
      <c r="B27" s="16"/>
      <c r="C27" s="50"/>
      <c r="D27" s="50"/>
      <c r="E27" s="19"/>
    </row>
    <row r="28" spans="2:9" ht="17.25">
      <c r="B28" s="21" t="s">
        <v>53</v>
      </c>
      <c r="C28" s="58">
        <f>+C30-C32</f>
        <v>-225.01999999999998</v>
      </c>
      <c r="D28" s="58">
        <f>D30-D32</f>
        <v>-164.78999999999996</v>
      </c>
      <c r="E28" s="19"/>
    </row>
    <row r="29" spans="2:9">
      <c r="B29" s="16"/>
      <c r="C29" s="50"/>
      <c r="D29" s="50"/>
      <c r="E29" s="19"/>
    </row>
    <row r="30" spans="2:9">
      <c r="B30" s="16" t="s">
        <v>57</v>
      </c>
      <c r="C30" s="50">
        <v>1175.78</v>
      </c>
      <c r="D30" s="50">
        <v>787.63</v>
      </c>
      <c r="E30" s="19"/>
    </row>
    <row r="31" spans="2:9">
      <c r="B31" s="16" t="s">
        <v>55</v>
      </c>
      <c r="C31" s="50"/>
      <c r="D31" s="50"/>
      <c r="E31" s="19"/>
    </row>
    <row r="32" spans="2:9">
      <c r="B32" s="16" t="s">
        <v>58</v>
      </c>
      <c r="C32" s="50">
        <v>1400.8</v>
      </c>
      <c r="D32" s="50">
        <v>952.42</v>
      </c>
      <c r="E32" s="19"/>
    </row>
    <row r="33" spans="2:5">
      <c r="B33" s="40"/>
      <c r="C33" s="59"/>
      <c r="D33" s="59"/>
      <c r="E33" s="60"/>
    </row>
    <row r="34" spans="2:5">
      <c r="B34" s="16"/>
      <c r="C34" s="50"/>
      <c r="D34" s="50"/>
      <c r="E34" s="19"/>
    </row>
    <row r="35" spans="2:5">
      <c r="B35" s="16"/>
      <c r="C35" s="50"/>
      <c r="D35" s="50"/>
      <c r="E35" s="19"/>
    </row>
    <row r="36" spans="2:5">
      <c r="B36" s="81" t="s">
        <v>175</v>
      </c>
      <c r="C36" s="104">
        <f>+C16+C21+C28</f>
        <v>68804.489999999976</v>
      </c>
      <c r="D36" s="104">
        <f>+D16+D21+D28</f>
        <v>47923.34</v>
      </c>
      <c r="E36" s="61"/>
    </row>
    <row r="37" spans="2:5">
      <c r="B37" s="16"/>
      <c r="C37" s="17"/>
      <c r="D37" s="17"/>
      <c r="E37" s="19"/>
    </row>
    <row r="38" spans="2:5">
      <c r="B38" s="16"/>
      <c r="C38" s="17"/>
      <c r="D38" s="17"/>
      <c r="E38" s="19"/>
    </row>
    <row r="39" spans="2:5">
      <c r="B39" s="16"/>
      <c r="C39" s="17"/>
      <c r="D39" s="17"/>
      <c r="E39" s="19"/>
    </row>
    <row r="40" spans="2:5">
      <c r="B40" s="16"/>
      <c r="C40" s="17"/>
      <c r="D40" s="17"/>
      <c r="E40" s="19"/>
    </row>
    <row r="41" spans="2:5">
      <c r="B41" s="16"/>
      <c r="C41" s="17"/>
      <c r="D41" s="17"/>
      <c r="E41" s="20"/>
    </row>
    <row r="42" spans="2:5">
      <c r="B42" s="16" t="s">
        <v>122</v>
      </c>
      <c r="C42" s="62"/>
      <c r="D42" s="62"/>
      <c r="E42" s="16"/>
    </row>
    <row r="43" spans="2:5">
      <c r="B43" s="192" t="s">
        <v>162</v>
      </c>
      <c r="C43" s="223" t="s">
        <v>163</v>
      </c>
      <c r="D43" s="223"/>
      <c r="E43" s="16"/>
    </row>
    <row r="44" spans="2:5">
      <c r="B44" s="193" t="s">
        <v>96</v>
      </c>
      <c r="C44" s="207" t="s">
        <v>167</v>
      </c>
      <c r="D44" s="207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6"/>
  <sheetViews>
    <sheetView workbookViewId="0">
      <selection activeCell="C39" sqref="C39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5.28515625" customWidth="1"/>
    <col min="5" max="5" width="10.5703125" customWidth="1"/>
    <col min="6" max="6" width="5.85546875" customWidth="1"/>
    <col min="7" max="7" width="1.28515625" customWidth="1"/>
    <col min="8" max="8" width="26.28515625" customWidth="1"/>
    <col min="9" max="9" width="15.42578125" customWidth="1"/>
    <col min="10" max="10" width="5.7109375" customWidth="1"/>
    <col min="11" max="11" width="10.5703125" customWidth="1"/>
    <col min="12" max="12" width="6.85546875" customWidth="1"/>
  </cols>
  <sheetData>
    <row r="2" spans="2:12" s="129" customFormat="1"/>
    <row r="3" spans="2:12" s="129" customFormat="1"/>
    <row r="4" spans="2:12" s="129" customFormat="1"/>
    <row r="5" spans="2:12" s="129" customFormat="1"/>
    <row r="6" spans="2:12">
      <c r="B6" s="226" t="s">
        <v>98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</row>
    <row r="7" spans="2:12" s="129" customFormat="1">
      <c r="B7" s="226" t="s">
        <v>173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</row>
    <row r="8" spans="2:12">
      <c r="B8" s="207" t="s">
        <v>178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2:12">
      <c r="B9" s="207" t="s">
        <v>31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</row>
    <row r="10" spans="2:12">
      <c r="C10" s="10"/>
      <c r="D10" s="47"/>
      <c r="E10" s="10"/>
      <c r="F10" s="10"/>
      <c r="G10" s="10"/>
      <c r="H10" s="10"/>
      <c r="I10" s="10"/>
      <c r="J10" s="47"/>
      <c r="K10" s="10"/>
      <c r="L10" s="10"/>
    </row>
    <row r="11" spans="2:12">
      <c r="B11" s="224" t="s">
        <v>17</v>
      </c>
      <c r="C11" s="224" t="s">
        <v>18</v>
      </c>
      <c r="D11" s="224" t="s">
        <v>20</v>
      </c>
      <c r="E11" s="224" t="s">
        <v>19</v>
      </c>
      <c r="F11" s="224" t="s">
        <v>20</v>
      </c>
      <c r="H11" s="224" t="s">
        <v>21</v>
      </c>
      <c r="I11" s="72" t="s">
        <v>46</v>
      </c>
      <c r="J11" s="224" t="s">
        <v>20</v>
      </c>
      <c r="K11" s="224" t="s">
        <v>19</v>
      </c>
      <c r="L11" s="224" t="s">
        <v>20</v>
      </c>
    </row>
    <row r="12" spans="2:12">
      <c r="B12" s="224"/>
      <c r="C12" s="224"/>
      <c r="D12" s="224"/>
      <c r="E12" s="224"/>
      <c r="F12" s="224"/>
      <c r="G12" s="22"/>
      <c r="H12" s="224"/>
      <c r="I12" s="73" t="s">
        <v>18</v>
      </c>
      <c r="J12" s="224"/>
      <c r="K12" s="224"/>
      <c r="L12" s="224"/>
    </row>
    <row r="13" spans="2:12">
      <c r="B13" s="16"/>
      <c r="C13" s="17"/>
      <c r="D13" s="19"/>
      <c r="E13" s="17"/>
      <c r="F13" s="19"/>
      <c r="G13" s="19"/>
      <c r="H13" s="16"/>
      <c r="I13" s="17"/>
      <c r="J13" s="19"/>
      <c r="K13" s="17"/>
      <c r="L13" s="19"/>
    </row>
    <row r="14" spans="2:12">
      <c r="B14" s="21" t="s">
        <v>22</v>
      </c>
      <c r="C14" s="17"/>
      <c r="D14" s="19"/>
      <c r="E14" s="17"/>
      <c r="F14" s="19"/>
      <c r="G14" s="19"/>
      <c r="H14" s="21" t="s">
        <v>23</v>
      </c>
      <c r="I14" s="17"/>
      <c r="J14" s="19"/>
      <c r="K14" s="17"/>
      <c r="L14" s="19"/>
    </row>
    <row r="15" spans="2:12">
      <c r="B15" s="16" t="s">
        <v>24</v>
      </c>
      <c r="C15" s="34">
        <v>168175</v>
      </c>
      <c r="D15" s="54">
        <v>1</v>
      </c>
      <c r="E15" s="34">
        <v>44052.98</v>
      </c>
      <c r="F15" s="26">
        <f>+E15/C15</f>
        <v>0.2619472573212428</v>
      </c>
      <c r="G15" s="19"/>
      <c r="H15" s="16" t="s">
        <v>7</v>
      </c>
      <c r="I15" s="34">
        <v>192747</v>
      </c>
      <c r="J15" s="19">
        <f>+I15/I30</f>
        <v>0.64061087476734913</v>
      </c>
      <c r="K15" s="34">
        <v>44052.98</v>
      </c>
      <c r="L15" s="19">
        <f>+K15/I15</f>
        <v>0.2285533886389931</v>
      </c>
    </row>
    <row r="16" spans="2:12">
      <c r="B16" s="16"/>
      <c r="C16" s="17"/>
      <c r="D16" s="19"/>
      <c r="E16" s="17"/>
      <c r="F16" s="19"/>
      <c r="G16" s="19"/>
      <c r="H16" s="16" t="s">
        <v>45</v>
      </c>
      <c r="I16" s="34">
        <v>104133</v>
      </c>
      <c r="J16" s="19">
        <f>+I16/I30</f>
        <v>0.34609478862004783</v>
      </c>
      <c r="K16" s="34">
        <v>40659.25</v>
      </c>
      <c r="L16" s="19">
        <f>+K16/I16</f>
        <v>0.39045499505440157</v>
      </c>
    </row>
    <row r="17" spans="2:14">
      <c r="B17" s="16"/>
      <c r="C17" s="17"/>
      <c r="D17" s="19"/>
      <c r="E17" s="17"/>
      <c r="F17" s="19"/>
      <c r="G17" s="19"/>
      <c r="H17" s="16" t="s">
        <v>27</v>
      </c>
      <c r="I17" s="34">
        <v>1500</v>
      </c>
      <c r="J17" s="19">
        <f>+I17/I30</f>
        <v>4.9853762297261362E-3</v>
      </c>
      <c r="K17" s="34">
        <v>0</v>
      </c>
      <c r="L17" s="19">
        <f>+K17/I17</f>
        <v>0</v>
      </c>
      <c r="M17" s="29"/>
    </row>
    <row r="18" spans="2:14">
      <c r="B18" s="16" t="s">
        <v>119</v>
      </c>
      <c r="C18" s="17">
        <v>35795</v>
      </c>
      <c r="D18" s="19"/>
      <c r="E18" s="17">
        <v>54495</v>
      </c>
      <c r="F18" s="26">
        <f>+E18/C18</f>
        <v>1.5224193323089816</v>
      </c>
      <c r="G18" s="19"/>
      <c r="H18" s="16" t="s">
        <v>28</v>
      </c>
      <c r="I18" s="34">
        <v>2500</v>
      </c>
      <c r="J18" s="19">
        <f>+I18/I30</f>
        <v>8.308960382876894E-3</v>
      </c>
      <c r="K18" s="34">
        <v>0</v>
      </c>
      <c r="L18" s="19">
        <f>+K18/I18</f>
        <v>0</v>
      </c>
    </row>
    <row r="19" spans="2:14">
      <c r="B19" s="16"/>
      <c r="C19" s="17"/>
      <c r="D19" s="19"/>
      <c r="E19" s="17"/>
      <c r="F19" s="19"/>
      <c r="G19" s="19"/>
      <c r="H19" s="16"/>
      <c r="J19" s="55"/>
      <c r="K19" s="34"/>
    </row>
    <row r="20" spans="2:14">
      <c r="B20" s="16" t="s">
        <v>120</v>
      </c>
      <c r="C20" s="17">
        <v>96910</v>
      </c>
      <c r="D20" s="19"/>
      <c r="E20" s="17">
        <v>47379.62</v>
      </c>
      <c r="F20" s="26">
        <f>+E20/C20</f>
        <v>0.48890331235166651</v>
      </c>
      <c r="G20" s="19"/>
      <c r="H20" s="16"/>
      <c r="I20" s="23"/>
      <c r="J20" s="19"/>
      <c r="K20" s="23"/>
      <c r="L20" s="19"/>
    </row>
    <row r="21" spans="2:14">
      <c r="B21" s="16"/>
      <c r="C21" s="17"/>
      <c r="D21" s="19"/>
      <c r="E21" s="17"/>
      <c r="F21" s="26"/>
      <c r="G21" s="19"/>
      <c r="H21" s="16"/>
      <c r="I21" s="23"/>
      <c r="J21" s="19"/>
      <c r="K21" s="23"/>
      <c r="L21" s="19"/>
    </row>
    <row r="22" spans="2:14">
      <c r="B22" s="16" t="s">
        <v>140</v>
      </c>
      <c r="C22" s="17"/>
      <c r="D22" s="19"/>
      <c r="E22" s="17"/>
      <c r="F22" s="26"/>
      <c r="G22" s="19"/>
      <c r="H22" s="16"/>
      <c r="I22" s="23"/>
      <c r="J22" s="19"/>
      <c r="K22" s="23"/>
      <c r="L22" s="19"/>
    </row>
    <row r="23" spans="2:14">
      <c r="B23" s="16"/>
      <c r="C23" s="17"/>
      <c r="D23" s="19"/>
      <c r="E23" s="17"/>
      <c r="F23" s="26"/>
      <c r="G23" s="19"/>
      <c r="H23" s="16"/>
      <c r="I23" s="23"/>
      <c r="J23" s="19"/>
      <c r="K23" s="23"/>
      <c r="L23" s="19"/>
    </row>
    <row r="24" spans="2:14">
      <c r="B24" s="16"/>
      <c r="C24" s="17"/>
      <c r="D24" s="19"/>
      <c r="E24" s="17"/>
      <c r="F24" s="26"/>
      <c r="G24" s="19"/>
      <c r="H24" s="16"/>
      <c r="I24" s="23"/>
      <c r="J24" s="19"/>
      <c r="K24" s="23"/>
      <c r="L24" s="19"/>
    </row>
    <row r="25" spans="2:14">
      <c r="B25" s="16"/>
      <c r="C25" s="17"/>
      <c r="D25" s="19"/>
      <c r="E25" s="17"/>
      <c r="F25" s="19"/>
      <c r="G25" s="19"/>
      <c r="H25" s="16"/>
      <c r="I25" s="23"/>
      <c r="J25" s="19"/>
      <c r="K25" s="23"/>
      <c r="L25" s="19"/>
    </row>
    <row r="26" spans="2:14">
      <c r="B26" s="74" t="s">
        <v>29</v>
      </c>
      <c r="C26" s="75"/>
      <c r="D26" s="76"/>
      <c r="E26" s="77">
        <f>SUM(E15:E25)</f>
        <v>145927.6</v>
      </c>
      <c r="F26" s="78">
        <f>+E26/C30</f>
        <v>0.48500265886732252</v>
      </c>
      <c r="G26" s="28"/>
      <c r="H26" s="74" t="s">
        <v>29</v>
      </c>
      <c r="I26" s="79"/>
      <c r="J26" s="76"/>
      <c r="K26" s="79">
        <f>SUM(K15:K25)</f>
        <v>84712.23000000001</v>
      </c>
      <c r="L26" s="80">
        <f>+K26/I30</f>
        <v>0.28154822520606226</v>
      </c>
      <c r="N26" s="115"/>
    </row>
    <row r="27" spans="2:14">
      <c r="B27" s="16"/>
      <c r="C27" s="17"/>
      <c r="D27" s="19"/>
      <c r="E27" s="17"/>
      <c r="F27" s="19"/>
      <c r="G27" s="19"/>
      <c r="H27" s="16"/>
      <c r="I27" s="23"/>
      <c r="J27" s="19"/>
      <c r="K27" s="23"/>
      <c r="L27" s="19"/>
    </row>
    <row r="28" spans="2:14">
      <c r="B28" s="16" t="s">
        <v>92</v>
      </c>
      <c r="C28" s="17"/>
      <c r="D28" s="26"/>
      <c r="E28" s="34"/>
      <c r="F28" s="26">
        <f>+E28/C30</f>
        <v>0</v>
      </c>
      <c r="G28" s="19"/>
      <c r="H28" s="16" t="s">
        <v>82</v>
      </c>
      <c r="I28" s="23"/>
      <c r="J28" s="26"/>
      <c r="K28" s="34"/>
      <c r="L28" s="26">
        <f>+K28/I30</f>
        <v>0</v>
      </c>
    </row>
    <row r="29" spans="2:14">
      <c r="B29" s="16"/>
      <c r="C29" s="17"/>
      <c r="D29" s="19"/>
      <c r="E29" s="17"/>
      <c r="F29" s="19"/>
      <c r="G29" s="19"/>
      <c r="H29" s="16"/>
      <c r="I29" s="23"/>
      <c r="J29" s="19"/>
      <c r="K29" s="23"/>
      <c r="L29" s="19"/>
    </row>
    <row r="30" spans="2:14">
      <c r="B30" s="81" t="s">
        <v>25</v>
      </c>
      <c r="C30" s="82">
        <f>SUM(C15:C25)</f>
        <v>300880</v>
      </c>
      <c r="D30" s="83">
        <f>SUM(D15:D29)</f>
        <v>1</v>
      </c>
      <c r="E30" s="82">
        <f>SUM(E26:E28)</f>
        <v>145927.6</v>
      </c>
      <c r="F30" s="83">
        <v>1</v>
      </c>
      <c r="G30" s="19"/>
      <c r="H30" s="81" t="s">
        <v>26</v>
      </c>
      <c r="I30" s="82">
        <f>SUM(I15:I29)</f>
        <v>300880</v>
      </c>
      <c r="J30" s="84">
        <v>1</v>
      </c>
      <c r="K30" s="82">
        <f>SUM(K26:K28)</f>
        <v>84712.23000000001</v>
      </c>
      <c r="L30" s="84">
        <v>1</v>
      </c>
    </row>
    <row r="31" spans="2:14">
      <c r="B31" s="16"/>
      <c r="C31" s="17"/>
      <c r="D31" s="17"/>
      <c r="E31" s="17"/>
      <c r="F31" s="19"/>
      <c r="G31" s="19"/>
      <c r="H31" s="16"/>
      <c r="I31" s="23"/>
      <c r="J31" s="23"/>
      <c r="K31" s="23"/>
      <c r="L31" s="18"/>
    </row>
    <row r="32" spans="2:14">
      <c r="B32" s="16"/>
      <c r="C32" s="17"/>
      <c r="D32" s="17"/>
      <c r="E32" s="17"/>
      <c r="F32" s="19"/>
      <c r="G32" s="19"/>
      <c r="H32" s="16"/>
      <c r="I32" s="23"/>
      <c r="J32" s="23"/>
      <c r="K32" s="23"/>
      <c r="L32" s="16"/>
    </row>
    <row r="33" spans="2:12">
      <c r="B33" s="16"/>
      <c r="C33" s="17"/>
      <c r="D33" s="17"/>
      <c r="E33" s="17"/>
      <c r="F33" s="16"/>
      <c r="G33" s="16"/>
      <c r="H33" s="16"/>
      <c r="I33" s="16"/>
      <c r="J33" s="16"/>
      <c r="K33" s="16"/>
      <c r="L33" s="16"/>
    </row>
    <row r="34" spans="2:12">
      <c r="B34" s="227"/>
      <c r="C34" s="227"/>
      <c r="D34" s="16"/>
      <c r="E34" s="16"/>
      <c r="F34" s="16"/>
      <c r="G34" s="16"/>
      <c r="H34" s="16"/>
      <c r="I34" s="227"/>
      <c r="J34" s="227"/>
      <c r="K34" s="227"/>
      <c r="L34" s="187"/>
    </row>
    <row r="35" spans="2:12">
      <c r="B35" s="207" t="s">
        <v>162</v>
      </c>
      <c r="C35" s="207"/>
      <c r="D35" s="47"/>
      <c r="I35" s="225" t="s">
        <v>163</v>
      </c>
      <c r="J35" s="225"/>
      <c r="K35" s="225"/>
      <c r="L35" s="225"/>
    </row>
    <row r="36" spans="2:12">
      <c r="B36" s="207" t="s">
        <v>96</v>
      </c>
      <c r="C36" s="207"/>
      <c r="D36" s="47"/>
      <c r="I36" s="207" t="s">
        <v>167</v>
      </c>
      <c r="J36" s="207"/>
      <c r="K36" s="207"/>
      <c r="L36" s="207"/>
    </row>
  </sheetData>
  <mergeCells count="19">
    <mergeCell ref="I36:L36"/>
    <mergeCell ref="B6:L6"/>
    <mergeCell ref="B7:L7"/>
    <mergeCell ref="B35:C35"/>
    <mergeCell ref="B36:C36"/>
    <mergeCell ref="B8:L8"/>
    <mergeCell ref="B34:C34"/>
    <mergeCell ref="I34:K34"/>
    <mergeCell ref="H11:H12"/>
    <mergeCell ref="J11:J12"/>
    <mergeCell ref="K11:K12"/>
    <mergeCell ref="L11:L12"/>
    <mergeCell ref="F11:F12"/>
    <mergeCell ref="E11:E12"/>
    <mergeCell ref="D11:D12"/>
    <mergeCell ref="C11:C12"/>
    <mergeCell ref="B11:B12"/>
    <mergeCell ref="B9:L9"/>
    <mergeCell ref="I35:L35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abSelected="1" topLeftCell="A5" zoomScaleNormal="100" workbookViewId="0">
      <selection activeCell="D38" sqref="D38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129"/>
      <c r="L2" s="129"/>
    </row>
    <row r="3" spans="1:12">
      <c r="A3" s="238" t="s">
        <v>98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5.75">
      <c r="A4" s="242" t="s">
        <v>171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>
      <c r="A5" s="130"/>
      <c r="B5" s="207"/>
      <c r="C5" s="207"/>
      <c r="D5" s="207"/>
      <c r="E5" s="207"/>
      <c r="F5" s="207"/>
      <c r="G5" s="207"/>
      <c r="H5" s="207"/>
      <c r="I5" s="207"/>
      <c r="J5" s="207"/>
      <c r="K5" s="129"/>
      <c r="L5" s="129"/>
    </row>
    <row r="6" spans="1:12" s="129" customFormat="1">
      <c r="A6" s="203"/>
      <c r="B6" s="202"/>
      <c r="C6" s="202"/>
      <c r="D6" s="202"/>
      <c r="E6" s="202"/>
      <c r="F6" s="202"/>
      <c r="G6" s="202"/>
      <c r="H6" s="202"/>
      <c r="I6" s="202"/>
      <c r="J6" s="202"/>
    </row>
    <row r="7" spans="1:12">
      <c r="A7" s="130"/>
      <c r="B7" s="211"/>
      <c r="C7" s="211"/>
      <c r="D7" s="211"/>
      <c r="E7" s="211"/>
      <c r="F7" s="211"/>
      <c r="G7" s="211"/>
      <c r="H7" s="211"/>
      <c r="I7" s="211"/>
      <c r="J7" s="211"/>
      <c r="K7" s="129"/>
      <c r="L7" s="129"/>
    </row>
    <row r="8" spans="1:12" ht="17.25" thickBot="1">
      <c r="A8" s="135" t="s">
        <v>179</v>
      </c>
      <c r="B8" s="135"/>
      <c r="C8" s="135"/>
      <c r="D8" s="135"/>
      <c r="E8" s="135"/>
      <c r="F8" s="135"/>
      <c r="G8" s="135"/>
      <c r="H8" s="135"/>
      <c r="I8" s="135"/>
      <c r="J8" s="135"/>
      <c r="K8" s="129"/>
      <c r="L8" s="129"/>
    </row>
    <row r="9" spans="1:12" ht="16.5" thickBot="1">
      <c r="A9" s="234" t="s">
        <v>86</v>
      </c>
      <c r="B9" s="234" t="s">
        <v>0</v>
      </c>
      <c r="C9" s="239" t="s">
        <v>155</v>
      </c>
      <c r="D9" s="240"/>
      <c r="E9" s="240"/>
      <c r="F9" s="240"/>
      <c r="G9" s="240"/>
      <c r="H9" s="240"/>
      <c r="I9" s="241"/>
      <c r="J9" s="231" t="s">
        <v>156</v>
      </c>
      <c r="K9" s="232"/>
      <c r="L9" s="233"/>
    </row>
    <row r="10" spans="1:12" ht="16.5" thickBot="1">
      <c r="A10" s="236"/>
      <c r="B10" s="236"/>
      <c r="C10" s="186"/>
      <c r="D10" s="229" t="s">
        <v>148</v>
      </c>
      <c r="E10" s="229"/>
      <c r="F10" s="230"/>
      <c r="G10" s="228" t="s">
        <v>149</v>
      </c>
      <c r="H10" s="229"/>
      <c r="I10" s="230"/>
      <c r="J10" s="228" t="s">
        <v>157</v>
      </c>
      <c r="K10" s="229"/>
      <c r="L10" s="230"/>
    </row>
    <row r="11" spans="1:12">
      <c r="A11" s="236"/>
      <c r="B11" s="236"/>
      <c r="C11" s="231" t="s">
        <v>146</v>
      </c>
      <c r="D11" s="233"/>
      <c r="E11" s="234" t="s">
        <v>147</v>
      </c>
      <c r="F11" s="234" t="s">
        <v>158</v>
      </c>
      <c r="G11" s="234" t="s">
        <v>146</v>
      </c>
      <c r="H11" s="234" t="s">
        <v>147</v>
      </c>
      <c r="I11" s="234" t="s">
        <v>158</v>
      </c>
      <c r="J11" s="234" t="s">
        <v>146</v>
      </c>
      <c r="K11" s="234" t="s">
        <v>147</v>
      </c>
      <c r="L11" s="234" t="s">
        <v>158</v>
      </c>
    </row>
    <row r="12" spans="1:12" ht="15.75" thickBot="1">
      <c r="A12" s="237"/>
      <c r="B12" s="237"/>
      <c r="C12" s="228"/>
      <c r="D12" s="230"/>
      <c r="E12" s="235"/>
      <c r="F12" s="235"/>
      <c r="G12" s="235"/>
      <c r="H12" s="235"/>
      <c r="I12" s="235"/>
      <c r="J12" s="235"/>
      <c r="K12" s="235"/>
      <c r="L12" s="235"/>
    </row>
    <row r="13" spans="1:12" ht="15.75">
      <c r="A13" s="164">
        <v>51</v>
      </c>
      <c r="B13" s="168" t="s">
        <v>7</v>
      </c>
      <c r="C13" s="182" t="s">
        <v>150</v>
      </c>
      <c r="D13" s="183">
        <v>164635</v>
      </c>
      <c r="E13" s="183">
        <v>44052.98</v>
      </c>
      <c r="F13" s="156">
        <f>+D13-E13</f>
        <v>120582.01999999999</v>
      </c>
      <c r="G13" s="185">
        <v>28112</v>
      </c>
      <c r="H13" s="183">
        <v>0</v>
      </c>
      <c r="I13" s="156">
        <f>+G13-H13</f>
        <v>28112</v>
      </c>
      <c r="J13" s="177">
        <f>D13+G13</f>
        <v>192747</v>
      </c>
      <c r="K13" s="147">
        <f>E13+H13</f>
        <v>44052.98</v>
      </c>
      <c r="L13" s="184">
        <f>F13+I13</f>
        <v>148694.01999999999</v>
      </c>
    </row>
    <row r="14" spans="1:12" ht="15.75">
      <c r="A14" s="165">
        <v>511</v>
      </c>
      <c r="B14" s="163" t="s">
        <v>123</v>
      </c>
      <c r="C14" s="174"/>
      <c r="D14" s="149">
        <v>144785</v>
      </c>
      <c r="E14" s="149">
        <v>38112.9</v>
      </c>
      <c r="F14" s="156">
        <f>+D14-E14</f>
        <v>106672.1</v>
      </c>
      <c r="G14" s="178">
        <v>8070</v>
      </c>
      <c r="H14" s="150">
        <v>0</v>
      </c>
      <c r="I14" s="156">
        <f>+G14-H14</f>
        <v>8070</v>
      </c>
      <c r="J14" s="204">
        <f t="shared" ref="J14:J18" si="0">D14+G14</f>
        <v>152855</v>
      </c>
      <c r="K14" s="205">
        <f t="shared" ref="K14:K18" si="1">E14+H14</f>
        <v>38112.9</v>
      </c>
      <c r="L14" s="206">
        <f t="shared" ref="L14:L18" si="2">F14+I14</f>
        <v>114742.1</v>
      </c>
    </row>
    <row r="15" spans="1:12" ht="15.75">
      <c r="A15" s="165">
        <v>512</v>
      </c>
      <c r="B15" s="163" t="s">
        <v>124</v>
      </c>
      <c r="C15" s="174"/>
      <c r="D15" s="149">
        <v>0</v>
      </c>
      <c r="E15" s="149">
        <v>0</v>
      </c>
      <c r="F15" s="156">
        <f t="shared" ref="F15:F18" si="3">+D15-E15</f>
        <v>0</v>
      </c>
      <c r="G15" s="178">
        <v>0</v>
      </c>
      <c r="H15" s="149">
        <v>0</v>
      </c>
      <c r="I15" s="156">
        <f t="shared" ref="I15:I18" si="4">+G15-H15</f>
        <v>0</v>
      </c>
      <c r="J15" s="204">
        <f t="shared" si="0"/>
        <v>0</v>
      </c>
      <c r="K15" s="205">
        <f t="shared" si="1"/>
        <v>0</v>
      </c>
      <c r="L15" s="206">
        <f t="shared" si="2"/>
        <v>0</v>
      </c>
    </row>
    <row r="16" spans="1:12" ht="15.75">
      <c r="A16" s="165">
        <v>514</v>
      </c>
      <c r="B16" s="163" t="s">
        <v>125</v>
      </c>
      <c r="C16" s="174"/>
      <c r="D16" s="149">
        <v>10632.94</v>
      </c>
      <c r="E16" s="149">
        <v>3006.7</v>
      </c>
      <c r="F16" s="156">
        <f t="shared" si="3"/>
        <v>7626.2400000000007</v>
      </c>
      <c r="G16" s="178">
        <v>0</v>
      </c>
      <c r="H16" s="149">
        <v>0</v>
      </c>
      <c r="I16" s="156">
        <f t="shared" si="4"/>
        <v>0</v>
      </c>
      <c r="J16" s="204">
        <f t="shared" si="0"/>
        <v>10632.94</v>
      </c>
      <c r="K16" s="205">
        <f t="shared" si="1"/>
        <v>3006.7</v>
      </c>
      <c r="L16" s="206">
        <f t="shared" si="2"/>
        <v>7626.2400000000007</v>
      </c>
    </row>
    <row r="17" spans="1:12" ht="15.75">
      <c r="A17" s="165">
        <v>515</v>
      </c>
      <c r="B17" s="163" t="s">
        <v>126</v>
      </c>
      <c r="C17" s="174"/>
      <c r="D17" s="149">
        <v>9271.06</v>
      </c>
      <c r="E17" s="149">
        <v>2933.38</v>
      </c>
      <c r="F17" s="156">
        <v>6283.68</v>
      </c>
      <c r="G17" s="178">
        <v>0</v>
      </c>
      <c r="H17" s="149">
        <v>0</v>
      </c>
      <c r="I17" s="156">
        <f t="shared" si="4"/>
        <v>0</v>
      </c>
      <c r="J17" s="204">
        <f t="shared" si="0"/>
        <v>9271.06</v>
      </c>
      <c r="K17" s="205">
        <f t="shared" si="1"/>
        <v>2933.38</v>
      </c>
      <c r="L17" s="206">
        <f t="shared" si="2"/>
        <v>6283.68</v>
      </c>
    </row>
    <row r="18" spans="1:12" ht="15.75">
      <c r="A18" s="165">
        <v>519</v>
      </c>
      <c r="B18" s="163" t="s">
        <v>110</v>
      </c>
      <c r="C18" s="174"/>
      <c r="D18" s="149">
        <v>0</v>
      </c>
      <c r="E18" s="149">
        <v>0</v>
      </c>
      <c r="F18" s="156">
        <f t="shared" si="3"/>
        <v>0</v>
      </c>
      <c r="G18" s="178">
        <v>20042</v>
      </c>
      <c r="H18" s="149">
        <v>0</v>
      </c>
      <c r="I18" s="156">
        <f t="shared" si="4"/>
        <v>20042</v>
      </c>
      <c r="J18" s="204">
        <f t="shared" si="0"/>
        <v>20042</v>
      </c>
      <c r="K18" s="205">
        <f t="shared" si="1"/>
        <v>0</v>
      </c>
      <c r="L18" s="206">
        <f t="shared" si="2"/>
        <v>20042</v>
      </c>
    </row>
    <row r="19" spans="1:12" ht="15.75">
      <c r="A19" s="165"/>
      <c r="B19" s="163"/>
      <c r="C19" s="174"/>
      <c r="D19" s="148"/>
      <c r="E19" s="148"/>
      <c r="F19" s="157"/>
      <c r="G19" s="174"/>
      <c r="H19" s="148"/>
      <c r="I19" s="157"/>
      <c r="J19" s="178"/>
      <c r="K19" s="148"/>
      <c r="L19" s="157"/>
    </row>
    <row r="20" spans="1:12" ht="15.75">
      <c r="A20" s="164">
        <v>54</v>
      </c>
      <c r="B20" s="168" t="s">
        <v>45</v>
      </c>
      <c r="C20" s="173" t="s">
        <v>151</v>
      </c>
      <c r="D20" s="147">
        <v>2040</v>
      </c>
      <c r="E20" s="147">
        <v>0</v>
      </c>
      <c r="F20" s="156">
        <f>+D20-E20</f>
        <v>2040</v>
      </c>
      <c r="G20" s="177">
        <v>102093</v>
      </c>
      <c r="H20" s="147">
        <v>40659.25</v>
      </c>
      <c r="I20" s="156">
        <f>G20-H20</f>
        <v>61433.75</v>
      </c>
      <c r="J20" s="177">
        <f>D20+G20</f>
        <v>104133</v>
      </c>
      <c r="K20" s="147">
        <f>E20+H20</f>
        <v>40659.25</v>
      </c>
      <c r="L20" s="154">
        <f>F20+I20</f>
        <v>63473.75</v>
      </c>
    </row>
    <row r="21" spans="1:12" ht="15.75">
      <c r="A21" s="165">
        <v>541</v>
      </c>
      <c r="B21" s="163" t="s">
        <v>127</v>
      </c>
      <c r="C21" s="174"/>
      <c r="D21" s="149">
        <v>0</v>
      </c>
      <c r="E21" s="149">
        <v>0</v>
      </c>
      <c r="F21" s="156">
        <f>+D21-E21</f>
        <v>0</v>
      </c>
      <c r="G21" s="178">
        <v>20637.259999999998</v>
      </c>
      <c r="H21" s="149">
        <v>8624.32</v>
      </c>
      <c r="I21" s="156">
        <f>+G21-H21</f>
        <v>12012.939999999999</v>
      </c>
      <c r="J21" s="178">
        <f>D21+G21</f>
        <v>20637.259999999998</v>
      </c>
      <c r="K21" s="149">
        <f>E21+H21</f>
        <v>8624.32</v>
      </c>
      <c r="L21" s="156">
        <f>+J21-K21</f>
        <v>12012.939999999999</v>
      </c>
    </row>
    <row r="22" spans="1:12" ht="15.75">
      <c r="A22" s="165">
        <v>542</v>
      </c>
      <c r="B22" s="163" t="s">
        <v>70</v>
      </c>
      <c r="C22" s="174"/>
      <c r="D22" s="149">
        <v>0</v>
      </c>
      <c r="E22" s="149">
        <v>0</v>
      </c>
      <c r="F22" s="156">
        <f>+D22-E22</f>
        <v>0</v>
      </c>
      <c r="G22" s="178">
        <v>11025.8</v>
      </c>
      <c r="H22" s="149">
        <v>2325</v>
      </c>
      <c r="I22" s="156">
        <f>G22-H22</f>
        <v>8700.7999999999993</v>
      </c>
      <c r="J22" s="178">
        <f t="shared" ref="J22:J25" si="5">D22+G22</f>
        <v>11025.8</v>
      </c>
      <c r="K22" s="149">
        <f t="shared" ref="K22:K25" si="6">E22+H22</f>
        <v>2325</v>
      </c>
      <c r="L22" s="156">
        <f t="shared" ref="L22:L25" si="7">+J22-K22</f>
        <v>8700.7999999999993</v>
      </c>
    </row>
    <row r="23" spans="1:12" ht="15.75">
      <c r="A23" s="165">
        <v>543</v>
      </c>
      <c r="B23" s="169" t="s">
        <v>128</v>
      </c>
      <c r="C23" s="155"/>
      <c r="D23" s="151">
        <v>2040</v>
      </c>
      <c r="E23" s="151">
        <v>0</v>
      </c>
      <c r="F23" s="156">
        <f t="shared" ref="F23" si="8">+D23-E23</f>
        <v>2040</v>
      </c>
      <c r="G23" s="179">
        <v>62770.94</v>
      </c>
      <c r="H23" s="151">
        <v>26655.43</v>
      </c>
      <c r="I23" s="156">
        <f t="shared" ref="I23:I25" si="9">+G23-H23</f>
        <v>36115.51</v>
      </c>
      <c r="J23" s="178">
        <f t="shared" si="5"/>
        <v>64810.94</v>
      </c>
      <c r="K23" s="149">
        <f t="shared" si="6"/>
        <v>26655.43</v>
      </c>
      <c r="L23" s="156">
        <v>9099.67</v>
      </c>
    </row>
    <row r="24" spans="1:12" ht="15.75">
      <c r="A24" s="165">
        <v>544</v>
      </c>
      <c r="B24" s="163" t="s">
        <v>59</v>
      </c>
      <c r="C24" s="174"/>
      <c r="D24" s="149"/>
      <c r="E24" s="149"/>
      <c r="F24" s="156"/>
      <c r="G24" s="178">
        <v>2658.05</v>
      </c>
      <c r="H24" s="149">
        <v>54.5</v>
      </c>
      <c r="I24" s="156">
        <f t="shared" si="9"/>
        <v>2603.5500000000002</v>
      </c>
      <c r="J24" s="178">
        <f t="shared" si="5"/>
        <v>2658.05</v>
      </c>
      <c r="K24" s="149">
        <f t="shared" si="6"/>
        <v>54.5</v>
      </c>
      <c r="L24" s="156">
        <f>+J24-K24</f>
        <v>2603.5500000000002</v>
      </c>
    </row>
    <row r="25" spans="1:12" ht="15.75">
      <c r="A25" s="165">
        <v>545</v>
      </c>
      <c r="B25" s="163" t="s">
        <v>130</v>
      </c>
      <c r="C25" s="174"/>
      <c r="D25" s="149"/>
      <c r="E25" s="149"/>
      <c r="F25" s="156"/>
      <c r="G25" s="178">
        <v>5000.95</v>
      </c>
      <c r="H25" s="149">
        <v>3000</v>
      </c>
      <c r="I25" s="156">
        <f t="shared" si="9"/>
        <v>2000.9499999999998</v>
      </c>
      <c r="J25" s="178">
        <f t="shared" si="5"/>
        <v>5000.95</v>
      </c>
      <c r="K25" s="149">
        <f t="shared" si="6"/>
        <v>3000</v>
      </c>
      <c r="L25" s="156">
        <f t="shared" si="7"/>
        <v>2000.9499999999998</v>
      </c>
    </row>
    <row r="26" spans="1:12" ht="15.75">
      <c r="A26" s="166"/>
      <c r="B26" s="170"/>
      <c r="C26" s="158"/>
      <c r="D26" s="152"/>
      <c r="E26" s="152"/>
      <c r="F26" s="159"/>
      <c r="G26" s="180"/>
      <c r="H26" s="152"/>
      <c r="I26" s="159"/>
      <c r="J26" s="180"/>
      <c r="K26" s="152"/>
      <c r="L26" s="159"/>
    </row>
    <row r="27" spans="1:12" ht="15.75">
      <c r="A27" s="164">
        <v>55</v>
      </c>
      <c r="B27" s="168" t="s">
        <v>27</v>
      </c>
      <c r="C27" s="175"/>
      <c r="D27" s="146"/>
      <c r="E27" s="146"/>
      <c r="F27" s="160"/>
      <c r="G27" s="175"/>
      <c r="H27" s="146"/>
      <c r="I27" s="160"/>
      <c r="J27" s="175"/>
      <c r="K27" s="146"/>
      <c r="L27" s="160"/>
    </row>
    <row r="28" spans="1:12" ht="15.75">
      <c r="A28" s="164"/>
      <c r="B28" s="168"/>
      <c r="C28" s="173" t="s">
        <v>152</v>
      </c>
      <c r="D28" s="147">
        <v>1500</v>
      </c>
      <c r="E28" s="147">
        <v>0</v>
      </c>
      <c r="F28" s="154">
        <v>1500</v>
      </c>
      <c r="G28" s="177">
        <f>SUM(G29:G30)</f>
        <v>0</v>
      </c>
      <c r="H28" s="147">
        <f>SUM(H29:H30)</f>
        <v>0</v>
      </c>
      <c r="I28" s="154">
        <v>0</v>
      </c>
      <c r="J28" s="177">
        <f>SUM(J29:J30)</f>
        <v>1500</v>
      </c>
      <c r="K28" s="147">
        <f>SUM(K29:K30)</f>
        <v>0</v>
      </c>
      <c r="L28" s="154">
        <f>SUM(L29:L30)</f>
        <v>1500</v>
      </c>
    </row>
    <row r="29" spans="1:12" ht="15.75">
      <c r="A29" s="165">
        <v>556</v>
      </c>
      <c r="B29" s="163" t="s">
        <v>129</v>
      </c>
      <c r="C29" s="174"/>
      <c r="D29" s="149">
        <v>1500</v>
      </c>
      <c r="E29" s="149">
        <v>0</v>
      </c>
      <c r="F29" s="156">
        <f>+D29-E29</f>
        <v>1500</v>
      </c>
      <c r="G29" s="178">
        <v>0</v>
      </c>
      <c r="H29" s="150">
        <v>0</v>
      </c>
      <c r="I29" s="156">
        <f>+G29-H29</f>
        <v>0</v>
      </c>
      <c r="J29" s="178">
        <f>+D29+G29</f>
        <v>1500</v>
      </c>
      <c r="K29" s="149">
        <f>+E29+H29</f>
        <v>0</v>
      </c>
      <c r="L29" s="156">
        <f>+J29-K29</f>
        <v>1500</v>
      </c>
    </row>
    <row r="30" spans="1:12" ht="15.75">
      <c r="A30" s="167"/>
      <c r="B30" s="171"/>
      <c r="C30" s="161"/>
      <c r="D30" s="153"/>
      <c r="E30" s="153"/>
      <c r="F30" s="162"/>
      <c r="G30" s="181"/>
      <c r="H30" s="153"/>
      <c r="I30" s="156">
        <f>+G30-H30</f>
        <v>0</v>
      </c>
      <c r="J30" s="181">
        <v>0</v>
      </c>
      <c r="K30" s="149">
        <f>+E30+H30</f>
        <v>0</v>
      </c>
      <c r="L30" s="162">
        <v>0</v>
      </c>
    </row>
    <row r="31" spans="1:12" ht="15.75">
      <c r="A31" s="164">
        <v>61</v>
      </c>
      <c r="B31" s="168" t="s">
        <v>28</v>
      </c>
      <c r="C31" s="173" t="s">
        <v>153</v>
      </c>
      <c r="D31" s="147">
        <v>0</v>
      </c>
      <c r="E31" s="147">
        <v>0</v>
      </c>
      <c r="F31" s="154">
        <v>0</v>
      </c>
      <c r="G31" s="177">
        <v>2500</v>
      </c>
      <c r="H31" s="147">
        <v>0</v>
      </c>
      <c r="I31" s="154">
        <f>+G31-H31</f>
        <v>2500</v>
      </c>
      <c r="J31" s="177">
        <v>2500</v>
      </c>
      <c r="K31" s="147">
        <v>0</v>
      </c>
      <c r="L31" s="154">
        <f>SUM(L32)</f>
        <v>2500</v>
      </c>
    </row>
    <row r="32" spans="1:12" ht="15.75">
      <c r="A32" s="165"/>
      <c r="B32" s="163" t="s">
        <v>28</v>
      </c>
      <c r="C32" s="174"/>
      <c r="D32" s="149">
        <v>0</v>
      </c>
      <c r="E32" s="150">
        <v>0</v>
      </c>
      <c r="F32" s="156">
        <v>0</v>
      </c>
      <c r="G32" s="178">
        <v>2500</v>
      </c>
      <c r="H32" s="150">
        <v>0</v>
      </c>
      <c r="I32" s="154">
        <f>+G32-H32</f>
        <v>2500</v>
      </c>
      <c r="J32" s="178">
        <f>+D32+G32</f>
        <v>2500</v>
      </c>
      <c r="K32" s="149">
        <f>+E32+H32</f>
        <v>0</v>
      </c>
      <c r="L32" s="156">
        <f>+J32-K32</f>
        <v>2500</v>
      </c>
    </row>
    <row r="33" spans="1:12" ht="16.5" thickBot="1">
      <c r="A33" s="139"/>
      <c r="B33" s="172"/>
      <c r="C33" s="136"/>
      <c r="D33" s="137"/>
      <c r="E33" s="137"/>
      <c r="F33" s="140"/>
      <c r="G33" s="138"/>
      <c r="H33" s="137"/>
      <c r="I33" s="140"/>
      <c r="J33" s="138"/>
      <c r="K33" s="137"/>
      <c r="L33" s="140"/>
    </row>
    <row r="34" spans="1:12" ht="16.5" thickBot="1">
      <c r="A34" s="141"/>
      <c r="B34" s="142" t="s">
        <v>154</v>
      </c>
      <c r="C34" s="176"/>
      <c r="D34" s="143">
        <f>D31+D28+D20+D13</f>
        <v>168175</v>
      </c>
      <c r="E34" s="143">
        <f>E28+E20+E13</f>
        <v>44052.98</v>
      </c>
      <c r="F34" s="144">
        <f>+F31+F28+F20+F13</f>
        <v>124122.01999999999</v>
      </c>
      <c r="G34" s="145">
        <f>+G13+G20+G28+G31</f>
        <v>132705</v>
      </c>
      <c r="H34" s="143">
        <f>H31+H20+H13</f>
        <v>40659.25</v>
      </c>
      <c r="I34" s="144">
        <f>+I31+I20+I13</f>
        <v>92045.75</v>
      </c>
      <c r="J34" s="145">
        <f>J31+J28+J20+J13</f>
        <v>300880</v>
      </c>
      <c r="K34" s="143">
        <f>K31+K28+K20+K13</f>
        <v>84712.23000000001</v>
      </c>
      <c r="L34" s="144">
        <f>L31+L28+L20+L13</f>
        <v>216167.77</v>
      </c>
    </row>
    <row r="35" spans="1:12">
      <c r="A35" s="134"/>
      <c r="B35" s="131"/>
      <c r="C35" s="129"/>
      <c r="D35" s="129"/>
      <c r="E35" s="129"/>
      <c r="F35" s="129"/>
      <c r="G35" s="132"/>
      <c r="H35" s="132"/>
      <c r="I35" s="132"/>
      <c r="J35" s="132"/>
      <c r="K35" s="132"/>
      <c r="L35" s="133"/>
    </row>
    <row r="39" spans="1:12">
      <c r="B39" s="200" t="s">
        <v>162</v>
      </c>
      <c r="D39" s="207" t="s">
        <v>164</v>
      </c>
      <c r="E39" s="207"/>
    </row>
    <row r="40" spans="1:12">
      <c r="B40" s="200" t="s">
        <v>172</v>
      </c>
      <c r="D40" s="207" t="s">
        <v>167</v>
      </c>
      <c r="E40" s="207"/>
    </row>
  </sheetData>
  <mergeCells count="23"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E.situacion finan.</vt:lpstr>
      <vt:lpstr>E.rendimiento Eco.</vt:lpstr>
      <vt:lpstr>FLUJO DE FONDOS </vt:lpstr>
      <vt:lpstr>Ejecución Pre.</vt:lpstr>
      <vt:lpstr>Consolidado 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2019-05-08T15:35:39Z</cp:lastPrinted>
  <dcterms:created xsi:type="dcterms:W3CDTF">2009-09-21T16:02:42Z</dcterms:created>
  <dcterms:modified xsi:type="dcterms:W3CDTF">2019-05-15T15:59:56Z</dcterms:modified>
</cp:coreProperties>
</file>