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490" windowHeight="7755" tabRatio="881"/>
  </bookViews>
  <sheets>
    <sheet name="E.situacion finan." sheetId="6" r:id="rId1"/>
    <sheet name="E.rendimiento Eco." sheetId="7" r:id="rId2"/>
    <sheet name="Anexo de Rendimiento Económico" sheetId="21" state="hidden" r:id="rId3"/>
    <sheet name="FLUJO DE FONDOS " sheetId="12" r:id="rId4"/>
    <sheet name="Flujo de fondos" sheetId="9" state="hidden" r:id="rId5"/>
    <sheet name="Ejecución Pre." sheetId="8" r:id="rId6"/>
    <sheet name="Ejec. Presu. Ingresos F.G. y R." sheetId="19" state="hidden" r:id="rId7"/>
    <sheet name="P. Ingesos R.P" sheetId="20" state="hidden" r:id="rId8"/>
    <sheet name="Consolidado COM" sheetId="18" state="hidden" r:id="rId9"/>
  </sheets>
  <definedNames>
    <definedName name="_xlnm.Print_Area" localSheetId="4">'Flujo de fondos'!$A$1:$H$38</definedName>
  </definedNames>
  <calcPr calcId="152511"/>
</workbook>
</file>

<file path=xl/calcChain.xml><?xml version="1.0" encoding="utf-8"?>
<calcChain xmlns="http://schemas.openxmlformats.org/spreadsheetml/2006/main">
  <c r="I25" i="18" l="1"/>
  <c r="E11" i="7"/>
  <c r="J13" i="18" l="1"/>
  <c r="K32" i="18"/>
  <c r="K31" i="18" s="1"/>
  <c r="J32" i="18"/>
  <c r="L32" i="18" s="1"/>
  <c r="L31" i="18" s="1"/>
  <c r="F17" i="18"/>
  <c r="J31" i="18" l="1"/>
  <c r="D19" i="21"/>
  <c r="D21" i="12" l="1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K34" i="18"/>
  <c r="D34" i="18"/>
  <c r="E45" i="7" l="1"/>
  <c r="D34" i="21" l="1"/>
  <c r="F20" i="18" l="1"/>
  <c r="L20" i="18" s="1"/>
  <c r="I32" i="18" l="1"/>
  <c r="I24" i="18"/>
  <c r="I21" i="18"/>
  <c r="I13" i="18"/>
  <c r="F13" i="18"/>
  <c r="L13" i="18" l="1"/>
  <c r="D40" i="21"/>
  <c r="D11" i="21" l="1"/>
  <c r="E37" i="6" l="1"/>
  <c r="E43" i="6" s="1"/>
  <c r="D28" i="21" l="1"/>
  <c r="D17" i="21" s="1"/>
  <c r="I18" i="18" l="1"/>
  <c r="F14" i="18" l="1"/>
  <c r="C46" i="21" l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F21" i="18" l="1"/>
  <c r="F18" i="18" l="1"/>
  <c r="L18" i="18" s="1"/>
  <c r="E61" i="7" l="1"/>
  <c r="J23" i="6"/>
  <c r="D16" i="12" l="1"/>
  <c r="C16" i="12"/>
  <c r="C28" i="12" l="1"/>
  <c r="J12" i="6" l="1"/>
  <c r="J43" i="6" s="1"/>
  <c r="D28" i="12" l="1"/>
  <c r="I31" i="18" l="1"/>
  <c r="F29" i="18"/>
  <c r="K30" i="18"/>
  <c r="K29" i="18"/>
  <c r="J29" i="18"/>
  <c r="I30" i="18"/>
  <c r="I29" i="18"/>
  <c r="H28" i="18"/>
  <c r="G28" i="18"/>
  <c r="I23" i="18"/>
  <c r="I15" i="18"/>
  <c r="I16" i="18"/>
  <c r="I17" i="18"/>
  <c r="L17" i="18" s="1"/>
  <c r="I14" i="18"/>
  <c r="L14" i="18" s="1"/>
  <c r="F23" i="18"/>
  <c r="F22" i="18"/>
  <c r="F15" i="18"/>
  <c r="F16" i="18"/>
  <c r="L16" i="18" l="1"/>
  <c r="L15" i="18"/>
  <c r="L29" i="18"/>
  <c r="L28" i="18" s="1"/>
  <c r="L34" i="18" s="1"/>
  <c r="L24" i="18"/>
  <c r="L25" i="18"/>
  <c r="K28" i="18"/>
  <c r="L21" i="18"/>
  <c r="L22" i="18"/>
  <c r="J28" i="18"/>
  <c r="J34" i="18" s="1"/>
  <c r="G34" i="18"/>
  <c r="I34" i="18" l="1"/>
  <c r="F34" i="18"/>
  <c r="D21" i="9" l="1"/>
  <c r="C21" i="9" l="1"/>
  <c r="D12" i="9" l="1"/>
  <c r="D31" i="9" s="1"/>
  <c r="H21" i="9"/>
  <c r="C12" i="9"/>
  <c r="C31" i="9" s="1"/>
  <c r="H12" i="9"/>
  <c r="H31" i="9" l="1"/>
  <c r="D36" i="12" l="1"/>
  <c r="E20" i="8"/>
  <c r="E18" i="8"/>
  <c r="G21" i="9"/>
  <c r="J24" i="7"/>
  <c r="J15" i="7"/>
  <c r="J11" i="7"/>
  <c r="E56" i="7" l="1"/>
  <c r="G12" i="9" l="1"/>
  <c r="G31" i="9" s="1"/>
  <c r="J18" i="8" l="1"/>
  <c r="J17" i="8"/>
  <c r="J16" i="8"/>
  <c r="J15" i="8"/>
  <c r="E52" i="7" l="1"/>
  <c r="C36" i="12" l="1"/>
  <c r="E65" i="7" l="1"/>
  <c r="D26" i="8" l="1"/>
  <c r="H30" i="8"/>
  <c r="I26" i="8"/>
  <c r="E15" i="8"/>
  <c r="C30" i="8"/>
  <c r="J60" i="7"/>
  <c r="D30" i="8" l="1"/>
  <c r="E26" i="8"/>
  <c r="J26" i="8"/>
  <c r="J65" i="7"/>
  <c r="I30" i="8" l="1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62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<sst xmlns="http://schemas.openxmlformats.org/spreadsheetml/2006/main" count="372" uniqueCount="255">
  <si>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</si>
  <si>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</si>
  <si>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</si>
  <si>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</si>
  <si>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</si>
  <si>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</si>
  <si>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</si>
  <si>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</si>
  <si>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</si>
  <si>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</si>
  <si>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</si>
  <si>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</si>
  <si>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</si>
  <si>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</si>
  <si>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</si>
  <si>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</si>
  <si>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</si>
  <si>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</si>
  <si>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</si>
  <si>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</si>
  <si>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</si>
  <si>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</si>
  <si>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</si>
  <si>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</si>
  <si>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</si>
  <si>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</si>
  <si>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</si>
  <si>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</si>
  <si>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</si>
  <si>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</si>
  <si>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</si>
  <si>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</si>
  <si>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</si>
  <si>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</si>
  <si>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</si>
  <si>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</si>
  <si>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</si>
  <si>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</si>
  <si>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</si>
  <si>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</si>
  <si>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</si>
  <si>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</si>
  <si>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</si>
  <si>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</si>
  <si>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</si>
  <si>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</si>
  <si>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</si>
  <si>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</si>
  <si>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</si>
  <si>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</si>
  <si>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</si>
  <si>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</si>
  <si>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</si>
  <si>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</si>
  <si>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</si>
  <si>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</si>
  <si>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</si>
  <si>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</si>
  <si>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</si>
  <si>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</si>
  <si>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</si>
  <si>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</si>
  <si>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</si>
  <si>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</si>
  <si>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</si>
  <si>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</si>
  <si>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</si>
  <si>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</si>
  <si>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</si>
  <si>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</si>
  <si>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</si>
  <si>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</si>
  <si>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</si>
  <si>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</si>
  <si>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</si>
  <si>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</si>
  <si>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</si>
  <si>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</si>
  <si>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</si>
  <si>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</si>
  <si>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</si>
  <si>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</si>
  <si>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</si>
  <si>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</si>
  <si>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</si>
  <si>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</si>
  <si>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</si>
  <si>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</si>
  <si>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</si>
  <si>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</si>
  <si>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</si>
  <si>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</si>
  <si>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</si>
  <si>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</si>
  <si>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</si>
  <si>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</si>
  <si>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</si>
  <si>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</si>
  <si>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</si>
  <si>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</si>
  <si>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</si>
  <si>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</si>
  <si>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</si>
  <si>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</si>
  <si>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</si>
  <si>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</si>
  <si>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</si>
  <si>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</si>
  <si>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</si>
  <si>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</si>
  <si>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</si>
  <si>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</si>
  <si>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</si>
  <si>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</si>
  <si>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</si>
  <si>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</si>
  <si>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</si>
  <si>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</si>
  <si>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</si>
  <si>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</si>
  <si>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</si>
  <si>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</si>
  <si>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</si>
  <si>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</si>
  <si>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</si>
  <si>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</si>
  <si>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</si>
  <si>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</si>
  <si>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</si>
  <si>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</si>
  <si>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</si>
  <si>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</si>
  <si>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</si>
  <si>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</si>
  <si>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</si>
  <si>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</si>
  <si>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</si>
  <si>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</si>
  <si>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</si>
  <si>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</si>
  <si>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</si>
  <si>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</si>
  <si>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</si>
  <si>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</si>
  <si>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</si>
  <si>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</si>
  <si>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</si>
  <si>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</si>
  <si>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</si>
  <si>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</si>
  <si>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</si>
  <si>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</si>
  <si>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</si>
  <si>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</si>
  <si>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</si>
  <si>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</si>
  <si>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</si>
  <si>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</si>
  <si>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</si>
  <si>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</si>
  <si>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</si>
  <si>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</si>
  <si>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</si>
  <si>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</si>
  <si>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</si>
  <si>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</si>
  <si>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</si>
  <si>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</si>
  <si>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</si>
  <si>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</si>
  <si>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</si>
  <si>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</si>
  <si>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</si>
  <si>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</si>
  <si>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</si>
  <si>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</si>
  <si>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</si>
  <si>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</si>
  <si>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</si>
  <si>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</si>
  <si>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</si>
  <si>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</si>
  <si>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</si>
  <si>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</si>
  <si>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</si>
  <si>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</si>
  <si>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</si>
  <si>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</si>
  <si>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</si>
  <si>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</si>
  <si>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</si>
  <si>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</si>
  <si>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</si>
  <si>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</si>
  <si>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</si>
  <si>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</si>
  <si>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</si>
  <si>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</si>
  <si>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</si>
  <si>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</si>
  <si>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</si>
  <si>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</si>
  <si>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</si>
  <si>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</si>
  <si>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</si>
  <si>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</si>
  <si>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</si>
  <si>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</si>
  <si>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</si>
  <si>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</si>
  <si>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</si>
  <si>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</si>
  <si>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</si>
  <si>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</si>
  <si>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</si>
  <si>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</si>
  <si>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</si>
  <si>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</si>
  <si>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</si>
  <si>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</si>
  <si>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</si>
  <si>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</si>
  <si>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</si>
  <si>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</si>
  <si>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</si>
  <si>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</si>
  <si>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</si>
  <si>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</si>
  <si>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</si>
  <si>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</si>
  <si>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</si>
  <si>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</si>
  <si>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</si>
  <si>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</si>
  <si>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</si>
  <si>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</si>
  <si>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</si>
  <si>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</si>
  <si>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</si>
  <si>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</si>
  <si>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</si>
  <si>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</si>
  <si>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</si>
  <si>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 xml:space="preserve">DISPONIBILIDADES FINALES </t>
  </si>
  <si>
    <t>.</t>
  </si>
  <si>
    <t>Gastos por perdidas o daños en bienes de uso</t>
  </si>
  <si>
    <t>ingresos por garantias y fianzas ejecutadas</t>
  </si>
  <si>
    <t xml:space="preserve">                              AL 31 DE OCTUBRE DE 2018</t>
  </si>
  <si>
    <t>AL 31 DE OCTUBRE DE 2018</t>
  </si>
  <si>
    <t>DEL 01 DE ENERO AL 31 DE OCTUBRE DE 2018</t>
  </si>
  <si>
    <t>DEL  01 DE ENERO AL 31 DE OCTUBRE DE 2018</t>
  </si>
  <si>
    <t>Del 01 de enero  al 31 de octubre de 2018</t>
  </si>
  <si>
    <t>Reporte Acumulado al 31 de octubre del 2018</t>
  </si>
  <si>
    <t>Al 31 DE OCTUBRE DE 2018</t>
  </si>
  <si>
    <t>TOTAL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</si>
</sst>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6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165" fontId="25" fillId="0" borderId="0" xfId="1" applyFont="1" applyBorder="1"/>
    <xf numFmtId="165" fontId="25" fillId="0" borderId="15" xfId="1" applyFont="1" applyBorder="1"/>
    <xf numFmtId="0" fontId="25" fillId="0" borderId="15" xfId="0" applyFont="1" applyBorder="1" applyAlignment="1">
      <alignment horizontal="left"/>
    </xf>
    <xf numFmtId="165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165" fontId="24" fillId="2" borderId="21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0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165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165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165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165" fontId="24" fillId="3" borderId="25" xfId="0" applyNumberFormat="1" applyFont="1" applyFill="1" applyBorder="1"/>
    <xf numFmtId="165" fontId="25" fillId="0" borderId="25" xfId="1" applyFont="1" applyBorder="1"/>
    <xf numFmtId="165" fontId="25" fillId="0" borderId="25" xfId="1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165" fontId="26" fillId="0" borderId="25" xfId="1" applyFont="1" applyBorder="1"/>
    <xf numFmtId="0" fontId="24" fillId="3" borderId="30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1" xfId="0" applyNumberFormat="1" applyFont="1" applyFill="1" applyBorder="1"/>
    <xf numFmtId="165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165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4" fontId="3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7" fillId="2" borderId="0" xfId="1" applyFont="1" applyFill="1"/>
    <xf numFmtId="167" fontId="24" fillId="0" borderId="0" xfId="0" applyNumberFormat="1" applyFont="1" applyFill="1"/>
    <xf numFmtId="39" fontId="30" fillId="0" borderId="0" xfId="0" applyNumberFormat="1" applyFont="1" applyBorder="1"/>
    <xf numFmtId="165" fontId="24" fillId="4" borderId="25" xfId="0" applyNumberFormat="1" applyFont="1" applyFill="1" applyBorder="1"/>
    <xf numFmtId="165" fontId="24" fillId="4" borderId="2" xfId="0" applyNumberFormat="1" applyFont="1" applyFill="1" applyBorder="1"/>
    <xf numFmtId="165" fontId="24" fillId="4" borderId="31" xfId="0" applyNumberFormat="1" applyFont="1" applyFill="1" applyBorder="1"/>
    <xf numFmtId="39" fontId="35" fillId="0" borderId="0" xfId="0" applyNumberFormat="1" applyFont="1" applyBorder="1"/>
    <xf numFmtId="165" fontId="35" fillId="0" borderId="0" xfId="0" applyNumberFormat="1" applyFont="1" applyBorder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49"/>
  <sheetViews>
    <sheetView tabSelected="1" topLeftCell="A31" zoomScaleNormal="100" workbookViewId="0">
      <selection activeCell="A50" sqref="A50:XFD53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23" t="s">
        <v>188</v>
      </c>
      <c r="C1" s="223"/>
      <c r="D1" s="223"/>
      <c r="E1" s="223"/>
      <c r="F1" s="223"/>
      <c r="G1" s="223"/>
      <c r="H1" s="223"/>
      <c r="I1" s="223"/>
      <c r="J1" s="223"/>
    </row>
    <row r="2" spans="2:10">
      <c r="B2" s="224" t="s">
        <v>113</v>
      </c>
      <c r="C2" s="224"/>
      <c r="D2" s="224"/>
      <c r="E2" s="224"/>
      <c r="F2" s="224"/>
      <c r="G2" s="224"/>
      <c r="H2" s="224"/>
      <c r="I2" s="224"/>
      <c r="J2" s="224"/>
    </row>
    <row r="3" spans="2:10">
      <c r="B3" s="197" t="s">
        <v>76</v>
      </c>
      <c r="C3" s="192"/>
      <c r="D3" s="192"/>
      <c r="E3" s="192"/>
      <c r="F3" s="193"/>
      <c r="G3" s="193"/>
      <c r="H3" s="193"/>
      <c r="I3" s="194"/>
      <c r="J3" s="194"/>
    </row>
    <row r="4" spans="2:10">
      <c r="B4" s="195"/>
      <c r="C4" s="227" t="s">
        <v>247</v>
      </c>
      <c r="D4" s="227"/>
      <c r="E4" s="227"/>
      <c r="F4" s="227"/>
      <c r="G4" s="227"/>
      <c r="H4" s="227"/>
      <c r="I4" s="196"/>
      <c r="J4" s="196"/>
    </row>
    <row r="5" spans="2:10">
      <c r="B5" s="23"/>
      <c r="C5" s="226"/>
      <c r="D5" s="226"/>
      <c r="E5" s="226"/>
      <c r="F5" s="226"/>
      <c r="G5" s="226"/>
      <c r="H5" s="226"/>
      <c r="I5" s="23"/>
      <c r="J5" s="23"/>
    </row>
    <row r="6" spans="2:10" s="129" customFormat="1">
      <c r="B6" s="213"/>
      <c r="C6" s="213"/>
      <c r="D6" s="213"/>
      <c r="E6" s="213"/>
      <c r="F6" s="213"/>
      <c r="G6" s="213"/>
      <c r="H6" s="213"/>
      <c r="I6" s="213"/>
      <c r="J6" s="213"/>
    </row>
    <row r="7" spans="2:10" s="129" customFormat="1">
      <c r="B7" s="213"/>
      <c r="C7" s="213"/>
      <c r="D7" s="213"/>
      <c r="E7" s="213"/>
      <c r="F7" s="213"/>
      <c r="G7" s="213"/>
      <c r="H7" s="213"/>
      <c r="I7" s="213"/>
      <c r="J7" s="213"/>
    </row>
    <row r="8" spans="2:10" ht="16.5">
      <c r="B8" s="225" t="s">
        <v>4</v>
      </c>
      <c r="C8" s="225"/>
      <c r="D8" s="225"/>
      <c r="E8" s="225"/>
      <c r="F8" s="13"/>
      <c r="G8" s="225" t="s">
        <v>5</v>
      </c>
      <c r="H8" s="225"/>
      <c r="I8" s="225"/>
      <c r="J8" s="225"/>
    </row>
    <row r="9" spans="2:10">
      <c r="B9" s="79"/>
      <c r="C9" s="79"/>
      <c r="D9" s="79"/>
      <c r="E9" s="79" t="s">
        <v>1</v>
      </c>
      <c r="F9" s="190"/>
      <c r="G9" s="79"/>
      <c r="H9" s="79"/>
      <c r="I9" s="79"/>
      <c r="J9" s="79" t="s">
        <v>1</v>
      </c>
    </row>
    <row r="10" spans="2:10" ht="15.75" thickBot="1">
      <c r="B10" s="189" t="s">
        <v>101</v>
      </c>
      <c r="C10" s="189" t="s">
        <v>0</v>
      </c>
      <c r="D10" s="189" t="s">
        <v>3</v>
      </c>
      <c r="E10" s="189" t="s">
        <v>2</v>
      </c>
      <c r="F10" s="190"/>
      <c r="G10" s="189" t="s">
        <v>101</v>
      </c>
      <c r="H10" s="189" t="s">
        <v>0</v>
      </c>
      <c r="I10" s="189" t="s">
        <v>3</v>
      </c>
      <c r="J10" s="189" t="s">
        <v>2</v>
      </c>
    </row>
    <row r="11" spans="2:10" ht="15.75" thickTop="1">
      <c r="B11" s="1"/>
      <c r="C11" s="1"/>
      <c r="D11" s="24"/>
      <c r="E11" s="24"/>
      <c r="F11" s="13"/>
      <c r="G11" s="1"/>
      <c r="H11" s="1"/>
      <c r="I11" s="1"/>
      <c r="J11" s="1"/>
    </row>
    <row r="12" spans="2:10">
      <c r="B12" s="80">
        <v>21</v>
      </c>
      <c r="C12" s="81" t="s">
        <v>91</v>
      </c>
      <c r="D12" s="82"/>
      <c r="E12" s="83">
        <v>199430.67</v>
      </c>
      <c r="F12" s="13"/>
      <c r="G12" s="84">
        <v>41</v>
      </c>
      <c r="H12" s="81" t="s">
        <v>94</v>
      </c>
      <c r="I12" s="82"/>
      <c r="J12" s="85">
        <f>I13+I17</f>
        <v>22471.57</v>
      </c>
    </row>
    <row r="13" spans="2:10">
      <c r="B13" s="32">
        <v>211</v>
      </c>
      <c r="C13" s="15" t="s">
        <v>60</v>
      </c>
      <c r="D13" s="33">
        <v>186991.78</v>
      </c>
      <c r="E13" s="94"/>
      <c r="F13" s="13"/>
      <c r="G13" s="41">
        <v>412</v>
      </c>
      <c r="H13" s="96" t="s">
        <v>118</v>
      </c>
      <c r="I13" s="94">
        <v>1003.48</v>
      </c>
      <c r="J13" s="40"/>
    </row>
    <row r="14" spans="2:10">
      <c r="B14" s="32">
        <v>21103</v>
      </c>
      <c r="C14" s="15" t="s">
        <v>114</v>
      </c>
      <c r="D14" s="33">
        <v>700</v>
      </c>
      <c r="E14" s="94"/>
      <c r="F14" s="13"/>
      <c r="G14" s="41">
        <v>41201</v>
      </c>
      <c r="H14" s="96" t="s">
        <v>164</v>
      </c>
      <c r="I14" s="39">
        <v>322.92</v>
      </c>
      <c r="J14" s="40"/>
    </row>
    <row r="15" spans="2:10">
      <c r="C15" s="15" t="s">
        <v>142</v>
      </c>
      <c r="D15" s="35">
        <v>0</v>
      </c>
      <c r="E15" s="94"/>
      <c r="F15" s="13"/>
      <c r="G15" s="41">
        <v>41251</v>
      </c>
      <c r="H15" s="96" t="s">
        <v>119</v>
      </c>
      <c r="I15" s="39">
        <v>522.49</v>
      </c>
      <c r="J15" s="40"/>
    </row>
    <row r="16" spans="2:10">
      <c r="B16" s="32"/>
      <c r="C16" s="15"/>
      <c r="D16" s="33"/>
      <c r="E16" s="94"/>
      <c r="F16" s="13"/>
      <c r="G16" s="41">
        <v>41254</v>
      </c>
      <c r="H16" s="96" t="s">
        <v>120</v>
      </c>
      <c r="I16" s="39">
        <v>158.07</v>
      </c>
      <c r="J16" s="40"/>
    </row>
    <row r="17" spans="1:13">
      <c r="B17" s="32">
        <v>21109</v>
      </c>
      <c r="C17" s="15" t="s">
        <v>6</v>
      </c>
      <c r="D17" s="33">
        <v>0</v>
      </c>
      <c r="F17" s="13"/>
      <c r="G17" s="32">
        <v>413</v>
      </c>
      <c r="H17" s="15" t="s">
        <v>88</v>
      </c>
      <c r="I17" s="57">
        <v>21468.09</v>
      </c>
      <c r="J17" s="31"/>
    </row>
    <row r="18" spans="1:13">
      <c r="B18" s="32">
        <v>21109001</v>
      </c>
      <c r="C18" s="26" t="s">
        <v>106</v>
      </c>
      <c r="D18" s="52">
        <v>186141.78</v>
      </c>
      <c r="E18" s="29"/>
      <c r="F18" s="13"/>
      <c r="G18" s="32">
        <v>41351</v>
      </c>
      <c r="H18" s="15" t="s">
        <v>7</v>
      </c>
      <c r="I18" s="33">
        <v>1616.35</v>
      </c>
      <c r="J18" s="29"/>
    </row>
    <row r="19" spans="1:13">
      <c r="C19" s="15" t="s">
        <v>115</v>
      </c>
      <c r="D19" s="33">
        <v>2951.78</v>
      </c>
      <c r="E19" s="29"/>
      <c r="F19" s="13"/>
      <c r="G19" s="32">
        <v>41354</v>
      </c>
      <c r="H19" s="15" t="s">
        <v>8</v>
      </c>
      <c r="I19" s="33">
        <v>8910.93</v>
      </c>
      <c r="J19" s="29"/>
    </row>
    <row r="20" spans="1:13">
      <c r="B20" s="32"/>
      <c r="C20" s="15" t="s">
        <v>116</v>
      </c>
      <c r="D20" s="34">
        <v>0</v>
      </c>
      <c r="E20" s="29"/>
      <c r="F20" s="13"/>
      <c r="G20" s="32">
        <v>41355</v>
      </c>
      <c r="H20" s="15" t="s">
        <v>28</v>
      </c>
      <c r="I20" s="34">
        <v>0</v>
      </c>
      <c r="J20" s="29"/>
    </row>
    <row r="21" spans="1:13">
      <c r="B21" s="32"/>
      <c r="C21" s="15" t="s">
        <v>168</v>
      </c>
      <c r="D21" s="34">
        <v>0</v>
      </c>
      <c r="E21" s="29"/>
      <c r="F21" s="13"/>
      <c r="G21" s="32">
        <v>41361</v>
      </c>
      <c r="H21" s="15" t="s">
        <v>29</v>
      </c>
      <c r="I21" s="34">
        <v>0</v>
      </c>
      <c r="J21" s="29"/>
    </row>
    <row r="22" spans="1:13">
      <c r="B22" s="32"/>
      <c r="C22" s="15" t="s">
        <v>117</v>
      </c>
      <c r="D22" s="62">
        <v>183190</v>
      </c>
      <c r="E22" s="29"/>
      <c r="F22" s="13"/>
      <c r="G22" s="32">
        <v>41389</v>
      </c>
      <c r="H22" s="15" t="s">
        <v>187</v>
      </c>
      <c r="I22" s="33">
        <v>0</v>
      </c>
      <c r="J22" s="29"/>
    </row>
    <row r="23" spans="1:13" ht="27">
      <c r="B23" s="42"/>
      <c r="C23" s="101" t="s">
        <v>162</v>
      </c>
      <c r="D23" s="95">
        <v>0</v>
      </c>
      <c r="E23" s="29"/>
      <c r="F23" s="13"/>
      <c r="G23" s="84">
        <v>42</v>
      </c>
      <c r="H23" s="81" t="s">
        <v>86</v>
      </c>
      <c r="I23" s="82"/>
      <c r="J23" s="85">
        <f>SUM(I25:I27)</f>
        <v>132.53</v>
      </c>
    </row>
    <row r="24" spans="1:13">
      <c r="B24" s="42">
        <v>21151</v>
      </c>
      <c r="C24" s="101" t="s">
        <v>163</v>
      </c>
      <c r="D24" s="200">
        <v>150</v>
      </c>
      <c r="E24" s="29"/>
      <c r="F24" s="13"/>
      <c r="G24" s="41"/>
      <c r="H24" s="38"/>
      <c r="I24" s="39"/>
      <c r="J24" s="40"/>
    </row>
    <row r="25" spans="1:13">
      <c r="B25" s="116"/>
      <c r="C25" s="26"/>
      <c r="D25" s="52"/>
      <c r="E25" s="29"/>
      <c r="F25" s="13"/>
      <c r="G25" s="32">
        <v>42451</v>
      </c>
      <c r="H25" s="15" t="s">
        <v>87</v>
      </c>
      <c r="I25" s="34">
        <v>132.53</v>
      </c>
      <c r="J25" s="29"/>
    </row>
    <row r="26" spans="1:13">
      <c r="B26" s="32">
        <v>213</v>
      </c>
      <c r="C26" s="15" t="s">
        <v>108</v>
      </c>
      <c r="D26" s="33"/>
      <c r="E26" s="29">
        <v>12438.89</v>
      </c>
      <c r="F26" s="13"/>
      <c r="J26" s="29"/>
    </row>
    <row r="27" spans="1:13">
      <c r="B27" s="80">
        <v>22</v>
      </c>
      <c r="C27" s="81" t="s">
        <v>92</v>
      </c>
      <c r="D27" s="82"/>
      <c r="E27" s="83">
        <v>0</v>
      </c>
      <c r="F27" s="13"/>
      <c r="G27" s="32"/>
      <c r="H27" s="15"/>
      <c r="I27" s="34"/>
      <c r="J27" s="29"/>
    </row>
    <row r="28" spans="1:13">
      <c r="B28" s="32">
        <v>225</v>
      </c>
      <c r="C28" s="15" t="s">
        <v>170</v>
      </c>
      <c r="D28" s="47">
        <v>0</v>
      </c>
      <c r="E28" s="29"/>
      <c r="F28" s="13"/>
      <c r="G28" s="80">
        <v>81</v>
      </c>
      <c r="H28" s="81" t="s">
        <v>95</v>
      </c>
      <c r="I28" s="82"/>
      <c r="J28" s="85">
        <v>120956.49</v>
      </c>
    </row>
    <row r="29" spans="1:13">
      <c r="A29" s="5"/>
      <c r="B29" s="32">
        <v>22551</v>
      </c>
      <c r="C29" s="188" t="s">
        <v>193</v>
      </c>
      <c r="D29" s="200"/>
      <c r="E29" s="7"/>
      <c r="F29" s="13"/>
      <c r="G29" s="80"/>
      <c r="H29" s="81"/>
      <c r="I29" s="82"/>
      <c r="J29" s="85"/>
    </row>
    <row r="30" spans="1:13" s="129" customFormat="1">
      <c r="A30" s="5"/>
      <c r="B30" s="59"/>
      <c r="C30" s="59"/>
      <c r="D30" s="123"/>
      <c r="E30" s="7"/>
      <c r="F30" s="13"/>
      <c r="G30" s="32">
        <v>81103</v>
      </c>
      <c r="H30" s="15" t="s">
        <v>81</v>
      </c>
      <c r="I30" s="34">
        <v>6626.44</v>
      </c>
      <c r="J30" s="30"/>
    </row>
    <row r="31" spans="1:13">
      <c r="B31" s="80">
        <v>23</v>
      </c>
      <c r="C31" s="81" t="s">
        <v>93</v>
      </c>
      <c r="D31" s="82"/>
      <c r="E31" s="83">
        <f>D33+D34</f>
        <v>7316.29</v>
      </c>
      <c r="F31" s="13"/>
      <c r="G31" s="32">
        <v>81107</v>
      </c>
      <c r="H31" s="15" t="s">
        <v>121</v>
      </c>
      <c r="I31" s="34">
        <v>122678.98</v>
      </c>
      <c r="J31" s="29"/>
      <c r="M31" s="61"/>
    </row>
    <row r="32" spans="1:13">
      <c r="B32" s="80"/>
      <c r="C32" s="81"/>
      <c r="D32" s="82"/>
      <c r="E32" s="83"/>
      <c r="F32" s="13"/>
      <c r="G32" s="32">
        <v>81109</v>
      </c>
      <c r="H32" s="15" t="s">
        <v>53</v>
      </c>
      <c r="I32" s="43">
        <v>-8021.43</v>
      </c>
      <c r="J32" s="40"/>
    </row>
    <row r="33" spans="1:13">
      <c r="B33" s="32">
        <v>23105</v>
      </c>
      <c r="C33" s="15" t="s">
        <v>41</v>
      </c>
      <c r="D33" s="34">
        <v>1547.07</v>
      </c>
      <c r="E33" s="29"/>
      <c r="F33" s="13"/>
      <c r="G33" s="32"/>
      <c r="H33" s="44"/>
      <c r="I33" s="43" t="s">
        <v>90</v>
      </c>
      <c r="K33" s="61"/>
      <c r="M33" s="61"/>
    </row>
    <row r="34" spans="1:13">
      <c r="B34" s="32">
        <v>23113</v>
      </c>
      <c r="C34" s="15" t="s">
        <v>40</v>
      </c>
      <c r="D34" s="34">
        <v>5769.22</v>
      </c>
      <c r="E34" s="29"/>
      <c r="F34" s="13"/>
      <c r="G34" s="32">
        <v>81111</v>
      </c>
      <c r="H34" s="15" t="s">
        <v>89</v>
      </c>
      <c r="I34" s="46"/>
    </row>
    <row r="35" spans="1:13">
      <c r="B35" s="42">
        <v>23109</v>
      </c>
      <c r="C35" s="44" t="s">
        <v>197</v>
      </c>
      <c r="D35" s="35">
        <v>0</v>
      </c>
      <c r="E35" s="29"/>
      <c r="F35" s="13"/>
      <c r="G35" s="32">
        <v>81901001</v>
      </c>
      <c r="H35" s="15" t="s">
        <v>173</v>
      </c>
      <c r="I35" s="125">
        <v>327.5</v>
      </c>
      <c r="J35" s="8"/>
    </row>
    <row r="36" spans="1:13">
      <c r="B36" s="11"/>
      <c r="C36" s="11"/>
      <c r="D36" s="11"/>
      <c r="E36" s="1"/>
      <c r="F36" s="13"/>
      <c r="G36" s="32"/>
      <c r="H36" s="15" t="s">
        <v>54</v>
      </c>
      <c r="I36" s="34"/>
      <c r="J36" s="29">
        <v>181934.17</v>
      </c>
    </row>
    <row r="37" spans="1:13">
      <c r="B37" s="80">
        <v>24</v>
      </c>
      <c r="C37" s="81" t="s">
        <v>96</v>
      </c>
      <c r="D37" s="86"/>
      <c r="E37" s="83">
        <f>D38+D39+D40+D41+D42</f>
        <v>118747.79999999999</v>
      </c>
      <c r="F37" s="13"/>
    </row>
    <row r="38" spans="1:13" s="129" customFormat="1">
      <c r="B38" s="59">
        <v>24101</v>
      </c>
      <c r="C38" s="15" t="s">
        <v>198</v>
      </c>
      <c r="D38" s="34">
        <v>72750</v>
      </c>
      <c r="E38" s="94"/>
      <c r="F38" s="13"/>
    </row>
    <row r="39" spans="1:13">
      <c r="B39" s="32">
        <v>24117</v>
      </c>
      <c r="C39" s="15" t="s">
        <v>44</v>
      </c>
      <c r="D39" s="33">
        <v>15788</v>
      </c>
      <c r="E39" s="29"/>
      <c r="F39" s="13"/>
    </row>
    <row r="40" spans="1:13">
      <c r="B40" s="32">
        <v>24119</v>
      </c>
      <c r="C40" s="15" t="s">
        <v>43</v>
      </c>
      <c r="D40" s="34">
        <v>33593.019999999997</v>
      </c>
      <c r="E40" s="29"/>
      <c r="F40" s="13"/>
    </row>
    <row r="41" spans="1:13">
      <c r="B41" s="59">
        <v>24199</v>
      </c>
      <c r="C41" s="15" t="s">
        <v>77</v>
      </c>
      <c r="D41" s="35">
        <v>-39433.22</v>
      </c>
      <c r="E41" s="29"/>
      <c r="F41" s="13"/>
      <c r="G41" s="2"/>
      <c r="H41" s="1"/>
      <c r="I41" s="3"/>
      <c r="J41" s="3"/>
    </row>
    <row r="42" spans="1:13">
      <c r="B42" s="32">
        <v>24301</v>
      </c>
      <c r="C42" s="15" t="s">
        <v>198</v>
      </c>
      <c r="D42" s="34">
        <v>36050</v>
      </c>
      <c r="E42" s="7"/>
      <c r="F42" s="13"/>
      <c r="G42" s="32"/>
      <c r="H42" s="15"/>
      <c r="I42" s="36"/>
      <c r="J42" s="8"/>
    </row>
    <row r="43" spans="1:13">
      <c r="A43" s="229" t="s">
        <v>254</v>
      </c>
      <c r="B43" s="230"/>
      <c r="C43" s="230"/>
      <c r="D43" s="231"/>
      <c r="E43" s="65">
        <f>+E37+E31+E12+E27</f>
        <v>325494.76</v>
      </c>
      <c r="F43" s="13"/>
      <c r="G43" s="37"/>
      <c r="H43" s="228" t="s">
        <v>10</v>
      </c>
      <c r="I43" s="228"/>
      <c r="J43" s="65">
        <f>J36+J35+J28+J23+J12</f>
        <v>325494.76000000007</v>
      </c>
      <c r="L43" s="61"/>
    </row>
    <row r="44" spans="1:13">
      <c r="B44" s="120"/>
      <c r="F44" s="13"/>
      <c r="L44" s="61"/>
    </row>
    <row r="45" spans="1:13">
      <c r="B45" s="103"/>
      <c r="C45" s="105"/>
      <c r="D45" s="106"/>
      <c r="E45" s="102"/>
      <c r="F45" s="13"/>
      <c r="G45" s="42"/>
      <c r="H45" s="44"/>
      <c r="I45" s="34"/>
      <c r="J45" s="121"/>
      <c r="L45" s="61"/>
    </row>
    <row r="46" spans="1:13">
      <c r="B46" s="127"/>
      <c r="C46" s="127"/>
      <c r="D46" s="127"/>
      <c r="E46" s="128" t="s">
        <v>90</v>
      </c>
      <c r="F46" s="127"/>
      <c r="G46" s="127"/>
      <c r="H46" s="127"/>
      <c r="I46" s="34"/>
      <c r="J46" s="121"/>
    </row>
    <row r="47" spans="1:13">
      <c r="B47" s="103"/>
      <c r="C47" s="105"/>
      <c r="D47" s="106"/>
      <c r="E47" s="104"/>
      <c r="F47" s="13"/>
      <c r="G47" s="42"/>
      <c r="H47" s="44"/>
      <c r="I47" s="34"/>
      <c r="J47" s="61"/>
    </row>
    <row r="48" spans="1:13">
      <c r="B48" s="103"/>
      <c r="C48" s="105"/>
      <c r="D48" s="106"/>
      <c r="E48" s="104"/>
      <c r="F48" s="13"/>
      <c r="G48" s="42"/>
      <c r="H48" s="44"/>
      <c r="I48" s="34"/>
    </row>
    <row r="49" spans="2:7">
      <c r="B49" s="102"/>
      <c r="C49" s="102"/>
      <c r="D49" s="102"/>
      <c r="E49" s="102"/>
      <c r="G49" s="6"/>
    </row>
  </sheetData>
  <mergeCells count="8">
    <mergeCell ref="B1:J1"/>
    <mergeCell ref="B2:J2"/>
    <mergeCell ref="B8:E8"/>
    <mergeCell ref="G8:J8"/>
    <mergeCell ref="C5:H5"/>
    <mergeCell ref="C4:H4"/>
    <mergeCell ref="H43:I43"/>
    <mergeCell ref="A43:D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5"/>
  <sheetViews>
    <sheetView tabSelected="1" topLeftCell="A55" zoomScaleNormal="100" workbookViewId="0">
      <selection activeCell="A50" sqref="A50:XFD53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24" t="s">
        <v>113</v>
      </c>
      <c r="C2" s="224"/>
      <c r="D2" s="224"/>
      <c r="E2" s="224"/>
      <c r="F2" s="224"/>
      <c r="G2" s="224"/>
      <c r="H2" s="224"/>
      <c r="I2" s="224"/>
      <c r="J2" s="224"/>
    </row>
    <row r="3" spans="2:11">
      <c r="B3" s="224" t="s">
        <v>189</v>
      </c>
      <c r="C3" s="224"/>
      <c r="D3" s="224"/>
      <c r="E3" s="224"/>
      <c r="F3" s="224"/>
      <c r="G3" s="224"/>
      <c r="H3" s="224"/>
      <c r="I3" s="224"/>
      <c r="J3" s="224"/>
      <c r="K3" s="118"/>
    </row>
    <row r="4" spans="2:11">
      <c r="B4" s="193"/>
      <c r="C4" s="227" t="s">
        <v>248</v>
      </c>
      <c r="D4" s="227"/>
      <c r="E4" s="227"/>
      <c r="F4" s="227"/>
      <c r="G4" s="227"/>
      <c r="H4" s="227"/>
      <c r="I4" s="227"/>
      <c r="J4" s="193"/>
    </row>
    <row r="5" spans="2:11">
      <c r="B5" s="45"/>
      <c r="C5" s="124" t="s">
        <v>90</v>
      </c>
      <c r="D5" s="45"/>
      <c r="E5" s="126"/>
      <c r="F5" s="45"/>
      <c r="G5" s="45"/>
      <c r="H5" s="45"/>
      <c r="I5" s="45"/>
      <c r="J5" s="45"/>
    </row>
    <row r="6" spans="2:11" s="129" customFormat="1">
      <c r="B6" s="1"/>
      <c r="C6" s="1"/>
      <c r="D6" s="1"/>
      <c r="E6" s="1"/>
      <c r="F6" s="1"/>
      <c r="G6" s="1"/>
      <c r="H6" s="1"/>
      <c r="I6" s="1"/>
      <c r="J6" s="1"/>
    </row>
    <row r="7" spans="2:11" ht="16.5">
      <c r="B7" s="225" t="s">
        <v>11</v>
      </c>
      <c r="C7" s="225"/>
      <c r="D7" s="225"/>
      <c r="E7" s="225"/>
      <c r="F7" s="14"/>
      <c r="G7" s="225" t="s">
        <v>194</v>
      </c>
      <c r="H7" s="225"/>
      <c r="I7" s="225"/>
      <c r="J7" s="225"/>
    </row>
    <row r="8" spans="2:11">
      <c r="B8" s="232" t="s">
        <v>101</v>
      </c>
      <c r="C8" s="232" t="s">
        <v>0</v>
      </c>
      <c r="D8" s="232" t="s">
        <v>3</v>
      </c>
      <c r="E8" s="63" t="s">
        <v>1</v>
      </c>
      <c r="F8" s="14"/>
      <c r="G8" s="232" t="s">
        <v>101</v>
      </c>
      <c r="H8" s="232" t="s">
        <v>0</v>
      </c>
      <c r="I8" s="232" t="s">
        <v>3</v>
      </c>
      <c r="J8" s="63" t="s">
        <v>1</v>
      </c>
    </row>
    <row r="9" spans="2:11" ht="15.75" thickBot="1">
      <c r="B9" s="233"/>
      <c r="C9" s="233"/>
      <c r="D9" s="233"/>
      <c r="E9" s="64" t="s">
        <v>2</v>
      </c>
      <c r="F9" s="14"/>
      <c r="G9" s="233"/>
      <c r="H9" s="233"/>
      <c r="I9" s="233"/>
      <c r="J9" s="64" t="s">
        <v>2</v>
      </c>
    </row>
    <row r="10" spans="2:11" ht="15.75" thickTop="1">
      <c r="B10" s="2"/>
      <c r="C10" s="1"/>
      <c r="D10" s="3"/>
      <c r="E10" s="3"/>
      <c r="F10" s="14"/>
      <c r="G10" s="1"/>
      <c r="H10" s="1"/>
      <c r="I10" s="1"/>
      <c r="J10" s="1"/>
    </row>
    <row r="11" spans="2:11">
      <c r="B11" s="87">
        <v>833</v>
      </c>
      <c r="C11" s="88" t="s">
        <v>9</v>
      </c>
      <c r="D11" s="89"/>
      <c r="E11" s="83">
        <f>D12+D17+D20</f>
        <v>151715.91</v>
      </c>
      <c r="F11" s="14"/>
      <c r="G11" s="87">
        <v>856</v>
      </c>
      <c r="H11" s="88" t="s">
        <v>15</v>
      </c>
      <c r="I11" s="90"/>
      <c r="J11" s="91">
        <f>+I13</f>
        <v>128754.52</v>
      </c>
    </row>
    <row r="12" spans="2:11">
      <c r="B12" s="37">
        <v>83301</v>
      </c>
      <c r="C12" s="48" t="s">
        <v>122</v>
      </c>
      <c r="D12" s="97">
        <v>135946.54999999999</v>
      </c>
      <c r="E12" s="40"/>
      <c r="F12" s="13"/>
      <c r="G12" s="37">
        <v>85605</v>
      </c>
      <c r="H12" s="48" t="s">
        <v>102</v>
      </c>
      <c r="I12" s="97">
        <v>128754.52</v>
      </c>
      <c r="J12" s="40"/>
    </row>
    <row r="13" spans="2:11">
      <c r="B13" s="37">
        <v>83301001</v>
      </c>
      <c r="C13" s="48" t="s">
        <v>13</v>
      </c>
      <c r="D13" s="49">
        <v>100619.36</v>
      </c>
      <c r="E13" s="40"/>
      <c r="F13" s="13"/>
      <c r="G13" s="2">
        <v>85605896</v>
      </c>
      <c r="H13" s="1" t="s">
        <v>17</v>
      </c>
      <c r="I13" s="98">
        <v>128754.52</v>
      </c>
      <c r="J13" s="40"/>
    </row>
    <row r="14" spans="2:11" s="129" customFormat="1">
      <c r="B14" s="2">
        <v>83301005</v>
      </c>
      <c r="C14" s="1" t="s">
        <v>123</v>
      </c>
      <c r="D14" s="10">
        <v>35327.19</v>
      </c>
      <c r="E14" s="40"/>
      <c r="F14" s="13"/>
      <c r="G14" s="2"/>
      <c r="H14" s="1"/>
      <c r="I14" s="111"/>
      <c r="J14" s="40"/>
    </row>
    <row r="15" spans="2:11">
      <c r="B15" s="37">
        <v>83303</v>
      </c>
      <c r="C15" s="48" t="s">
        <v>12</v>
      </c>
      <c r="D15" s="97">
        <v>0</v>
      </c>
      <c r="E15" s="58"/>
      <c r="F15" s="14"/>
      <c r="G15" s="87">
        <v>858</v>
      </c>
      <c r="H15" s="88" t="s">
        <v>129</v>
      </c>
      <c r="I15" s="90"/>
      <c r="J15" s="91">
        <f>SUM(I17:I20)</f>
        <v>349720.74</v>
      </c>
    </row>
    <row r="16" spans="2:11" s="129" customFormat="1">
      <c r="B16" s="37">
        <v>83303001</v>
      </c>
      <c r="C16" s="48" t="s">
        <v>13</v>
      </c>
      <c r="D16" s="49">
        <v>0</v>
      </c>
      <c r="E16" s="58"/>
      <c r="F16" s="14"/>
      <c r="G16" s="87"/>
      <c r="H16" s="88"/>
      <c r="I16" s="90"/>
      <c r="J16" s="91"/>
    </row>
    <row r="17" spans="2:13">
      <c r="B17" s="37">
        <v>83307</v>
      </c>
      <c r="C17" s="48" t="s">
        <v>103</v>
      </c>
      <c r="D17" s="49">
        <v>8002.23</v>
      </c>
      <c r="E17" s="24"/>
      <c r="F17" s="14"/>
      <c r="G17" s="2">
        <v>85801</v>
      </c>
      <c r="H17" s="1" t="s">
        <v>130</v>
      </c>
      <c r="I17" s="3">
        <v>201783</v>
      </c>
      <c r="J17" s="3"/>
      <c r="M17" s="110"/>
    </row>
    <row r="18" spans="2:13">
      <c r="B18" s="2">
        <v>83307001</v>
      </c>
      <c r="C18" s="1" t="s">
        <v>166</v>
      </c>
      <c r="D18" s="10">
        <v>8002.23</v>
      </c>
      <c r="E18" s="24"/>
      <c r="F18" s="14"/>
      <c r="G18" s="2">
        <v>85803</v>
      </c>
      <c r="H18" s="1" t="s">
        <v>153</v>
      </c>
      <c r="I18" s="3">
        <v>20346</v>
      </c>
      <c r="J18" s="3"/>
    </row>
    <row r="19" spans="2:13">
      <c r="B19" s="2">
        <v>83307002</v>
      </c>
      <c r="C19" s="1" t="s">
        <v>14</v>
      </c>
      <c r="D19" s="3">
        <v>0</v>
      </c>
      <c r="E19" s="40"/>
      <c r="F19" s="14"/>
      <c r="G19" s="2">
        <v>85805</v>
      </c>
      <c r="H19" s="1" t="s">
        <v>155</v>
      </c>
      <c r="I19" s="3">
        <v>92488</v>
      </c>
      <c r="J19" s="3"/>
    </row>
    <row r="20" spans="2:13">
      <c r="B20" s="37">
        <v>83309</v>
      </c>
      <c r="C20" s="48" t="s">
        <v>104</v>
      </c>
      <c r="D20" s="97">
        <v>7767.13</v>
      </c>
      <c r="E20" s="24"/>
      <c r="F20" s="14"/>
      <c r="G20" s="2">
        <v>85807</v>
      </c>
      <c r="H20" s="1" t="s">
        <v>131</v>
      </c>
      <c r="I20" s="3">
        <v>35103.74</v>
      </c>
      <c r="J20" s="3"/>
    </row>
    <row r="21" spans="2:13">
      <c r="B21" s="2">
        <v>83309001</v>
      </c>
      <c r="C21" s="1" t="s">
        <v>166</v>
      </c>
      <c r="D21" s="10">
        <v>7767.13</v>
      </c>
      <c r="E21" s="24"/>
      <c r="F21" s="14"/>
    </row>
    <row r="22" spans="2:13">
      <c r="B22" s="2">
        <v>83309002</v>
      </c>
      <c r="C22" s="1" t="s">
        <v>14</v>
      </c>
      <c r="D22" s="10">
        <v>0</v>
      </c>
      <c r="E22" s="40"/>
      <c r="F22" s="14"/>
      <c r="G22" s="2"/>
      <c r="H22" s="1"/>
      <c r="I22" s="3"/>
      <c r="J22" s="3"/>
    </row>
    <row r="23" spans="2:13" s="129" customFormat="1">
      <c r="B23" s="2">
        <v>83313001</v>
      </c>
      <c r="C23" s="1" t="s">
        <v>242</v>
      </c>
      <c r="D23" s="10">
        <v>0</v>
      </c>
      <c r="E23" s="40"/>
      <c r="F23" s="14"/>
      <c r="G23" s="2"/>
      <c r="H23" s="1"/>
      <c r="I23" s="3"/>
      <c r="J23" s="3"/>
    </row>
    <row r="24" spans="2:13">
      <c r="B24" s="37">
        <v>83317</v>
      </c>
      <c r="C24" s="48" t="s">
        <v>124</v>
      </c>
      <c r="D24" s="97">
        <v>0</v>
      </c>
      <c r="E24" s="24"/>
      <c r="F24" s="14"/>
      <c r="G24" s="87">
        <v>859</v>
      </c>
      <c r="H24" s="88" t="s">
        <v>132</v>
      </c>
      <c r="I24" s="90"/>
      <c r="J24" s="91">
        <f>SUM(I25:I27)</f>
        <v>344.74</v>
      </c>
    </row>
    <row r="25" spans="2:13">
      <c r="B25" s="2">
        <v>83317099</v>
      </c>
      <c r="C25" s="1" t="s">
        <v>125</v>
      </c>
      <c r="D25" s="4">
        <v>0</v>
      </c>
      <c r="E25" s="24"/>
      <c r="F25" s="14"/>
      <c r="G25" s="2">
        <v>85909</v>
      </c>
      <c r="H25" s="1" t="s">
        <v>172</v>
      </c>
      <c r="I25" s="3">
        <v>0</v>
      </c>
      <c r="J25" s="3"/>
    </row>
    <row r="26" spans="2:13" s="129" customFormat="1">
      <c r="B26" s="2"/>
      <c r="C26" s="1"/>
      <c r="D26" s="10"/>
      <c r="E26" s="24"/>
      <c r="F26" s="14"/>
      <c r="G26" s="2">
        <v>85901</v>
      </c>
      <c r="H26" s="1" t="s">
        <v>246</v>
      </c>
      <c r="I26" s="3">
        <v>344.76</v>
      </c>
      <c r="J26" s="3"/>
    </row>
    <row r="27" spans="2:13">
      <c r="E27" s="24"/>
      <c r="F27" s="14"/>
      <c r="G27" s="2">
        <v>85955</v>
      </c>
      <c r="H27" s="1" t="s">
        <v>133</v>
      </c>
      <c r="I27" s="3">
        <v>-0.02</v>
      </c>
      <c r="J27" s="3"/>
    </row>
    <row r="28" spans="2:13">
      <c r="B28" s="87">
        <v>834</v>
      </c>
      <c r="C28" s="88" t="s">
        <v>75</v>
      </c>
      <c r="D28" s="89"/>
      <c r="E28" s="91">
        <v>144350.16</v>
      </c>
      <c r="F28" s="14"/>
      <c r="G28" s="2"/>
      <c r="H28" s="1"/>
      <c r="I28" s="3"/>
      <c r="J28" s="3"/>
      <c r="L28" s="110"/>
    </row>
    <row r="29" spans="2:13">
      <c r="B29" s="2">
        <v>83401</v>
      </c>
      <c r="C29" s="1" t="s">
        <v>45</v>
      </c>
      <c r="D29" s="49">
        <v>3301.23</v>
      </c>
      <c r="E29" s="24"/>
      <c r="F29" s="14"/>
      <c r="G29" s="2"/>
      <c r="H29" s="1"/>
      <c r="I29" s="3"/>
      <c r="J29" s="3"/>
    </row>
    <row r="30" spans="2:13">
      <c r="B30" s="2">
        <v>83403</v>
      </c>
      <c r="C30" s="1" t="s">
        <v>98</v>
      </c>
      <c r="D30" s="49">
        <v>0</v>
      </c>
      <c r="E30" s="24"/>
      <c r="F30" s="14"/>
      <c r="G30" s="2"/>
      <c r="H30" s="1"/>
      <c r="I30" s="3"/>
      <c r="J30" s="3"/>
      <c r="L30" s="110"/>
    </row>
    <row r="31" spans="2:13">
      <c r="B31" s="2">
        <v>83405</v>
      </c>
      <c r="C31" s="1" t="s">
        <v>41</v>
      </c>
      <c r="D31" s="49">
        <v>5620.08</v>
      </c>
      <c r="E31" s="3"/>
      <c r="F31" s="14"/>
      <c r="G31" s="2"/>
      <c r="H31" s="1"/>
      <c r="I31" s="3"/>
      <c r="J31" s="3"/>
    </row>
    <row r="32" spans="2:13">
      <c r="B32" s="2">
        <v>83407</v>
      </c>
      <c r="C32" s="1" t="s">
        <v>83</v>
      </c>
      <c r="D32" s="49">
        <v>0</v>
      </c>
      <c r="E32" s="3"/>
      <c r="F32" s="14"/>
      <c r="G32" s="2"/>
      <c r="H32" s="1"/>
      <c r="I32" s="3"/>
      <c r="J32" s="3"/>
    </row>
    <row r="33" spans="2:10">
      <c r="B33" s="2">
        <v>83409</v>
      </c>
      <c r="C33" s="1" t="s">
        <v>46</v>
      </c>
      <c r="D33" s="49">
        <v>6560.26</v>
      </c>
      <c r="E33" s="3"/>
      <c r="F33" s="14"/>
      <c r="G33" s="2"/>
      <c r="H33" s="1"/>
      <c r="I33" s="3"/>
      <c r="J33" s="3"/>
    </row>
    <row r="34" spans="2:10">
      <c r="B34" s="2">
        <v>83411</v>
      </c>
      <c r="C34" s="1" t="s">
        <v>159</v>
      </c>
      <c r="D34" s="49">
        <v>171.23</v>
      </c>
      <c r="E34" s="3"/>
      <c r="F34" s="14"/>
      <c r="G34" s="2"/>
      <c r="H34" s="1"/>
      <c r="I34" s="3"/>
      <c r="J34" s="3"/>
    </row>
    <row r="35" spans="2:10">
      <c r="B35" s="2">
        <v>83413</v>
      </c>
      <c r="C35" s="1" t="s">
        <v>40</v>
      </c>
      <c r="D35" s="49">
        <v>11438.05</v>
      </c>
      <c r="E35" s="3"/>
      <c r="F35" s="14"/>
      <c r="G35" s="2"/>
      <c r="H35" s="1"/>
      <c r="I35" s="3"/>
      <c r="J35" s="3"/>
    </row>
    <row r="36" spans="2:10">
      <c r="B36" s="2">
        <v>83415</v>
      </c>
      <c r="C36" s="1" t="s">
        <v>47</v>
      </c>
      <c r="D36" s="111">
        <v>1545.54</v>
      </c>
      <c r="E36" s="3"/>
      <c r="F36" s="14"/>
      <c r="G36" s="2"/>
      <c r="H36" s="1"/>
      <c r="I36" s="3"/>
      <c r="J36" s="3"/>
    </row>
    <row r="37" spans="2:10">
      <c r="B37" s="2">
        <v>83417</v>
      </c>
      <c r="C37" s="1" t="s">
        <v>84</v>
      </c>
      <c r="D37" s="111">
        <v>5278.95</v>
      </c>
      <c r="E37" s="3"/>
      <c r="F37" s="14"/>
      <c r="G37" s="2"/>
      <c r="H37" s="1"/>
      <c r="I37" s="3"/>
      <c r="J37" s="3"/>
    </row>
    <row r="38" spans="2:10">
      <c r="B38" s="2">
        <v>83419</v>
      </c>
      <c r="C38" s="1" t="s">
        <v>48</v>
      </c>
      <c r="D38" s="111">
        <v>1029.97</v>
      </c>
      <c r="E38" s="3"/>
      <c r="F38" s="14"/>
      <c r="G38" s="2"/>
      <c r="H38" s="1"/>
      <c r="I38" s="3"/>
      <c r="J38" s="3"/>
    </row>
    <row r="39" spans="2:10">
      <c r="B39" s="2">
        <v>83421</v>
      </c>
      <c r="C39" s="1" t="s">
        <v>42</v>
      </c>
      <c r="D39" s="111">
        <v>26720</v>
      </c>
      <c r="E39" s="3"/>
      <c r="F39" s="14"/>
      <c r="G39" s="2"/>
      <c r="H39" s="1"/>
      <c r="I39" s="3"/>
      <c r="J39" s="3"/>
    </row>
    <row r="40" spans="2:10">
      <c r="B40" s="2">
        <v>83423</v>
      </c>
      <c r="C40" s="1" t="s">
        <v>49</v>
      </c>
      <c r="D40" s="111">
        <v>55575.61</v>
      </c>
      <c r="E40" s="3"/>
      <c r="F40" s="14"/>
      <c r="G40" s="2"/>
      <c r="H40" s="1"/>
      <c r="I40" s="3"/>
      <c r="J40" s="3"/>
    </row>
    <row r="41" spans="2:10">
      <c r="B41" s="2">
        <v>83425</v>
      </c>
      <c r="C41" s="1" t="s">
        <v>105</v>
      </c>
      <c r="D41" s="111">
        <v>14500</v>
      </c>
      <c r="E41" s="3"/>
      <c r="F41" s="14"/>
      <c r="G41" s="2"/>
      <c r="H41" s="1"/>
      <c r="I41" s="3"/>
      <c r="J41" s="3"/>
    </row>
    <row r="42" spans="2:10">
      <c r="B42" s="2">
        <v>83427</v>
      </c>
      <c r="C42" s="1" t="s">
        <v>72</v>
      </c>
      <c r="D42" s="111">
        <v>187.35</v>
      </c>
      <c r="E42" s="3"/>
      <c r="F42" s="14"/>
      <c r="G42" s="2"/>
      <c r="H42" s="1"/>
      <c r="I42" s="3"/>
      <c r="J42" s="3"/>
    </row>
    <row r="43" spans="2:10">
      <c r="B43" s="2">
        <v>83429</v>
      </c>
      <c r="C43" s="1" t="s">
        <v>110</v>
      </c>
      <c r="D43" s="98">
        <v>19553.169999999998</v>
      </c>
      <c r="E43" s="3"/>
      <c r="F43" s="14"/>
      <c r="G43" s="2"/>
      <c r="H43" s="3"/>
      <c r="I43" s="3"/>
      <c r="J43" s="3"/>
    </row>
    <row r="44" spans="2:10">
      <c r="B44" s="2"/>
      <c r="C44" s="1"/>
      <c r="D44" s="3"/>
      <c r="E44" s="3"/>
      <c r="F44" s="14"/>
      <c r="G44" s="2"/>
      <c r="H44" s="1"/>
      <c r="I44" s="3"/>
      <c r="J44" s="3"/>
    </row>
    <row r="45" spans="2:10">
      <c r="B45" s="87">
        <v>835</v>
      </c>
      <c r="C45" s="88" t="s">
        <v>50</v>
      </c>
      <c r="D45" s="89"/>
      <c r="E45" s="91">
        <f>D46+D47+D48+D49+D50</f>
        <v>475</v>
      </c>
      <c r="F45" s="14"/>
      <c r="G45" s="2"/>
      <c r="H45" s="1"/>
      <c r="I45" s="3"/>
      <c r="J45" s="3"/>
    </row>
    <row r="46" spans="2:10">
      <c r="B46" s="2">
        <v>83501</v>
      </c>
      <c r="C46" s="1" t="s">
        <v>99</v>
      </c>
      <c r="D46" s="3">
        <v>475</v>
      </c>
      <c r="E46" s="24"/>
      <c r="F46" s="14"/>
      <c r="G46" s="2"/>
      <c r="H46" s="1"/>
      <c r="I46" s="3"/>
      <c r="J46" s="3"/>
    </row>
    <row r="47" spans="2:10">
      <c r="B47" s="2">
        <v>83507</v>
      </c>
      <c r="C47" s="1" t="s">
        <v>100</v>
      </c>
      <c r="D47" s="10">
        <v>0</v>
      </c>
      <c r="E47" s="24"/>
      <c r="F47" s="14"/>
      <c r="G47" s="2"/>
      <c r="H47" s="1"/>
      <c r="I47" s="3"/>
      <c r="J47" s="3"/>
    </row>
    <row r="48" spans="2:10">
      <c r="B48" s="2">
        <v>835070</v>
      </c>
      <c r="C48" s="1" t="s">
        <v>160</v>
      </c>
      <c r="D48" s="10">
        <v>0</v>
      </c>
      <c r="E48" s="24"/>
      <c r="F48" s="14"/>
      <c r="G48" s="2"/>
      <c r="H48" s="1"/>
      <c r="I48" s="3"/>
      <c r="J48" s="3"/>
    </row>
    <row r="49" spans="2:10">
      <c r="B49" s="2">
        <v>835070</v>
      </c>
      <c r="C49" s="1" t="s">
        <v>161</v>
      </c>
      <c r="D49" s="10">
        <v>0</v>
      </c>
      <c r="E49" s="24"/>
      <c r="F49" s="14"/>
      <c r="G49" s="2"/>
      <c r="H49" s="1"/>
      <c r="I49" s="3"/>
      <c r="J49" s="3"/>
    </row>
    <row r="50" spans="2:10">
      <c r="B50" s="2">
        <v>83513</v>
      </c>
      <c r="C50" s="1" t="s">
        <v>109</v>
      </c>
      <c r="D50" s="4">
        <v>0</v>
      </c>
      <c r="E50" s="24"/>
      <c r="F50" s="14"/>
      <c r="G50" s="2"/>
      <c r="H50" s="1"/>
      <c r="I50" s="3"/>
      <c r="J50" s="3"/>
    </row>
    <row r="51" spans="2:10">
      <c r="B51" s="2"/>
      <c r="C51" s="1"/>
      <c r="D51" s="10"/>
      <c r="E51" s="24"/>
      <c r="F51" s="14"/>
      <c r="G51" s="2"/>
      <c r="H51" s="1"/>
      <c r="I51" s="3"/>
      <c r="J51" s="3"/>
    </row>
    <row r="52" spans="2:10">
      <c r="B52" s="87">
        <v>836</v>
      </c>
      <c r="C52" s="88" t="s">
        <v>28</v>
      </c>
      <c r="D52" s="89"/>
      <c r="E52" s="85">
        <f>SUM(D53:D54)</f>
        <v>0</v>
      </c>
      <c r="F52" s="14"/>
      <c r="G52" s="2"/>
      <c r="H52" s="1"/>
      <c r="I52" s="3"/>
      <c r="J52" s="3"/>
    </row>
    <row r="53" spans="2:10">
      <c r="B53" s="2">
        <v>83601</v>
      </c>
      <c r="C53" s="1" t="s">
        <v>78</v>
      </c>
      <c r="D53" s="10">
        <v>0</v>
      </c>
      <c r="E53" s="24"/>
      <c r="F53" s="14"/>
      <c r="G53" s="2"/>
      <c r="H53" s="1"/>
      <c r="I53" s="3"/>
      <c r="J53" s="3"/>
    </row>
    <row r="54" spans="2:10">
      <c r="B54" s="2">
        <v>83603</v>
      </c>
      <c r="C54" s="1" t="s">
        <v>143</v>
      </c>
      <c r="D54" s="4"/>
      <c r="E54" s="24"/>
      <c r="F54" s="14"/>
      <c r="G54" s="2"/>
      <c r="H54" s="1"/>
      <c r="I54" s="3"/>
      <c r="J54" s="3"/>
    </row>
    <row r="55" spans="2:10">
      <c r="B55" s="2"/>
      <c r="C55" s="1"/>
      <c r="D55" s="10"/>
      <c r="E55" s="24"/>
      <c r="F55" s="14"/>
      <c r="G55" s="2"/>
      <c r="H55" s="1"/>
      <c r="I55" s="3"/>
      <c r="J55" s="3"/>
    </row>
    <row r="56" spans="2:10">
      <c r="B56" s="87">
        <v>838</v>
      </c>
      <c r="C56" s="88" t="s">
        <v>79</v>
      </c>
      <c r="D56" s="89"/>
      <c r="E56" s="91">
        <f>SUM(D57:D59)</f>
        <v>0</v>
      </c>
      <c r="F56" s="14"/>
      <c r="G56" s="2"/>
      <c r="H56" s="1"/>
      <c r="I56" s="3"/>
      <c r="J56" s="3"/>
    </row>
    <row r="57" spans="2:10">
      <c r="B57" s="2">
        <v>83801</v>
      </c>
      <c r="C57" s="1" t="s">
        <v>79</v>
      </c>
      <c r="D57" s="10">
        <v>0</v>
      </c>
      <c r="E57" s="3"/>
      <c r="F57" s="14"/>
      <c r="G57" s="2"/>
      <c r="H57" s="1"/>
      <c r="I57" s="3"/>
      <c r="J57" s="3"/>
    </row>
    <row r="58" spans="2:10">
      <c r="B58" s="2">
        <v>83806</v>
      </c>
      <c r="C58" s="1" t="s">
        <v>169</v>
      </c>
      <c r="D58" s="10">
        <v>0</v>
      </c>
      <c r="E58" s="3"/>
      <c r="F58" s="14"/>
      <c r="G58" s="2"/>
      <c r="H58" s="1"/>
      <c r="I58" s="3"/>
      <c r="J58" s="3"/>
    </row>
    <row r="59" spans="2:10">
      <c r="B59" s="2">
        <v>83815</v>
      </c>
      <c r="C59" s="1" t="s">
        <v>126</v>
      </c>
      <c r="D59" s="4">
        <v>0</v>
      </c>
      <c r="E59" s="3"/>
      <c r="F59" s="14"/>
      <c r="G59" s="2"/>
      <c r="H59" s="1"/>
      <c r="I59" s="3"/>
      <c r="J59" s="3"/>
    </row>
    <row r="60" spans="2:10">
      <c r="B60" s="2"/>
      <c r="C60" s="1"/>
      <c r="D60" s="3"/>
      <c r="E60" s="3"/>
      <c r="F60" s="14"/>
      <c r="G60" s="2"/>
      <c r="H60" s="229" t="s">
        <v>80</v>
      </c>
      <c r="I60" s="231"/>
      <c r="J60" s="65">
        <f>SUM(J11:J59)</f>
        <v>478820</v>
      </c>
    </row>
    <row r="61" spans="2:10">
      <c r="B61" s="87">
        <v>839</v>
      </c>
      <c r="C61" s="88" t="s">
        <v>127</v>
      </c>
      <c r="D61" s="89"/>
      <c r="E61" s="91">
        <f>SUM(D62:D64)</f>
        <v>182278.93000000002</v>
      </c>
      <c r="F61" s="14"/>
      <c r="G61" s="2"/>
    </row>
    <row r="62" spans="2:10">
      <c r="B62" s="2">
        <v>83955</v>
      </c>
      <c r="C62" s="1" t="s">
        <v>128</v>
      </c>
      <c r="D62" s="49">
        <v>0</v>
      </c>
      <c r="E62" s="119"/>
      <c r="F62" s="14"/>
      <c r="G62" s="2"/>
    </row>
    <row r="63" spans="2:10" s="129" customFormat="1">
      <c r="B63" s="2">
        <v>83905</v>
      </c>
      <c r="C63" s="1" t="s">
        <v>245</v>
      </c>
      <c r="D63" s="49">
        <v>344.76</v>
      </c>
      <c r="E63" s="119"/>
      <c r="F63" s="14"/>
      <c r="G63" s="2"/>
    </row>
    <row r="64" spans="2:10">
      <c r="B64" s="2"/>
      <c r="C64" s="1" t="s">
        <v>54</v>
      </c>
      <c r="D64" s="29">
        <v>181934.17</v>
      </c>
      <c r="E64" s="29"/>
      <c r="F64" s="14"/>
      <c r="G64" s="2"/>
      <c r="H64" s="1" t="s">
        <v>54</v>
      </c>
      <c r="I64" s="43"/>
      <c r="J64" s="43"/>
    </row>
    <row r="65" spans="2:10">
      <c r="B65" s="2"/>
      <c r="C65" s="228" t="s">
        <v>73</v>
      </c>
      <c r="D65" s="228"/>
      <c r="E65" s="65">
        <f>SUM(E11:E64)</f>
        <v>478820</v>
      </c>
      <c r="F65" s="3"/>
      <c r="G65" s="1"/>
      <c r="H65" s="228" t="s">
        <v>74</v>
      </c>
      <c r="I65" s="228"/>
      <c r="J65" s="65">
        <f>SUM(J60:J64)</f>
        <v>478820</v>
      </c>
    </row>
    <row r="66" spans="2:10">
      <c r="H66" s="12"/>
      <c r="I66" s="3"/>
      <c r="J66" s="3"/>
    </row>
    <row r="67" spans="2:10">
      <c r="B67" s="234"/>
      <c r="C67" s="234"/>
      <c r="D67" s="234"/>
      <c r="E67" s="234"/>
      <c r="F67" s="234"/>
      <c r="G67" s="234"/>
      <c r="H67" s="234"/>
    </row>
    <row r="68" spans="2:10">
      <c r="B68" s="113"/>
      <c r="C68" s="113"/>
      <c r="D68" s="113"/>
      <c r="E68" s="113"/>
      <c r="F68" s="113"/>
      <c r="G68" s="113"/>
      <c r="H68" s="113"/>
      <c r="I68" s="109"/>
      <c r="J68" s="108"/>
    </row>
    <row r="70" spans="2:10">
      <c r="C70" t="s">
        <v>90</v>
      </c>
    </row>
    <row r="72" spans="2:10">
      <c r="E72" s="108"/>
    </row>
    <row r="74" spans="2:10">
      <c r="E74" s="61"/>
    </row>
    <row r="75" spans="2:10">
      <c r="E75" s="61"/>
    </row>
  </sheetData>
  <mergeCells count="15">
    <mergeCell ref="B2:J2"/>
    <mergeCell ref="B7:E7"/>
    <mergeCell ref="G7:J7"/>
    <mergeCell ref="C4:I4"/>
    <mergeCell ref="I8:I9"/>
    <mergeCell ref="H8:H9"/>
    <mergeCell ref="G8:G9"/>
    <mergeCell ref="D8:D9"/>
    <mergeCell ref="C8:C9"/>
    <mergeCell ref="B8:B9"/>
    <mergeCell ref="C65:D65"/>
    <mergeCell ref="B67:H67"/>
    <mergeCell ref="B3:J3"/>
    <mergeCell ref="H60:I60"/>
    <mergeCell ref="H65:I65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workbookViewId="0">
      <selection activeCell="D40" sqref="D40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29" customFormat="1">
      <c r="A1" s="6"/>
    </row>
    <row r="2" spans="1:4" s="129" customFormat="1">
      <c r="A2" s="6"/>
    </row>
    <row r="3" spans="1:4" s="129" customFormat="1">
      <c r="A3" s="235" t="s">
        <v>202</v>
      </c>
      <c r="B3" s="235"/>
      <c r="C3" s="235"/>
      <c r="D3" s="235"/>
    </row>
    <row r="4" spans="1:4" s="129" customFormat="1">
      <c r="A4" s="235" t="s">
        <v>230</v>
      </c>
      <c r="B4" s="235"/>
      <c r="C4" s="235"/>
      <c r="D4" s="235"/>
    </row>
    <row r="5" spans="1:4" s="129" customFormat="1">
      <c r="A5" s="235" t="s">
        <v>228</v>
      </c>
      <c r="B5" s="235"/>
      <c r="C5" s="235"/>
      <c r="D5" s="235"/>
    </row>
    <row r="6" spans="1:4" s="129" customFormat="1">
      <c r="A6" s="235" t="s">
        <v>253</v>
      </c>
      <c r="B6" s="235"/>
      <c r="C6" s="235"/>
      <c r="D6" s="235"/>
    </row>
    <row r="7" spans="1:4" s="129" customFormat="1">
      <c r="A7" s="202"/>
      <c r="B7" s="195"/>
      <c r="C7" s="195"/>
      <c r="D7" s="195"/>
    </row>
    <row r="8" spans="1:4" s="129" customFormat="1">
      <c r="A8" s="202"/>
      <c r="B8" s="195"/>
      <c r="C8" s="195"/>
      <c r="D8" s="195"/>
    </row>
    <row r="9" spans="1:4">
      <c r="A9" s="202"/>
      <c r="B9" s="195"/>
      <c r="C9" s="195"/>
      <c r="D9" s="195"/>
    </row>
    <row r="10" spans="1:4">
      <c r="A10" s="203" t="s">
        <v>101</v>
      </c>
      <c r="B10" s="203" t="s">
        <v>223</v>
      </c>
      <c r="C10" s="236" t="s">
        <v>224</v>
      </c>
      <c r="D10" s="236"/>
    </row>
    <row r="11" spans="1:4" s="129" customFormat="1">
      <c r="A11" s="203"/>
      <c r="B11" s="203"/>
      <c r="C11" s="205"/>
      <c r="D11" s="211">
        <f>C12</f>
        <v>128754.52</v>
      </c>
    </row>
    <row r="12" spans="1:4" s="129" customFormat="1" ht="15.75">
      <c r="A12" s="203"/>
      <c r="B12" s="204" t="s">
        <v>225</v>
      </c>
      <c r="C12" s="216">
        <v>128754.52</v>
      </c>
      <c r="D12" s="205"/>
    </row>
    <row r="13" spans="1:4">
      <c r="A13" s="205">
        <v>856</v>
      </c>
      <c r="B13" s="206" t="s">
        <v>231</v>
      </c>
      <c r="C13" s="207"/>
      <c r="D13" s="207"/>
    </row>
    <row r="14" spans="1:4">
      <c r="A14" s="205">
        <v>85605</v>
      </c>
      <c r="B14" s="206" t="s">
        <v>207</v>
      </c>
      <c r="C14" s="207"/>
      <c r="D14" s="207"/>
    </row>
    <row r="15" spans="1:4">
      <c r="A15" s="208" t="s">
        <v>232</v>
      </c>
      <c r="B15" s="206" t="s">
        <v>208</v>
      </c>
      <c r="C15" s="207"/>
      <c r="D15" s="207"/>
    </row>
    <row r="16" spans="1:4">
      <c r="A16" s="205"/>
      <c r="B16" s="206"/>
      <c r="C16" s="207"/>
      <c r="D16" s="207"/>
    </row>
    <row r="17" spans="1:4" s="129" customFormat="1">
      <c r="A17" s="205"/>
      <c r="B17" s="209" t="s">
        <v>226</v>
      </c>
      <c r="C17" s="207"/>
      <c r="D17" s="217">
        <f>D19+D28+D34+D40</f>
        <v>349720.74</v>
      </c>
    </row>
    <row r="18" spans="1:4" s="129" customFormat="1">
      <c r="A18" s="205"/>
      <c r="B18" s="209"/>
      <c r="C18" s="207"/>
      <c r="D18" s="207"/>
    </row>
    <row r="19" spans="1:4">
      <c r="A19" s="205">
        <v>858</v>
      </c>
      <c r="B19" s="206" t="s">
        <v>233</v>
      </c>
      <c r="C19" s="207"/>
      <c r="D19" s="221">
        <f>C22+C23+C24+C25+C26</f>
        <v>201564</v>
      </c>
    </row>
    <row r="20" spans="1:4" s="129" customFormat="1">
      <c r="A20" s="205">
        <v>85801</v>
      </c>
      <c r="B20" s="206" t="s">
        <v>130</v>
      </c>
      <c r="C20" s="207"/>
      <c r="D20" s="207"/>
    </row>
    <row r="21" spans="1:4">
      <c r="A21" s="205">
        <v>85801005</v>
      </c>
      <c r="B21" s="206" t="s">
        <v>234</v>
      </c>
      <c r="C21" s="207"/>
      <c r="D21" s="207"/>
    </row>
    <row r="22" spans="1:4" s="129" customFormat="1">
      <c r="A22" s="208" t="s">
        <v>235</v>
      </c>
      <c r="B22" s="206" t="s">
        <v>209</v>
      </c>
      <c r="C22" s="207">
        <v>2610</v>
      </c>
      <c r="D22" s="207" t="s">
        <v>244</v>
      </c>
    </row>
    <row r="23" spans="1:4" s="129" customFormat="1">
      <c r="A23" s="208" t="s">
        <v>236</v>
      </c>
      <c r="B23" s="206" t="s">
        <v>210</v>
      </c>
      <c r="C23" s="207">
        <v>1149</v>
      </c>
      <c r="D23" s="207"/>
    </row>
    <row r="24" spans="1:4" s="129" customFormat="1">
      <c r="A24" s="208" t="s">
        <v>237</v>
      </c>
      <c r="B24" s="206" t="s">
        <v>211</v>
      </c>
      <c r="C24" s="207">
        <v>10830</v>
      </c>
      <c r="D24" s="207"/>
    </row>
    <row r="25" spans="1:4" s="129" customFormat="1">
      <c r="A25" s="208" t="s">
        <v>238</v>
      </c>
      <c r="B25" s="206" t="s">
        <v>212</v>
      </c>
      <c r="C25" s="207">
        <v>1080</v>
      </c>
      <c r="D25" s="207"/>
    </row>
    <row r="26" spans="1:4" s="129" customFormat="1">
      <c r="A26" s="208" t="s">
        <v>239</v>
      </c>
      <c r="B26" s="206" t="s">
        <v>229</v>
      </c>
      <c r="C26" s="207">
        <v>185895</v>
      </c>
      <c r="D26" s="207"/>
    </row>
    <row r="27" spans="1:4">
      <c r="A27" s="210"/>
      <c r="B27" s="206"/>
      <c r="C27" s="207"/>
      <c r="D27" s="207"/>
    </row>
    <row r="28" spans="1:4">
      <c r="A28" s="205">
        <v>85803</v>
      </c>
      <c r="B28" s="206" t="s">
        <v>153</v>
      </c>
      <c r="C28" s="207"/>
      <c r="D28" s="222">
        <f>C30+C31+C32</f>
        <v>20565</v>
      </c>
    </row>
    <row r="29" spans="1:4">
      <c r="A29" s="205">
        <v>85803099</v>
      </c>
      <c r="B29" s="206" t="s">
        <v>154</v>
      </c>
      <c r="C29" s="207"/>
      <c r="D29" s="207"/>
    </row>
    <row r="30" spans="1:4" s="129" customFormat="1">
      <c r="A30" s="205">
        <v>8580309901</v>
      </c>
      <c r="B30" s="206" t="s">
        <v>213</v>
      </c>
      <c r="C30" s="207">
        <v>17124</v>
      </c>
      <c r="D30" s="207"/>
    </row>
    <row r="31" spans="1:4" s="129" customFormat="1">
      <c r="A31" s="205">
        <v>8580309902</v>
      </c>
      <c r="B31" s="206" t="s">
        <v>214</v>
      </c>
      <c r="C31" s="207">
        <v>3441</v>
      </c>
      <c r="D31" s="207"/>
    </row>
    <row r="32" spans="1:4" s="129" customFormat="1">
      <c r="A32" s="205">
        <v>8580309903</v>
      </c>
      <c r="B32" s="206" t="s">
        <v>215</v>
      </c>
      <c r="C32" s="207">
        <v>0</v>
      </c>
      <c r="D32" s="207"/>
    </row>
    <row r="33" spans="1:4" s="129" customFormat="1">
      <c r="A33" s="205"/>
      <c r="B33" s="206"/>
      <c r="C33" s="207"/>
      <c r="D33" s="207"/>
    </row>
    <row r="34" spans="1:4">
      <c r="A34" s="205">
        <v>85805</v>
      </c>
      <c r="B34" s="206" t="s">
        <v>240</v>
      </c>
      <c r="C34" s="207"/>
      <c r="D34" s="222">
        <f>C36+C37+C38</f>
        <v>92488</v>
      </c>
    </row>
    <row r="35" spans="1:4">
      <c r="A35" s="205">
        <v>8580599</v>
      </c>
      <c r="B35" s="206" t="s">
        <v>156</v>
      </c>
      <c r="C35" s="207"/>
      <c r="D35" s="207"/>
    </row>
    <row r="36" spans="1:4">
      <c r="A36" s="205">
        <v>858059901</v>
      </c>
      <c r="B36" s="206" t="s">
        <v>216</v>
      </c>
      <c r="C36" s="207">
        <v>0</v>
      </c>
      <c r="D36" s="207"/>
    </row>
    <row r="37" spans="1:4">
      <c r="A37" s="205">
        <v>858059902</v>
      </c>
      <c r="B37" s="206" t="s">
        <v>217</v>
      </c>
      <c r="C37" s="207">
        <v>750</v>
      </c>
      <c r="D37" s="207"/>
    </row>
    <row r="38" spans="1:4">
      <c r="A38" s="205">
        <v>858059903</v>
      </c>
      <c r="B38" s="206" t="s">
        <v>218</v>
      </c>
      <c r="C38" s="207">
        <v>91738</v>
      </c>
      <c r="D38" s="207"/>
    </row>
    <row r="39" spans="1:4">
      <c r="A39" s="205"/>
      <c r="B39" s="206"/>
      <c r="C39" s="207"/>
      <c r="D39" s="207"/>
    </row>
    <row r="40" spans="1:4">
      <c r="A40" s="205">
        <v>85807</v>
      </c>
      <c r="B40" s="206" t="s">
        <v>157</v>
      </c>
      <c r="C40" s="207"/>
      <c r="D40" s="222">
        <f>C42+C43+C44+C45</f>
        <v>35103.740000000005</v>
      </c>
    </row>
    <row r="41" spans="1:4">
      <c r="A41" s="205">
        <v>85807099</v>
      </c>
      <c r="B41" s="206" t="s">
        <v>158</v>
      </c>
      <c r="C41" s="207"/>
      <c r="D41" s="207"/>
    </row>
    <row r="42" spans="1:4">
      <c r="A42" s="205">
        <v>8580709901</v>
      </c>
      <c r="B42" s="206" t="s">
        <v>221</v>
      </c>
      <c r="C42" s="207">
        <v>2950</v>
      </c>
      <c r="D42" s="207"/>
    </row>
    <row r="43" spans="1:4" s="129" customFormat="1">
      <c r="A43" s="205">
        <v>8580709902</v>
      </c>
      <c r="B43" s="206" t="s">
        <v>222</v>
      </c>
      <c r="C43" s="207">
        <v>21198.74</v>
      </c>
      <c r="D43" s="207"/>
    </row>
    <row r="44" spans="1:4">
      <c r="A44" s="205">
        <v>8580709903</v>
      </c>
      <c r="B44" s="206" t="s">
        <v>219</v>
      </c>
      <c r="C44" s="207">
        <v>5755</v>
      </c>
      <c r="D44" s="207"/>
    </row>
    <row r="45" spans="1:4">
      <c r="A45" s="205">
        <v>8580709904</v>
      </c>
      <c r="B45" s="206" t="s">
        <v>220</v>
      </c>
      <c r="C45" s="207">
        <v>5200</v>
      </c>
      <c r="D45" s="207"/>
    </row>
    <row r="46" spans="1:4" ht="23.25" customHeight="1">
      <c r="A46" s="205"/>
      <c r="B46" s="209" t="s">
        <v>227</v>
      </c>
      <c r="C46" s="237">
        <f>D17+D11</f>
        <v>478475.26</v>
      </c>
      <c r="D46" s="237"/>
    </row>
    <row r="47" spans="1:4">
      <c r="A47" s="202"/>
      <c r="B47" s="195"/>
      <c r="C47" s="195"/>
      <c r="D47" s="195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0"/>
  <sheetViews>
    <sheetView tabSelected="1" topLeftCell="A25" zoomScaleNormal="100" workbookViewId="0">
      <selection activeCell="A50" sqref="A50:XFD5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9" customFormat="1"/>
    <row r="4" spans="2:5" s="129" customFormat="1"/>
    <row r="5" spans="2:5" s="129" customFormat="1"/>
    <row r="6" spans="2:5" s="129" customFormat="1"/>
    <row r="7" spans="2:5" s="129" customFormat="1"/>
    <row r="8" spans="2:5">
      <c r="B8" s="238" t="s">
        <v>112</v>
      </c>
      <c r="C8" s="238"/>
      <c r="D8" s="238"/>
      <c r="E8" s="238"/>
    </row>
    <row r="9" spans="2:5">
      <c r="B9" s="239" t="s">
        <v>196</v>
      </c>
      <c r="C9" s="239"/>
      <c r="D9" s="239"/>
      <c r="E9" s="239"/>
    </row>
    <row r="10" spans="2:5">
      <c r="B10" s="235" t="s">
        <v>248</v>
      </c>
      <c r="C10" s="235"/>
      <c r="D10" s="235"/>
      <c r="E10" s="235"/>
    </row>
    <row r="11" spans="2:5">
      <c r="B11" s="235" t="s">
        <v>61</v>
      </c>
      <c r="C11" s="235"/>
      <c r="D11" s="235"/>
      <c r="E11" s="235"/>
    </row>
    <row r="12" spans="2:5">
      <c r="B12" s="51"/>
      <c r="C12" s="51"/>
      <c r="D12" s="51"/>
      <c r="E12" s="51"/>
    </row>
    <row r="14" spans="2:5">
      <c r="B14" s="75" t="s">
        <v>62</v>
      </c>
      <c r="C14" s="66" t="s">
        <v>33</v>
      </c>
      <c r="D14" s="99" t="s">
        <v>63</v>
      </c>
      <c r="E14" s="50"/>
    </row>
    <row r="15" spans="2:5">
      <c r="B15" s="15"/>
      <c r="C15" s="16"/>
      <c r="D15" s="16"/>
      <c r="E15" s="18"/>
    </row>
    <row r="16" spans="2:5" ht="17.25">
      <c r="B16" s="20" t="s">
        <v>64</v>
      </c>
      <c r="C16" s="53">
        <f>C18</f>
        <v>26539.21</v>
      </c>
      <c r="D16" s="53">
        <f>D18</f>
        <v>26539.21</v>
      </c>
      <c r="E16" s="18"/>
    </row>
    <row r="17" spans="2:9">
      <c r="B17" s="20"/>
      <c r="C17" s="16"/>
      <c r="D17" s="16"/>
      <c r="E17" s="18"/>
    </row>
    <row r="18" spans="2:9">
      <c r="B18" s="15" t="s">
        <v>65</v>
      </c>
      <c r="C18" s="47">
        <v>26539.21</v>
      </c>
      <c r="D18" s="47">
        <v>26539.21</v>
      </c>
      <c r="E18" s="18"/>
    </row>
    <row r="19" spans="2:9">
      <c r="B19" s="15"/>
      <c r="C19" s="47"/>
      <c r="D19" s="47"/>
      <c r="E19" s="18"/>
    </row>
    <row r="20" spans="2:9">
      <c r="B20" s="15"/>
      <c r="C20" s="47"/>
      <c r="D20" s="47"/>
      <c r="E20" s="18"/>
    </row>
    <row r="21" spans="2:9" ht="17.25">
      <c r="B21" s="20" t="s">
        <v>66</v>
      </c>
      <c r="C21" s="53">
        <f>C23-C25</f>
        <v>160364.83000000002</v>
      </c>
      <c r="D21" s="53">
        <f>D23-D25</f>
        <v>117659.78999999998</v>
      </c>
      <c r="E21" s="18"/>
      <c r="F21" s="122"/>
    </row>
    <row r="22" spans="2:9">
      <c r="B22" s="15"/>
      <c r="C22" s="47"/>
      <c r="D22" s="47"/>
      <c r="E22" s="18"/>
    </row>
    <row r="23" spans="2:9">
      <c r="B23" s="15" t="s">
        <v>67</v>
      </c>
      <c r="C23" s="47">
        <v>466876.71</v>
      </c>
      <c r="D23" s="47">
        <v>394450.8</v>
      </c>
      <c r="E23" s="18"/>
      <c r="G23" s="58"/>
      <c r="I23" s="61"/>
    </row>
    <row r="24" spans="2:9">
      <c r="B24" s="15" t="s">
        <v>68</v>
      </c>
      <c r="C24" s="47"/>
      <c r="D24" s="47"/>
      <c r="E24" s="18"/>
    </row>
    <row r="25" spans="2:9">
      <c r="B25" s="15" t="s">
        <v>69</v>
      </c>
      <c r="C25" s="47">
        <v>306511.88</v>
      </c>
      <c r="D25" s="47">
        <v>276791.01</v>
      </c>
      <c r="E25" s="18"/>
      <c r="G25" s="58"/>
      <c r="I25" s="61"/>
    </row>
    <row r="26" spans="2:9">
      <c r="B26" s="15"/>
      <c r="C26" s="47"/>
      <c r="D26" s="47"/>
      <c r="E26" s="18"/>
      <c r="I26" s="61"/>
    </row>
    <row r="27" spans="2:9">
      <c r="B27" s="15"/>
      <c r="C27" s="47"/>
      <c r="D27" s="47"/>
      <c r="E27" s="18"/>
    </row>
    <row r="28" spans="2:9" ht="17.25">
      <c r="B28" s="20" t="s">
        <v>66</v>
      </c>
      <c r="C28" s="53">
        <f>+C30-C32</f>
        <v>87.739999999999782</v>
      </c>
      <c r="D28" s="53">
        <f>D30-D32</f>
        <v>459.81999999999971</v>
      </c>
      <c r="E28" s="18"/>
    </row>
    <row r="29" spans="2:9">
      <c r="B29" s="15"/>
      <c r="C29" s="47"/>
      <c r="D29" s="47"/>
      <c r="E29" s="18"/>
    </row>
    <row r="30" spans="2:9">
      <c r="B30" s="15" t="s">
        <v>70</v>
      </c>
      <c r="C30" s="47">
        <v>7867.71</v>
      </c>
      <c r="D30" s="47">
        <v>7146.82</v>
      </c>
      <c r="E30" s="18"/>
    </row>
    <row r="31" spans="2:9">
      <c r="B31" s="15" t="s">
        <v>68</v>
      </c>
      <c r="C31" s="47"/>
      <c r="D31" s="47"/>
      <c r="E31" s="18"/>
    </row>
    <row r="32" spans="2:9">
      <c r="B32" s="15" t="s">
        <v>71</v>
      </c>
      <c r="C32" s="47">
        <v>7779.97</v>
      </c>
      <c r="D32" s="47">
        <v>6687</v>
      </c>
      <c r="E32" s="18"/>
    </row>
    <row r="33" spans="2:5">
      <c r="B33" s="38"/>
      <c r="C33" s="54"/>
      <c r="D33" s="54"/>
      <c r="E33" s="55"/>
    </row>
    <row r="34" spans="2:5">
      <c r="B34" s="15"/>
      <c r="C34" s="47"/>
      <c r="D34" s="47"/>
      <c r="E34" s="18"/>
    </row>
    <row r="35" spans="2:5">
      <c r="B35" s="15"/>
      <c r="C35" s="47"/>
      <c r="D35" s="47"/>
      <c r="E35" s="18"/>
    </row>
    <row r="36" spans="2:5">
      <c r="B36" s="75" t="s">
        <v>243</v>
      </c>
      <c r="C36" s="100">
        <f>+C16+C21+C28</f>
        <v>186991.78</v>
      </c>
      <c r="D36" s="100">
        <f>+D16+D21+D28</f>
        <v>144658.81999999998</v>
      </c>
      <c r="E36" s="56"/>
    </row>
    <row r="37" spans="2:5">
      <c r="B37" s="15"/>
      <c r="C37" s="16"/>
      <c r="D37" s="16"/>
      <c r="E37" s="18"/>
    </row>
    <row r="38" spans="2:5">
      <c r="B38" s="15"/>
      <c r="C38" s="16"/>
      <c r="D38" s="16"/>
      <c r="E38" s="18"/>
    </row>
    <row r="39" spans="2:5">
      <c r="B39" s="15"/>
      <c r="C39" s="16"/>
      <c r="D39" s="16"/>
      <c r="E39" s="18"/>
    </row>
    <row r="40" spans="2:5">
      <c r="B40" s="15"/>
      <c r="C40" s="16"/>
      <c r="D40" s="16"/>
      <c r="E40" s="18"/>
    </row>
  </sheetData>
  <mergeCells count="4">
    <mergeCell ref="B8:E8"/>
    <mergeCell ref="B9:E9"/>
    <mergeCell ref="B10:E10"/>
    <mergeCell ref="B11:E1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25" zoomScale="124" zoomScaleNormal="124" workbookViewId="0">
      <selection activeCell="H36" sqref="H36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40"/>
      <c r="C2" s="240"/>
      <c r="D2" s="240"/>
      <c r="E2" s="240"/>
      <c r="F2" s="240"/>
      <c r="G2" s="240"/>
      <c r="H2" s="240"/>
      <c r="I2" s="240"/>
      <c r="J2" s="240"/>
    </row>
    <row r="3" spans="2:10" s="129" customFormat="1">
      <c r="B3" s="214"/>
      <c r="C3" s="214"/>
      <c r="D3" s="214"/>
      <c r="E3" s="214"/>
      <c r="F3" s="214"/>
      <c r="G3" s="214"/>
      <c r="H3" s="214"/>
      <c r="I3" s="214"/>
      <c r="J3" s="214"/>
    </row>
    <row r="4" spans="2:10" s="129" customFormat="1">
      <c r="B4" s="214"/>
      <c r="C4" s="214"/>
      <c r="D4" s="214"/>
      <c r="E4" s="214"/>
      <c r="F4" s="214"/>
      <c r="G4" s="214"/>
      <c r="H4" s="214"/>
      <c r="I4" s="214"/>
      <c r="J4" s="214"/>
    </row>
    <row r="5" spans="2:10">
      <c r="B5" s="241" t="s">
        <v>113</v>
      </c>
      <c r="C5" s="241"/>
      <c r="D5" s="241"/>
      <c r="E5" s="241"/>
      <c r="F5" s="241"/>
      <c r="G5" s="241"/>
      <c r="H5" s="241"/>
      <c r="I5" s="93"/>
      <c r="J5" s="93"/>
    </row>
    <row r="6" spans="2:10">
      <c r="B6" s="243" t="s">
        <v>171</v>
      </c>
      <c r="C6" s="243"/>
      <c r="D6" s="243"/>
      <c r="E6" s="243"/>
      <c r="F6" s="243"/>
      <c r="G6" s="243"/>
      <c r="H6" s="243"/>
    </row>
    <row r="7" spans="2:10">
      <c r="B7" s="223" t="s">
        <v>249</v>
      </c>
      <c r="C7" s="223"/>
      <c r="D7" s="223"/>
      <c r="E7" s="223"/>
      <c r="F7" s="223"/>
      <c r="G7" s="223"/>
      <c r="H7" s="223"/>
    </row>
    <row r="8" spans="2:10">
      <c r="B8" s="223" t="s">
        <v>37</v>
      </c>
      <c r="C8" s="223"/>
      <c r="D8" s="223"/>
      <c r="E8" s="223"/>
      <c r="F8" s="223"/>
      <c r="G8" s="223"/>
      <c r="H8" s="223"/>
    </row>
    <row r="10" spans="2:10">
      <c r="B10" s="75" t="s">
        <v>31</v>
      </c>
      <c r="C10" s="66" t="s">
        <v>33</v>
      </c>
      <c r="D10" s="66" t="s">
        <v>63</v>
      </c>
      <c r="E10" s="15"/>
      <c r="F10" s="75" t="s">
        <v>32</v>
      </c>
      <c r="G10" s="66" t="s">
        <v>33</v>
      </c>
      <c r="H10" s="66" t="s">
        <v>63</v>
      </c>
    </row>
    <row r="11" spans="2:10">
      <c r="B11" s="15"/>
      <c r="C11" s="16"/>
      <c r="D11" s="16"/>
      <c r="E11" s="15"/>
      <c r="F11" s="15"/>
      <c r="G11" s="22"/>
      <c r="H11" s="22"/>
    </row>
    <row r="12" spans="2:10">
      <c r="B12" s="92" t="s">
        <v>34</v>
      </c>
      <c r="C12" s="83">
        <f>SUM(C14:C19)</f>
        <v>466876.71</v>
      </c>
      <c r="D12" s="83">
        <f>+D14+D15+D16+D17+D18</f>
        <v>394450.80000000005</v>
      </c>
      <c r="E12" s="15"/>
      <c r="F12" s="92" t="s">
        <v>34</v>
      </c>
      <c r="G12" s="83">
        <f>SUM(G14:G18)</f>
        <v>306511.88</v>
      </c>
      <c r="H12" s="83">
        <f>SUM(H13:H18)</f>
        <v>276791.01</v>
      </c>
    </row>
    <row r="13" spans="2:10">
      <c r="B13" s="44"/>
      <c r="C13" s="34"/>
      <c r="D13" s="34"/>
      <c r="E13" s="15"/>
      <c r="F13" s="15"/>
      <c r="G13" s="33"/>
      <c r="H13" s="33"/>
    </row>
    <row r="14" spans="2:10">
      <c r="B14" s="44" t="s">
        <v>134</v>
      </c>
      <c r="C14" s="34">
        <v>222129</v>
      </c>
      <c r="D14" s="34">
        <v>181707</v>
      </c>
      <c r="E14" s="15"/>
      <c r="F14" s="15" t="s">
        <v>35</v>
      </c>
      <c r="G14" s="33">
        <v>148372.73000000001</v>
      </c>
      <c r="H14" s="33">
        <v>135957.19</v>
      </c>
      <c r="I14" s="58"/>
      <c r="J14" s="58"/>
    </row>
    <row r="15" spans="2:10">
      <c r="B15" s="44" t="s">
        <v>135</v>
      </c>
      <c r="C15" s="34">
        <v>127591.74</v>
      </c>
      <c r="D15" s="34">
        <v>108114.44</v>
      </c>
      <c r="E15" s="15"/>
      <c r="F15" s="15" t="s">
        <v>57</v>
      </c>
      <c r="G15" s="33">
        <v>129850.45</v>
      </c>
      <c r="H15" s="33">
        <v>112545.12</v>
      </c>
      <c r="I15" s="58"/>
      <c r="J15" s="58"/>
    </row>
    <row r="16" spans="2:10">
      <c r="B16" s="44" t="s">
        <v>165</v>
      </c>
      <c r="C16" s="34">
        <v>344.76</v>
      </c>
      <c r="D16" s="34">
        <v>344.76</v>
      </c>
      <c r="E16" s="15"/>
      <c r="F16" s="15" t="s">
        <v>82</v>
      </c>
      <c r="G16" s="33">
        <v>0</v>
      </c>
      <c r="H16" s="33">
        <v>0</v>
      </c>
      <c r="I16" s="58"/>
      <c r="J16" s="58"/>
    </row>
    <row r="17" spans="2:10">
      <c r="B17" s="44" t="s">
        <v>136</v>
      </c>
      <c r="C17" s="34">
        <v>116315.63</v>
      </c>
      <c r="D17" s="34">
        <v>103789.02</v>
      </c>
      <c r="E17" s="15"/>
      <c r="F17" s="15" t="s">
        <v>51</v>
      </c>
      <c r="G17" s="33">
        <v>3107</v>
      </c>
      <c r="H17" s="33">
        <v>3107</v>
      </c>
      <c r="I17" s="58"/>
      <c r="J17" s="58"/>
    </row>
    <row r="18" spans="2:10">
      <c r="B18" s="44" t="s">
        <v>137</v>
      </c>
      <c r="C18" s="33">
        <v>495.58</v>
      </c>
      <c r="D18" s="33">
        <v>495.58</v>
      </c>
      <c r="E18" s="15"/>
      <c r="F18" s="15" t="s">
        <v>58</v>
      </c>
      <c r="G18" s="35">
        <v>25181.7</v>
      </c>
      <c r="H18" s="35">
        <v>25181.7</v>
      </c>
    </row>
    <row r="19" spans="2:10">
      <c r="B19" s="15"/>
      <c r="C19" s="33"/>
      <c r="D19" s="33"/>
      <c r="E19" s="15"/>
      <c r="G19" s="33"/>
      <c r="H19" s="33"/>
    </row>
    <row r="20" spans="2:10">
      <c r="B20" s="15"/>
      <c r="C20" s="33"/>
      <c r="D20" s="33"/>
      <c r="E20" s="15"/>
      <c r="F20" s="15"/>
      <c r="G20" s="33"/>
      <c r="H20" s="33"/>
    </row>
    <row r="21" spans="2:10">
      <c r="B21" s="92" t="s">
        <v>36</v>
      </c>
      <c r="C21" s="83">
        <f>+C24++C25+C26+C27</f>
        <v>7867.71</v>
      </c>
      <c r="D21" s="83">
        <f>SUM(D23:D27)</f>
        <v>7146.8200000000006</v>
      </c>
      <c r="E21" s="20"/>
      <c r="F21" s="92" t="s">
        <v>36</v>
      </c>
      <c r="G21" s="83">
        <f>SUM(G22:G26)</f>
        <v>7779.9699999999993</v>
      </c>
      <c r="H21" s="83">
        <f>+H23+H24+H25</f>
        <v>6687</v>
      </c>
    </row>
    <row r="22" spans="2:10">
      <c r="B22" s="15"/>
      <c r="C22" s="33"/>
      <c r="D22" s="33"/>
      <c r="E22" s="15"/>
      <c r="F22" s="15"/>
      <c r="G22" s="33"/>
      <c r="H22" s="33"/>
    </row>
    <row r="23" spans="2:10">
      <c r="B23" s="15" t="s">
        <v>16</v>
      </c>
      <c r="C23" s="34">
        <v>0</v>
      </c>
      <c r="D23" s="34">
        <v>0</v>
      </c>
      <c r="E23" s="15"/>
      <c r="F23" s="15" t="s">
        <v>140</v>
      </c>
      <c r="G23" s="34">
        <v>102.48</v>
      </c>
      <c r="H23" s="34">
        <v>102.48</v>
      </c>
    </row>
    <row r="24" spans="2:10">
      <c r="B24" s="15" t="s">
        <v>52</v>
      </c>
      <c r="C24" s="34">
        <v>144.75</v>
      </c>
      <c r="D24" s="34">
        <v>104.25</v>
      </c>
      <c r="E24" s="15"/>
      <c r="F24" s="15" t="s">
        <v>119</v>
      </c>
      <c r="G24" s="34">
        <v>6766.34</v>
      </c>
      <c r="H24" s="34">
        <v>5765.02</v>
      </c>
    </row>
    <row r="25" spans="2:10">
      <c r="B25" s="15" t="s">
        <v>138</v>
      </c>
      <c r="C25" s="33">
        <v>6811.54</v>
      </c>
      <c r="D25" s="33">
        <v>6276.22</v>
      </c>
      <c r="E25" s="15"/>
      <c r="F25" s="15" t="s">
        <v>139</v>
      </c>
      <c r="G25" s="34">
        <v>911.15</v>
      </c>
      <c r="H25" s="34">
        <v>819.5</v>
      </c>
    </row>
    <row r="26" spans="2:10">
      <c r="B26" s="15" t="s">
        <v>139</v>
      </c>
      <c r="C26" s="33">
        <v>911.42</v>
      </c>
      <c r="D26" s="33">
        <v>766.35</v>
      </c>
      <c r="E26" s="15"/>
      <c r="F26" s="15" t="s">
        <v>173</v>
      </c>
      <c r="G26" s="33"/>
      <c r="H26" s="33">
        <v>0</v>
      </c>
    </row>
    <row r="27" spans="2:10">
      <c r="B27" s="15" t="s">
        <v>173</v>
      </c>
      <c r="C27" s="33">
        <v>0</v>
      </c>
      <c r="D27" s="33">
        <v>0</v>
      </c>
      <c r="E27" s="15"/>
      <c r="F27" s="15"/>
      <c r="G27" s="33"/>
      <c r="H27" s="33"/>
    </row>
    <row r="28" spans="2:10">
      <c r="B28" s="26" t="s">
        <v>59</v>
      </c>
      <c r="C28" s="114"/>
      <c r="D28" s="114">
        <v>0</v>
      </c>
      <c r="E28" s="26"/>
      <c r="F28" s="26" t="s">
        <v>85</v>
      </c>
      <c r="G28" s="114"/>
      <c r="H28" s="52"/>
    </row>
    <row r="29" spans="2:10">
      <c r="B29" s="26" t="s">
        <v>60</v>
      </c>
      <c r="C29" s="52"/>
      <c r="D29" s="52"/>
      <c r="E29" s="26"/>
      <c r="F29" s="26" t="s">
        <v>60</v>
      </c>
      <c r="G29" s="115">
        <v>160452.57</v>
      </c>
      <c r="H29" s="115">
        <v>118119.61</v>
      </c>
    </row>
    <row r="30" spans="2:10">
      <c r="B30" s="15"/>
      <c r="C30" s="16"/>
      <c r="D30" s="16"/>
      <c r="E30" s="15"/>
      <c r="F30" s="15"/>
      <c r="G30" s="22"/>
      <c r="H30" s="22"/>
    </row>
    <row r="31" spans="2:10">
      <c r="B31" s="75" t="s">
        <v>38</v>
      </c>
      <c r="C31" s="191">
        <f>C12+C28+C21</f>
        <v>474744.42000000004</v>
      </c>
      <c r="D31" s="76">
        <f>+D12+D21+D28</f>
        <v>401597.62000000005</v>
      </c>
      <c r="E31" s="15"/>
      <c r="F31" s="75" t="s">
        <v>39</v>
      </c>
      <c r="G31" s="76">
        <f>+G12+G21+G29</f>
        <v>474744.42</v>
      </c>
      <c r="H31" s="191">
        <f>+H29+H21+H12+H26</f>
        <v>401597.62</v>
      </c>
    </row>
    <row r="32" spans="2:10">
      <c r="B32" s="15"/>
      <c r="C32" s="15"/>
      <c r="D32" s="15"/>
      <c r="E32" s="15"/>
      <c r="F32" s="15"/>
      <c r="G32" s="15"/>
      <c r="H32" s="15"/>
    </row>
    <row r="33" spans="2:8">
      <c r="B33" s="15"/>
      <c r="C33" s="15"/>
      <c r="D33" s="15"/>
      <c r="E33" s="15"/>
      <c r="F33" s="15"/>
      <c r="G33" s="15"/>
      <c r="H33" s="107"/>
    </row>
    <row r="34" spans="2:8">
      <c r="B34" s="15"/>
      <c r="C34" s="47"/>
      <c r="D34" s="47"/>
      <c r="E34" s="15"/>
      <c r="F34" s="15"/>
      <c r="G34" s="107"/>
      <c r="H34" s="47"/>
    </row>
    <row r="35" spans="2:8">
      <c r="B35" s="15"/>
      <c r="C35" s="47"/>
      <c r="D35" s="47"/>
      <c r="E35" s="15"/>
      <c r="F35" s="15"/>
      <c r="G35" s="117"/>
      <c r="H35" s="47"/>
    </row>
    <row r="36" spans="2:8">
      <c r="B36" s="15" t="s">
        <v>144</v>
      </c>
      <c r="F36" s="15" t="s">
        <v>144</v>
      </c>
    </row>
    <row r="37" spans="2:8">
      <c r="B37" s="242" t="s">
        <v>190</v>
      </c>
      <c r="C37" s="242"/>
      <c r="D37" s="60"/>
      <c r="F37" s="242" t="s">
        <v>192</v>
      </c>
      <c r="G37" s="242"/>
      <c r="H37" s="242"/>
    </row>
    <row r="38" spans="2:8">
      <c r="B38" s="242" t="s">
        <v>111</v>
      </c>
      <c r="C38" s="242"/>
      <c r="D38" s="60"/>
      <c r="F38" s="242" t="s">
        <v>195</v>
      </c>
      <c r="G38" s="242"/>
      <c r="H38" s="242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2"/>
  <sheetViews>
    <sheetView tabSelected="1" workbookViewId="0">
      <selection activeCell="A50" sqref="A50:XFD53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9" customFormat="1"/>
    <row r="3" spans="2:10" s="129" customFormat="1"/>
    <row r="4" spans="2:10" s="129" customFormat="1"/>
    <row r="5" spans="2:10" s="129" customFormat="1"/>
    <row r="6" spans="2:10">
      <c r="B6" s="244" t="s">
        <v>113</v>
      </c>
      <c r="C6" s="244"/>
      <c r="D6" s="244"/>
      <c r="E6" s="244"/>
      <c r="F6" s="244"/>
      <c r="G6" s="244"/>
      <c r="H6" s="244"/>
      <c r="I6" s="244"/>
      <c r="J6" s="244"/>
    </row>
    <row r="7" spans="2:10" s="129" customFormat="1">
      <c r="B7" s="244" t="s">
        <v>241</v>
      </c>
      <c r="C7" s="244"/>
      <c r="D7" s="244"/>
      <c r="E7" s="244"/>
      <c r="F7" s="244"/>
      <c r="G7" s="244"/>
      <c r="H7" s="244"/>
      <c r="I7" s="244"/>
      <c r="J7" s="244"/>
    </row>
    <row r="8" spans="2:10">
      <c r="B8" s="223" t="s">
        <v>250</v>
      </c>
      <c r="C8" s="223"/>
      <c r="D8" s="223"/>
      <c r="E8" s="223"/>
      <c r="F8" s="223"/>
      <c r="G8" s="223"/>
      <c r="H8" s="223"/>
      <c r="I8" s="223"/>
      <c r="J8" s="223"/>
    </row>
    <row r="9" spans="2:10">
      <c r="B9" s="223" t="s">
        <v>37</v>
      </c>
      <c r="C9" s="223"/>
      <c r="D9" s="223"/>
      <c r="E9" s="223"/>
      <c r="F9" s="223"/>
      <c r="G9" s="223"/>
      <c r="H9" s="223"/>
      <c r="I9" s="223"/>
      <c r="J9" s="223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46" t="s">
        <v>18</v>
      </c>
      <c r="C11" s="246" t="s">
        <v>19</v>
      </c>
      <c r="D11" s="246" t="s">
        <v>20</v>
      </c>
      <c r="E11" s="246" t="s">
        <v>21</v>
      </c>
      <c r="G11" s="246" t="s">
        <v>22</v>
      </c>
      <c r="H11" s="67" t="s">
        <v>56</v>
      </c>
      <c r="I11" s="246" t="s">
        <v>20</v>
      </c>
      <c r="J11" s="246" t="s">
        <v>21</v>
      </c>
    </row>
    <row r="12" spans="2:10">
      <c r="B12" s="246"/>
      <c r="C12" s="246"/>
      <c r="D12" s="246"/>
      <c r="E12" s="246"/>
      <c r="F12" s="21"/>
      <c r="G12" s="246"/>
      <c r="H12" s="68" t="s">
        <v>19</v>
      </c>
      <c r="I12" s="246"/>
      <c r="J12" s="246"/>
    </row>
    <row r="13" spans="2:10">
      <c r="B13" s="15"/>
      <c r="C13" s="16"/>
      <c r="D13" s="16"/>
      <c r="E13" s="18"/>
      <c r="F13" s="18"/>
      <c r="G13" s="15"/>
      <c r="H13" s="16"/>
      <c r="I13" s="16"/>
      <c r="J13" s="18"/>
    </row>
    <row r="14" spans="2:10">
      <c r="B14" s="20" t="s">
        <v>23</v>
      </c>
      <c r="C14" s="16"/>
      <c r="D14" s="16"/>
      <c r="E14" s="18"/>
      <c r="F14" s="18"/>
      <c r="G14" s="20" t="s">
        <v>24</v>
      </c>
      <c r="H14" s="16"/>
      <c r="I14" s="16"/>
      <c r="J14" s="18"/>
    </row>
    <row r="15" spans="2:10">
      <c r="B15" s="15" t="s">
        <v>25</v>
      </c>
      <c r="C15" s="33">
        <v>167887.74</v>
      </c>
      <c r="D15" s="33">
        <v>128754.52</v>
      </c>
      <c r="E15" s="25">
        <f>+D15/C15</f>
        <v>0.76690841153737621</v>
      </c>
      <c r="F15" s="18"/>
      <c r="G15" s="15" t="s">
        <v>7</v>
      </c>
      <c r="H15" s="33">
        <v>195843.77</v>
      </c>
      <c r="I15" s="33">
        <v>151715.91</v>
      </c>
      <c r="J15" s="18">
        <f>+I15/H15</f>
        <v>0.77467825501929422</v>
      </c>
    </row>
    <row r="16" spans="2:10">
      <c r="B16" s="15"/>
      <c r="C16" s="16"/>
      <c r="D16" s="16"/>
      <c r="E16" s="18"/>
      <c r="F16" s="18"/>
      <c r="G16" s="15" t="s">
        <v>55</v>
      </c>
      <c r="H16" s="33">
        <v>161791.31</v>
      </c>
      <c r="I16" s="33">
        <v>147975.35999999999</v>
      </c>
      <c r="J16" s="18">
        <f>+I16/H16</f>
        <v>0.91460635308534177</v>
      </c>
    </row>
    <row r="17" spans="2:12">
      <c r="B17" s="15"/>
      <c r="C17" s="16"/>
      <c r="D17" s="16"/>
      <c r="E17" s="18"/>
      <c r="F17" s="18"/>
      <c r="G17" s="15" t="s">
        <v>28</v>
      </c>
      <c r="H17" s="33">
        <v>577.91999999999996</v>
      </c>
      <c r="I17" s="33">
        <v>0</v>
      </c>
      <c r="J17" s="18">
        <f>+I17/H17</f>
        <v>0</v>
      </c>
      <c r="K17" s="28"/>
    </row>
    <row r="18" spans="2:12">
      <c r="B18" s="15" t="s">
        <v>141</v>
      </c>
      <c r="C18" s="16">
        <v>76150</v>
      </c>
      <c r="D18" s="16">
        <v>222129</v>
      </c>
      <c r="E18" s="25">
        <f>+D18/C18</f>
        <v>2.9169927774130007</v>
      </c>
      <c r="F18" s="18"/>
      <c r="G18" s="15" t="s">
        <v>29</v>
      </c>
      <c r="H18" s="33">
        <v>3720</v>
      </c>
      <c r="I18" s="33">
        <v>3107</v>
      </c>
      <c r="J18" s="18">
        <f>+I18/H18</f>
        <v>0.83521505376344085</v>
      </c>
    </row>
    <row r="19" spans="2:12">
      <c r="B19" s="15"/>
      <c r="C19" s="16"/>
      <c r="D19" s="16"/>
      <c r="E19" s="18"/>
      <c r="F19" s="18"/>
      <c r="G19" s="15"/>
      <c r="I19" s="33"/>
    </row>
    <row r="20" spans="2:12">
      <c r="B20" s="15" t="s">
        <v>142</v>
      </c>
      <c r="C20" s="16">
        <v>117895.26</v>
      </c>
      <c r="D20" s="16">
        <v>127591.74</v>
      </c>
      <c r="E20" s="25">
        <f>+D20/C20</f>
        <v>1.0822465636023026</v>
      </c>
      <c r="F20" s="18"/>
      <c r="G20" s="15"/>
      <c r="H20" s="22"/>
      <c r="I20" s="22"/>
      <c r="J20" s="18"/>
    </row>
    <row r="21" spans="2:12">
      <c r="B21" s="15"/>
      <c r="C21" s="16"/>
      <c r="D21" s="16"/>
      <c r="E21" s="25"/>
      <c r="F21" s="18"/>
      <c r="G21" s="15"/>
      <c r="H21" s="22"/>
      <c r="I21" s="22"/>
      <c r="J21" s="18"/>
    </row>
    <row r="22" spans="2:12">
      <c r="B22" s="15" t="s">
        <v>167</v>
      </c>
      <c r="C22" s="16"/>
      <c r="D22" s="16"/>
      <c r="E22" s="25"/>
      <c r="F22" s="18"/>
      <c r="G22" s="15"/>
      <c r="H22" s="22"/>
      <c r="I22" s="22"/>
      <c r="J22" s="18"/>
    </row>
    <row r="23" spans="2:12">
      <c r="B23" s="15"/>
      <c r="C23" s="16"/>
      <c r="D23" s="16"/>
      <c r="E23" s="25"/>
      <c r="F23" s="18"/>
      <c r="G23" s="15"/>
      <c r="H23" s="22"/>
      <c r="I23" s="22"/>
      <c r="J23" s="18"/>
    </row>
    <row r="24" spans="2:12">
      <c r="B24" s="15"/>
      <c r="C24" s="16"/>
      <c r="D24" s="16"/>
      <c r="E24" s="25"/>
      <c r="F24" s="18"/>
      <c r="G24" s="15"/>
      <c r="H24" s="22"/>
      <c r="I24" s="22"/>
      <c r="J24" s="18"/>
    </row>
    <row r="25" spans="2:12">
      <c r="B25" s="15"/>
      <c r="C25" s="16"/>
      <c r="D25" s="16"/>
      <c r="E25" s="18"/>
      <c r="F25" s="18"/>
      <c r="G25" s="15"/>
      <c r="H25" s="22"/>
      <c r="I25" s="22"/>
      <c r="J25" s="18"/>
    </row>
    <row r="26" spans="2:12">
      <c r="B26" s="69" t="s">
        <v>30</v>
      </c>
      <c r="C26" s="70"/>
      <c r="D26" s="71">
        <f>SUM(D15:D25)</f>
        <v>478475.26</v>
      </c>
      <c r="E26" s="72">
        <f>+D26/C30</f>
        <v>1.3219995413515762</v>
      </c>
      <c r="F26" s="27"/>
      <c r="G26" s="69" t="s">
        <v>30</v>
      </c>
      <c r="H26" s="73"/>
      <c r="I26" s="73">
        <f>SUM(I15:I25)</f>
        <v>302798.27</v>
      </c>
      <c r="J26" s="74">
        <f>+I26/H30</f>
        <v>0.83661415234311343</v>
      </c>
      <c r="L26" s="112"/>
    </row>
    <row r="27" spans="2:12">
      <c r="B27" s="15"/>
      <c r="C27" s="16"/>
      <c r="D27" s="16"/>
      <c r="E27" s="18"/>
      <c r="F27" s="18"/>
      <c r="G27" s="15"/>
      <c r="H27" s="22"/>
      <c r="I27" s="22"/>
      <c r="J27" s="18"/>
    </row>
    <row r="28" spans="2:12">
      <c r="B28" s="15" t="s">
        <v>107</v>
      </c>
      <c r="C28" s="16"/>
      <c r="D28" s="33"/>
      <c r="E28" s="25"/>
      <c r="F28" s="18"/>
      <c r="G28" s="15" t="s">
        <v>97</v>
      </c>
      <c r="H28" s="22"/>
      <c r="I28" s="33"/>
      <c r="J28" s="25">
        <f>+I28/H30</f>
        <v>0</v>
      </c>
    </row>
    <row r="29" spans="2:12">
      <c r="B29" s="15"/>
      <c r="C29" s="16"/>
      <c r="D29" s="16"/>
      <c r="E29" s="18"/>
      <c r="F29" s="18"/>
      <c r="G29" s="15"/>
      <c r="H29" s="22"/>
      <c r="I29" s="22"/>
      <c r="J29" s="18"/>
    </row>
    <row r="30" spans="2:12">
      <c r="B30" s="75" t="s">
        <v>26</v>
      </c>
      <c r="C30" s="76">
        <f>SUM(C15:C25)</f>
        <v>361933</v>
      </c>
      <c r="D30" s="76">
        <f>SUM(D26:D28)</f>
        <v>478475.26</v>
      </c>
      <c r="E30" s="77">
        <v>1.32</v>
      </c>
      <c r="F30" s="18"/>
      <c r="G30" s="75" t="s">
        <v>27</v>
      </c>
      <c r="H30" s="76">
        <f>SUM(H15:H29)</f>
        <v>361932.99999999994</v>
      </c>
      <c r="I30" s="76">
        <f>SUM(I26:I28)</f>
        <v>302798.27</v>
      </c>
      <c r="J30" s="78">
        <v>0.84</v>
      </c>
    </row>
    <row r="31" spans="2:12">
      <c r="B31" s="15"/>
      <c r="C31" s="16"/>
      <c r="D31" s="16"/>
      <c r="E31" s="18"/>
      <c r="F31" s="18"/>
      <c r="G31" s="15"/>
      <c r="H31" s="22"/>
      <c r="I31" s="22"/>
      <c r="J31" s="17"/>
    </row>
    <row r="32" spans="2:12">
      <c r="B32" s="15"/>
      <c r="C32" s="16"/>
      <c r="D32" s="16"/>
      <c r="E32" s="18"/>
      <c r="F32" s="18"/>
      <c r="G32" s="15"/>
      <c r="H32" s="22"/>
      <c r="I32" s="22"/>
      <c r="J32" s="15"/>
    </row>
  </sheetData>
  <mergeCells count="11">
    <mergeCell ref="B6:J6"/>
    <mergeCell ref="B7:J7"/>
    <mergeCell ref="B8:J8"/>
    <mergeCell ref="G11:G12"/>
    <mergeCell ref="I11:I12"/>
    <mergeCell ref="J11:J12"/>
    <mergeCell ref="E11:E12"/>
    <mergeCell ref="D11:D12"/>
    <mergeCell ref="C11:C12"/>
    <mergeCell ref="B11:B12"/>
    <mergeCell ref="B9:J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workbookViewId="0">
      <selection activeCell="H15" sqref="H15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48" t="s">
        <v>113</v>
      </c>
      <c r="B2" s="248"/>
      <c r="C2" s="248"/>
      <c r="D2" s="248"/>
      <c r="E2" s="248"/>
      <c r="F2" s="248"/>
      <c r="G2" s="248"/>
      <c r="H2" s="248"/>
      <c r="I2" s="248"/>
    </row>
    <row r="3" spans="1:9">
      <c r="A3" s="249" t="s">
        <v>199</v>
      </c>
      <c r="B3" s="249"/>
      <c r="C3" s="249"/>
      <c r="D3" s="249"/>
      <c r="E3" s="249"/>
      <c r="F3" s="249"/>
      <c r="G3" s="249"/>
      <c r="H3" s="249"/>
      <c r="I3" s="249"/>
    </row>
    <row r="4" spans="1:9">
      <c r="A4" s="223" t="s">
        <v>250</v>
      </c>
      <c r="B4" s="223"/>
      <c r="C4" s="223"/>
      <c r="D4" s="223"/>
      <c r="E4" s="223"/>
      <c r="F4" s="223"/>
      <c r="G4" s="223"/>
      <c r="H4" s="223"/>
      <c r="I4" s="223"/>
    </row>
    <row r="5" spans="1:9">
      <c r="A5" s="223" t="s">
        <v>37</v>
      </c>
      <c r="B5" s="223"/>
      <c r="C5" s="223"/>
      <c r="D5" s="223"/>
      <c r="E5" s="223"/>
      <c r="F5" s="223"/>
      <c r="G5" s="223"/>
      <c r="H5" s="223"/>
      <c r="I5" s="223"/>
    </row>
    <row r="6" spans="1:9" s="129" customFormat="1">
      <c r="A6" s="198"/>
      <c r="B6" s="198"/>
      <c r="C6" s="198"/>
      <c r="D6" s="198"/>
      <c r="E6" s="198"/>
      <c r="F6" s="198"/>
      <c r="G6" s="198"/>
      <c r="H6" s="198"/>
      <c r="I6" s="198"/>
    </row>
    <row r="7" spans="1:9">
      <c r="A7" s="129"/>
      <c r="B7" s="198"/>
      <c r="C7" s="198"/>
      <c r="D7" s="198"/>
      <c r="F7" s="198"/>
      <c r="G7" s="198"/>
      <c r="H7" s="198"/>
      <c r="I7" s="198"/>
    </row>
    <row r="8" spans="1:9">
      <c r="A8" s="246" t="s">
        <v>205</v>
      </c>
      <c r="B8" s="246" t="s">
        <v>19</v>
      </c>
      <c r="C8" s="246" t="s">
        <v>20</v>
      </c>
      <c r="D8" s="246" t="s">
        <v>21</v>
      </c>
      <c r="E8" s="129"/>
      <c r="F8" s="246" t="s">
        <v>206</v>
      </c>
      <c r="G8" s="246" t="s">
        <v>19</v>
      </c>
      <c r="H8" s="246" t="s">
        <v>20</v>
      </c>
      <c r="I8" s="246" t="s">
        <v>21</v>
      </c>
    </row>
    <row r="9" spans="1:9">
      <c r="A9" s="246"/>
      <c r="B9" s="246"/>
      <c r="C9" s="246"/>
      <c r="D9" s="246"/>
      <c r="E9" s="21"/>
      <c r="F9" s="246"/>
      <c r="G9" s="246"/>
      <c r="H9" s="246"/>
      <c r="I9" s="246"/>
    </row>
    <row r="10" spans="1:9">
      <c r="A10" s="15"/>
      <c r="B10" s="16"/>
      <c r="C10" s="16"/>
      <c r="D10" s="18"/>
      <c r="E10" s="18"/>
      <c r="F10" s="15"/>
      <c r="G10" s="16"/>
      <c r="H10" s="16"/>
      <c r="I10" s="18"/>
    </row>
    <row r="11" spans="1:9">
      <c r="A11" s="20" t="s">
        <v>23</v>
      </c>
      <c r="B11" s="16"/>
      <c r="C11" s="16"/>
      <c r="D11" s="18"/>
      <c r="E11" s="18"/>
      <c r="F11" s="20" t="s">
        <v>23</v>
      </c>
      <c r="G11" s="16"/>
      <c r="H11" s="16"/>
      <c r="I11" s="18"/>
    </row>
    <row r="12" spans="1:9">
      <c r="A12" s="15" t="s">
        <v>25</v>
      </c>
      <c r="B12" s="33">
        <v>167887.74</v>
      </c>
      <c r="C12" s="33">
        <v>128754.52</v>
      </c>
      <c r="D12" s="25">
        <f>+C12/B12</f>
        <v>0.76690841153737621</v>
      </c>
      <c r="E12" s="18"/>
      <c r="F12" s="15" t="s">
        <v>141</v>
      </c>
      <c r="G12" s="16">
        <v>76150</v>
      </c>
      <c r="H12" s="16">
        <v>222129</v>
      </c>
      <c r="I12" s="25">
        <f>+H12/G12</f>
        <v>2.9169927774130007</v>
      </c>
    </row>
    <row r="13" spans="1:9">
      <c r="A13" s="15"/>
      <c r="B13" s="16"/>
      <c r="C13" s="16"/>
      <c r="D13" s="18"/>
      <c r="E13" s="18"/>
      <c r="F13" s="15"/>
      <c r="G13" s="16"/>
      <c r="H13" s="16"/>
      <c r="I13" s="18"/>
    </row>
    <row r="14" spans="1:9">
      <c r="A14" s="15"/>
      <c r="B14" s="16"/>
      <c r="C14" s="16"/>
      <c r="D14" s="18"/>
      <c r="E14" s="18"/>
      <c r="F14" s="15" t="s">
        <v>142</v>
      </c>
      <c r="G14" s="16">
        <v>117895.26</v>
      </c>
      <c r="H14" s="16">
        <v>127591.74</v>
      </c>
      <c r="I14" s="25">
        <f>+H14/G14</f>
        <v>1.0822465636023026</v>
      </c>
    </row>
    <row r="15" spans="1:9">
      <c r="A15" s="15"/>
      <c r="B15" s="16"/>
      <c r="C15" s="16"/>
      <c r="D15" s="25"/>
      <c r="E15" s="18"/>
      <c r="F15" s="15"/>
      <c r="G15" s="16"/>
      <c r="H15" s="16" t="s">
        <v>90</v>
      </c>
      <c r="I15" s="25"/>
    </row>
    <row r="16" spans="1:9">
      <c r="A16" s="15"/>
      <c r="B16" s="16"/>
      <c r="C16" s="16"/>
      <c r="D16" s="18"/>
      <c r="E16" s="18"/>
      <c r="F16" s="15"/>
      <c r="G16" s="16"/>
      <c r="H16" s="16"/>
      <c r="I16" s="18"/>
    </row>
    <row r="17" spans="1:9">
      <c r="A17" s="69" t="s">
        <v>30</v>
      </c>
      <c r="B17" s="215">
        <v>167160</v>
      </c>
      <c r="C17" s="71">
        <f>SUM(C12:C16)</f>
        <v>128754.52</v>
      </c>
      <c r="D17" s="72">
        <f>+C17/B21</f>
        <v>0.76690841153737621</v>
      </c>
      <c r="E17" s="27"/>
      <c r="F17" s="69" t="s">
        <v>30</v>
      </c>
      <c r="G17" s="70"/>
      <c r="H17" s="71">
        <f>SUM(H12:H16)</f>
        <v>349720.74</v>
      </c>
      <c r="I17" s="72">
        <f>+H17/G21</f>
        <v>1.8022637605267966</v>
      </c>
    </row>
    <row r="18" spans="1:9">
      <c r="A18" s="15"/>
      <c r="B18" s="16"/>
      <c r="C18" s="16"/>
      <c r="D18" s="18"/>
      <c r="E18" s="18"/>
      <c r="F18" s="15"/>
      <c r="G18" s="16"/>
      <c r="H18" s="16"/>
      <c r="I18" s="18"/>
    </row>
    <row r="19" spans="1:9">
      <c r="A19" s="15" t="s">
        <v>107</v>
      </c>
      <c r="B19" s="16"/>
      <c r="C19" s="33"/>
      <c r="D19" s="25">
        <f>+C19/B21</f>
        <v>0</v>
      </c>
      <c r="E19" s="18"/>
      <c r="F19" s="15" t="s">
        <v>107</v>
      </c>
      <c r="G19" s="16"/>
      <c r="H19" s="33"/>
      <c r="I19" s="25">
        <f>+H19/G21</f>
        <v>0</v>
      </c>
    </row>
    <row r="20" spans="1:9">
      <c r="A20" s="15"/>
      <c r="B20" s="16"/>
      <c r="C20" s="16"/>
      <c r="D20" s="18"/>
      <c r="E20" s="18"/>
      <c r="F20" s="15"/>
      <c r="G20" s="16"/>
      <c r="H20" s="16"/>
      <c r="I20" s="18"/>
    </row>
    <row r="21" spans="1:9">
      <c r="A21" s="75" t="s">
        <v>26</v>
      </c>
      <c r="B21" s="76">
        <f>SUM(B12:B16)</f>
        <v>167887.74</v>
      </c>
      <c r="C21" s="76">
        <f>SUM(C17:C19)</f>
        <v>128754.52</v>
      </c>
      <c r="D21" s="77">
        <v>0.1709</v>
      </c>
      <c r="E21" s="18"/>
      <c r="F21" s="75" t="s">
        <v>26</v>
      </c>
      <c r="G21" s="76">
        <f>SUM(G12:G16)</f>
        <v>194045.26</v>
      </c>
      <c r="H21" s="76">
        <f>SUM(H17:H19)</f>
        <v>349720.74</v>
      </c>
      <c r="I21" s="77">
        <v>9.6699999999999994E-2</v>
      </c>
    </row>
    <row r="22" spans="1:9">
      <c r="A22" s="15"/>
      <c r="B22" s="16"/>
      <c r="C22" s="16"/>
      <c r="D22" s="18"/>
      <c r="E22" s="18"/>
      <c r="F22" s="15"/>
      <c r="G22" s="22"/>
      <c r="H22" s="22"/>
      <c r="I22" s="17"/>
    </row>
    <row r="23" spans="1:9">
      <c r="A23" s="15"/>
      <c r="B23" s="16"/>
      <c r="C23" s="16"/>
      <c r="D23" s="18"/>
      <c r="E23" s="18"/>
      <c r="F23" s="15"/>
      <c r="G23" s="22"/>
      <c r="H23" s="22"/>
      <c r="I23" s="15"/>
    </row>
    <row r="24" spans="1:9">
      <c r="A24" s="15"/>
      <c r="B24" s="16"/>
      <c r="C24" s="16"/>
      <c r="D24" s="19"/>
      <c r="E24" s="19"/>
      <c r="F24" s="15"/>
      <c r="G24" s="16"/>
      <c r="H24" s="16"/>
      <c r="I24" s="15"/>
    </row>
    <row r="25" spans="1:9">
      <c r="A25" s="15"/>
      <c r="B25" s="16"/>
      <c r="C25" s="16"/>
      <c r="D25" s="15"/>
      <c r="E25" s="15"/>
      <c r="F25" s="15"/>
      <c r="G25" s="15"/>
      <c r="H25" s="15"/>
      <c r="I25" s="15"/>
    </row>
    <row r="26" spans="1:9">
      <c r="A26" s="15"/>
      <c r="B26" s="16"/>
      <c r="C26" s="16"/>
      <c r="D26" s="15"/>
      <c r="E26" s="15"/>
      <c r="F26" s="15"/>
      <c r="G26" s="15"/>
      <c r="H26" s="15"/>
      <c r="I26" s="15"/>
    </row>
    <row r="27" spans="1:9">
      <c r="A27" s="245"/>
      <c r="B27" s="245"/>
      <c r="C27" s="15"/>
      <c r="D27" s="15"/>
      <c r="E27" s="15"/>
      <c r="F27" s="15"/>
      <c r="G27" s="245"/>
      <c r="H27" s="245"/>
      <c r="I27" s="187"/>
    </row>
    <row r="28" spans="1:9">
      <c r="A28" s="223" t="s">
        <v>190</v>
      </c>
      <c r="B28" s="223"/>
      <c r="C28" s="129"/>
      <c r="D28" s="129"/>
      <c r="E28" s="129"/>
      <c r="F28" s="129"/>
      <c r="G28" s="247" t="s">
        <v>191</v>
      </c>
      <c r="H28" s="247"/>
      <c r="I28" s="247"/>
    </row>
    <row r="29" spans="1:9">
      <c r="A29" s="223" t="s">
        <v>111</v>
      </c>
      <c r="B29" s="223"/>
      <c r="C29" s="129"/>
      <c r="D29" s="129"/>
      <c r="E29" s="129"/>
      <c r="F29" s="129"/>
      <c r="G29" s="223" t="s">
        <v>195</v>
      </c>
      <c r="H29" s="223"/>
      <c r="I29" s="223"/>
    </row>
  </sheetData>
  <mergeCells count="18">
    <mergeCell ref="A29:B29"/>
    <mergeCell ref="G29:I29"/>
    <mergeCell ref="G8:G9"/>
    <mergeCell ref="H8:H9"/>
    <mergeCell ref="I8:I9"/>
    <mergeCell ref="A27:B27"/>
    <mergeCell ref="G27:H27"/>
    <mergeCell ref="A28:B28"/>
    <mergeCell ref="G28:I28"/>
    <mergeCell ref="A2:I2"/>
    <mergeCell ref="A3:I3"/>
    <mergeCell ref="A4:I4"/>
    <mergeCell ref="A5:I5"/>
    <mergeCell ref="A8:A9"/>
    <mergeCell ref="B8:B9"/>
    <mergeCell ref="C8:C9"/>
    <mergeCell ref="D8:D9"/>
    <mergeCell ref="F8:F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1"/>
  <sheetViews>
    <sheetView topLeftCell="A4" workbookViewId="0">
      <selection activeCell="H15" sqref="H15"/>
    </sheetView>
  </sheetViews>
  <sheetFormatPr baseColWidth="10" defaultColWidth="11.42578125" defaultRowHeight="15"/>
  <cols>
    <col min="1" max="1" width="11.42578125" style="129"/>
    <col min="2" max="2" width="32.28515625" customWidth="1"/>
    <col min="3" max="3" width="15.7109375" customWidth="1"/>
  </cols>
  <sheetData>
    <row r="3" spans="2:5" s="129" customFormat="1"/>
    <row r="4" spans="2:5" s="129" customFormat="1"/>
    <row r="5" spans="2:5" s="129" customFormat="1"/>
    <row r="6" spans="2:5" s="129" customFormat="1">
      <c r="B6" s="223" t="s">
        <v>202</v>
      </c>
      <c r="C6" s="223"/>
      <c r="D6" s="223"/>
      <c r="E6" s="223"/>
    </row>
    <row r="7" spans="2:5" s="129" customFormat="1">
      <c r="B7" s="223" t="s">
        <v>203</v>
      </c>
      <c r="C7" s="223"/>
      <c r="D7" s="223"/>
      <c r="E7" s="223"/>
    </row>
    <row r="8" spans="2:5" s="129" customFormat="1">
      <c r="B8" s="223" t="s">
        <v>251</v>
      </c>
      <c r="C8" s="223"/>
      <c r="D8" s="223"/>
      <c r="E8" s="223"/>
    </row>
    <row r="9" spans="2:5">
      <c r="B9" s="248"/>
      <c r="C9" s="248"/>
      <c r="D9" s="248"/>
      <c r="E9" s="248"/>
    </row>
    <row r="10" spans="2:5">
      <c r="B10" s="246" t="s">
        <v>18</v>
      </c>
      <c r="C10" s="246" t="s">
        <v>19</v>
      </c>
      <c r="D10" s="246" t="s">
        <v>20</v>
      </c>
      <c r="E10" s="246" t="s">
        <v>21</v>
      </c>
    </row>
    <row r="11" spans="2:5">
      <c r="B11" s="246"/>
      <c r="C11" s="246"/>
      <c r="D11" s="246"/>
      <c r="E11" s="246"/>
    </row>
    <row r="12" spans="2:5">
      <c r="B12" s="15"/>
      <c r="C12" s="16"/>
      <c r="D12" s="16"/>
      <c r="E12" s="18"/>
    </row>
    <row r="13" spans="2:5">
      <c r="B13" s="20" t="s">
        <v>23</v>
      </c>
      <c r="C13" s="16"/>
      <c r="D13" s="16"/>
      <c r="E13" s="18"/>
    </row>
    <row r="14" spans="2:5">
      <c r="B14" s="15" t="s">
        <v>141</v>
      </c>
      <c r="C14" s="16">
        <v>76150</v>
      </c>
      <c r="D14" s="16">
        <v>222129</v>
      </c>
      <c r="E14" s="25">
        <f>+D14/C14</f>
        <v>2.9169927774130007</v>
      </c>
    </row>
    <row r="15" spans="2:5">
      <c r="B15" s="15"/>
      <c r="C15" s="16"/>
      <c r="D15" s="16"/>
      <c r="E15" s="18"/>
    </row>
    <row r="16" spans="2:5">
      <c r="B16" s="15" t="s">
        <v>142</v>
      </c>
      <c r="C16" s="16">
        <v>117895.26</v>
      </c>
      <c r="D16" s="16">
        <v>127591.74</v>
      </c>
      <c r="E16" s="25">
        <f>+D16/C16</f>
        <v>1.0822465636023026</v>
      </c>
    </row>
    <row r="17" spans="2:5">
      <c r="B17" s="15"/>
      <c r="C17" s="16"/>
      <c r="D17" s="16"/>
      <c r="E17" s="25"/>
    </row>
    <row r="18" spans="2:5">
      <c r="B18" s="15"/>
      <c r="C18" s="16"/>
      <c r="D18" s="16"/>
      <c r="E18" s="18"/>
    </row>
    <row r="19" spans="2:5">
      <c r="B19" s="69" t="s">
        <v>30</v>
      </c>
      <c r="C19" s="70"/>
      <c r="D19" s="71">
        <f>SUM(D14:D18)</f>
        <v>349720.74</v>
      </c>
      <c r="E19" s="72">
        <f>+D19/C23</f>
        <v>1.8022637605267966</v>
      </c>
    </row>
    <row r="20" spans="2:5">
      <c r="B20" s="15"/>
      <c r="C20" s="16"/>
      <c r="D20" s="16"/>
      <c r="E20" s="18"/>
    </row>
    <row r="21" spans="2:5">
      <c r="B21" s="15" t="s">
        <v>107</v>
      </c>
      <c r="C21" s="16"/>
      <c r="D21" s="33"/>
      <c r="E21" s="25">
        <f>+D21/C23</f>
        <v>0</v>
      </c>
    </row>
    <row r="22" spans="2:5">
      <c r="B22" s="15"/>
      <c r="C22" s="16"/>
      <c r="D22" s="16"/>
      <c r="E22" s="18"/>
    </row>
    <row r="23" spans="2:5">
      <c r="B23" s="75" t="s">
        <v>26</v>
      </c>
      <c r="C23" s="76">
        <f>SUM(C14:C18)</f>
        <v>194045.26</v>
      </c>
      <c r="D23" s="76">
        <f>SUM(D19:D21)</f>
        <v>349720.74</v>
      </c>
      <c r="E23" s="77">
        <v>9.6699999999999994E-2</v>
      </c>
    </row>
    <row r="24" spans="2:5">
      <c r="B24" s="15"/>
      <c r="C24" s="22"/>
      <c r="D24" s="22"/>
      <c r="E24" s="17"/>
    </row>
    <row r="25" spans="2:5">
      <c r="B25" s="15"/>
      <c r="C25" s="22"/>
      <c r="D25" s="22"/>
      <c r="E25" s="15"/>
    </row>
    <row r="26" spans="2:5">
      <c r="B26" s="15"/>
      <c r="C26" s="16"/>
      <c r="D26" s="16"/>
      <c r="E26" s="15"/>
    </row>
    <row r="27" spans="2:5">
      <c r="B27" s="15"/>
      <c r="C27" s="15"/>
      <c r="D27" s="15"/>
      <c r="E27" s="15"/>
    </row>
    <row r="28" spans="2:5">
      <c r="B28" s="15"/>
      <c r="C28" s="15"/>
      <c r="D28" s="15"/>
      <c r="E28" s="15"/>
    </row>
    <row r="29" spans="2:5">
      <c r="B29" s="15"/>
      <c r="C29" s="250"/>
      <c r="D29" s="250"/>
      <c r="E29" s="44"/>
    </row>
    <row r="30" spans="2:5">
      <c r="B30" s="201" t="s">
        <v>190</v>
      </c>
      <c r="C30" s="251" t="s">
        <v>191</v>
      </c>
      <c r="D30" s="251"/>
      <c r="E30" s="251"/>
    </row>
    <row r="31" spans="2:5">
      <c r="B31" s="201" t="s">
        <v>204</v>
      </c>
      <c r="C31" s="223" t="s">
        <v>195</v>
      </c>
      <c r="D31" s="223"/>
      <c r="E31" s="223"/>
    </row>
  </sheetData>
  <mergeCells count="11">
    <mergeCell ref="C31:E31"/>
    <mergeCell ref="B7:E7"/>
    <mergeCell ref="B6:E6"/>
    <mergeCell ref="B8:E8"/>
    <mergeCell ref="D10:D11"/>
    <mergeCell ref="E10:E11"/>
    <mergeCell ref="C29:D29"/>
    <mergeCell ref="C30:E30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E1" zoomScaleNormal="100" workbookViewId="0">
      <selection activeCell="H15" sqref="H15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129"/>
      <c r="L2" s="129"/>
    </row>
    <row r="3" spans="1:12">
      <c r="A3" s="255" t="s">
        <v>113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2" ht="15.75">
      <c r="A4" s="261" t="s">
        <v>200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1:12">
      <c r="A5" s="130"/>
      <c r="B5" s="223"/>
      <c r="C5" s="223"/>
      <c r="D5" s="223"/>
      <c r="E5" s="223"/>
      <c r="F5" s="223"/>
      <c r="G5" s="223"/>
      <c r="H5" s="223"/>
      <c r="I5" s="223"/>
      <c r="J5" s="223"/>
      <c r="K5" s="129"/>
      <c r="L5" s="129"/>
    </row>
    <row r="6" spans="1:12" s="129" customFormat="1">
      <c r="A6" s="213"/>
      <c r="B6" s="212"/>
      <c r="C6" s="212"/>
      <c r="D6" s="212"/>
      <c r="E6" s="212"/>
      <c r="F6" s="212"/>
      <c r="G6" s="212"/>
      <c r="H6" s="212"/>
      <c r="I6" s="212"/>
      <c r="J6" s="212"/>
    </row>
    <row r="7" spans="1:12">
      <c r="A7" s="130"/>
      <c r="B7" s="226"/>
      <c r="C7" s="226"/>
      <c r="D7" s="226"/>
      <c r="E7" s="226"/>
      <c r="F7" s="226"/>
      <c r="G7" s="226"/>
      <c r="H7" s="226"/>
      <c r="I7" s="226"/>
      <c r="J7" s="226"/>
      <c r="K7" s="129"/>
      <c r="L7" s="129"/>
    </row>
    <row r="8" spans="1:12" ht="17.25" thickBot="1">
      <c r="A8" s="135" t="s">
        <v>252</v>
      </c>
      <c r="B8" s="135"/>
      <c r="C8" s="135"/>
      <c r="D8" s="135"/>
      <c r="E8" s="135"/>
      <c r="F8" s="135"/>
      <c r="G8" s="135"/>
      <c r="H8" s="135"/>
      <c r="I8" s="135"/>
      <c r="J8" s="135"/>
      <c r="K8" s="129"/>
      <c r="L8" s="129"/>
    </row>
    <row r="9" spans="1:12" ht="16.5" thickBot="1">
      <c r="A9" s="256" t="s">
        <v>101</v>
      </c>
      <c r="B9" s="256" t="s">
        <v>0</v>
      </c>
      <c r="C9" s="258" t="s">
        <v>183</v>
      </c>
      <c r="D9" s="259"/>
      <c r="E9" s="259"/>
      <c r="F9" s="259"/>
      <c r="G9" s="259"/>
      <c r="H9" s="259"/>
      <c r="I9" s="260"/>
      <c r="J9" s="262" t="s">
        <v>184</v>
      </c>
      <c r="K9" s="264"/>
      <c r="L9" s="263"/>
    </row>
    <row r="10" spans="1:12" ht="16.5" thickBot="1">
      <c r="A10" s="265"/>
      <c r="B10" s="265"/>
      <c r="C10" s="186"/>
      <c r="D10" s="253" t="s">
        <v>176</v>
      </c>
      <c r="E10" s="253"/>
      <c r="F10" s="254"/>
      <c r="G10" s="252" t="s">
        <v>177</v>
      </c>
      <c r="H10" s="253"/>
      <c r="I10" s="254"/>
      <c r="J10" s="252" t="s">
        <v>185</v>
      </c>
      <c r="K10" s="253"/>
      <c r="L10" s="254"/>
    </row>
    <row r="11" spans="1:12">
      <c r="A11" s="265"/>
      <c r="B11" s="265"/>
      <c r="C11" s="262" t="s">
        <v>174</v>
      </c>
      <c r="D11" s="263"/>
      <c r="E11" s="256" t="s">
        <v>175</v>
      </c>
      <c r="F11" s="256" t="s">
        <v>186</v>
      </c>
      <c r="G11" s="256" t="s">
        <v>174</v>
      </c>
      <c r="H11" s="256" t="s">
        <v>175</v>
      </c>
      <c r="I11" s="256" t="s">
        <v>186</v>
      </c>
      <c r="J11" s="256" t="s">
        <v>174</v>
      </c>
      <c r="K11" s="256" t="s">
        <v>175</v>
      </c>
      <c r="L11" s="256" t="s">
        <v>186</v>
      </c>
    </row>
    <row r="12" spans="1:12" ht="15.75" thickBot="1">
      <c r="A12" s="266"/>
      <c r="B12" s="266"/>
      <c r="C12" s="252"/>
      <c r="D12" s="254"/>
      <c r="E12" s="257"/>
      <c r="F12" s="257"/>
      <c r="G12" s="257"/>
      <c r="H12" s="257"/>
      <c r="I12" s="257"/>
      <c r="J12" s="257"/>
      <c r="K12" s="257"/>
      <c r="L12" s="257"/>
    </row>
    <row r="13" spans="1:12" ht="15.75">
      <c r="A13" s="164">
        <v>51</v>
      </c>
      <c r="B13" s="168" t="s">
        <v>7</v>
      </c>
      <c r="C13" s="182" t="s">
        <v>178</v>
      </c>
      <c r="D13" s="183">
        <v>152471.76999999999</v>
      </c>
      <c r="E13" s="183">
        <v>116765.91</v>
      </c>
      <c r="F13" s="156">
        <f t="shared" ref="F13:F18" si="0">+D13-E13</f>
        <v>35705.859999999986</v>
      </c>
      <c r="G13" s="185">
        <v>43372</v>
      </c>
      <c r="H13" s="183">
        <v>34950</v>
      </c>
      <c r="I13" s="156">
        <f t="shared" ref="I13:I18" si="1">+G13-H13</f>
        <v>8422</v>
      </c>
      <c r="J13" s="177">
        <f t="shared" ref="J13:L18" si="2">D13+G13</f>
        <v>195843.77</v>
      </c>
      <c r="K13" s="147">
        <f t="shared" si="2"/>
        <v>151715.91</v>
      </c>
      <c r="L13" s="184">
        <f t="shared" si="2"/>
        <v>44127.859999999986</v>
      </c>
    </row>
    <row r="14" spans="1:12" ht="15.75">
      <c r="A14" s="165">
        <v>511</v>
      </c>
      <c r="B14" s="163" t="s">
        <v>145</v>
      </c>
      <c r="C14" s="174"/>
      <c r="D14" s="149">
        <v>132621.76999999999</v>
      </c>
      <c r="E14" s="149">
        <v>100996.55</v>
      </c>
      <c r="F14" s="156">
        <f t="shared" si="0"/>
        <v>31625.219999999987</v>
      </c>
      <c r="G14" s="178">
        <v>43372</v>
      </c>
      <c r="H14" s="150">
        <v>34950</v>
      </c>
      <c r="I14" s="156">
        <f t="shared" si="1"/>
        <v>8422</v>
      </c>
      <c r="J14" s="218">
        <f t="shared" si="2"/>
        <v>175993.77</v>
      </c>
      <c r="K14" s="219">
        <f t="shared" si="2"/>
        <v>135946.54999999999</v>
      </c>
      <c r="L14" s="220">
        <f t="shared" si="2"/>
        <v>40047.219999999987</v>
      </c>
    </row>
    <row r="15" spans="1:12" ht="15.75">
      <c r="A15" s="165">
        <v>512</v>
      </c>
      <c r="B15" s="163" t="s">
        <v>146</v>
      </c>
      <c r="C15" s="174"/>
      <c r="D15" s="149">
        <v>0</v>
      </c>
      <c r="E15" s="149">
        <v>0</v>
      </c>
      <c r="F15" s="156">
        <f t="shared" si="0"/>
        <v>0</v>
      </c>
      <c r="G15" s="178">
        <v>0</v>
      </c>
      <c r="H15" s="149">
        <v>0</v>
      </c>
      <c r="I15" s="156">
        <f t="shared" si="1"/>
        <v>0</v>
      </c>
      <c r="J15" s="218">
        <f t="shared" si="2"/>
        <v>0</v>
      </c>
      <c r="K15" s="219">
        <f t="shared" si="2"/>
        <v>0</v>
      </c>
      <c r="L15" s="220">
        <f t="shared" si="2"/>
        <v>0</v>
      </c>
    </row>
    <row r="16" spans="1:12" ht="15.75">
      <c r="A16" s="165">
        <v>514</v>
      </c>
      <c r="B16" s="163" t="s">
        <v>147</v>
      </c>
      <c r="C16" s="174"/>
      <c r="D16" s="149">
        <v>10352.94</v>
      </c>
      <c r="E16" s="149">
        <v>8002.23</v>
      </c>
      <c r="F16" s="156">
        <f t="shared" si="0"/>
        <v>2350.7100000000009</v>
      </c>
      <c r="G16" s="178">
        <v>0</v>
      </c>
      <c r="H16" s="149">
        <v>0</v>
      </c>
      <c r="I16" s="156">
        <f t="shared" si="1"/>
        <v>0</v>
      </c>
      <c r="J16" s="218">
        <f t="shared" si="2"/>
        <v>10352.94</v>
      </c>
      <c r="K16" s="219">
        <f t="shared" si="2"/>
        <v>8002.23</v>
      </c>
      <c r="L16" s="220">
        <f t="shared" si="2"/>
        <v>2350.7100000000009</v>
      </c>
    </row>
    <row r="17" spans="1:12" ht="15.75">
      <c r="A17" s="165">
        <v>515</v>
      </c>
      <c r="B17" s="163" t="s">
        <v>148</v>
      </c>
      <c r="C17" s="174"/>
      <c r="D17" s="149">
        <v>9497.06</v>
      </c>
      <c r="E17" s="149">
        <v>7767.13</v>
      </c>
      <c r="F17" s="156">
        <f t="shared" si="0"/>
        <v>1729.9299999999994</v>
      </c>
      <c r="G17" s="178">
        <v>0</v>
      </c>
      <c r="H17" s="149">
        <v>0</v>
      </c>
      <c r="I17" s="156">
        <f t="shared" si="1"/>
        <v>0</v>
      </c>
      <c r="J17" s="218">
        <f t="shared" si="2"/>
        <v>9497.06</v>
      </c>
      <c r="K17" s="219">
        <f t="shared" si="2"/>
        <v>7767.13</v>
      </c>
      <c r="L17" s="220">
        <f t="shared" si="2"/>
        <v>1729.9299999999994</v>
      </c>
    </row>
    <row r="18" spans="1:12" ht="15.75">
      <c r="A18" s="165">
        <v>519</v>
      </c>
      <c r="B18" s="163" t="s">
        <v>125</v>
      </c>
      <c r="C18" s="174"/>
      <c r="D18" s="149">
        <v>0</v>
      </c>
      <c r="E18" s="149">
        <v>0</v>
      </c>
      <c r="F18" s="156">
        <f t="shared" si="0"/>
        <v>0</v>
      </c>
      <c r="G18" s="178">
        <v>0</v>
      </c>
      <c r="H18" s="149">
        <v>0</v>
      </c>
      <c r="I18" s="156">
        <f t="shared" si="1"/>
        <v>0</v>
      </c>
      <c r="J18" s="218">
        <f t="shared" si="2"/>
        <v>0</v>
      </c>
      <c r="K18" s="219">
        <f t="shared" si="2"/>
        <v>0</v>
      </c>
      <c r="L18" s="220">
        <f t="shared" si="2"/>
        <v>0</v>
      </c>
    </row>
    <row r="19" spans="1:12" ht="15.75">
      <c r="A19" s="165"/>
      <c r="B19" s="163"/>
      <c r="C19" s="174"/>
      <c r="D19" s="148"/>
      <c r="E19" s="148"/>
      <c r="F19" s="157"/>
      <c r="G19" s="174"/>
      <c r="H19" s="148"/>
      <c r="I19" s="157"/>
      <c r="J19" s="178"/>
      <c r="K19" s="148"/>
      <c r="L19" s="157"/>
    </row>
    <row r="20" spans="1:12" ht="15.75">
      <c r="A20" s="164">
        <v>54</v>
      </c>
      <c r="B20" s="168" t="s">
        <v>55</v>
      </c>
      <c r="C20" s="173" t="s">
        <v>179</v>
      </c>
      <c r="D20" s="147">
        <v>14838.05</v>
      </c>
      <c r="E20" s="147">
        <v>12549.95</v>
      </c>
      <c r="F20" s="156">
        <f>+D20-E20</f>
        <v>2288.0999999999985</v>
      </c>
      <c r="G20" s="177">
        <v>146953.26</v>
      </c>
      <c r="H20" s="147">
        <v>135425.41</v>
      </c>
      <c r="I20" s="156">
        <f>G20-H20</f>
        <v>11527.850000000006</v>
      </c>
      <c r="J20" s="177">
        <f>D20+G20</f>
        <v>161791.31</v>
      </c>
      <c r="K20" s="147">
        <f>E20+H20</f>
        <v>147975.36000000002</v>
      </c>
      <c r="L20" s="154">
        <f>F20+I20</f>
        <v>13815.950000000004</v>
      </c>
    </row>
    <row r="21" spans="1:12" ht="15.75">
      <c r="A21" s="165">
        <v>541</v>
      </c>
      <c r="B21" s="163" t="s">
        <v>149</v>
      </c>
      <c r="C21" s="174"/>
      <c r="D21" s="149">
        <v>0</v>
      </c>
      <c r="E21" s="149">
        <v>0</v>
      </c>
      <c r="F21" s="156">
        <f>+D21-E21</f>
        <v>0</v>
      </c>
      <c r="G21" s="178">
        <v>29816.79</v>
      </c>
      <c r="H21" s="149">
        <v>29052.89</v>
      </c>
      <c r="I21" s="156">
        <f>+G21-H21</f>
        <v>763.90000000000146</v>
      </c>
      <c r="J21" s="178">
        <f t="shared" ref="J21:K25" si="3">D21+G21</f>
        <v>29816.79</v>
      </c>
      <c r="K21" s="149">
        <f t="shared" si="3"/>
        <v>29052.89</v>
      </c>
      <c r="L21" s="156">
        <f>+J21-K21</f>
        <v>763.90000000000146</v>
      </c>
    </row>
    <row r="22" spans="1:12" ht="15.75">
      <c r="A22" s="165">
        <v>542</v>
      </c>
      <c r="B22" s="163" t="s">
        <v>84</v>
      </c>
      <c r="C22" s="174"/>
      <c r="D22" s="149">
        <v>0</v>
      </c>
      <c r="E22" s="149">
        <v>0</v>
      </c>
      <c r="F22" s="156">
        <f>+D22-E22</f>
        <v>0</v>
      </c>
      <c r="G22" s="178">
        <v>7350.98</v>
      </c>
      <c r="H22" s="149">
        <v>7260.11</v>
      </c>
      <c r="I22" s="156">
        <f>G22-H22</f>
        <v>90.869999999999891</v>
      </c>
      <c r="J22" s="178">
        <f t="shared" si="3"/>
        <v>7350.98</v>
      </c>
      <c r="K22" s="149">
        <f t="shared" si="3"/>
        <v>7260.11</v>
      </c>
      <c r="L22" s="156">
        <f>+J22-K22</f>
        <v>90.869999999999891</v>
      </c>
    </row>
    <row r="23" spans="1:12" ht="15.75">
      <c r="A23" s="165">
        <v>543</v>
      </c>
      <c r="B23" s="169" t="s">
        <v>150</v>
      </c>
      <c r="C23" s="155"/>
      <c r="D23" s="151">
        <v>10218.33</v>
      </c>
      <c r="E23" s="151">
        <v>9296.25</v>
      </c>
      <c r="F23" s="156">
        <f>+D23-E23</f>
        <v>922.07999999999993</v>
      </c>
      <c r="G23" s="179">
        <v>89119.02</v>
      </c>
      <c r="H23" s="151">
        <v>79391.89</v>
      </c>
      <c r="I23" s="156">
        <f>+G23-H23</f>
        <v>9727.1300000000047</v>
      </c>
      <c r="J23" s="178">
        <f t="shared" si="3"/>
        <v>99337.35</v>
      </c>
      <c r="K23" s="149">
        <f t="shared" si="3"/>
        <v>88688.14</v>
      </c>
      <c r="L23" s="156">
        <f>+J23-K23</f>
        <v>10649.210000000006</v>
      </c>
    </row>
    <row r="24" spans="1:12" ht="15.75">
      <c r="A24" s="165">
        <v>544</v>
      </c>
      <c r="B24" s="163" t="s">
        <v>72</v>
      </c>
      <c r="C24" s="174"/>
      <c r="D24" s="149"/>
      <c r="E24" s="149"/>
      <c r="F24" s="156"/>
      <c r="G24" s="178">
        <v>492.35</v>
      </c>
      <c r="H24" s="149">
        <v>187.35</v>
      </c>
      <c r="I24" s="156">
        <f>+G24-H24</f>
        <v>305</v>
      </c>
      <c r="J24" s="178">
        <f t="shared" si="3"/>
        <v>492.35</v>
      </c>
      <c r="K24" s="149">
        <f t="shared" si="3"/>
        <v>187.35</v>
      </c>
      <c r="L24" s="156">
        <f>+J24-K24</f>
        <v>305</v>
      </c>
    </row>
    <row r="25" spans="1:12" ht="15.75">
      <c r="A25" s="165">
        <v>545</v>
      </c>
      <c r="B25" s="163" t="s">
        <v>152</v>
      </c>
      <c r="C25" s="174"/>
      <c r="D25" s="149"/>
      <c r="E25" s="149"/>
      <c r="F25" s="156"/>
      <c r="G25" s="178">
        <v>20117.62</v>
      </c>
      <c r="H25" s="149">
        <v>19476.669999999998</v>
      </c>
      <c r="I25" s="156">
        <f>+G25-H25</f>
        <v>640.95000000000073</v>
      </c>
      <c r="J25" s="178">
        <f t="shared" si="3"/>
        <v>20117.62</v>
      </c>
      <c r="K25" s="149">
        <f t="shared" si="3"/>
        <v>19476.669999999998</v>
      </c>
      <c r="L25" s="156">
        <f>+J25-K25</f>
        <v>640.95000000000073</v>
      </c>
    </row>
    <row r="26" spans="1:12" ht="15.75">
      <c r="A26" s="166"/>
      <c r="B26" s="170"/>
      <c r="C26" s="158"/>
      <c r="D26" s="152"/>
      <c r="E26" s="152"/>
      <c r="F26" s="159"/>
      <c r="G26" s="180"/>
      <c r="H26" s="152"/>
      <c r="I26" s="159"/>
      <c r="J26" s="180"/>
      <c r="K26" s="152"/>
      <c r="L26" s="159"/>
    </row>
    <row r="27" spans="1:12" ht="15.75">
      <c r="A27" s="164">
        <v>55</v>
      </c>
      <c r="B27" s="168" t="s">
        <v>28</v>
      </c>
      <c r="C27" s="175"/>
      <c r="D27" s="146"/>
      <c r="E27" s="146"/>
      <c r="F27" s="160"/>
      <c r="G27" s="175"/>
      <c r="H27" s="146"/>
      <c r="I27" s="160"/>
      <c r="J27" s="175"/>
      <c r="K27" s="146"/>
      <c r="L27" s="160"/>
    </row>
    <row r="28" spans="1:12" ht="15.75">
      <c r="A28" s="164"/>
      <c r="B28" s="168"/>
      <c r="C28" s="173" t="s">
        <v>180</v>
      </c>
      <c r="D28" s="147">
        <v>577.91999999999996</v>
      </c>
      <c r="E28" s="147">
        <v>0</v>
      </c>
      <c r="F28" s="154">
        <v>577.91999999999996</v>
      </c>
      <c r="G28" s="177">
        <f>SUM(G29:G30)</f>
        <v>0</v>
      </c>
      <c r="H28" s="147">
        <f>SUM(H29:H30)</f>
        <v>0</v>
      </c>
      <c r="I28" s="154">
        <v>0</v>
      </c>
      <c r="J28" s="177">
        <f>SUM(J29:J30)</f>
        <v>577.91999999999996</v>
      </c>
      <c r="K28" s="147">
        <f>SUM(K29:K30)</f>
        <v>0</v>
      </c>
      <c r="L28" s="154">
        <f>SUM(L29:L30)</f>
        <v>577.91999999999996</v>
      </c>
    </row>
    <row r="29" spans="1:12" ht="15.75">
      <c r="A29" s="165">
        <v>556</v>
      </c>
      <c r="B29" s="163" t="s">
        <v>151</v>
      </c>
      <c r="C29" s="174"/>
      <c r="D29" s="149">
        <v>577.91999999999996</v>
      </c>
      <c r="E29" s="149">
        <v>0</v>
      </c>
      <c r="F29" s="156">
        <f>+D29-E29</f>
        <v>577.91999999999996</v>
      </c>
      <c r="G29" s="178">
        <v>0</v>
      </c>
      <c r="H29" s="150">
        <v>0</v>
      </c>
      <c r="I29" s="156">
        <f>+G29-H29</f>
        <v>0</v>
      </c>
      <c r="J29" s="178">
        <f>+D29+G29</f>
        <v>577.91999999999996</v>
      </c>
      <c r="K29" s="149">
        <f>+E29+H29</f>
        <v>0</v>
      </c>
      <c r="L29" s="156">
        <f>+J29-K29</f>
        <v>577.91999999999996</v>
      </c>
    </row>
    <row r="30" spans="1:12" ht="15.75">
      <c r="A30" s="167"/>
      <c r="B30" s="171"/>
      <c r="C30" s="161"/>
      <c r="D30" s="153"/>
      <c r="E30" s="153"/>
      <c r="F30" s="162"/>
      <c r="G30" s="181"/>
      <c r="H30" s="153"/>
      <c r="I30" s="156">
        <f>+G30-H30</f>
        <v>0</v>
      </c>
      <c r="J30" s="181">
        <v>0</v>
      </c>
      <c r="K30" s="149">
        <f>+E30+H30</f>
        <v>0</v>
      </c>
      <c r="L30" s="162">
        <v>0</v>
      </c>
    </row>
    <row r="31" spans="1:12" ht="15.75">
      <c r="A31" s="164">
        <v>61</v>
      </c>
      <c r="B31" s="168" t="s">
        <v>29</v>
      </c>
      <c r="C31" s="173" t="s">
        <v>181</v>
      </c>
      <c r="D31" s="147">
        <v>0</v>
      </c>
      <c r="E31" s="147">
        <v>0</v>
      </c>
      <c r="F31" s="154">
        <v>0</v>
      </c>
      <c r="G31" s="177">
        <v>3720</v>
      </c>
      <c r="H31" s="147">
        <v>3107</v>
      </c>
      <c r="I31" s="154">
        <f>+G31-H31</f>
        <v>613</v>
      </c>
      <c r="J31" s="177">
        <f>SUM(J32:J33)</f>
        <v>3720</v>
      </c>
      <c r="K31" s="147">
        <f>SUM(K32:K33)</f>
        <v>3107</v>
      </c>
      <c r="L31" s="154">
        <f>SUM(L32:L33)</f>
        <v>613</v>
      </c>
    </row>
    <row r="32" spans="1:12" ht="15.75">
      <c r="A32" s="165"/>
      <c r="B32" s="163" t="s">
        <v>29</v>
      </c>
      <c r="C32" s="174"/>
      <c r="D32" s="149">
        <v>0</v>
      </c>
      <c r="E32" s="150">
        <v>0</v>
      </c>
      <c r="F32" s="156">
        <v>0</v>
      </c>
      <c r="G32" s="178">
        <v>3720</v>
      </c>
      <c r="H32" s="150">
        <v>3107</v>
      </c>
      <c r="I32" s="154">
        <f>+G32-H32</f>
        <v>613</v>
      </c>
      <c r="J32" s="178">
        <f>+D32+G32</f>
        <v>3720</v>
      </c>
      <c r="K32" s="149">
        <f>+E32+H32</f>
        <v>3107</v>
      </c>
      <c r="L32" s="156">
        <f>+J32-K32</f>
        <v>613</v>
      </c>
    </row>
    <row r="33" spans="1:12" ht="16.5" thickBot="1">
      <c r="A33" s="139"/>
      <c r="B33" s="172"/>
      <c r="C33" s="136"/>
      <c r="D33" s="137"/>
      <c r="E33" s="137"/>
      <c r="F33" s="140"/>
      <c r="G33" s="138"/>
      <c r="H33" s="137"/>
      <c r="I33" s="140"/>
      <c r="J33" s="138"/>
      <c r="K33" s="137"/>
      <c r="L33" s="140"/>
    </row>
    <row r="34" spans="1:12" ht="16.5" thickBot="1">
      <c r="A34" s="141"/>
      <c r="B34" s="142" t="s">
        <v>182</v>
      </c>
      <c r="C34" s="176"/>
      <c r="D34" s="143">
        <f>D31+D28+D20+D13</f>
        <v>167887.74</v>
      </c>
      <c r="E34" s="143">
        <f>E28+E20+E13</f>
        <v>129315.86</v>
      </c>
      <c r="F34" s="144">
        <f>+F31+F28+F20+F13</f>
        <v>38571.879999999983</v>
      </c>
      <c r="G34" s="145">
        <f>+G13+G20+G28+G31</f>
        <v>194045.26</v>
      </c>
      <c r="H34" s="143">
        <f>H31+H20+H13</f>
        <v>173482.41</v>
      </c>
      <c r="I34" s="144">
        <f>+I31+I20+I13</f>
        <v>20562.850000000006</v>
      </c>
      <c r="J34" s="145">
        <f>J31+J28+J20+J13</f>
        <v>361933</v>
      </c>
      <c r="K34" s="143">
        <f>K31+K20+K13</f>
        <v>302798.27</v>
      </c>
      <c r="L34" s="144">
        <f>L31+L28+L20+L13</f>
        <v>59134.729999999989</v>
      </c>
    </row>
    <row r="35" spans="1:12">
      <c r="A35" s="134"/>
      <c r="B35" s="131"/>
      <c r="C35" s="129"/>
      <c r="D35" s="129"/>
      <c r="E35" s="129"/>
      <c r="F35" s="129"/>
      <c r="G35" s="132"/>
      <c r="H35" s="132"/>
      <c r="I35" s="132"/>
      <c r="J35" s="132"/>
      <c r="K35" s="132"/>
      <c r="L35" s="133"/>
    </row>
    <row r="39" spans="1:12">
      <c r="B39" s="199" t="s">
        <v>190</v>
      </c>
      <c r="D39" s="223" t="s">
        <v>192</v>
      </c>
      <c r="E39" s="223"/>
    </row>
    <row r="40" spans="1:12">
      <c r="B40" s="199" t="s">
        <v>201</v>
      </c>
      <c r="D40" s="223" t="s">
        <v>195</v>
      </c>
      <c r="E40" s="223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2019-05-08T19:43:13Z</cp:lastPrinted>
  <dcterms:created xsi:type="dcterms:W3CDTF">2009-09-21T16:02:42Z</dcterms:created>
  <dcterms:modified xsi:type="dcterms:W3CDTF">2019-05-09T15:27:54Z</dcterms:modified>
</cp:coreProperties>
</file>