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FI 2017\Estados financieros 2017\"/>
    </mc:Choice>
  </mc:AlternateContent>
  <bookViews>
    <workbookView xWindow="0" yWindow="0" windowWidth="20205" windowHeight="7020" tabRatio="881" firstSheet="3" activeTab="8"/>
  </bookViews>
  <sheets>
    <sheet name="E.situacion finan." sheetId="6" r:id="rId1"/>
    <sheet name="E.rendimiento Eco." sheetId="7" r:id="rId2"/>
    <sheet name="Anexo de Rendimiento Económico" sheetId="21" r:id="rId3"/>
    <sheet name="FLUJO DE FONDOS " sheetId="12" r:id="rId4"/>
    <sheet name="Flujo de fondos" sheetId="9" r:id="rId5"/>
    <sheet name="Ejecución Pre." sheetId="8" r:id="rId6"/>
    <sheet name="Ejec. Presu. Ingresos F.G. y R." sheetId="19" r:id="rId7"/>
    <sheet name="P. Ingesos R.P" sheetId="20" r:id="rId8"/>
    <sheet name="Consolidado COM" sheetId="18" r:id="rId9"/>
  </sheets>
  <definedNames>
    <definedName name="_xlnm.Print_Area" localSheetId="4">'Flujo de fondos'!$A$1:$H$38</definedName>
  </definedNames>
  <calcPr calcId="152511"/>
</workbook>
</file>

<file path=xl/calcChain.xml><?xml version="1.0" encoding="utf-8"?>
<calcChain xmlns="http://schemas.openxmlformats.org/spreadsheetml/2006/main">
  <c r="F21" i="18" l="1"/>
  <c r="L13" i="18"/>
  <c r="F20" i="18" l="1"/>
  <c r="I32" i="18" l="1"/>
  <c r="I24" i="18"/>
  <c r="I21" i="18"/>
  <c r="F17" i="18"/>
  <c r="F13" i="18"/>
  <c r="K13" i="18" l="1"/>
  <c r="K20" i="18"/>
  <c r="K23" i="18"/>
  <c r="C21" i="12" l="1"/>
  <c r="D40" i="21" l="1"/>
  <c r="E12" i="7" l="1"/>
  <c r="D11" i="21" l="1"/>
  <c r="E37" i="6" l="1"/>
  <c r="D28" i="21" l="1"/>
  <c r="I18" i="18" l="1"/>
  <c r="J22" i="18" l="1"/>
  <c r="F14" i="18"/>
  <c r="G13" i="18"/>
  <c r="I13" i="18" s="1"/>
  <c r="D34" i="21" l="1"/>
  <c r="D19" i="21"/>
  <c r="D17" i="21" l="1"/>
  <c r="C46" i="21" s="1"/>
  <c r="C23" i="20"/>
  <c r="E21" i="20" s="1"/>
  <c r="D19" i="20"/>
  <c r="E16" i="20"/>
  <c r="E14" i="20"/>
  <c r="E19" i="20" l="1"/>
  <c r="D23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F18" i="18" l="1"/>
  <c r="F24" i="18" l="1"/>
  <c r="F25" i="18"/>
  <c r="E12" i="6"/>
  <c r="E62" i="7" l="1"/>
  <c r="J23" i="6"/>
  <c r="D16" i="12" l="1"/>
  <c r="C16" i="12"/>
  <c r="C28" i="12" l="1"/>
  <c r="J12" i="6" l="1"/>
  <c r="D28" i="12" l="1"/>
  <c r="J28" i="6"/>
  <c r="J43" i="6" s="1"/>
  <c r="I31" i="18" l="1"/>
  <c r="D31" i="18"/>
  <c r="J20" i="18"/>
  <c r="F29" i="18"/>
  <c r="K30" i="18"/>
  <c r="K22" i="18"/>
  <c r="K24" i="18"/>
  <c r="K25" i="18"/>
  <c r="K32" i="18"/>
  <c r="K29" i="18"/>
  <c r="K21" i="18"/>
  <c r="K15" i="18"/>
  <c r="K16" i="18"/>
  <c r="K17" i="18"/>
  <c r="K18" i="18"/>
  <c r="K14" i="18"/>
  <c r="J32" i="18"/>
  <c r="J31" i="18" s="1"/>
  <c r="J29" i="18"/>
  <c r="L29" i="18" s="1"/>
  <c r="L28" i="18" s="1"/>
  <c r="J24" i="18"/>
  <c r="J25" i="18"/>
  <c r="J21" i="18"/>
  <c r="J15" i="18"/>
  <c r="J16" i="18"/>
  <c r="J17" i="18"/>
  <c r="I30" i="18"/>
  <c r="I29" i="18"/>
  <c r="H28" i="18"/>
  <c r="G28" i="18"/>
  <c r="I22" i="18"/>
  <c r="I23" i="18"/>
  <c r="I25" i="18"/>
  <c r="I15" i="18"/>
  <c r="I16" i="18"/>
  <c r="I17" i="18"/>
  <c r="I14" i="18"/>
  <c r="F31" i="18"/>
  <c r="E31" i="18"/>
  <c r="F23" i="18"/>
  <c r="F22" i="18"/>
  <c r="F15" i="18"/>
  <c r="F16" i="18"/>
  <c r="L23" i="18" l="1"/>
  <c r="L24" i="18"/>
  <c r="L25" i="18"/>
  <c r="K28" i="18"/>
  <c r="L21" i="18"/>
  <c r="L16" i="18"/>
  <c r="D34" i="18"/>
  <c r="L22" i="18"/>
  <c r="H34" i="18"/>
  <c r="J28" i="18"/>
  <c r="J34" i="18" s="1"/>
  <c r="L14" i="18"/>
  <c r="L15" i="18"/>
  <c r="J18" i="18"/>
  <c r="L32" i="18"/>
  <c r="L31" i="18" s="1"/>
  <c r="K31" i="18"/>
  <c r="L17" i="18"/>
  <c r="G34" i="18"/>
  <c r="E34" i="18"/>
  <c r="K34" i="18" l="1"/>
  <c r="L20" i="18"/>
  <c r="L18" i="18"/>
  <c r="I34" i="18"/>
  <c r="F34" i="18"/>
  <c r="L34" i="18" l="1"/>
  <c r="D21" i="9"/>
  <c r="D21" i="12" l="1"/>
  <c r="C21" i="9" l="1"/>
  <c r="E31" i="6" l="1"/>
  <c r="D12" i="9" l="1"/>
  <c r="D31" i="9" s="1"/>
  <c r="H21" i="9"/>
  <c r="C12" i="9"/>
  <c r="C31" i="9" s="1"/>
  <c r="H12" i="9"/>
  <c r="H31" i="9" l="1"/>
  <c r="E29" i="7" l="1"/>
  <c r="D36" i="12" l="1"/>
  <c r="F20" i="8"/>
  <c r="F18" i="8"/>
  <c r="G21" i="9"/>
  <c r="J25" i="7"/>
  <c r="J16" i="7"/>
  <c r="J12" i="7"/>
  <c r="E57" i="7" l="1"/>
  <c r="G12" i="9" l="1"/>
  <c r="G31" i="9" s="1"/>
  <c r="L18" i="8" l="1"/>
  <c r="L17" i="8"/>
  <c r="L16" i="8"/>
  <c r="L15" i="8"/>
  <c r="E43" i="6"/>
  <c r="E53" i="7" l="1"/>
  <c r="C36" i="12" l="1"/>
  <c r="D30" i="8" l="1"/>
  <c r="E66" i="7"/>
  <c r="E26" i="8" l="1"/>
  <c r="I30" i="8"/>
  <c r="K26" i="8"/>
  <c r="F15" i="8"/>
  <c r="C30" i="8"/>
  <c r="J61" i="7"/>
  <c r="E30" i="8" l="1"/>
  <c r="F26" i="8"/>
  <c r="L26" i="8"/>
  <c r="J66" i="7"/>
  <c r="J17" i="8"/>
  <c r="J15" i="8"/>
  <c r="J18" i="8"/>
  <c r="J16" i="8"/>
  <c r="F28" i="8" l="1"/>
  <c r="K30" i="8"/>
  <c r="L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<sst xmlns="http://schemas.openxmlformats.org/spreadsheetml/2006/main" count="389" uniqueCount="253">
  <si>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</si>
  <si>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</si>
  <si>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</si>
  <si>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</si>
  <si>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</si>
  <si>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</si>
  <si>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</si>
  <si>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</si>
  <si>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</si>
  <si>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</si>
  <si>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</si>
  <si>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</si>
  <si>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</si>
  <si>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</si>
  <si>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</si>
  <si>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</si>
  <si>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</si>
  <si>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</si>
  <si>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</si>
  <si>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</si>
  <si>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</si>
  <si>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</si>
  <si>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</si>
  <si>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</si>
  <si>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</si>
  <si>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</si>
  <si>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</si>
  <si>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</si>
  <si>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</si>
  <si>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</si>
  <si>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</si>
  <si>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</si>
  <si>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</si>
  <si>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</si>
  <si>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</si>
  <si>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</si>
  <si>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</si>
  <si>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</si>
  <si>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</si>
  <si>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</si>
  <si>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</si>
  <si>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</si>
  <si>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</si>
  <si>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</si>
  <si>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</si>
  <si>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</si>
  <si>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</si>
  <si>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</si>
  <si>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</si>
  <si>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</si>
  <si>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</si>
  <si>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</si>
  <si>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</si>
  <si>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</si>
  <si>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</si>
  <si>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</si>
  <si>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</si>
  <si>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</si>
  <si>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</si>
  <si>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</si>
  <si>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</si>
  <si>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</si>
  <si>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</si>
  <si>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</si>
  <si>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</si>
  <si>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</si>
  <si>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</si>
  <si>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</si>
  <si>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</si>
  <si>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</si>
  <si>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</si>
  <si>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</si>
  <si>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</si>
  <si>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</si>
  <si>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</si>
  <si>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</si>
  <si>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</si>
  <si>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</si>
  <si>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</si>
  <si>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</si>
  <si>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</si>
  <si>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</si>
  <si>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</si>
  <si>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</si>
  <si>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</si>
  <si>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>1/ Son los ingresos recibidos a través de los requerimientos de fondos en concepto de subvenciones del Gobierno Central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</si>
  <si>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</si>
  <si>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</si>
  <si>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</si>
  <si>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</si>
  <si>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</si>
  <si>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</si>
  <si>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</si>
  <si>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</si>
  <si>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</si>
  <si>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</si>
  <si>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</si>
  <si>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</si>
  <si>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</si>
  <si>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</si>
  <si>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</si>
  <si>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</si>
  <si>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</si>
  <si>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</si>
  <si>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</si>
  <si>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</si>
  <si>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</si>
  <si>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</si>
  <si>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</si>
  <si>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</si>
  <si>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</si>
  <si>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</si>
  <si>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</si>
  <si>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</si>
  <si>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</si>
  <si>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</si>
  <si>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</si>
  <si>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</si>
  <si>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</si>
  <si>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</si>
  <si>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</si>
  <si>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</si>
  <si>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</si>
  <si>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</si>
  <si>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</si>
  <si>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</si>
  <si>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</si>
  <si>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</si>
  <si>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</si>
  <si>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</si>
  <si>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</si>
  <si>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</si>
  <si>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</si>
  <si>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</si>
  <si>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</si>
  <si>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</si>
  <si>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</si>
  <si>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</si>
  <si>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</si>
  <si>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</si>
  <si>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</si>
  <si>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</si>
  <si>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</si>
  <si>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</si>
  <si>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</si>
  <si>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</si>
  <si>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</si>
  <si>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</si>
  <si>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</si>
  <si>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</si>
  <si>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</si>
  <si>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</si>
  <si>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</si>
  <si>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</si>
  <si>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</si>
  <si>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</si>
  <si>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</si>
  <si>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</si>
  <si>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</si>
  <si>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</si>
  <si>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</si>
  <si>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</si>
  <si>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</si>
  <si>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</si>
  <si>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</si>
  <si>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</si>
  <si>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</si>
  <si>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</si>
  <si>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</si>
  <si>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</si>
  <si>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</si>
  <si>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</si>
  <si>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</si>
  <si>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</si>
  <si>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</si>
  <si>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</si>
  <si>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</si>
  <si>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</si>
  <si>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</si>
  <si>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</si>
  <si>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</si>
  <si>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</si>
  <si>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</si>
  <si>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</si>
  <si>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</si>
  <si>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</si>
  <si>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</si>
  <si>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</si>
  <si>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</si>
  <si>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</si>
  <si>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</si>
  <si>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DISPONIBILIDADES FINALES AL 31/12/2014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</si>
  <si>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</si>
  <si>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</si>
  <si>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</si>
  <si>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</si>
  <si>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</si>
  <si>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</si>
  <si>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</si>
  <si>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</si>
  <si>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</si>
  <si>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</si>
  <si>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</si>
  <si>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</si>
  <si>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</si>
  <si>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</si>
  <si>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</si>
  <si>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</si>
  <si>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</si>
  <si>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</si>
  <si>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</si>
  <si>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</si>
  <si>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</si>
  <si>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</si>
  <si>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</si>
  <si>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</si>
  <si>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</si>
  <si>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</si>
  <si>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</si>
  <si>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</si>
  <si>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</si>
  <si>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</si>
  <si>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</si>
  <si>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</si>
  <si>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</si>
  <si>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</si>
  <si>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</si>
  <si>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</si>
  <si>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</si>
  <si>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</si>
  <si>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</si>
  <si>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</si>
  <si>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</si>
  <si>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</si>
  <si>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</si>
  <si>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</si>
  <si>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</si>
  <si>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</si>
  <si>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</si>
  <si>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</si>
  <si>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</si>
  <si>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</si>
  <si>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</si>
  <si>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>Estado de Ejecución Presupuestaria</t>
  </si>
  <si>
    <t>Indemnización al Personal de Servicios Peroimanentes</t>
  </si>
  <si>
    <t>Al 31 DE MARZO DE 2017</t>
  </si>
  <si>
    <t>AL 31 DE MARZO DE 2017</t>
  </si>
  <si>
    <t xml:space="preserve">                              AL 31 DE MARZO DE 2017</t>
  </si>
  <si>
    <t>DEL 01 DE ENERO AL 31 DE MARZO DE 2017</t>
  </si>
  <si>
    <t>DEL  01 DE ENERO AL 31 DE MARZO DE 2017</t>
  </si>
  <si>
    <t>Del 01 de  al 31 de marzo de 2017</t>
  </si>
  <si>
    <t>Reporte Acumulado al 31 de marzo del 2017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</si>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</sst>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5" xfId="0" applyFont="1" applyBorder="1"/>
    <xf numFmtId="165" fontId="25" fillId="0" borderId="0" xfId="1" applyFont="1" applyBorder="1"/>
    <xf numFmtId="165" fontId="25" fillId="0" borderId="15" xfId="1" applyFont="1" applyBorder="1"/>
    <xf numFmtId="0" fontId="25" fillId="0" borderId="15" xfId="0" applyFont="1" applyBorder="1" applyAlignment="1">
      <alignment horizontal="left"/>
    </xf>
    <xf numFmtId="165" fontId="25" fillId="0" borderId="16" xfId="1" applyFont="1" applyBorder="1"/>
    <xf numFmtId="0" fontId="25" fillId="2" borderId="23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right"/>
    </xf>
    <xf numFmtId="165" fontId="24" fillId="2" borderId="21" xfId="0" applyNumberFormat="1" applyFont="1" applyFill="1" applyBorder="1" applyAlignment="1"/>
    <xf numFmtId="165" fontId="24" fillId="2" borderId="22" xfId="0" applyNumberFormat="1" applyFont="1" applyFill="1" applyBorder="1" applyAlignment="1"/>
    <xf numFmtId="165" fontId="24" fillId="2" borderId="20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6" xfId="0" applyNumberFormat="1" applyFont="1" applyFill="1" applyBorder="1"/>
    <xf numFmtId="0" fontId="25" fillId="0" borderId="25" xfId="0" applyFont="1" applyBorder="1" applyAlignment="1">
      <alignment horizontal="left"/>
    </xf>
    <xf numFmtId="165" fontId="24" fillId="0" borderId="26" xfId="1" applyFont="1" applyBorder="1"/>
    <xf numFmtId="0" fontId="25" fillId="0" borderId="26" xfId="0" applyFont="1" applyBorder="1"/>
    <xf numFmtId="0" fontId="26" fillId="0" borderId="25" xfId="0" applyFont="1" applyBorder="1" applyAlignment="1">
      <alignment horizontal="left"/>
    </xf>
    <xf numFmtId="165" fontId="26" fillId="0" borderId="26" xfId="1" applyFont="1" applyBorder="1" applyAlignment="1">
      <alignment horizontal="left"/>
    </xf>
    <xf numFmtId="0" fontId="24" fillId="3" borderId="26" xfId="0" applyFont="1" applyFill="1" applyBorder="1"/>
    <xf numFmtId="0" fontId="26" fillId="0" borderId="25" xfId="0" applyFont="1" applyBorder="1"/>
    <xf numFmtId="165" fontId="26" fillId="0" borderId="26" xfId="1" applyFont="1" applyBorder="1"/>
    <xf numFmtId="0" fontId="25" fillId="0" borderId="27" xfId="0" applyFont="1" applyBorder="1"/>
    <xf numFmtId="0" fontId="24" fillId="3" borderId="28" xfId="0" applyFont="1" applyFill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8" xfId="0" applyFont="1" applyBorder="1"/>
    <xf numFmtId="0" fontId="24" fillId="3" borderId="27" xfId="0" applyFont="1" applyFill="1" applyBorder="1"/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5" fillId="0" borderId="11" xfId="0" applyFont="1" applyBorder="1"/>
    <xf numFmtId="0" fontId="24" fillId="3" borderId="25" xfId="0" applyFont="1" applyFill="1" applyBorder="1" applyAlignment="1">
      <alignment horizontal="center"/>
    </xf>
    <xf numFmtId="0" fontId="25" fillId="0" borderId="25" xfId="0" applyFont="1" applyBorder="1"/>
    <xf numFmtId="0" fontId="24" fillId="3" borderId="25" xfId="0" applyFont="1" applyFill="1" applyBorder="1"/>
    <xf numFmtId="0" fontId="24" fillId="2" borderId="20" xfId="0" applyFont="1" applyFill="1" applyBorder="1" applyAlignment="1"/>
    <xf numFmtId="165" fontId="24" fillId="3" borderId="25" xfId="0" applyNumberFormat="1" applyFont="1" applyFill="1" applyBorder="1"/>
    <xf numFmtId="165" fontId="25" fillId="0" borderId="25" xfId="1" applyFont="1" applyBorder="1"/>
    <xf numFmtId="165" fontId="25" fillId="0" borderId="25" xfId="1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165" fontId="26" fillId="0" borderId="25" xfId="1" applyFont="1" applyBorder="1"/>
    <xf numFmtId="0" fontId="24" fillId="3" borderId="30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1" xfId="0" applyNumberFormat="1" applyFont="1" applyFill="1" applyBorder="1"/>
    <xf numFmtId="165" fontId="24" fillId="3" borderId="30" xfId="0" applyNumberFormat="1" applyFont="1" applyFill="1" applyBorder="1"/>
    <xf numFmtId="0" fontId="28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165" fontId="30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 applyAlignment="1">
      <alignment horizontal="right"/>
    </xf>
    <xf numFmtId="4" fontId="3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7" fillId="2" borderId="0" xfId="1" applyFont="1" applyFill="1"/>
    <xf numFmtId="167" fontId="24" fillId="0" borderId="0" xfId="0" applyNumberFormat="1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9" fillId="0" borderId="0" xfId="0" applyFont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46355</xdr:rowOff>
    </xdr:from>
    <xdr:to>
      <xdr:col>9</xdr:col>
      <xdr:colOff>520700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0100" y="46355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152400</xdr:rowOff>
    </xdr:from>
    <xdr:to>
      <xdr:col>8</xdr:col>
      <xdr:colOff>539750</xdr:colOff>
      <xdr:row>5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67725" y="15240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29845</xdr:rowOff>
    </xdr:from>
    <xdr:to>
      <xdr:col>0</xdr:col>
      <xdr:colOff>1781175</xdr:colOff>
      <xdr:row>5</xdr:row>
      <xdr:rowOff>47624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2034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0</xdr:row>
      <xdr:rowOff>19050</xdr:rowOff>
    </xdr:from>
    <xdr:to>
      <xdr:col>11</xdr:col>
      <xdr:colOff>939800</xdr:colOff>
      <xdr:row>4</xdr:row>
      <xdr:rowOff>76200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06475" y="1905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10795</xdr:rowOff>
    </xdr:from>
    <xdr:to>
      <xdr:col>1</xdr:col>
      <xdr:colOff>1209675</xdr:colOff>
      <xdr:row>5</xdr:row>
      <xdr:rowOff>19049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012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31" zoomScaleNormal="100" workbookViewId="0">
      <selection activeCell="E18" sqref="E18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28" t="s">
        <v>189</v>
      </c>
      <c r="C1" s="228"/>
      <c r="D1" s="228"/>
      <c r="E1" s="228"/>
      <c r="F1" s="228"/>
      <c r="G1" s="228"/>
      <c r="H1" s="228"/>
      <c r="I1" s="228"/>
      <c r="J1" s="228"/>
    </row>
    <row r="2" spans="2:10">
      <c r="B2" s="229" t="s">
        <v>114</v>
      </c>
      <c r="C2" s="229"/>
      <c r="D2" s="229"/>
      <c r="E2" s="229"/>
      <c r="F2" s="229"/>
      <c r="G2" s="229"/>
      <c r="H2" s="229"/>
      <c r="I2" s="229"/>
      <c r="J2" s="229"/>
    </row>
    <row r="3" spans="2:10">
      <c r="B3" s="208" t="s">
        <v>76</v>
      </c>
      <c r="C3" s="203"/>
      <c r="D3" s="203"/>
      <c r="E3" s="203"/>
      <c r="F3" s="204"/>
      <c r="G3" s="204"/>
      <c r="H3" s="204"/>
      <c r="I3" s="205"/>
      <c r="J3" s="205"/>
    </row>
    <row r="4" spans="2:10">
      <c r="B4" s="206"/>
      <c r="C4" s="233" t="s">
        <v>247</v>
      </c>
      <c r="D4" s="233"/>
      <c r="E4" s="233"/>
      <c r="F4" s="233"/>
      <c r="G4" s="233"/>
      <c r="H4" s="233"/>
      <c r="I4" s="207"/>
      <c r="J4" s="207"/>
    </row>
    <row r="5" spans="2:10">
      <c r="B5" s="25"/>
      <c r="C5" s="232"/>
      <c r="D5" s="232"/>
      <c r="E5" s="232"/>
      <c r="F5" s="232"/>
      <c r="G5" s="232"/>
      <c r="H5" s="232"/>
      <c r="I5" s="25"/>
      <c r="J5" s="25"/>
    </row>
    <row r="6" spans="2:10" s="137" customFormat="1">
      <c r="B6" s="224"/>
      <c r="C6" s="224"/>
      <c r="D6" s="224"/>
      <c r="E6" s="224"/>
      <c r="F6" s="224"/>
      <c r="G6" s="224"/>
      <c r="H6" s="224"/>
      <c r="I6" s="224"/>
      <c r="J6" s="224"/>
    </row>
    <row r="7" spans="2:10" s="137" customFormat="1">
      <c r="B7" s="224"/>
      <c r="C7" s="224"/>
      <c r="D7" s="224"/>
      <c r="E7" s="224"/>
      <c r="F7" s="224"/>
      <c r="G7" s="224"/>
      <c r="H7" s="224"/>
      <c r="I7" s="224"/>
      <c r="J7" s="224"/>
    </row>
    <row r="8" spans="2:10" ht="16.5">
      <c r="B8" s="230" t="s">
        <v>4</v>
      </c>
      <c r="C8" s="230"/>
      <c r="D8" s="230"/>
      <c r="E8" s="230"/>
      <c r="F8" s="15"/>
      <c r="G8" s="230" t="s">
        <v>5</v>
      </c>
      <c r="H8" s="230"/>
      <c r="I8" s="230"/>
      <c r="J8" s="230"/>
    </row>
    <row r="9" spans="2:10">
      <c r="B9" s="87"/>
      <c r="C9" s="87"/>
      <c r="D9" s="87"/>
      <c r="E9" s="87" t="s">
        <v>1</v>
      </c>
      <c r="F9" s="199"/>
      <c r="G9" s="87"/>
      <c r="H9" s="87"/>
      <c r="I9" s="87"/>
      <c r="J9" s="87" t="s">
        <v>1</v>
      </c>
    </row>
    <row r="10" spans="2:10" ht="15.75" thickBot="1">
      <c r="B10" s="198" t="s">
        <v>102</v>
      </c>
      <c r="C10" s="198" t="s">
        <v>0</v>
      </c>
      <c r="D10" s="198" t="s">
        <v>3</v>
      </c>
      <c r="E10" s="198" t="s">
        <v>2</v>
      </c>
      <c r="F10" s="199"/>
      <c r="G10" s="198" t="s">
        <v>102</v>
      </c>
      <c r="H10" s="198" t="s">
        <v>0</v>
      </c>
      <c r="I10" s="198" t="s">
        <v>3</v>
      </c>
      <c r="J10" s="198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8">
        <v>21</v>
      </c>
      <c r="C12" s="89" t="s">
        <v>92</v>
      </c>
      <c r="D12" s="90"/>
      <c r="E12" s="91">
        <f>D13+E26+D15</f>
        <v>38841.730000000003</v>
      </c>
      <c r="F12" s="15"/>
      <c r="G12" s="92">
        <v>41</v>
      </c>
      <c r="H12" s="89" t="s">
        <v>95</v>
      </c>
      <c r="I12" s="90"/>
      <c r="J12" s="93">
        <f>I13+I17</f>
        <v>10646.57</v>
      </c>
    </row>
    <row r="13" spans="2:10">
      <c r="B13" s="34">
        <v>211</v>
      </c>
      <c r="C13" s="17" t="s">
        <v>60</v>
      </c>
      <c r="D13" s="35">
        <v>37791.730000000003</v>
      </c>
      <c r="E13" s="102"/>
      <c r="F13" s="15"/>
      <c r="G13" s="44">
        <v>412</v>
      </c>
      <c r="H13" s="104" t="s">
        <v>119</v>
      </c>
      <c r="I13" s="102">
        <v>603.52</v>
      </c>
      <c r="J13" s="43"/>
    </row>
    <row r="14" spans="2:10">
      <c r="B14" s="34">
        <v>21103</v>
      </c>
      <c r="C14" s="17" t="s">
        <v>115</v>
      </c>
      <c r="D14" s="35">
        <v>700</v>
      </c>
      <c r="E14" s="102"/>
      <c r="F14" s="15"/>
      <c r="G14" s="44">
        <v>41201</v>
      </c>
      <c r="H14" s="104" t="s">
        <v>165</v>
      </c>
      <c r="I14" s="42">
        <v>0</v>
      </c>
      <c r="J14" s="43"/>
    </row>
    <row r="15" spans="2:10">
      <c r="C15" s="17" t="s">
        <v>143</v>
      </c>
      <c r="D15" s="37">
        <v>0</v>
      </c>
      <c r="E15" s="102"/>
      <c r="F15" s="15"/>
      <c r="G15" s="44">
        <v>41251</v>
      </c>
      <c r="H15" s="104" t="s">
        <v>120</v>
      </c>
      <c r="I15" s="42">
        <v>462.28</v>
      </c>
      <c r="J15" s="43"/>
    </row>
    <row r="16" spans="2:10">
      <c r="B16" s="34"/>
      <c r="C16" s="17"/>
      <c r="D16" s="35"/>
      <c r="E16" s="102"/>
      <c r="F16" s="15"/>
      <c r="G16" s="44">
        <v>41254</v>
      </c>
      <c r="H16" s="104" t="s">
        <v>121</v>
      </c>
      <c r="I16" s="42">
        <v>91.24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89</v>
      </c>
      <c r="I17" s="64">
        <v>10043.049999999999</v>
      </c>
      <c r="J17" s="33"/>
    </row>
    <row r="18" spans="1:13">
      <c r="B18" s="34">
        <v>21109001</v>
      </c>
      <c r="C18" s="28" t="s">
        <v>107</v>
      </c>
      <c r="D18" s="58">
        <v>24779.29</v>
      </c>
      <c r="E18" s="31"/>
      <c r="F18" s="15"/>
      <c r="G18" s="34">
        <v>41351</v>
      </c>
      <c r="H18" s="17" t="s">
        <v>7</v>
      </c>
      <c r="I18" s="35">
        <v>3943.09</v>
      </c>
      <c r="J18" s="31"/>
    </row>
    <row r="19" spans="1:13">
      <c r="C19" s="17" t="s">
        <v>116</v>
      </c>
      <c r="D19" s="35">
        <v>2908.09</v>
      </c>
      <c r="E19" s="31"/>
      <c r="F19" s="15"/>
      <c r="G19" s="34">
        <v>41354</v>
      </c>
      <c r="H19" s="17" t="s">
        <v>8</v>
      </c>
      <c r="I19" s="35">
        <v>1372.17</v>
      </c>
      <c r="J19" s="31"/>
    </row>
    <row r="20" spans="1:13">
      <c r="B20" s="34"/>
      <c r="C20" s="17" t="s">
        <v>117</v>
      </c>
      <c r="D20" s="36">
        <v>0</v>
      </c>
      <c r="E20" s="31"/>
      <c r="F20" s="15"/>
      <c r="G20" s="34">
        <v>41355</v>
      </c>
      <c r="H20" s="17" t="s">
        <v>28</v>
      </c>
      <c r="I20" s="36">
        <v>0</v>
      </c>
      <c r="J20" s="31"/>
    </row>
    <row r="21" spans="1:13">
      <c r="B21" s="34"/>
      <c r="C21" s="17" t="s">
        <v>169</v>
      </c>
      <c r="D21" s="36">
        <v>0</v>
      </c>
      <c r="E21" s="31"/>
      <c r="F21" s="15"/>
      <c r="G21" s="34">
        <v>41361</v>
      </c>
      <c r="H21" s="17" t="s">
        <v>29</v>
      </c>
      <c r="I21" s="36">
        <v>0</v>
      </c>
      <c r="J21" s="31"/>
    </row>
    <row r="22" spans="1:13">
      <c r="B22" s="34"/>
      <c r="C22" s="17" t="s">
        <v>118</v>
      </c>
      <c r="D22" s="69">
        <v>21871.200000000001</v>
      </c>
      <c r="E22" s="31"/>
      <c r="F22" s="15"/>
      <c r="G22" s="34">
        <v>41389</v>
      </c>
      <c r="H22" s="17" t="s">
        <v>188</v>
      </c>
      <c r="I22" s="35">
        <v>0</v>
      </c>
      <c r="J22" s="31"/>
    </row>
    <row r="23" spans="1:13" ht="27">
      <c r="B23" s="45"/>
      <c r="C23" s="109" t="s">
        <v>163</v>
      </c>
      <c r="D23" s="103">
        <v>0</v>
      </c>
      <c r="E23" s="31"/>
      <c r="F23" s="15"/>
      <c r="G23" s="92">
        <v>42</v>
      </c>
      <c r="H23" s="89" t="s">
        <v>87</v>
      </c>
      <c r="I23" s="90"/>
      <c r="J23" s="93">
        <f>SUM(I25:I27)</f>
        <v>2621.3200000000002</v>
      </c>
    </row>
    <row r="24" spans="1:13">
      <c r="B24" s="45">
        <v>21151</v>
      </c>
      <c r="C24" s="109" t="s">
        <v>164</v>
      </c>
      <c r="D24" s="211">
        <v>0</v>
      </c>
      <c r="E24" s="31"/>
      <c r="F24" s="15"/>
      <c r="G24" s="44"/>
      <c r="H24" s="41"/>
      <c r="I24" s="42"/>
      <c r="J24" s="43"/>
    </row>
    <row r="25" spans="1:13">
      <c r="B25" s="124"/>
      <c r="C25" s="28"/>
      <c r="D25" s="58"/>
      <c r="E25" s="31"/>
      <c r="F25" s="15"/>
      <c r="G25" s="34">
        <v>42451</v>
      </c>
      <c r="H25" s="17" t="s">
        <v>88</v>
      </c>
      <c r="I25" s="36">
        <v>2621.3200000000002</v>
      </c>
      <c r="J25" s="31"/>
    </row>
    <row r="26" spans="1:13">
      <c r="B26" s="34">
        <v>213</v>
      </c>
      <c r="C26" s="17" t="s">
        <v>109</v>
      </c>
      <c r="D26" s="35"/>
      <c r="E26" s="31">
        <v>1050</v>
      </c>
      <c r="F26" s="15"/>
      <c r="J26" s="31"/>
    </row>
    <row r="27" spans="1:13">
      <c r="B27" s="88">
        <v>22</v>
      </c>
      <c r="C27" s="89" t="s">
        <v>93</v>
      </c>
      <c r="D27" s="90"/>
      <c r="E27" s="91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171</v>
      </c>
      <c r="D28" s="51">
        <v>0</v>
      </c>
      <c r="E28" s="31"/>
      <c r="F28" s="15"/>
      <c r="G28" s="88">
        <v>81</v>
      </c>
      <c r="H28" s="89" t="s">
        <v>96</v>
      </c>
      <c r="I28" s="90"/>
      <c r="J28" s="93">
        <f>I30+I31+I32+I34</f>
        <v>121576.53</v>
      </c>
    </row>
    <row r="29" spans="1:13">
      <c r="A29" s="5"/>
      <c r="B29" s="34">
        <v>22551</v>
      </c>
      <c r="C29" s="197" t="s">
        <v>195</v>
      </c>
      <c r="D29" s="211">
        <v>0</v>
      </c>
      <c r="E29" s="7"/>
      <c r="F29" s="15"/>
      <c r="G29" s="88"/>
      <c r="H29" s="89"/>
      <c r="I29" s="90"/>
      <c r="J29" s="93"/>
    </row>
    <row r="30" spans="1:13" s="137" customFormat="1">
      <c r="A30" s="5"/>
      <c r="B30" s="66"/>
      <c r="C30" s="66"/>
      <c r="D30" s="131"/>
      <c r="E30" s="7"/>
      <c r="F30" s="15"/>
      <c r="G30" s="34">
        <v>81103</v>
      </c>
      <c r="H30" s="17" t="s">
        <v>81</v>
      </c>
      <c r="I30" s="36">
        <v>6626.44</v>
      </c>
      <c r="J30" s="32"/>
    </row>
    <row r="31" spans="1:13">
      <c r="B31" s="88">
        <v>23</v>
      </c>
      <c r="C31" s="89" t="s">
        <v>94</v>
      </c>
      <c r="D31" s="90"/>
      <c r="E31" s="91">
        <f>SUM(D33:D35)</f>
        <v>2980.16</v>
      </c>
      <c r="F31" s="15"/>
      <c r="G31" s="34">
        <v>81107</v>
      </c>
      <c r="H31" s="17" t="s">
        <v>122</v>
      </c>
      <c r="I31" s="36">
        <v>122678.98</v>
      </c>
      <c r="J31" s="31"/>
      <c r="M31" s="68"/>
    </row>
    <row r="32" spans="1:13">
      <c r="B32" s="88"/>
      <c r="C32" s="89"/>
      <c r="D32" s="90"/>
      <c r="E32" s="91"/>
      <c r="F32" s="15"/>
      <c r="G32" s="34">
        <v>81109</v>
      </c>
      <c r="H32" s="17" t="s">
        <v>53</v>
      </c>
      <c r="I32" s="46">
        <v>-9987.73</v>
      </c>
      <c r="J32" s="43"/>
    </row>
    <row r="33" spans="2:13">
      <c r="B33" s="34">
        <v>23105</v>
      </c>
      <c r="C33" s="17" t="s">
        <v>41</v>
      </c>
      <c r="D33" s="36">
        <v>969.3</v>
      </c>
      <c r="E33" s="31"/>
      <c r="F33" s="15"/>
      <c r="G33" s="34"/>
      <c r="H33" s="47"/>
      <c r="I33" s="46" t="s">
        <v>91</v>
      </c>
      <c r="K33" s="68"/>
      <c r="M33" s="68"/>
    </row>
    <row r="34" spans="2:13">
      <c r="B34" s="34">
        <v>23113</v>
      </c>
      <c r="C34" s="17" t="s">
        <v>40</v>
      </c>
      <c r="D34" s="36">
        <v>1985.86</v>
      </c>
      <c r="E34" s="31"/>
      <c r="F34" s="15"/>
      <c r="G34" s="34">
        <v>81111</v>
      </c>
      <c r="H34" s="17" t="s">
        <v>90</v>
      </c>
      <c r="I34" s="50">
        <v>2258.84</v>
      </c>
    </row>
    <row r="35" spans="2:13">
      <c r="B35" s="45">
        <v>23109</v>
      </c>
      <c r="C35" s="47" t="s">
        <v>199</v>
      </c>
      <c r="D35" s="37">
        <v>25</v>
      </c>
      <c r="E35" s="31"/>
      <c r="F35" s="15"/>
      <c r="G35" s="34">
        <v>81901001</v>
      </c>
      <c r="H35" s="17" t="s">
        <v>174</v>
      </c>
      <c r="I35" s="133">
        <v>0</v>
      </c>
      <c r="J35" s="8"/>
    </row>
    <row r="36" spans="2:13">
      <c r="B36" s="12"/>
      <c r="C36" s="12"/>
      <c r="D36" s="12"/>
      <c r="E36" s="1"/>
      <c r="F36" s="15"/>
      <c r="G36" s="34"/>
      <c r="H36" s="17" t="s">
        <v>54</v>
      </c>
      <c r="I36" s="36"/>
      <c r="J36" s="31">
        <v>22924.78</v>
      </c>
    </row>
    <row r="37" spans="2:13">
      <c r="B37" s="88">
        <v>24</v>
      </c>
      <c r="C37" s="89" t="s">
        <v>97</v>
      </c>
      <c r="D37" s="94"/>
      <c r="E37" s="91">
        <f>D38+D39+D40+D41+D42</f>
        <v>115947.31</v>
      </c>
      <c r="F37" s="15"/>
    </row>
    <row r="38" spans="2:13" s="137" customFormat="1">
      <c r="B38" s="66">
        <v>24101</v>
      </c>
      <c r="C38" s="17" t="s">
        <v>200</v>
      </c>
      <c r="D38" s="36">
        <v>72750</v>
      </c>
      <c r="E38" s="102"/>
      <c r="F38" s="15"/>
    </row>
    <row r="39" spans="2:13">
      <c r="B39" s="34">
        <v>24117</v>
      </c>
      <c r="C39" s="17" t="s">
        <v>44</v>
      </c>
      <c r="D39" s="35">
        <v>15788</v>
      </c>
      <c r="E39" s="31"/>
      <c r="F39" s="15"/>
    </row>
    <row r="40" spans="2:13">
      <c r="B40" s="34">
        <v>24119</v>
      </c>
      <c r="C40" s="17" t="s">
        <v>43</v>
      </c>
      <c r="D40" s="36">
        <v>24813.05</v>
      </c>
      <c r="E40" s="31"/>
      <c r="F40" s="15"/>
    </row>
    <row r="41" spans="2:13">
      <c r="B41" s="66">
        <v>24199</v>
      </c>
      <c r="C41" s="17" t="s">
        <v>77</v>
      </c>
      <c r="D41" s="37">
        <v>-33453.74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200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34" t="s">
        <v>252</v>
      </c>
      <c r="D43" s="234"/>
      <c r="E43" s="72">
        <f>+E37+E31+E12+E27</f>
        <v>157769.20000000001</v>
      </c>
      <c r="F43" s="15"/>
      <c r="G43" s="40"/>
      <c r="H43" s="234" t="s">
        <v>10</v>
      </c>
      <c r="I43" s="234"/>
      <c r="J43" s="72">
        <f>J12+J23+J28+J36</f>
        <v>157769.19999999998</v>
      </c>
      <c r="L43" s="68"/>
    </row>
    <row r="44" spans="2:13">
      <c r="B44" s="128"/>
      <c r="F44" s="15"/>
      <c r="L44" s="68"/>
    </row>
    <row r="45" spans="2:13">
      <c r="B45" s="111"/>
      <c r="C45" s="113"/>
      <c r="D45" s="114"/>
      <c r="E45" s="110"/>
      <c r="F45" s="15"/>
      <c r="G45" s="45"/>
      <c r="H45" s="47"/>
      <c r="I45" s="36"/>
      <c r="J45" s="129"/>
      <c r="L45" s="68"/>
    </row>
    <row r="46" spans="2:13">
      <c r="B46" s="135"/>
      <c r="C46" s="135"/>
      <c r="D46" s="135"/>
      <c r="E46" s="136" t="s">
        <v>91</v>
      </c>
      <c r="F46" s="135"/>
      <c r="G46" s="135"/>
      <c r="H46" s="135"/>
      <c r="I46" s="36"/>
      <c r="J46" s="129"/>
    </row>
    <row r="47" spans="2:13">
      <c r="B47" s="111"/>
      <c r="C47" s="113"/>
      <c r="D47" s="114"/>
      <c r="E47" s="112"/>
      <c r="F47" s="15"/>
      <c r="G47" s="45"/>
      <c r="H47" s="47"/>
      <c r="I47" s="36"/>
      <c r="J47" s="68"/>
    </row>
    <row r="48" spans="2:13">
      <c r="B48" s="111"/>
      <c r="C48" s="113"/>
      <c r="D48" s="114"/>
      <c r="E48" s="112"/>
      <c r="F48" s="15"/>
      <c r="G48" s="45"/>
      <c r="H48" s="47"/>
      <c r="I48" s="36"/>
    </row>
    <row r="49" spans="2:8">
      <c r="B49" s="110"/>
      <c r="C49" s="110"/>
      <c r="D49" s="110"/>
      <c r="E49" s="110"/>
      <c r="G49" s="6"/>
    </row>
    <row r="50" spans="2:8">
      <c r="C50" s="231"/>
      <c r="D50" s="231"/>
      <c r="H50" s="39"/>
    </row>
    <row r="51" spans="2:8">
      <c r="C51" s="228" t="s">
        <v>192</v>
      </c>
      <c r="D51" s="228"/>
      <c r="H51" s="196" t="s">
        <v>193</v>
      </c>
    </row>
    <row r="52" spans="2:8">
      <c r="C52" s="228" t="s">
        <v>112</v>
      </c>
      <c r="D52" s="228"/>
      <c r="H52" s="9" t="s">
        <v>197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1"/>
  <sheetViews>
    <sheetView topLeftCell="A46" zoomScaleNormal="100" workbookViewId="0">
      <selection activeCell="C4" sqref="C4:I4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29" t="s">
        <v>114</v>
      </c>
      <c r="C2" s="229"/>
      <c r="D2" s="229"/>
      <c r="E2" s="229"/>
      <c r="F2" s="229"/>
      <c r="G2" s="229"/>
      <c r="H2" s="229"/>
      <c r="I2" s="229"/>
      <c r="J2" s="229"/>
    </row>
    <row r="3" spans="2:11">
      <c r="B3" s="229" t="s">
        <v>190</v>
      </c>
      <c r="C3" s="229"/>
      <c r="D3" s="229"/>
      <c r="E3" s="229"/>
      <c r="F3" s="229"/>
      <c r="G3" s="229"/>
      <c r="H3" s="229"/>
      <c r="I3" s="229"/>
      <c r="J3" s="229"/>
      <c r="K3" s="126"/>
    </row>
    <row r="4" spans="2:11">
      <c r="B4" s="204"/>
      <c r="C4" s="233" t="s">
        <v>246</v>
      </c>
      <c r="D4" s="233"/>
      <c r="E4" s="233"/>
      <c r="F4" s="233"/>
      <c r="G4" s="233"/>
      <c r="H4" s="233"/>
      <c r="I4" s="233"/>
      <c r="J4" s="204"/>
    </row>
    <row r="5" spans="2:11">
      <c r="B5" s="49"/>
      <c r="C5" s="132" t="s">
        <v>91</v>
      </c>
      <c r="D5" s="49"/>
      <c r="E5" s="134"/>
      <c r="F5" s="49"/>
      <c r="G5" s="49"/>
      <c r="H5" s="49"/>
      <c r="I5" s="49"/>
      <c r="J5" s="49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7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30" t="s">
        <v>11</v>
      </c>
      <c r="C8" s="230"/>
      <c r="D8" s="230"/>
      <c r="E8" s="230"/>
      <c r="F8" s="16"/>
      <c r="G8" s="230" t="s">
        <v>196</v>
      </c>
      <c r="H8" s="230"/>
      <c r="I8" s="230"/>
      <c r="J8" s="230"/>
    </row>
    <row r="9" spans="2:11">
      <c r="B9" s="235" t="s">
        <v>102</v>
      </c>
      <c r="C9" s="235" t="s">
        <v>0</v>
      </c>
      <c r="D9" s="235" t="s">
        <v>3</v>
      </c>
      <c r="E9" s="70" t="s">
        <v>1</v>
      </c>
      <c r="F9" s="16"/>
      <c r="G9" s="235" t="s">
        <v>102</v>
      </c>
      <c r="H9" s="235" t="s">
        <v>0</v>
      </c>
      <c r="I9" s="235" t="s">
        <v>3</v>
      </c>
      <c r="J9" s="70" t="s">
        <v>1</v>
      </c>
    </row>
    <row r="10" spans="2:11" ht="15.75" thickBot="1">
      <c r="B10" s="236"/>
      <c r="C10" s="236"/>
      <c r="D10" s="236"/>
      <c r="E10" s="71" t="s">
        <v>2</v>
      </c>
      <c r="F10" s="16"/>
      <c r="G10" s="236"/>
      <c r="H10" s="236"/>
      <c r="I10" s="236"/>
      <c r="J10" s="71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5">
        <v>833</v>
      </c>
      <c r="C12" s="96" t="s">
        <v>9</v>
      </c>
      <c r="D12" s="97"/>
      <c r="E12" s="99">
        <f>D13+D16+D18+D21+D24+D25</f>
        <v>46133.29</v>
      </c>
      <c r="F12" s="16"/>
      <c r="G12" s="95">
        <v>856</v>
      </c>
      <c r="H12" s="96" t="s">
        <v>15</v>
      </c>
      <c r="I12" s="98"/>
      <c r="J12" s="99">
        <f>+I14</f>
        <v>42533.29</v>
      </c>
    </row>
    <row r="13" spans="2:11">
      <c r="B13" s="40">
        <v>83301</v>
      </c>
      <c r="C13" s="52" t="s">
        <v>123</v>
      </c>
      <c r="D13" s="105">
        <v>31149.41</v>
      </c>
      <c r="E13" s="43"/>
      <c r="F13" s="15"/>
      <c r="G13" s="40">
        <v>85605</v>
      </c>
      <c r="H13" s="52" t="s">
        <v>103</v>
      </c>
      <c r="I13" s="105">
        <v>42533.29</v>
      </c>
      <c r="J13" s="43"/>
    </row>
    <row r="14" spans="2:11">
      <c r="B14" s="40">
        <v>83301001</v>
      </c>
      <c r="C14" s="52" t="s">
        <v>13</v>
      </c>
      <c r="D14" s="53">
        <v>30395.05</v>
      </c>
      <c r="E14" s="43"/>
      <c r="F14" s="15"/>
      <c r="G14" s="2">
        <v>85605896</v>
      </c>
      <c r="H14" s="1" t="s">
        <v>17</v>
      </c>
      <c r="I14" s="106">
        <v>42533.29</v>
      </c>
      <c r="J14" s="43"/>
    </row>
    <row r="15" spans="2:11" s="137" customFormat="1">
      <c r="B15" s="2">
        <v>83301005</v>
      </c>
      <c r="C15" s="1" t="s">
        <v>124</v>
      </c>
      <c r="D15" s="11">
        <v>754.38</v>
      </c>
      <c r="E15" s="43"/>
      <c r="F15" s="15"/>
      <c r="G15" s="2"/>
      <c r="H15" s="1"/>
      <c r="I15" s="119"/>
      <c r="J15" s="43"/>
    </row>
    <row r="16" spans="2:11">
      <c r="B16" s="40">
        <v>83303</v>
      </c>
      <c r="C16" s="52" t="s">
        <v>12</v>
      </c>
      <c r="D16" s="105">
        <v>5982.05</v>
      </c>
      <c r="E16" s="65"/>
      <c r="F16" s="16"/>
      <c r="G16" s="95">
        <v>858</v>
      </c>
      <c r="H16" s="96" t="s">
        <v>130</v>
      </c>
      <c r="I16" s="98"/>
      <c r="J16" s="99">
        <f>SUM(I18:I21)</f>
        <v>44543.270000000004</v>
      </c>
    </row>
    <row r="17" spans="2:13" s="137" customFormat="1">
      <c r="B17" s="40">
        <v>83303001</v>
      </c>
      <c r="C17" s="52" t="s">
        <v>13</v>
      </c>
      <c r="D17" s="53">
        <v>5982.05</v>
      </c>
      <c r="E17" s="65"/>
      <c r="F17" s="16"/>
      <c r="G17" s="95"/>
      <c r="H17" s="96"/>
      <c r="I17" s="98"/>
      <c r="J17" s="99"/>
    </row>
    <row r="18" spans="2:13">
      <c r="B18" s="40">
        <v>83307</v>
      </c>
      <c r="C18" s="52" t="s">
        <v>104</v>
      </c>
      <c r="D18" s="53">
        <v>3025.47</v>
      </c>
      <c r="E18" s="26"/>
      <c r="F18" s="16"/>
      <c r="G18" s="2">
        <v>85801</v>
      </c>
      <c r="H18" s="1" t="s">
        <v>131</v>
      </c>
      <c r="I18" s="3">
        <v>6365</v>
      </c>
      <c r="J18" s="3"/>
      <c r="M18" s="118"/>
    </row>
    <row r="19" spans="2:13">
      <c r="B19" s="2">
        <v>83307001</v>
      </c>
      <c r="C19" s="1" t="s">
        <v>167</v>
      </c>
      <c r="D19" s="11">
        <v>2515.4699999999998</v>
      </c>
      <c r="E19" s="26"/>
      <c r="F19" s="16"/>
      <c r="G19" s="2">
        <v>85803</v>
      </c>
      <c r="H19" s="1" t="s">
        <v>154</v>
      </c>
      <c r="I19" s="3">
        <v>4475</v>
      </c>
      <c r="J19" s="3"/>
    </row>
    <row r="20" spans="2:13">
      <c r="B20" s="2">
        <v>83307002</v>
      </c>
      <c r="C20" s="1" t="s">
        <v>14</v>
      </c>
      <c r="D20" s="3">
        <v>510</v>
      </c>
      <c r="E20" s="43"/>
      <c r="F20" s="16"/>
      <c r="G20" s="2">
        <v>85805</v>
      </c>
      <c r="H20" s="1" t="s">
        <v>156</v>
      </c>
      <c r="I20" s="3">
        <v>6330</v>
      </c>
      <c r="J20" s="3"/>
    </row>
    <row r="21" spans="2:13">
      <c r="B21" s="40">
        <v>83309</v>
      </c>
      <c r="C21" s="52" t="s">
        <v>105</v>
      </c>
      <c r="D21" s="105">
        <v>2376.36</v>
      </c>
      <c r="E21" s="26"/>
      <c r="F21" s="16"/>
      <c r="G21" s="2">
        <v>85807</v>
      </c>
      <c r="H21" s="1" t="s">
        <v>132</v>
      </c>
      <c r="I21" s="3">
        <v>27373.27</v>
      </c>
      <c r="J21" s="3"/>
    </row>
    <row r="22" spans="2:13">
      <c r="B22" s="2">
        <v>83309001</v>
      </c>
      <c r="C22" s="1" t="s">
        <v>167</v>
      </c>
      <c r="D22" s="11">
        <v>1971.36</v>
      </c>
      <c r="E22" s="26"/>
      <c r="F22" s="16"/>
    </row>
    <row r="23" spans="2:13">
      <c r="B23" s="2">
        <v>83309002</v>
      </c>
      <c r="C23" s="1" t="s">
        <v>14</v>
      </c>
      <c r="D23" s="11">
        <v>405</v>
      </c>
      <c r="E23" s="43"/>
      <c r="F23" s="16"/>
      <c r="G23" s="2"/>
      <c r="H23" s="1"/>
      <c r="I23" s="3"/>
      <c r="J23" s="3"/>
    </row>
    <row r="24" spans="2:13" s="137" customFormat="1">
      <c r="B24" s="2">
        <v>83313001</v>
      </c>
      <c r="C24" s="1" t="s">
        <v>244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2" t="s">
        <v>125</v>
      </c>
      <c r="D25" s="105">
        <v>3600</v>
      </c>
      <c r="E25" s="26"/>
      <c r="F25" s="16"/>
      <c r="G25" s="95">
        <v>859</v>
      </c>
      <c r="H25" s="96" t="s">
        <v>133</v>
      </c>
      <c r="I25" s="98"/>
      <c r="J25" s="99">
        <f>SUM(I26:I28)</f>
        <v>318.93</v>
      </c>
    </row>
    <row r="26" spans="2:13">
      <c r="B26" s="2">
        <v>83317099</v>
      </c>
      <c r="C26" s="1" t="s">
        <v>126</v>
      </c>
      <c r="D26" s="4">
        <v>3600</v>
      </c>
      <c r="E26" s="26"/>
      <c r="F26" s="16"/>
      <c r="G26" s="2">
        <v>85909</v>
      </c>
      <c r="H26" s="1" t="s">
        <v>173</v>
      </c>
      <c r="I26" s="3">
        <v>0</v>
      </c>
      <c r="J26" s="3"/>
    </row>
    <row r="27" spans="2:13">
      <c r="E27" s="26"/>
      <c r="F27" s="16"/>
      <c r="G27" s="2">
        <v>85955</v>
      </c>
      <c r="H27" s="1" t="s">
        <v>134</v>
      </c>
      <c r="I27" s="3">
        <v>318.93</v>
      </c>
      <c r="J27" s="3"/>
    </row>
    <row r="28" spans="2:13">
      <c r="B28" s="2"/>
      <c r="C28" s="1"/>
      <c r="D28" s="3"/>
      <c r="E28" s="26"/>
      <c r="F28" s="16"/>
      <c r="G28" s="2"/>
      <c r="H28" s="1"/>
      <c r="I28" s="3"/>
      <c r="J28" s="3"/>
    </row>
    <row r="29" spans="2:13">
      <c r="B29" s="95">
        <v>834</v>
      </c>
      <c r="C29" s="96" t="s">
        <v>75</v>
      </c>
      <c r="D29" s="97"/>
      <c r="E29" s="99">
        <f>SUM(D30:D44)</f>
        <v>17829.519999999997</v>
      </c>
      <c r="F29" s="16"/>
      <c r="G29" s="2"/>
      <c r="H29" s="1"/>
      <c r="I29" s="3"/>
      <c r="J29" s="3"/>
      <c r="L29" s="118"/>
    </row>
    <row r="30" spans="2:13">
      <c r="B30" s="2">
        <v>83401</v>
      </c>
      <c r="C30" s="1" t="s">
        <v>45</v>
      </c>
      <c r="D30" s="53">
        <v>799.69</v>
      </c>
      <c r="E30" s="26"/>
      <c r="F30" s="16"/>
      <c r="G30" s="2"/>
      <c r="H30" s="1"/>
      <c r="I30" s="3"/>
      <c r="J30" s="3"/>
    </row>
    <row r="31" spans="2:13">
      <c r="B31" s="2">
        <v>83403</v>
      </c>
      <c r="C31" s="1" t="s">
        <v>99</v>
      </c>
      <c r="D31" s="53">
        <v>0</v>
      </c>
      <c r="E31" s="26"/>
      <c r="F31" s="16"/>
      <c r="G31" s="2"/>
      <c r="H31" s="1"/>
      <c r="I31" s="3"/>
      <c r="J31" s="3"/>
      <c r="L31" s="118"/>
    </row>
    <row r="32" spans="2:13">
      <c r="B32" s="2">
        <v>83405</v>
      </c>
      <c r="C32" s="1" t="s">
        <v>41</v>
      </c>
      <c r="D32" s="53">
        <v>1473.88</v>
      </c>
      <c r="E32" s="3"/>
      <c r="F32" s="16"/>
      <c r="G32" s="2"/>
      <c r="H32" s="1"/>
      <c r="I32" s="3"/>
      <c r="J32" s="3"/>
    </row>
    <row r="33" spans="2:10">
      <c r="B33" s="2">
        <v>83407</v>
      </c>
      <c r="C33" s="1" t="s">
        <v>83</v>
      </c>
      <c r="D33" s="53">
        <v>0</v>
      </c>
      <c r="E33" s="3"/>
      <c r="F33" s="16"/>
      <c r="G33" s="2"/>
      <c r="H33" s="1"/>
      <c r="I33" s="3"/>
      <c r="J33" s="3"/>
    </row>
    <row r="34" spans="2:10">
      <c r="B34" s="2">
        <v>83409</v>
      </c>
      <c r="C34" s="1" t="s">
        <v>46</v>
      </c>
      <c r="D34" s="53">
        <v>785.03</v>
      </c>
      <c r="E34" s="3"/>
      <c r="F34" s="16"/>
      <c r="G34" s="2"/>
      <c r="H34" s="1"/>
      <c r="I34" s="3"/>
      <c r="J34" s="3"/>
    </row>
    <row r="35" spans="2:10">
      <c r="B35" s="2">
        <v>83411</v>
      </c>
      <c r="C35" s="1" t="s">
        <v>160</v>
      </c>
      <c r="D35" s="53">
        <v>155.63999999999999</v>
      </c>
      <c r="E35" s="3"/>
      <c r="F35" s="16"/>
      <c r="G35" s="2"/>
      <c r="H35" s="1"/>
      <c r="I35" s="3"/>
      <c r="J35" s="3"/>
    </row>
    <row r="36" spans="2:10">
      <c r="B36" s="2">
        <v>83413</v>
      </c>
      <c r="C36" s="1" t="s">
        <v>40</v>
      </c>
      <c r="D36" s="53">
        <v>3334</v>
      </c>
      <c r="E36" s="3"/>
      <c r="F36" s="16"/>
      <c r="G36" s="2"/>
      <c r="H36" s="1"/>
      <c r="I36" s="3"/>
      <c r="J36" s="3"/>
    </row>
    <row r="37" spans="2:10">
      <c r="B37" s="2">
        <v>83415</v>
      </c>
      <c r="C37" s="1" t="s">
        <v>47</v>
      </c>
      <c r="D37" s="119">
        <v>543.66</v>
      </c>
      <c r="E37" s="3"/>
      <c r="F37" s="16"/>
      <c r="G37" s="2"/>
      <c r="H37" s="1"/>
      <c r="I37" s="3"/>
      <c r="J37" s="3"/>
    </row>
    <row r="38" spans="2:10">
      <c r="B38" s="2">
        <v>83417</v>
      </c>
      <c r="C38" s="1" t="s">
        <v>84</v>
      </c>
      <c r="D38" s="119">
        <v>1263.97</v>
      </c>
      <c r="E38" s="3"/>
      <c r="F38" s="16"/>
      <c r="G38" s="2"/>
      <c r="H38" s="1"/>
      <c r="I38" s="3"/>
      <c r="J38" s="3"/>
    </row>
    <row r="39" spans="2:10">
      <c r="B39" s="2">
        <v>83419</v>
      </c>
      <c r="C39" s="1" t="s">
        <v>48</v>
      </c>
      <c r="D39" s="119">
        <v>20</v>
      </c>
      <c r="E39" s="3"/>
      <c r="F39" s="16"/>
      <c r="G39" s="2"/>
      <c r="H39" s="1"/>
      <c r="I39" s="3"/>
      <c r="J39" s="3"/>
    </row>
    <row r="40" spans="2:10">
      <c r="B40" s="2">
        <v>83421</v>
      </c>
      <c r="C40" s="1" t="s">
        <v>42</v>
      </c>
      <c r="D40" s="119">
        <v>219.89</v>
      </c>
      <c r="E40" s="3"/>
      <c r="F40" s="16"/>
      <c r="G40" s="2"/>
      <c r="H40" s="1"/>
      <c r="I40" s="3"/>
      <c r="J40" s="3"/>
    </row>
    <row r="41" spans="2:10">
      <c r="B41" s="2">
        <v>83423</v>
      </c>
      <c r="C41" s="1" t="s">
        <v>49</v>
      </c>
      <c r="D41" s="119">
        <v>5034.46</v>
      </c>
      <c r="E41" s="3"/>
      <c r="F41" s="16"/>
      <c r="G41" s="2"/>
      <c r="H41" s="1"/>
      <c r="I41" s="3"/>
      <c r="J41" s="3"/>
    </row>
    <row r="42" spans="2:10">
      <c r="B42" s="2">
        <v>83425</v>
      </c>
      <c r="C42" s="1" t="s">
        <v>106</v>
      </c>
      <c r="D42" s="119">
        <v>3900</v>
      </c>
      <c r="E42" s="3"/>
      <c r="F42" s="16"/>
      <c r="G42" s="2"/>
      <c r="H42" s="1"/>
      <c r="I42" s="3"/>
      <c r="J42" s="3"/>
    </row>
    <row r="43" spans="2:10">
      <c r="B43" s="2">
        <v>83427</v>
      </c>
      <c r="C43" s="1" t="s">
        <v>72</v>
      </c>
      <c r="D43" s="119">
        <v>299.3</v>
      </c>
      <c r="E43" s="3"/>
      <c r="F43" s="16"/>
      <c r="G43" s="2"/>
      <c r="H43" s="1"/>
      <c r="I43" s="3"/>
      <c r="J43" s="3"/>
    </row>
    <row r="44" spans="2:10">
      <c r="B44" s="2">
        <v>83429</v>
      </c>
      <c r="C44" s="1" t="s">
        <v>111</v>
      </c>
      <c r="D44" s="106">
        <v>0</v>
      </c>
      <c r="E44" s="3"/>
      <c r="F44" s="16"/>
      <c r="G44" s="2"/>
      <c r="H44" s="3"/>
      <c r="I44" s="3"/>
      <c r="J44" s="3"/>
    </row>
    <row r="45" spans="2:10">
      <c r="B45" s="2"/>
      <c r="C45" s="1"/>
      <c r="D45" s="3"/>
      <c r="E45" s="3"/>
      <c r="F45" s="16"/>
      <c r="G45" s="2"/>
      <c r="H45" s="1"/>
      <c r="I45" s="3"/>
      <c r="J45" s="3"/>
    </row>
    <row r="46" spans="2:10">
      <c r="B46" s="95">
        <v>835</v>
      </c>
      <c r="C46" s="96" t="s">
        <v>50</v>
      </c>
      <c r="D46" s="97"/>
      <c r="E46" s="99">
        <v>0</v>
      </c>
      <c r="F46" s="16"/>
      <c r="G46" s="2"/>
      <c r="H46" s="1"/>
      <c r="I46" s="3"/>
      <c r="J46" s="3"/>
    </row>
    <row r="47" spans="2:10">
      <c r="B47" s="2">
        <v>83501</v>
      </c>
      <c r="C47" s="1" t="s">
        <v>100</v>
      </c>
      <c r="D47" s="3">
        <v>0</v>
      </c>
      <c r="E47" s="26"/>
      <c r="F47" s="16"/>
      <c r="G47" s="2"/>
      <c r="H47" s="1"/>
      <c r="I47" s="3"/>
      <c r="J47" s="3"/>
    </row>
    <row r="48" spans="2:10">
      <c r="B48" s="2">
        <v>83507</v>
      </c>
      <c r="C48" s="1" t="s">
        <v>101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161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162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83513</v>
      </c>
      <c r="C51" s="1" t="s">
        <v>110</v>
      </c>
      <c r="D51" s="4">
        <v>0</v>
      </c>
      <c r="E51" s="26"/>
      <c r="F51" s="16"/>
      <c r="G51" s="2"/>
      <c r="H51" s="1"/>
      <c r="I51" s="3"/>
      <c r="J51" s="3"/>
    </row>
    <row r="52" spans="2:10">
      <c r="B52" s="2"/>
      <c r="C52" s="1"/>
      <c r="D52" s="11"/>
      <c r="E52" s="26"/>
      <c r="F52" s="16"/>
      <c r="G52" s="2"/>
      <c r="H52" s="1"/>
      <c r="I52" s="3"/>
      <c r="J52" s="3"/>
    </row>
    <row r="53" spans="2:10">
      <c r="B53" s="95">
        <v>836</v>
      </c>
      <c r="C53" s="96" t="s">
        <v>28</v>
      </c>
      <c r="D53" s="97"/>
      <c r="E53" s="93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78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144</v>
      </c>
      <c r="D55" s="4"/>
      <c r="E55" s="26"/>
      <c r="F55" s="16"/>
      <c r="G55" s="2"/>
      <c r="H55" s="1"/>
      <c r="I55" s="3"/>
      <c r="J55" s="3"/>
    </row>
    <row r="56" spans="2:10">
      <c r="B56" s="2"/>
      <c r="C56" s="1"/>
      <c r="D56" s="11"/>
      <c r="E56" s="26"/>
      <c r="F56" s="16"/>
      <c r="G56" s="2"/>
      <c r="H56" s="1"/>
      <c r="I56" s="3"/>
      <c r="J56" s="3"/>
    </row>
    <row r="57" spans="2:10">
      <c r="B57" s="95">
        <v>838</v>
      </c>
      <c r="C57" s="96" t="s">
        <v>79</v>
      </c>
      <c r="D57" s="97"/>
      <c r="E57" s="99">
        <f>SUM(D58:D60)</f>
        <v>0</v>
      </c>
      <c r="F57" s="16"/>
      <c r="G57" s="2"/>
      <c r="H57" s="1"/>
      <c r="I57" s="3"/>
      <c r="J57" s="3"/>
    </row>
    <row r="58" spans="2:10">
      <c r="B58" s="2">
        <v>83801</v>
      </c>
      <c r="C58" s="1" t="s">
        <v>79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83806</v>
      </c>
      <c r="C59" s="1" t="s">
        <v>170</v>
      </c>
      <c r="D59" s="11">
        <v>0</v>
      </c>
      <c r="E59" s="3"/>
      <c r="F59" s="16"/>
      <c r="G59" s="2"/>
      <c r="H59" s="1"/>
      <c r="I59" s="3"/>
      <c r="J59" s="3"/>
    </row>
    <row r="60" spans="2:10">
      <c r="B60" s="2">
        <v>83815</v>
      </c>
      <c r="C60" s="1" t="s">
        <v>127</v>
      </c>
      <c r="D60" s="4">
        <v>0</v>
      </c>
      <c r="E60" s="3"/>
      <c r="F60" s="16"/>
      <c r="G60" s="2"/>
      <c r="H60" s="1"/>
      <c r="I60" s="3"/>
      <c r="J60" s="3"/>
    </row>
    <row r="61" spans="2:10">
      <c r="B61" s="2"/>
      <c r="C61" s="1"/>
      <c r="D61" s="3"/>
      <c r="E61" s="3"/>
      <c r="F61" s="16"/>
      <c r="G61" s="2"/>
      <c r="H61" s="238" t="s">
        <v>80</v>
      </c>
      <c r="I61" s="239"/>
      <c r="J61" s="72">
        <f>SUM(J12:J60)</f>
        <v>87395.489999999991</v>
      </c>
    </row>
    <row r="62" spans="2:10">
      <c r="B62" s="95">
        <v>839</v>
      </c>
      <c r="C62" s="96" t="s">
        <v>128</v>
      </c>
      <c r="D62" s="97"/>
      <c r="E62" s="99">
        <f>SUM(D63:D64)</f>
        <v>507.9</v>
      </c>
      <c r="F62" s="16"/>
      <c r="G62" s="2"/>
    </row>
    <row r="63" spans="2:10">
      <c r="B63" s="2">
        <v>83955</v>
      </c>
      <c r="C63" s="1" t="s">
        <v>129</v>
      </c>
      <c r="D63" s="53">
        <v>507.9</v>
      </c>
      <c r="E63" s="127"/>
      <c r="F63" s="16"/>
      <c r="G63" s="2"/>
    </row>
    <row r="64" spans="2:10">
      <c r="B64" s="2"/>
      <c r="C64" s="1" t="s">
        <v>54</v>
      </c>
      <c r="D64" s="26">
        <v>0</v>
      </c>
      <c r="E64" s="46">
        <v>22924.78</v>
      </c>
      <c r="F64" s="16"/>
      <c r="G64" s="2"/>
      <c r="H64" s="1" t="s">
        <v>54</v>
      </c>
      <c r="I64" s="46"/>
      <c r="J64" s="46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34" t="s">
        <v>73</v>
      </c>
      <c r="D66" s="234"/>
      <c r="E66" s="72">
        <f>SUM(E12:E64)</f>
        <v>87395.489999999991</v>
      </c>
      <c r="F66" s="3"/>
      <c r="G66" s="1"/>
      <c r="H66" s="234" t="s">
        <v>74</v>
      </c>
      <c r="I66" s="234"/>
      <c r="J66" s="72">
        <f>SUM(J61:J64)</f>
        <v>87395.489999999991</v>
      </c>
    </row>
    <row r="67" spans="2:10">
      <c r="H67" s="14"/>
      <c r="I67" s="3"/>
      <c r="J67" s="3"/>
    </row>
    <row r="68" spans="2:10">
      <c r="B68" s="237" t="s">
        <v>85</v>
      </c>
      <c r="C68" s="237"/>
      <c r="D68" s="237"/>
      <c r="E68" s="237"/>
      <c r="F68" s="237"/>
      <c r="G68" s="237"/>
      <c r="H68" s="237"/>
    </row>
    <row r="69" spans="2:10">
      <c r="B69" s="121"/>
      <c r="C69" s="121"/>
      <c r="D69" s="121"/>
      <c r="E69" s="121"/>
      <c r="F69" s="121"/>
      <c r="G69" s="121"/>
      <c r="H69" s="121"/>
      <c r="I69" s="117"/>
      <c r="J69" s="116"/>
    </row>
    <row r="70" spans="2:10">
      <c r="B70" s="12"/>
      <c r="C70" s="12"/>
      <c r="D70" s="13"/>
      <c r="E70" s="116"/>
      <c r="G70" s="6"/>
      <c r="I70" s="68"/>
      <c r="J70" s="68"/>
    </row>
    <row r="71" spans="2:10">
      <c r="C71" s="231"/>
      <c r="D71" s="231"/>
      <c r="E71" s="116"/>
      <c r="H71" s="39"/>
      <c r="I71" s="39"/>
      <c r="J71" s="39"/>
    </row>
    <row r="72" spans="2:10">
      <c r="C72" s="228" t="s">
        <v>192</v>
      </c>
      <c r="D72" s="228"/>
      <c r="H72" s="240" t="s">
        <v>193</v>
      </c>
      <c r="I72" s="240"/>
      <c r="J72" s="240"/>
    </row>
    <row r="73" spans="2:10">
      <c r="C73" s="228" t="s">
        <v>112</v>
      </c>
      <c r="D73" s="228"/>
      <c r="H73" s="228" t="s">
        <v>197</v>
      </c>
      <c r="I73" s="228"/>
      <c r="J73" s="228"/>
    </row>
    <row r="76" spans="2:10">
      <c r="C76" t="s">
        <v>91</v>
      </c>
    </row>
    <row r="78" spans="2:10">
      <c r="E78" s="116"/>
    </row>
    <row r="80" spans="2:10">
      <c r="E80" s="68"/>
    </row>
    <row r="81" spans="5:5">
      <c r="E81" s="68"/>
    </row>
  </sheetData>
  <mergeCells count="20">
    <mergeCell ref="C72:D72"/>
    <mergeCell ref="C73:D73"/>
    <mergeCell ref="H61:I61"/>
    <mergeCell ref="H66:I66"/>
    <mergeCell ref="H72:J72"/>
    <mergeCell ref="H73:J73"/>
    <mergeCell ref="B2:J2"/>
    <mergeCell ref="B8:E8"/>
    <mergeCell ref="G8:J8"/>
    <mergeCell ref="C71:D71"/>
    <mergeCell ref="C4:I4"/>
    <mergeCell ref="I9:I10"/>
    <mergeCell ref="H9:H10"/>
    <mergeCell ref="G9:G10"/>
    <mergeCell ref="D9:D10"/>
    <mergeCell ref="C9:C10"/>
    <mergeCell ref="B9:B10"/>
    <mergeCell ref="C66:D66"/>
    <mergeCell ref="B68:H68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topLeftCell="A37" workbookViewId="0">
      <selection activeCell="A7" sqref="A7"/>
    </sheetView>
  </sheetViews>
  <sheetFormatPr baseColWidth="10" defaultColWidth="11.42578125" defaultRowHeight="1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37" customFormat="1">
      <c r="A1" s="6"/>
    </row>
    <row r="2" spans="1:4" s="137" customFormat="1">
      <c r="A2" s="6"/>
    </row>
    <row r="3" spans="1:4" s="137" customFormat="1">
      <c r="A3" s="241" t="s">
        <v>204</v>
      </c>
      <c r="B3" s="241"/>
      <c r="C3" s="241"/>
      <c r="D3" s="241"/>
    </row>
    <row r="4" spans="1:4" s="137" customFormat="1">
      <c r="A4" s="241" t="s">
        <v>232</v>
      </c>
      <c r="B4" s="241"/>
      <c r="C4" s="241"/>
      <c r="D4" s="241"/>
    </row>
    <row r="5" spans="1:4" s="137" customFormat="1">
      <c r="A5" s="241" t="s">
        <v>230</v>
      </c>
      <c r="B5" s="241"/>
      <c r="C5" s="241"/>
      <c r="D5" s="241"/>
    </row>
    <row r="6" spans="1:4" s="137" customFormat="1">
      <c r="A6" s="241" t="s">
        <v>245</v>
      </c>
      <c r="B6" s="241"/>
      <c r="C6" s="241"/>
      <c r="D6" s="241"/>
    </row>
    <row r="7" spans="1:4" s="137" customFormat="1">
      <c r="A7" s="213"/>
      <c r="B7" s="206"/>
      <c r="C7" s="206"/>
      <c r="D7" s="206"/>
    </row>
    <row r="8" spans="1:4" s="137" customFormat="1">
      <c r="A8" s="213"/>
      <c r="B8" s="206"/>
      <c r="C8" s="206"/>
      <c r="D8" s="206"/>
    </row>
    <row r="9" spans="1:4">
      <c r="A9" s="213"/>
      <c r="B9" s="206"/>
      <c r="C9" s="206"/>
      <c r="D9" s="206"/>
    </row>
    <row r="10" spans="1:4">
      <c r="A10" s="214" t="s">
        <v>102</v>
      </c>
      <c r="B10" s="214" t="s">
        <v>225</v>
      </c>
      <c r="C10" s="242" t="s">
        <v>226</v>
      </c>
      <c r="D10" s="242"/>
    </row>
    <row r="11" spans="1:4" s="137" customFormat="1">
      <c r="A11" s="214"/>
      <c r="B11" s="214"/>
      <c r="C11" s="216"/>
      <c r="D11" s="222">
        <f>C12</f>
        <v>42533.29</v>
      </c>
    </row>
    <row r="12" spans="1:4" s="137" customFormat="1" ht="15.75">
      <c r="A12" s="214"/>
      <c r="B12" s="215" t="s">
        <v>227</v>
      </c>
      <c r="C12" s="227">
        <v>42533.29</v>
      </c>
      <c r="D12" s="216"/>
    </row>
    <row r="13" spans="1:4">
      <c r="A13" s="216">
        <v>856</v>
      </c>
      <c r="B13" s="217" t="s">
        <v>233</v>
      </c>
      <c r="C13" s="218"/>
      <c r="D13" s="218"/>
    </row>
    <row r="14" spans="1:4">
      <c r="A14" s="216">
        <v>85605</v>
      </c>
      <c r="B14" s="217" t="s">
        <v>209</v>
      </c>
      <c r="C14" s="218"/>
      <c r="D14" s="218"/>
    </row>
    <row r="15" spans="1:4">
      <c r="A15" s="219" t="s">
        <v>234</v>
      </c>
      <c r="B15" s="217" t="s">
        <v>210</v>
      </c>
      <c r="C15" s="218"/>
      <c r="D15" s="218"/>
    </row>
    <row r="16" spans="1:4">
      <c r="A16" s="216"/>
      <c r="B16" s="217"/>
      <c r="C16" s="218"/>
      <c r="D16" s="218"/>
    </row>
    <row r="17" spans="1:4" s="137" customFormat="1">
      <c r="A17" s="216"/>
      <c r="B17" s="220" t="s">
        <v>228</v>
      </c>
      <c r="C17" s="218"/>
      <c r="D17" s="218">
        <f>D19+D28+D34+D40</f>
        <v>44543.270000000004</v>
      </c>
    </row>
    <row r="18" spans="1:4" s="137" customFormat="1">
      <c r="A18" s="216"/>
      <c r="B18" s="220"/>
      <c r="C18" s="218"/>
      <c r="D18" s="218"/>
    </row>
    <row r="19" spans="1:4">
      <c r="A19" s="216">
        <v>858</v>
      </c>
      <c r="B19" s="217" t="s">
        <v>235</v>
      </c>
      <c r="C19" s="218"/>
      <c r="D19" s="218">
        <f>C22+C23+C24+C25+C26</f>
        <v>6365</v>
      </c>
    </row>
    <row r="20" spans="1:4" s="137" customFormat="1">
      <c r="A20" s="216">
        <v>85801</v>
      </c>
      <c r="B20" s="217" t="s">
        <v>131</v>
      </c>
      <c r="C20" s="218"/>
      <c r="D20" s="218"/>
    </row>
    <row r="21" spans="1:4">
      <c r="A21" s="216">
        <v>85801005</v>
      </c>
      <c r="B21" s="217" t="s">
        <v>236</v>
      </c>
      <c r="C21" s="218"/>
      <c r="D21" s="218"/>
    </row>
    <row r="22" spans="1:4" s="137" customFormat="1">
      <c r="A22" s="219" t="s">
        <v>237</v>
      </c>
      <c r="B22" s="217" t="s">
        <v>211</v>
      </c>
      <c r="C22" s="218">
        <v>570</v>
      </c>
      <c r="D22" s="218"/>
    </row>
    <row r="23" spans="1:4" s="137" customFormat="1">
      <c r="A23" s="219" t="s">
        <v>238</v>
      </c>
      <c r="B23" s="217" t="s">
        <v>212</v>
      </c>
      <c r="C23" s="218">
        <v>195</v>
      </c>
      <c r="D23" s="218"/>
    </row>
    <row r="24" spans="1:4" s="137" customFormat="1">
      <c r="A24" s="219" t="s">
        <v>239</v>
      </c>
      <c r="B24" s="217" t="s">
        <v>213</v>
      </c>
      <c r="C24" s="218">
        <v>2080</v>
      </c>
      <c r="D24" s="218"/>
    </row>
    <row r="25" spans="1:4" s="137" customFormat="1">
      <c r="A25" s="219" t="s">
        <v>240</v>
      </c>
      <c r="B25" s="217" t="s">
        <v>214</v>
      </c>
      <c r="C25" s="218">
        <v>25</v>
      </c>
      <c r="D25" s="218"/>
    </row>
    <row r="26" spans="1:4" s="137" customFormat="1">
      <c r="A26" s="219" t="s">
        <v>241</v>
      </c>
      <c r="B26" s="217" t="s">
        <v>231</v>
      </c>
      <c r="C26" s="218">
        <v>3495</v>
      </c>
      <c r="D26" s="218"/>
    </row>
    <row r="27" spans="1:4">
      <c r="A27" s="221"/>
      <c r="B27" s="217"/>
      <c r="C27" s="218"/>
      <c r="D27" s="218"/>
    </row>
    <row r="28" spans="1:4">
      <c r="A28" s="216">
        <v>85803</v>
      </c>
      <c r="B28" s="217" t="s">
        <v>154</v>
      </c>
      <c r="C28" s="218"/>
      <c r="D28" s="218">
        <f>C30+C31+C32</f>
        <v>4475</v>
      </c>
    </row>
    <row r="29" spans="1:4">
      <c r="A29" s="216">
        <v>85803099</v>
      </c>
      <c r="B29" s="217" t="s">
        <v>155</v>
      </c>
      <c r="C29" s="218"/>
      <c r="D29" s="218"/>
    </row>
    <row r="30" spans="1:4" s="137" customFormat="1">
      <c r="A30" s="216">
        <v>8580309901</v>
      </c>
      <c r="B30" s="217" t="s">
        <v>215</v>
      </c>
      <c r="C30" s="218">
        <v>3425</v>
      </c>
      <c r="D30" s="218"/>
    </row>
    <row r="31" spans="1:4" s="137" customFormat="1">
      <c r="A31" s="216">
        <v>8580309902</v>
      </c>
      <c r="B31" s="217" t="s">
        <v>216</v>
      </c>
      <c r="C31" s="218">
        <v>1050</v>
      </c>
      <c r="D31" s="218"/>
    </row>
    <row r="32" spans="1:4" s="137" customFormat="1">
      <c r="A32" s="216">
        <v>8580309903</v>
      </c>
      <c r="B32" s="217" t="s">
        <v>217</v>
      </c>
      <c r="C32" s="218">
        <v>0</v>
      </c>
      <c r="D32" s="218"/>
    </row>
    <row r="33" spans="1:4" s="137" customFormat="1">
      <c r="A33" s="216"/>
      <c r="B33" s="217"/>
      <c r="C33" s="218"/>
      <c r="D33" s="218"/>
    </row>
    <row r="34" spans="1:4">
      <c r="A34" s="216">
        <v>85805</v>
      </c>
      <c r="B34" s="217" t="s">
        <v>242</v>
      </c>
      <c r="C34" s="218"/>
      <c r="D34" s="218">
        <f>C36+C37+C38</f>
        <v>6330</v>
      </c>
    </row>
    <row r="35" spans="1:4">
      <c r="A35" s="216">
        <v>8580599</v>
      </c>
      <c r="B35" s="217" t="s">
        <v>157</v>
      </c>
      <c r="C35" s="218"/>
      <c r="D35" s="218"/>
    </row>
    <row r="36" spans="1:4">
      <c r="A36" s="216">
        <v>858059901</v>
      </c>
      <c r="B36" s="217" t="s">
        <v>218</v>
      </c>
      <c r="C36" s="218">
        <v>3240</v>
      </c>
      <c r="D36" s="218"/>
    </row>
    <row r="37" spans="1:4">
      <c r="A37" s="216">
        <v>858059902</v>
      </c>
      <c r="B37" s="217" t="s">
        <v>219</v>
      </c>
      <c r="C37" s="218">
        <v>560</v>
      </c>
      <c r="D37" s="218"/>
    </row>
    <row r="38" spans="1:4">
      <c r="A38" s="216">
        <v>858059903</v>
      </c>
      <c r="B38" s="217" t="s">
        <v>220</v>
      </c>
      <c r="C38" s="218">
        <v>2530</v>
      </c>
      <c r="D38" s="218"/>
    </row>
    <row r="39" spans="1:4">
      <c r="A39" s="216"/>
      <c r="B39" s="217"/>
      <c r="C39" s="218"/>
      <c r="D39" s="218"/>
    </row>
    <row r="40" spans="1:4">
      <c r="A40" s="216">
        <v>85807</v>
      </c>
      <c r="B40" s="217" t="s">
        <v>158</v>
      </c>
      <c r="C40" s="218"/>
      <c r="D40" s="218">
        <f>C42+C43+C44+C45</f>
        <v>27373.27</v>
      </c>
    </row>
    <row r="41" spans="1:4">
      <c r="A41" s="216">
        <v>85807099</v>
      </c>
      <c r="B41" s="217" t="s">
        <v>159</v>
      </c>
      <c r="C41" s="218"/>
      <c r="D41" s="218"/>
    </row>
    <row r="42" spans="1:4">
      <c r="A42" s="216">
        <v>8580709901</v>
      </c>
      <c r="B42" s="217" t="s">
        <v>223</v>
      </c>
      <c r="C42" s="218">
        <v>5100</v>
      </c>
      <c r="D42" s="218"/>
    </row>
    <row r="43" spans="1:4" s="137" customFormat="1">
      <c r="A43" s="216">
        <v>8580709902</v>
      </c>
      <c r="B43" s="217" t="s">
        <v>224</v>
      </c>
      <c r="C43" s="218">
        <v>4889.2700000000004</v>
      </c>
      <c r="D43" s="218"/>
    </row>
    <row r="44" spans="1:4">
      <c r="A44" s="216">
        <v>8580709903</v>
      </c>
      <c r="B44" s="217" t="s">
        <v>221</v>
      </c>
      <c r="C44" s="218">
        <v>4035</v>
      </c>
      <c r="D44" s="218"/>
    </row>
    <row r="45" spans="1:4">
      <c r="A45" s="216">
        <v>8580709904</v>
      </c>
      <c r="B45" s="217" t="s">
        <v>222</v>
      </c>
      <c r="C45" s="218">
        <v>13349</v>
      </c>
      <c r="D45" s="218"/>
    </row>
    <row r="46" spans="1:4" ht="23.25" customHeight="1">
      <c r="A46" s="216"/>
      <c r="B46" s="220" t="s">
        <v>229</v>
      </c>
      <c r="C46" s="243">
        <f>D17+D11</f>
        <v>87076.56</v>
      </c>
      <c r="D46" s="243"/>
    </row>
    <row r="47" spans="1:4">
      <c r="A47" s="213"/>
      <c r="B47" s="206"/>
      <c r="C47" s="206"/>
      <c r="D47" s="206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22" zoomScaleNormal="100" workbookViewId="0">
      <selection activeCell="B11" sqref="B11:E11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7" customFormat="1"/>
    <row r="4" spans="2:5" s="137" customFormat="1"/>
    <row r="5" spans="2:5" s="137" customFormat="1"/>
    <row r="6" spans="2:5" s="137" customFormat="1"/>
    <row r="7" spans="2:5" s="137" customFormat="1"/>
    <row r="8" spans="2:5">
      <c r="B8" s="244" t="s">
        <v>113</v>
      </c>
      <c r="C8" s="244"/>
      <c r="D8" s="244"/>
      <c r="E8" s="244"/>
    </row>
    <row r="9" spans="2:5">
      <c r="B9" s="245" t="s">
        <v>198</v>
      </c>
      <c r="C9" s="245"/>
      <c r="D9" s="245"/>
      <c r="E9" s="245"/>
    </row>
    <row r="10" spans="2:5">
      <c r="B10" s="241" t="s">
        <v>246</v>
      </c>
      <c r="C10" s="241"/>
      <c r="D10" s="241"/>
      <c r="E10" s="241"/>
    </row>
    <row r="11" spans="2:5">
      <c r="B11" s="241" t="s">
        <v>61</v>
      </c>
      <c r="C11" s="241"/>
      <c r="D11" s="241"/>
      <c r="E11" s="241"/>
    </row>
    <row r="12" spans="2:5">
      <c r="B12" s="57"/>
      <c r="C12" s="57"/>
      <c r="D12" s="57"/>
      <c r="E12" s="57"/>
    </row>
    <row r="14" spans="2:5">
      <c r="B14" s="83" t="s">
        <v>62</v>
      </c>
      <c r="C14" s="73" t="s">
        <v>33</v>
      </c>
      <c r="D14" s="107" t="s">
        <v>63</v>
      </c>
      <c r="E14" s="54"/>
    </row>
    <row r="15" spans="2:5">
      <c r="B15" s="17"/>
      <c r="C15" s="18"/>
      <c r="D15" s="18"/>
      <c r="E15" s="20"/>
    </row>
    <row r="16" spans="2:5" ht="17.25">
      <c r="B16" s="22" t="s">
        <v>64</v>
      </c>
      <c r="C16" s="59">
        <f>C18</f>
        <v>17825.830000000002</v>
      </c>
      <c r="D16" s="59">
        <f>D18</f>
        <v>17825.830000000002</v>
      </c>
      <c r="E16" s="20"/>
    </row>
    <row r="17" spans="2:9">
      <c r="B17" s="22"/>
      <c r="C17" s="18"/>
      <c r="D17" s="18"/>
      <c r="E17" s="20"/>
    </row>
    <row r="18" spans="2:9">
      <c r="B18" s="17" t="s">
        <v>65</v>
      </c>
      <c r="C18" s="51">
        <v>17825.830000000002</v>
      </c>
      <c r="D18" s="51">
        <v>17825.830000000002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66</v>
      </c>
      <c r="C21" s="59">
        <f>+C23-C25</f>
        <v>20354.410000000003</v>
      </c>
      <c r="D21" s="59">
        <f>+D23-D25</f>
        <v>7708.9099999999962</v>
      </c>
      <c r="E21" s="20"/>
      <c r="F21" s="130"/>
    </row>
    <row r="22" spans="2:9">
      <c r="B22" s="17"/>
      <c r="C22" s="51"/>
      <c r="D22" s="51"/>
      <c r="E22" s="20"/>
    </row>
    <row r="23" spans="2:9">
      <c r="B23" s="17" t="s">
        <v>67</v>
      </c>
      <c r="C23" s="51">
        <v>89404.3</v>
      </c>
      <c r="D23" s="51">
        <v>53184.46</v>
      </c>
      <c r="E23" s="20"/>
      <c r="G23" s="65"/>
      <c r="I23" s="68"/>
    </row>
    <row r="24" spans="2:9">
      <c r="B24" s="17" t="s">
        <v>68</v>
      </c>
      <c r="C24" s="51"/>
      <c r="D24" s="51"/>
      <c r="E24" s="20"/>
    </row>
    <row r="25" spans="2:9">
      <c r="B25" s="17" t="s">
        <v>69</v>
      </c>
      <c r="C25" s="51">
        <v>69049.89</v>
      </c>
      <c r="D25" s="51">
        <v>45475.55</v>
      </c>
      <c r="E25" s="20"/>
      <c r="G25" s="65"/>
      <c r="I25" s="68"/>
    </row>
    <row r="26" spans="2:9">
      <c r="B26" s="17"/>
      <c r="C26" s="51"/>
      <c r="D26" s="51"/>
      <c r="E26" s="20"/>
      <c r="I26" s="68"/>
    </row>
    <row r="27" spans="2:9">
      <c r="B27" s="17"/>
      <c r="C27" s="51"/>
      <c r="D27" s="51"/>
      <c r="E27" s="20"/>
    </row>
    <row r="28" spans="2:9" ht="17.25">
      <c r="B28" s="22" t="s">
        <v>66</v>
      </c>
      <c r="C28" s="59">
        <f>+C30-C32</f>
        <v>-388.50999999999988</v>
      </c>
      <c r="D28" s="59">
        <f>D30-D32</f>
        <v>-55.450000000000045</v>
      </c>
      <c r="E28" s="20"/>
    </row>
    <row r="29" spans="2:9">
      <c r="B29" s="17"/>
      <c r="C29" s="51"/>
      <c r="D29" s="51"/>
      <c r="E29" s="20"/>
    </row>
    <row r="30" spans="2:9">
      <c r="B30" s="17" t="s">
        <v>70</v>
      </c>
      <c r="C30" s="51">
        <v>884.61</v>
      </c>
      <c r="D30" s="51">
        <v>1075.08</v>
      </c>
      <c r="E30" s="20"/>
    </row>
    <row r="31" spans="2:9">
      <c r="B31" s="17" t="s">
        <v>68</v>
      </c>
      <c r="C31" s="51"/>
      <c r="D31" s="51"/>
      <c r="E31" s="20"/>
    </row>
    <row r="32" spans="2:9">
      <c r="B32" s="17" t="s">
        <v>71</v>
      </c>
      <c r="C32" s="51">
        <v>1273.1199999999999</v>
      </c>
      <c r="D32" s="51">
        <v>1130.53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3" t="s">
        <v>191</v>
      </c>
      <c r="C36" s="108">
        <f>+C16+C21+C28</f>
        <v>37791.730000000003</v>
      </c>
      <c r="D36" s="108">
        <f>+D16+D21+D28</f>
        <v>25479.289999999997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145</v>
      </c>
      <c r="C42" s="63"/>
      <c r="D42" s="63"/>
      <c r="E42" s="17"/>
    </row>
    <row r="43" spans="2:5">
      <c r="B43" s="201" t="s">
        <v>192</v>
      </c>
      <c r="C43" s="246" t="s">
        <v>193</v>
      </c>
      <c r="D43" s="246"/>
      <c r="E43" s="17"/>
    </row>
    <row r="44" spans="2:5">
      <c r="B44" s="202" t="s">
        <v>112</v>
      </c>
      <c r="C44" s="228" t="s">
        <v>197</v>
      </c>
      <c r="D44" s="228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A22" zoomScale="124" zoomScaleNormal="124" workbookViewId="0">
      <selection activeCell="B7" sqref="B7:H7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47"/>
      <c r="C2" s="247"/>
      <c r="D2" s="247"/>
      <c r="E2" s="247"/>
      <c r="F2" s="247"/>
      <c r="G2" s="247"/>
      <c r="H2" s="247"/>
      <c r="I2" s="247"/>
      <c r="J2" s="247"/>
    </row>
    <row r="3" spans="2:10" s="137" customFormat="1">
      <c r="B3" s="225"/>
      <c r="C3" s="225"/>
      <c r="D3" s="225"/>
      <c r="E3" s="225"/>
      <c r="F3" s="225"/>
      <c r="G3" s="225"/>
      <c r="H3" s="225"/>
      <c r="I3" s="225"/>
      <c r="J3" s="225"/>
    </row>
    <row r="4" spans="2:10" s="137" customFormat="1">
      <c r="B4" s="225"/>
      <c r="C4" s="225"/>
      <c r="D4" s="225"/>
      <c r="E4" s="225"/>
      <c r="F4" s="225"/>
      <c r="G4" s="225"/>
      <c r="H4" s="225"/>
      <c r="I4" s="225"/>
      <c r="J4" s="225"/>
    </row>
    <row r="5" spans="2:10">
      <c r="B5" s="248" t="s">
        <v>114</v>
      </c>
      <c r="C5" s="248"/>
      <c r="D5" s="248"/>
      <c r="E5" s="248"/>
      <c r="F5" s="248"/>
      <c r="G5" s="248"/>
      <c r="H5" s="248"/>
      <c r="I5" s="101"/>
      <c r="J5" s="101"/>
    </row>
    <row r="6" spans="2:10">
      <c r="B6" s="250" t="s">
        <v>172</v>
      </c>
      <c r="C6" s="250"/>
      <c r="D6" s="250"/>
      <c r="E6" s="250"/>
      <c r="F6" s="250"/>
      <c r="G6" s="250"/>
      <c r="H6" s="250"/>
    </row>
    <row r="7" spans="2:10">
      <c r="B7" s="228" t="s">
        <v>248</v>
      </c>
      <c r="C7" s="228"/>
      <c r="D7" s="228"/>
      <c r="E7" s="228"/>
      <c r="F7" s="228"/>
      <c r="G7" s="228"/>
      <c r="H7" s="228"/>
    </row>
    <row r="8" spans="2:10">
      <c r="B8" s="228" t="s">
        <v>37</v>
      </c>
      <c r="C8" s="228"/>
      <c r="D8" s="228"/>
      <c r="E8" s="228"/>
      <c r="F8" s="228"/>
      <c r="G8" s="228"/>
      <c r="H8" s="228"/>
    </row>
    <row r="10" spans="2:10">
      <c r="B10" s="83" t="s">
        <v>31</v>
      </c>
      <c r="C10" s="73" t="s">
        <v>33</v>
      </c>
      <c r="D10" s="73" t="s">
        <v>63</v>
      </c>
      <c r="E10" s="17"/>
      <c r="F10" s="83" t="s">
        <v>32</v>
      </c>
      <c r="G10" s="73" t="s">
        <v>33</v>
      </c>
      <c r="H10" s="73" t="s">
        <v>63</v>
      </c>
    </row>
    <row r="11" spans="2:10">
      <c r="B11" s="17"/>
      <c r="C11" s="18"/>
      <c r="D11" s="18"/>
      <c r="E11" s="17"/>
      <c r="F11" s="17"/>
      <c r="G11" s="24"/>
      <c r="H11" s="24"/>
    </row>
    <row r="12" spans="2:10">
      <c r="B12" s="100" t="s">
        <v>34</v>
      </c>
      <c r="C12" s="91">
        <f>SUM(C14:C19)</f>
        <v>89404.3</v>
      </c>
      <c r="D12" s="91">
        <f>+D14+D15+D16+D17+D18</f>
        <v>53184.46</v>
      </c>
      <c r="E12" s="17"/>
      <c r="F12" s="100" t="s">
        <v>34</v>
      </c>
      <c r="G12" s="91">
        <f>SUM(G14:G18)</f>
        <v>69049.889999999985</v>
      </c>
      <c r="H12" s="91">
        <f>SUM(H13:H18)</f>
        <v>45475.55</v>
      </c>
    </row>
    <row r="13" spans="2:10">
      <c r="B13" s="47"/>
      <c r="C13" s="36"/>
      <c r="D13" s="36"/>
      <c r="E13" s="17"/>
      <c r="F13" s="17"/>
      <c r="G13" s="35"/>
      <c r="H13" s="35"/>
    </row>
    <row r="14" spans="2:10">
      <c r="B14" s="47" t="s">
        <v>135</v>
      </c>
      <c r="C14" s="36">
        <v>10815</v>
      </c>
      <c r="D14" s="36">
        <v>7935</v>
      </c>
      <c r="E14" s="17"/>
      <c r="F14" s="17" t="s">
        <v>35</v>
      </c>
      <c r="G14" s="35">
        <v>42190.2</v>
      </c>
      <c r="H14" s="35">
        <v>25454.69</v>
      </c>
      <c r="I14" s="65"/>
      <c r="J14" s="65"/>
    </row>
    <row r="15" spans="2:10">
      <c r="B15" s="47" t="s">
        <v>136</v>
      </c>
      <c r="C15" s="36">
        <v>32678.27</v>
      </c>
      <c r="D15" s="36">
        <v>14388.35</v>
      </c>
      <c r="E15" s="17"/>
      <c r="F15" s="17" t="s">
        <v>57</v>
      </c>
      <c r="G15" s="35">
        <v>10224.48</v>
      </c>
      <c r="H15" s="35">
        <v>3385.65</v>
      </c>
      <c r="I15" s="65"/>
      <c r="J15" s="65"/>
    </row>
    <row r="16" spans="2:10">
      <c r="B16" s="47" t="s">
        <v>166</v>
      </c>
      <c r="C16" s="36">
        <v>0</v>
      </c>
      <c r="D16" s="36">
        <v>0</v>
      </c>
      <c r="E16" s="17"/>
      <c r="F16" s="17" t="s">
        <v>82</v>
      </c>
      <c r="G16" s="35">
        <v>0</v>
      </c>
      <c r="H16" s="35">
        <v>0</v>
      </c>
      <c r="I16" s="65"/>
      <c r="J16" s="65"/>
    </row>
    <row r="17" spans="2:10">
      <c r="B17" s="47" t="s">
        <v>137</v>
      </c>
      <c r="C17" s="36">
        <v>42533.29</v>
      </c>
      <c r="D17" s="36">
        <v>27483.37</v>
      </c>
      <c r="E17" s="17"/>
      <c r="F17" s="17" t="s">
        <v>51</v>
      </c>
      <c r="G17" s="35">
        <v>0</v>
      </c>
      <c r="H17" s="35">
        <v>0</v>
      </c>
      <c r="I17" s="65"/>
      <c r="J17" s="65"/>
    </row>
    <row r="18" spans="2:10">
      <c r="B18" s="47" t="s">
        <v>138</v>
      </c>
      <c r="C18" s="35">
        <v>3377.74</v>
      </c>
      <c r="D18" s="35">
        <v>3377.74</v>
      </c>
      <c r="E18" s="17"/>
      <c r="F18" s="17" t="s">
        <v>58</v>
      </c>
      <c r="G18" s="37">
        <v>16635.21</v>
      </c>
      <c r="H18" s="37">
        <v>16635.21</v>
      </c>
    </row>
    <row r="19" spans="2:10">
      <c r="B19" s="17"/>
      <c r="C19" s="35"/>
      <c r="D19" s="35"/>
      <c r="E19" s="17"/>
      <c r="G19" s="35"/>
      <c r="H19" s="35"/>
    </row>
    <row r="20" spans="2:10">
      <c r="B20" s="17"/>
      <c r="C20" s="35"/>
      <c r="D20" s="35"/>
      <c r="E20" s="17"/>
      <c r="F20" s="17"/>
      <c r="G20" s="35"/>
      <c r="H20" s="35"/>
    </row>
    <row r="21" spans="2:10">
      <c r="B21" s="100" t="s">
        <v>36</v>
      </c>
      <c r="C21" s="91">
        <f>+C24++C25+C26+C27</f>
        <v>884.61</v>
      </c>
      <c r="D21" s="91">
        <f>SUM(D23:D27)</f>
        <v>1075.0800000000002</v>
      </c>
      <c r="E21" s="22"/>
      <c r="F21" s="100" t="s">
        <v>36</v>
      </c>
      <c r="G21" s="91">
        <f>SUM(G22:G26)</f>
        <v>1273.1199999999999</v>
      </c>
      <c r="H21" s="91">
        <f>+H23+H24+H25</f>
        <v>1130.53</v>
      </c>
    </row>
    <row r="22" spans="2:10">
      <c r="B22" s="17"/>
      <c r="C22" s="35"/>
      <c r="D22" s="35"/>
      <c r="E22" s="17"/>
      <c r="F22" s="17"/>
      <c r="G22" s="35"/>
      <c r="H22" s="35"/>
    </row>
    <row r="23" spans="2:10">
      <c r="B23" s="17" t="s">
        <v>16</v>
      </c>
      <c r="C23" s="36">
        <v>0</v>
      </c>
      <c r="D23" s="36">
        <v>0</v>
      </c>
      <c r="E23" s="17"/>
      <c r="F23" s="17" t="s">
        <v>141</v>
      </c>
      <c r="G23" s="36">
        <v>0</v>
      </c>
      <c r="H23" s="36">
        <v>0</v>
      </c>
    </row>
    <row r="24" spans="2:10">
      <c r="B24" s="17" t="s">
        <v>52</v>
      </c>
      <c r="C24" s="36">
        <v>50</v>
      </c>
      <c r="D24" s="36">
        <v>50</v>
      </c>
      <c r="E24" s="17"/>
      <c r="F24" s="17" t="s">
        <v>120</v>
      </c>
      <c r="G24" s="36">
        <v>1078.0899999999999</v>
      </c>
      <c r="H24" s="36">
        <v>936.09</v>
      </c>
    </row>
    <row r="25" spans="2:10">
      <c r="B25" s="17" t="s">
        <v>139</v>
      </c>
      <c r="C25" s="35">
        <v>726.82</v>
      </c>
      <c r="D25" s="35">
        <v>1008.95</v>
      </c>
      <c r="E25" s="17"/>
      <c r="F25" s="17" t="s">
        <v>140</v>
      </c>
      <c r="G25" s="36">
        <v>195.03</v>
      </c>
      <c r="H25" s="36">
        <v>194.44</v>
      </c>
    </row>
    <row r="26" spans="2:10">
      <c r="B26" s="17" t="s">
        <v>140</v>
      </c>
      <c r="C26" s="35">
        <v>107.79</v>
      </c>
      <c r="D26" s="35">
        <v>16.13</v>
      </c>
      <c r="E26" s="17"/>
      <c r="F26" s="17" t="s">
        <v>174</v>
      </c>
      <c r="G26" s="35">
        <v>0</v>
      </c>
      <c r="H26" s="35">
        <v>0</v>
      </c>
    </row>
    <row r="27" spans="2:10">
      <c r="B27" s="17" t="s">
        <v>174</v>
      </c>
      <c r="C27" s="35">
        <v>0</v>
      </c>
      <c r="D27" s="35">
        <v>0</v>
      </c>
      <c r="E27" s="17"/>
      <c r="F27" s="17"/>
      <c r="G27" s="35"/>
      <c r="H27" s="35"/>
    </row>
    <row r="28" spans="2:10">
      <c r="B28" s="28" t="s">
        <v>59</v>
      </c>
      <c r="C28" s="122"/>
      <c r="D28" s="122">
        <v>0</v>
      </c>
      <c r="E28" s="28"/>
      <c r="F28" s="28" t="s">
        <v>86</v>
      </c>
      <c r="G28" s="122"/>
      <c r="H28" s="58"/>
    </row>
    <row r="29" spans="2:10">
      <c r="B29" s="28" t="s">
        <v>60</v>
      </c>
      <c r="C29" s="58"/>
      <c r="D29" s="58"/>
      <c r="E29" s="28"/>
      <c r="F29" s="28" t="s">
        <v>60</v>
      </c>
      <c r="G29" s="123">
        <v>19965.900000000001</v>
      </c>
      <c r="H29" s="123">
        <v>7653.46</v>
      </c>
    </row>
    <row r="30" spans="2:10">
      <c r="B30" s="17"/>
      <c r="C30" s="18"/>
      <c r="D30" s="18"/>
      <c r="E30" s="17"/>
      <c r="F30" s="17"/>
      <c r="G30" s="24"/>
      <c r="H30" s="24"/>
    </row>
    <row r="31" spans="2:10">
      <c r="B31" s="83" t="s">
        <v>38</v>
      </c>
      <c r="C31" s="200">
        <f>C12+C28+C21</f>
        <v>90288.91</v>
      </c>
      <c r="D31" s="84">
        <f>+D12+D21+D28</f>
        <v>54259.54</v>
      </c>
      <c r="E31" s="17"/>
      <c r="F31" s="83" t="s">
        <v>39</v>
      </c>
      <c r="G31" s="84">
        <f>+G12+G21+G29</f>
        <v>90288.909999999974</v>
      </c>
      <c r="H31" s="200">
        <f>+H29+H21+H12+H26</f>
        <v>54259.54</v>
      </c>
    </row>
    <row r="32" spans="2:10">
      <c r="B32" s="17"/>
      <c r="C32" s="17"/>
      <c r="D32" s="17"/>
      <c r="E32" s="17"/>
      <c r="F32" s="17"/>
      <c r="G32" s="17"/>
      <c r="H32" s="17"/>
    </row>
    <row r="33" spans="2:8">
      <c r="B33" s="17"/>
      <c r="C33" s="17"/>
      <c r="D33" s="17"/>
      <c r="E33" s="17"/>
      <c r="F33" s="17"/>
      <c r="G33" s="17"/>
      <c r="H33" s="115"/>
    </row>
    <row r="34" spans="2:8">
      <c r="B34" s="17"/>
      <c r="C34" s="51"/>
      <c r="D34" s="51"/>
      <c r="E34" s="17"/>
      <c r="F34" s="17"/>
      <c r="G34" s="115"/>
      <c r="H34" s="51"/>
    </row>
    <row r="35" spans="2:8">
      <c r="B35" s="17"/>
      <c r="C35" s="51"/>
      <c r="D35" s="51"/>
      <c r="E35" s="17"/>
      <c r="F35" s="17"/>
      <c r="G35" s="125"/>
      <c r="H35" s="51"/>
    </row>
    <row r="36" spans="2:8">
      <c r="B36" s="17" t="s">
        <v>145</v>
      </c>
      <c r="F36" s="17" t="s">
        <v>145</v>
      </c>
    </row>
    <row r="37" spans="2:8">
      <c r="B37" s="249" t="s">
        <v>192</v>
      </c>
      <c r="C37" s="249"/>
      <c r="D37" s="67"/>
      <c r="F37" s="249" t="s">
        <v>194</v>
      </c>
      <c r="G37" s="249"/>
      <c r="H37" s="249"/>
    </row>
    <row r="38" spans="2:8">
      <c r="B38" s="249" t="s">
        <v>112</v>
      </c>
      <c r="C38" s="249"/>
      <c r="D38" s="67"/>
      <c r="F38" s="249" t="s">
        <v>197</v>
      </c>
      <c r="G38" s="249"/>
      <c r="H38" s="249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8"/>
  <sheetViews>
    <sheetView workbookViewId="0">
      <selection activeCell="B8" sqref="B8:L8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7" customFormat="1"/>
    <row r="3" spans="2:12" s="137" customFormat="1"/>
    <row r="4" spans="2:12" s="137" customFormat="1"/>
    <row r="5" spans="2:12" s="137" customFormat="1"/>
    <row r="6" spans="2:12">
      <c r="B6" s="252" t="s">
        <v>114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</row>
    <row r="7" spans="2:12" s="137" customFormat="1">
      <c r="B7" s="252" t="s">
        <v>243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</row>
    <row r="8" spans="2:12">
      <c r="B8" s="228" t="s">
        <v>249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</row>
    <row r="9" spans="2:12">
      <c r="B9" s="228" t="s">
        <v>37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54" t="s">
        <v>18</v>
      </c>
      <c r="C11" s="254" t="s">
        <v>19</v>
      </c>
      <c r="D11" s="254" t="s">
        <v>21</v>
      </c>
      <c r="E11" s="254" t="s">
        <v>20</v>
      </c>
      <c r="F11" s="254" t="s">
        <v>21</v>
      </c>
      <c r="H11" s="254" t="s">
        <v>22</v>
      </c>
      <c r="I11" s="74" t="s">
        <v>56</v>
      </c>
      <c r="J11" s="254" t="s">
        <v>21</v>
      </c>
      <c r="K11" s="254" t="s">
        <v>20</v>
      </c>
      <c r="L11" s="254" t="s">
        <v>21</v>
      </c>
    </row>
    <row r="12" spans="2:12">
      <c r="B12" s="254"/>
      <c r="C12" s="254"/>
      <c r="D12" s="254"/>
      <c r="E12" s="254"/>
      <c r="F12" s="254"/>
      <c r="G12" s="23"/>
      <c r="H12" s="254"/>
      <c r="I12" s="75" t="s">
        <v>19</v>
      </c>
      <c r="J12" s="254"/>
      <c r="K12" s="254"/>
      <c r="L12" s="254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23</v>
      </c>
      <c r="C14" s="18"/>
      <c r="D14" s="20"/>
      <c r="E14" s="18"/>
      <c r="F14" s="20"/>
      <c r="G14" s="20"/>
      <c r="H14" s="22" t="s">
        <v>24</v>
      </c>
      <c r="I14" s="18"/>
      <c r="J14" s="20"/>
      <c r="K14" s="18"/>
      <c r="L14" s="20"/>
    </row>
    <row r="15" spans="2:12">
      <c r="B15" s="17" t="s">
        <v>25</v>
      </c>
      <c r="C15" s="35">
        <v>167160</v>
      </c>
      <c r="D15" s="55">
        <v>1</v>
      </c>
      <c r="E15" s="35">
        <v>42533.29</v>
      </c>
      <c r="F15" s="27">
        <f>+E15/C15</f>
        <v>0.25444657812873894</v>
      </c>
      <c r="G15" s="20"/>
      <c r="H15" s="17" t="s">
        <v>7</v>
      </c>
      <c r="I15" s="35">
        <v>200603.99</v>
      </c>
      <c r="J15" s="20">
        <f>+I15/I30</f>
        <v>0.6689810081203208</v>
      </c>
      <c r="K15" s="35">
        <v>46133.29</v>
      </c>
      <c r="L15" s="20">
        <f>+K15/I15</f>
        <v>0.22997194622100989</v>
      </c>
    </row>
    <row r="16" spans="2:12">
      <c r="B16" s="17"/>
      <c r="C16" s="18"/>
      <c r="D16" s="20"/>
      <c r="E16" s="18"/>
      <c r="F16" s="20"/>
      <c r="G16" s="20"/>
      <c r="H16" s="17" t="s">
        <v>55</v>
      </c>
      <c r="I16" s="35">
        <v>95261.01</v>
      </c>
      <c r="J16" s="20">
        <f>+I16/I30</f>
        <v>0.3176796558451303</v>
      </c>
      <c r="K16" s="35">
        <v>16324.44</v>
      </c>
      <c r="L16" s="20">
        <f>+K16/I16</f>
        <v>0.17136538863066852</v>
      </c>
    </row>
    <row r="17" spans="2:14">
      <c r="B17" s="17"/>
      <c r="C17" s="18"/>
      <c r="D17" s="20"/>
      <c r="E17" s="18"/>
      <c r="F17" s="20"/>
      <c r="G17" s="20"/>
      <c r="H17" s="17" t="s">
        <v>28</v>
      </c>
      <c r="I17" s="35">
        <v>1500</v>
      </c>
      <c r="J17" s="20">
        <f>+I17/I30</f>
        <v>5.0022510129558301E-3</v>
      </c>
      <c r="K17" s="35">
        <v>0</v>
      </c>
      <c r="L17" s="20">
        <f>+K17/I17</f>
        <v>0</v>
      </c>
      <c r="M17" s="30"/>
    </row>
    <row r="18" spans="2:14">
      <c r="B18" s="17" t="s">
        <v>142</v>
      </c>
      <c r="C18" s="18">
        <v>35795</v>
      </c>
      <c r="D18" s="20"/>
      <c r="E18" s="18">
        <v>10840</v>
      </c>
      <c r="F18" s="27">
        <f>+E18/C18</f>
        <v>0.30283559156306744</v>
      </c>
      <c r="G18" s="20"/>
      <c r="H18" s="17" t="s">
        <v>29</v>
      </c>
      <c r="I18" s="35">
        <v>2500</v>
      </c>
      <c r="J18" s="20">
        <f>+I18/I30</f>
        <v>8.3370850215930496E-3</v>
      </c>
      <c r="K18" s="35">
        <v>0</v>
      </c>
      <c r="L18" s="20">
        <f>+K18/I18</f>
        <v>0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143</v>
      </c>
      <c r="C20" s="18">
        <v>96910</v>
      </c>
      <c r="D20" s="20"/>
      <c r="E20" s="18">
        <v>33703.269999999997</v>
      </c>
      <c r="F20" s="27">
        <f>+E20/C20</f>
        <v>0.34777907336704156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168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>
      <c r="B24" s="17"/>
      <c r="C24" s="18"/>
      <c r="D24" s="20"/>
      <c r="E24" s="18"/>
      <c r="F24" s="27"/>
      <c r="G24" s="20"/>
      <c r="H24" s="17"/>
      <c r="I24" s="24"/>
      <c r="J24" s="20"/>
      <c r="K24" s="24"/>
      <c r="L24" s="20"/>
    </row>
    <row r="25" spans="2:14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>
      <c r="B26" s="76" t="s">
        <v>30</v>
      </c>
      <c r="C26" s="77"/>
      <c r="D26" s="78"/>
      <c r="E26" s="79">
        <f>SUM(E15:E25)</f>
        <v>87076.56</v>
      </c>
      <c r="F26" s="80">
        <f>+E26/C30</f>
        <v>0.29038587364313939</v>
      </c>
      <c r="G26" s="29"/>
      <c r="H26" s="76" t="s">
        <v>30</v>
      </c>
      <c r="I26" s="81"/>
      <c r="J26" s="78"/>
      <c r="K26" s="81">
        <f>SUM(K15:K25)</f>
        <v>62457.73</v>
      </c>
      <c r="L26" s="82">
        <f>+K26/I30</f>
        <v>0.20828616210628118</v>
      </c>
      <c r="N26" s="120"/>
    </row>
    <row r="27" spans="2:14">
      <c r="B27" s="17"/>
      <c r="C27" s="18"/>
      <c r="D27" s="20"/>
      <c r="E27" s="18"/>
      <c r="F27" s="20"/>
      <c r="G27" s="20"/>
      <c r="H27" s="17"/>
      <c r="I27" s="24"/>
      <c r="J27" s="20"/>
      <c r="K27" s="24"/>
      <c r="L27" s="20"/>
    </row>
    <row r="28" spans="2:14">
      <c r="B28" s="17" t="s">
        <v>108</v>
      </c>
      <c r="C28" s="18"/>
      <c r="D28" s="27"/>
      <c r="E28" s="35"/>
      <c r="F28" s="27">
        <f>+E28/C30</f>
        <v>0</v>
      </c>
      <c r="G28" s="20"/>
      <c r="H28" s="17" t="s">
        <v>98</v>
      </c>
      <c r="I28" s="24"/>
      <c r="J28" s="27"/>
      <c r="K28" s="35"/>
      <c r="L28" s="27">
        <f>+K28/I30</f>
        <v>0</v>
      </c>
    </row>
    <row r="29" spans="2:14">
      <c r="B29" s="17"/>
      <c r="C29" s="18"/>
      <c r="D29" s="20"/>
      <c r="E29" s="18"/>
      <c r="F29" s="20"/>
      <c r="G29" s="20"/>
      <c r="H29" s="17"/>
      <c r="I29" s="24"/>
      <c r="J29" s="20"/>
      <c r="K29" s="24"/>
      <c r="L29" s="20"/>
    </row>
    <row r="30" spans="2:14">
      <c r="B30" s="83" t="s">
        <v>26</v>
      </c>
      <c r="C30" s="84">
        <f>SUM(C15:C25)</f>
        <v>299865</v>
      </c>
      <c r="D30" s="85">
        <f>SUM(D15:D29)</f>
        <v>1</v>
      </c>
      <c r="E30" s="84">
        <f>SUM(E26:E28)</f>
        <v>87076.56</v>
      </c>
      <c r="F30" s="85">
        <v>1</v>
      </c>
      <c r="G30" s="20"/>
      <c r="H30" s="83" t="s">
        <v>27</v>
      </c>
      <c r="I30" s="84">
        <f>SUM(I15:I29)</f>
        <v>299865</v>
      </c>
      <c r="J30" s="86">
        <v>1</v>
      </c>
      <c r="K30" s="84">
        <f>SUM(K26:K28)</f>
        <v>62457.73</v>
      </c>
      <c r="L30" s="86">
        <v>1</v>
      </c>
    </row>
    <row r="31" spans="2:14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9"/>
    </row>
    <row r="32" spans="2:14">
      <c r="B32" s="17"/>
      <c r="C32" s="18"/>
      <c r="D32" s="18"/>
      <c r="E32" s="18"/>
      <c r="F32" s="20"/>
      <c r="G32" s="20"/>
      <c r="H32" s="17"/>
      <c r="I32" s="24"/>
      <c r="J32" s="24"/>
      <c r="K32" s="24"/>
      <c r="L32" s="17"/>
    </row>
    <row r="33" spans="2:12">
      <c r="B33" s="17"/>
      <c r="C33" s="18"/>
      <c r="D33" s="18"/>
      <c r="E33" s="18"/>
      <c r="F33" s="21"/>
      <c r="G33" s="21"/>
      <c r="H33" s="17"/>
      <c r="I33" s="18"/>
      <c r="J33" s="18"/>
      <c r="K33" s="18"/>
      <c r="L33" s="17"/>
    </row>
    <row r="34" spans="2:12">
      <c r="B34" s="17"/>
      <c r="C34" s="18"/>
      <c r="D34" s="18"/>
      <c r="E34" s="18"/>
      <c r="F34" s="17"/>
      <c r="G34" s="17"/>
      <c r="H34" s="17"/>
      <c r="I34" s="17"/>
      <c r="J34" s="17"/>
      <c r="K34" s="17"/>
      <c r="L34" s="17"/>
    </row>
    <row r="35" spans="2:12">
      <c r="B35" s="17"/>
      <c r="C35" s="18"/>
      <c r="D35" s="18"/>
      <c r="E35" s="18"/>
      <c r="F35" s="17"/>
      <c r="G35" s="17"/>
      <c r="H35" s="17"/>
      <c r="I35" s="17"/>
      <c r="J35" s="17"/>
      <c r="K35" s="17"/>
      <c r="L35" s="17"/>
    </row>
    <row r="36" spans="2:12">
      <c r="B36" s="253"/>
      <c r="C36" s="253"/>
      <c r="D36" s="17"/>
      <c r="E36" s="17"/>
      <c r="F36" s="17"/>
      <c r="G36" s="17"/>
      <c r="H36" s="17"/>
      <c r="I36" s="253"/>
      <c r="J36" s="253"/>
      <c r="K36" s="253"/>
      <c r="L36" s="195"/>
    </row>
    <row r="37" spans="2:12">
      <c r="B37" s="228" t="s">
        <v>192</v>
      </c>
      <c r="C37" s="228"/>
      <c r="D37" s="48"/>
      <c r="I37" s="251" t="s">
        <v>193</v>
      </c>
      <c r="J37" s="251"/>
      <c r="K37" s="251"/>
      <c r="L37" s="251"/>
    </row>
    <row r="38" spans="2:12">
      <c r="B38" s="228" t="s">
        <v>112</v>
      </c>
      <c r="C38" s="228"/>
      <c r="D38" s="48"/>
      <c r="I38" s="228" t="s">
        <v>197</v>
      </c>
      <c r="J38" s="228"/>
      <c r="K38" s="228"/>
      <c r="L38" s="228"/>
    </row>
  </sheetData>
  <mergeCells count="19">
    <mergeCell ref="C11:C12"/>
    <mergeCell ref="B11:B12"/>
    <mergeCell ref="B9:L9"/>
    <mergeCell ref="I37:L37"/>
    <mergeCell ref="I38:L38"/>
    <mergeCell ref="B6:L6"/>
    <mergeCell ref="B7:L7"/>
    <mergeCell ref="B37:C37"/>
    <mergeCell ref="B38:C38"/>
    <mergeCell ref="B8:L8"/>
    <mergeCell ref="B36:C36"/>
    <mergeCell ref="I36:K36"/>
    <mergeCell ref="H11:H12"/>
    <mergeCell ref="J11:J12"/>
    <mergeCell ref="K11:K12"/>
    <mergeCell ref="L11:L12"/>
    <mergeCell ref="F11:F12"/>
    <mergeCell ref="E11:E12"/>
    <mergeCell ref="D11:D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9"/>
  <sheetViews>
    <sheetView topLeftCell="A7" workbookViewId="0">
      <selection activeCell="A4" sqref="A4:I4"/>
    </sheetView>
  </sheetViews>
  <sheetFormatPr baseColWidth="10" defaultColWidth="11.42578125" defaultRowHeight="1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>
      <c r="A2" s="255" t="s">
        <v>114</v>
      </c>
      <c r="B2" s="255"/>
      <c r="C2" s="255"/>
      <c r="D2" s="255"/>
      <c r="E2" s="255"/>
      <c r="F2" s="255"/>
      <c r="G2" s="255"/>
      <c r="H2" s="255"/>
      <c r="I2" s="255"/>
    </row>
    <row r="3" spans="1:9">
      <c r="A3" s="256" t="s">
        <v>201</v>
      </c>
      <c r="B3" s="256"/>
      <c r="C3" s="256"/>
      <c r="D3" s="256"/>
      <c r="E3" s="256"/>
      <c r="F3" s="256"/>
      <c r="G3" s="256"/>
      <c r="H3" s="256"/>
      <c r="I3" s="256"/>
    </row>
    <row r="4" spans="1:9">
      <c r="A4" s="228" t="s">
        <v>249</v>
      </c>
      <c r="B4" s="228"/>
      <c r="C4" s="228"/>
      <c r="D4" s="228"/>
      <c r="E4" s="228"/>
      <c r="F4" s="228"/>
      <c r="G4" s="228"/>
      <c r="H4" s="228"/>
      <c r="I4" s="228"/>
    </row>
    <row r="5" spans="1:9">
      <c r="A5" s="228" t="s">
        <v>37</v>
      </c>
      <c r="B5" s="228"/>
      <c r="C5" s="228"/>
      <c r="D5" s="228"/>
      <c r="E5" s="228"/>
      <c r="F5" s="228"/>
      <c r="G5" s="228"/>
      <c r="H5" s="228"/>
      <c r="I5" s="228"/>
    </row>
    <row r="6" spans="1:9" s="137" customFormat="1">
      <c r="A6" s="209"/>
      <c r="B6" s="209"/>
      <c r="C6" s="209"/>
      <c r="D6" s="209"/>
      <c r="E6" s="209"/>
      <c r="F6" s="209"/>
      <c r="G6" s="209"/>
      <c r="H6" s="209"/>
      <c r="I6" s="209"/>
    </row>
    <row r="7" spans="1:9">
      <c r="A7" s="137"/>
      <c r="B7" s="209"/>
      <c r="C7" s="209"/>
      <c r="D7" s="209"/>
      <c r="F7" s="209"/>
      <c r="G7" s="209"/>
      <c r="H7" s="209"/>
      <c r="I7" s="209"/>
    </row>
    <row r="8" spans="1:9">
      <c r="A8" s="254" t="s">
        <v>207</v>
      </c>
      <c r="B8" s="254" t="s">
        <v>19</v>
      </c>
      <c r="C8" s="254" t="s">
        <v>20</v>
      </c>
      <c r="D8" s="254" t="s">
        <v>21</v>
      </c>
      <c r="E8" s="137"/>
      <c r="F8" s="254" t="s">
        <v>208</v>
      </c>
      <c r="G8" s="254" t="s">
        <v>19</v>
      </c>
      <c r="H8" s="254" t="s">
        <v>20</v>
      </c>
      <c r="I8" s="254" t="s">
        <v>21</v>
      </c>
    </row>
    <row r="9" spans="1:9">
      <c r="A9" s="254"/>
      <c r="B9" s="254"/>
      <c r="C9" s="254"/>
      <c r="D9" s="254"/>
      <c r="E9" s="23"/>
      <c r="F9" s="254"/>
      <c r="G9" s="254"/>
      <c r="H9" s="254"/>
      <c r="I9" s="254"/>
    </row>
    <row r="10" spans="1:9">
      <c r="A10" s="17"/>
      <c r="B10" s="18"/>
      <c r="C10" s="18"/>
      <c r="D10" s="20"/>
      <c r="E10" s="20"/>
      <c r="F10" s="17"/>
      <c r="G10" s="18"/>
      <c r="H10" s="18"/>
      <c r="I10" s="20"/>
    </row>
    <row r="11" spans="1:9">
      <c r="A11" s="22" t="s">
        <v>23</v>
      </c>
      <c r="B11" s="18"/>
      <c r="C11" s="18"/>
      <c r="D11" s="20"/>
      <c r="E11" s="20"/>
      <c r="F11" s="22" t="s">
        <v>23</v>
      </c>
      <c r="G11" s="18"/>
      <c r="H11" s="18"/>
      <c r="I11" s="20"/>
    </row>
    <row r="12" spans="1:9">
      <c r="A12" s="17" t="s">
        <v>25</v>
      </c>
      <c r="B12" s="35">
        <v>167160</v>
      </c>
      <c r="C12" s="35">
        <v>42533.29</v>
      </c>
      <c r="D12" s="27">
        <f>+C12/B12</f>
        <v>0.25444657812873894</v>
      </c>
      <c r="E12" s="20"/>
      <c r="F12" s="17" t="s">
        <v>142</v>
      </c>
      <c r="G12" s="18">
        <v>35795</v>
      </c>
      <c r="H12" s="18">
        <v>10840</v>
      </c>
      <c r="I12" s="27">
        <f>+H12/G12</f>
        <v>0.30283559156306744</v>
      </c>
    </row>
    <row r="13" spans="1:9">
      <c r="A13" s="17"/>
      <c r="B13" s="18"/>
      <c r="C13" s="18"/>
      <c r="D13" s="20"/>
      <c r="E13" s="20"/>
      <c r="F13" s="17"/>
      <c r="G13" s="18"/>
      <c r="H13" s="18"/>
      <c r="I13" s="20"/>
    </row>
    <row r="14" spans="1:9">
      <c r="A14" s="17"/>
      <c r="B14" s="18"/>
      <c r="C14" s="18"/>
      <c r="D14" s="20"/>
      <c r="E14" s="20"/>
      <c r="F14" s="17" t="s">
        <v>143</v>
      </c>
      <c r="G14" s="18">
        <v>96910</v>
      </c>
      <c r="H14" s="18">
        <v>33703.269999999997</v>
      </c>
      <c r="I14" s="27">
        <f>+H14/G14</f>
        <v>0.34777907336704156</v>
      </c>
    </row>
    <row r="15" spans="1:9">
      <c r="A15" s="17"/>
      <c r="B15" s="18"/>
      <c r="C15" s="18"/>
      <c r="D15" s="27"/>
      <c r="E15" s="20"/>
      <c r="F15" s="17"/>
      <c r="G15" s="18"/>
      <c r="H15" s="18" t="s">
        <v>91</v>
      </c>
      <c r="I15" s="27"/>
    </row>
    <row r="16" spans="1:9">
      <c r="A16" s="17"/>
      <c r="B16" s="18"/>
      <c r="C16" s="18"/>
      <c r="D16" s="20"/>
      <c r="E16" s="20"/>
      <c r="F16" s="17"/>
      <c r="G16" s="18"/>
      <c r="H16" s="18"/>
      <c r="I16" s="20"/>
    </row>
    <row r="17" spans="1:9">
      <c r="A17" s="76" t="s">
        <v>30</v>
      </c>
      <c r="B17" s="226">
        <v>167160</v>
      </c>
      <c r="C17" s="79">
        <f>SUM(C12:C16)</f>
        <v>42533.29</v>
      </c>
      <c r="D17" s="80">
        <f>+C17/B21</f>
        <v>0.25444657812873894</v>
      </c>
      <c r="E17" s="29"/>
      <c r="F17" s="76" t="s">
        <v>30</v>
      </c>
      <c r="G17" s="77"/>
      <c r="H17" s="79">
        <f>SUM(H12:H16)</f>
        <v>44543.27</v>
      </c>
      <c r="I17" s="80">
        <f>+H17/G21</f>
        <v>0.33565630533890961</v>
      </c>
    </row>
    <row r="18" spans="1:9">
      <c r="A18" s="17"/>
      <c r="B18" s="18"/>
      <c r="C18" s="18"/>
      <c r="D18" s="20"/>
      <c r="E18" s="20"/>
      <c r="F18" s="17"/>
      <c r="G18" s="18"/>
      <c r="H18" s="18"/>
      <c r="I18" s="20"/>
    </row>
    <row r="19" spans="1:9">
      <c r="A19" s="17" t="s">
        <v>108</v>
      </c>
      <c r="B19" s="18"/>
      <c r="C19" s="35"/>
      <c r="D19" s="27">
        <f>+C19/B21</f>
        <v>0</v>
      </c>
      <c r="E19" s="20"/>
      <c r="F19" s="17" t="s">
        <v>108</v>
      </c>
      <c r="G19" s="18"/>
      <c r="H19" s="35"/>
      <c r="I19" s="27">
        <f>+H19/G21</f>
        <v>0</v>
      </c>
    </row>
    <row r="20" spans="1:9">
      <c r="A20" s="17"/>
      <c r="B20" s="18"/>
      <c r="C20" s="18"/>
      <c r="D20" s="20"/>
      <c r="E20" s="20"/>
      <c r="F20" s="17"/>
      <c r="G20" s="18"/>
      <c r="H20" s="18"/>
      <c r="I20" s="20"/>
    </row>
    <row r="21" spans="1:9">
      <c r="A21" s="83" t="s">
        <v>26</v>
      </c>
      <c r="B21" s="84">
        <f>SUM(B12:B16)</f>
        <v>167160</v>
      </c>
      <c r="C21" s="84">
        <f>SUM(C17:C19)</f>
        <v>42533.29</v>
      </c>
      <c r="D21" s="85">
        <v>0.1709</v>
      </c>
      <c r="E21" s="20"/>
      <c r="F21" s="83" t="s">
        <v>26</v>
      </c>
      <c r="G21" s="84">
        <f>SUM(G12:G16)</f>
        <v>132705</v>
      </c>
      <c r="H21" s="84">
        <f>SUM(H17:H19)</f>
        <v>44543.27</v>
      </c>
      <c r="I21" s="85">
        <v>9.6699999999999994E-2</v>
      </c>
    </row>
    <row r="22" spans="1:9">
      <c r="A22" s="17"/>
      <c r="B22" s="18"/>
      <c r="C22" s="18"/>
      <c r="D22" s="20"/>
      <c r="E22" s="20"/>
      <c r="F22" s="17"/>
      <c r="G22" s="24"/>
      <c r="H22" s="24"/>
      <c r="I22" s="19"/>
    </row>
    <row r="23" spans="1:9">
      <c r="A23" s="17"/>
      <c r="B23" s="18"/>
      <c r="C23" s="18"/>
      <c r="D23" s="20"/>
      <c r="E23" s="20"/>
      <c r="F23" s="17"/>
      <c r="G23" s="24"/>
      <c r="H23" s="24"/>
      <c r="I23" s="17"/>
    </row>
    <row r="24" spans="1:9">
      <c r="A24" s="17"/>
      <c r="B24" s="18"/>
      <c r="C24" s="18"/>
      <c r="D24" s="21"/>
      <c r="E24" s="21"/>
      <c r="F24" s="17"/>
      <c r="G24" s="18"/>
      <c r="H24" s="18"/>
      <c r="I24" s="17"/>
    </row>
    <row r="25" spans="1:9">
      <c r="A25" s="17"/>
      <c r="B25" s="18"/>
      <c r="C25" s="18"/>
      <c r="D25" s="17"/>
      <c r="E25" s="17"/>
      <c r="F25" s="17"/>
      <c r="G25" s="17"/>
      <c r="H25" s="17"/>
      <c r="I25" s="17"/>
    </row>
    <row r="26" spans="1:9">
      <c r="A26" s="17"/>
      <c r="B26" s="18"/>
      <c r="C26" s="18"/>
      <c r="D26" s="17"/>
      <c r="E26" s="17"/>
      <c r="F26" s="17"/>
      <c r="G26" s="17"/>
      <c r="H26" s="17"/>
      <c r="I26" s="17"/>
    </row>
    <row r="27" spans="1:9">
      <c r="A27" s="253"/>
      <c r="B27" s="253"/>
      <c r="C27" s="17"/>
      <c r="D27" s="17"/>
      <c r="E27" s="17"/>
      <c r="F27" s="17"/>
      <c r="G27" s="253"/>
      <c r="H27" s="253"/>
      <c r="I27" s="195"/>
    </row>
    <row r="28" spans="1:9">
      <c r="A28" s="228" t="s">
        <v>192</v>
      </c>
      <c r="B28" s="228"/>
      <c r="C28" s="137"/>
      <c r="D28" s="137"/>
      <c r="E28" s="137"/>
      <c r="F28" s="137"/>
      <c r="G28" s="251" t="s">
        <v>193</v>
      </c>
      <c r="H28" s="251"/>
      <c r="I28" s="251"/>
    </row>
    <row r="29" spans="1:9">
      <c r="A29" s="228" t="s">
        <v>112</v>
      </c>
      <c r="B29" s="228"/>
      <c r="C29" s="137"/>
      <c r="D29" s="137"/>
      <c r="E29" s="137"/>
      <c r="F29" s="137"/>
      <c r="G29" s="228" t="s">
        <v>197</v>
      </c>
      <c r="H29" s="228"/>
      <c r="I29" s="228"/>
    </row>
  </sheetData>
  <mergeCells count="18">
    <mergeCell ref="A2:I2"/>
    <mergeCell ref="A3:I3"/>
    <mergeCell ref="A4:I4"/>
    <mergeCell ref="A5:I5"/>
    <mergeCell ref="A8:A9"/>
    <mergeCell ref="B8:B9"/>
    <mergeCell ref="C8:C9"/>
    <mergeCell ref="D8:D9"/>
    <mergeCell ref="F8:F9"/>
    <mergeCell ref="A29:B29"/>
    <mergeCell ref="G29:I29"/>
    <mergeCell ref="G8:G9"/>
    <mergeCell ref="H8:H9"/>
    <mergeCell ref="I8:I9"/>
    <mergeCell ref="A27:B27"/>
    <mergeCell ref="G27:H27"/>
    <mergeCell ref="A28:B28"/>
    <mergeCell ref="G28:I2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1"/>
  <sheetViews>
    <sheetView topLeftCell="A7" workbookViewId="0">
      <selection activeCell="I12" sqref="I12"/>
    </sheetView>
  </sheetViews>
  <sheetFormatPr baseColWidth="10" defaultColWidth="11.42578125" defaultRowHeight="15"/>
  <cols>
    <col min="1" max="1" width="11.42578125" style="137"/>
    <col min="2" max="2" width="32.28515625" customWidth="1"/>
    <col min="3" max="3" width="15.7109375" customWidth="1"/>
  </cols>
  <sheetData>
    <row r="3" spans="2:5" s="137" customFormat="1"/>
    <row r="4" spans="2:5" s="137" customFormat="1"/>
    <row r="5" spans="2:5" s="137" customFormat="1"/>
    <row r="6" spans="2:5" s="137" customFormat="1">
      <c r="B6" s="228" t="s">
        <v>204</v>
      </c>
      <c r="C6" s="228"/>
      <c r="D6" s="228"/>
      <c r="E6" s="228"/>
    </row>
    <row r="7" spans="2:5" s="137" customFormat="1">
      <c r="B7" s="228" t="s">
        <v>205</v>
      </c>
      <c r="C7" s="228"/>
      <c r="D7" s="228"/>
      <c r="E7" s="228"/>
    </row>
    <row r="8" spans="2:5" s="137" customFormat="1">
      <c r="B8" s="228" t="s">
        <v>250</v>
      </c>
      <c r="C8" s="228"/>
      <c r="D8" s="228"/>
      <c r="E8" s="228"/>
    </row>
    <row r="9" spans="2:5">
      <c r="B9" s="255"/>
      <c r="C9" s="255"/>
      <c r="D9" s="255"/>
      <c r="E9" s="255"/>
    </row>
    <row r="10" spans="2:5">
      <c r="B10" s="254" t="s">
        <v>18</v>
      </c>
      <c r="C10" s="254" t="s">
        <v>19</v>
      </c>
      <c r="D10" s="254" t="s">
        <v>20</v>
      </c>
      <c r="E10" s="254" t="s">
        <v>21</v>
      </c>
    </row>
    <row r="11" spans="2:5">
      <c r="B11" s="254"/>
      <c r="C11" s="254"/>
      <c r="D11" s="254"/>
      <c r="E11" s="254"/>
    </row>
    <row r="12" spans="2:5">
      <c r="B12" s="17"/>
      <c r="C12" s="18"/>
      <c r="D12" s="18"/>
      <c r="E12" s="20"/>
    </row>
    <row r="13" spans="2:5">
      <c r="B13" s="22" t="s">
        <v>23</v>
      </c>
      <c r="C13" s="18"/>
      <c r="D13" s="18"/>
      <c r="E13" s="20"/>
    </row>
    <row r="14" spans="2:5">
      <c r="B14" s="17" t="s">
        <v>142</v>
      </c>
      <c r="C14" s="18">
        <v>35795</v>
      </c>
      <c r="D14" s="18">
        <v>10840</v>
      </c>
      <c r="E14" s="27">
        <f>+D14/C14</f>
        <v>0.30283559156306744</v>
      </c>
    </row>
    <row r="15" spans="2:5">
      <c r="B15" s="17"/>
      <c r="C15" s="18"/>
      <c r="D15" s="18"/>
      <c r="E15" s="20"/>
    </row>
    <row r="16" spans="2:5">
      <c r="B16" s="17" t="s">
        <v>143</v>
      </c>
      <c r="C16" s="18">
        <v>96910</v>
      </c>
      <c r="D16" s="18">
        <v>33703.269999999997</v>
      </c>
      <c r="E16" s="27">
        <f>+D16/C16</f>
        <v>0.34777907336704156</v>
      </c>
    </row>
    <row r="17" spans="2:5">
      <c r="B17" s="17"/>
      <c r="C17" s="18"/>
      <c r="D17" s="18"/>
      <c r="E17" s="27"/>
    </row>
    <row r="18" spans="2:5">
      <c r="B18" s="17"/>
      <c r="C18" s="18"/>
      <c r="D18" s="18"/>
      <c r="E18" s="20"/>
    </row>
    <row r="19" spans="2:5">
      <c r="B19" s="76" t="s">
        <v>30</v>
      </c>
      <c r="C19" s="77"/>
      <c r="D19" s="79">
        <f>SUM(D14:D18)</f>
        <v>44543.27</v>
      </c>
      <c r="E19" s="80">
        <f>+D19/C23</f>
        <v>0.33565630533890961</v>
      </c>
    </row>
    <row r="20" spans="2:5">
      <c r="B20" s="17"/>
      <c r="C20" s="18"/>
      <c r="D20" s="18"/>
      <c r="E20" s="20"/>
    </row>
    <row r="21" spans="2:5">
      <c r="B21" s="17" t="s">
        <v>108</v>
      </c>
      <c r="C21" s="18"/>
      <c r="D21" s="35"/>
      <c r="E21" s="27">
        <f>+D21/C23</f>
        <v>0</v>
      </c>
    </row>
    <row r="22" spans="2:5">
      <c r="B22" s="17"/>
      <c r="C22" s="18"/>
      <c r="D22" s="18"/>
      <c r="E22" s="20"/>
    </row>
    <row r="23" spans="2:5">
      <c r="B23" s="83" t="s">
        <v>26</v>
      </c>
      <c r="C23" s="84">
        <f>SUM(C14:C18)</f>
        <v>132705</v>
      </c>
      <c r="D23" s="84">
        <f>SUM(D19:D21)</f>
        <v>44543.27</v>
      </c>
      <c r="E23" s="85">
        <v>9.6699999999999994E-2</v>
      </c>
    </row>
    <row r="24" spans="2:5">
      <c r="B24" s="17"/>
      <c r="C24" s="24"/>
      <c r="D24" s="24"/>
      <c r="E24" s="19"/>
    </row>
    <row r="25" spans="2:5">
      <c r="B25" s="17"/>
      <c r="C25" s="24"/>
      <c r="D25" s="24"/>
      <c r="E25" s="17"/>
    </row>
    <row r="26" spans="2:5">
      <c r="B26" s="17"/>
      <c r="C26" s="18"/>
      <c r="D26" s="18"/>
      <c r="E26" s="17"/>
    </row>
    <row r="27" spans="2:5">
      <c r="B27" s="17"/>
      <c r="C27" s="17"/>
      <c r="D27" s="17"/>
      <c r="E27" s="17"/>
    </row>
    <row r="28" spans="2:5">
      <c r="B28" s="17"/>
      <c r="C28" s="17"/>
      <c r="D28" s="17"/>
      <c r="E28" s="17"/>
    </row>
    <row r="29" spans="2:5">
      <c r="B29" s="17"/>
      <c r="C29" s="257"/>
      <c r="D29" s="257"/>
      <c r="E29" s="47"/>
    </row>
    <row r="30" spans="2:5">
      <c r="B30" s="212" t="s">
        <v>192</v>
      </c>
      <c r="C30" s="258" t="s">
        <v>193</v>
      </c>
      <c r="D30" s="258"/>
      <c r="E30" s="258"/>
    </row>
    <row r="31" spans="2:5">
      <c r="B31" s="212" t="s">
        <v>206</v>
      </c>
      <c r="C31" s="228" t="s">
        <v>197</v>
      </c>
      <c r="D31" s="228"/>
      <c r="E31" s="228"/>
    </row>
  </sheetData>
  <mergeCells count="11">
    <mergeCell ref="C31:E31"/>
    <mergeCell ref="B7:E7"/>
    <mergeCell ref="B6:E6"/>
    <mergeCell ref="B8:E8"/>
    <mergeCell ref="D10:D11"/>
    <mergeCell ref="E10:E11"/>
    <mergeCell ref="C29:D29"/>
    <mergeCell ref="C30:E30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topLeftCell="D19" zoomScaleNormal="100" workbookViewId="0">
      <selection activeCell="F22" sqref="F22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137"/>
      <c r="L2" s="137"/>
    </row>
    <row r="3" spans="1:12">
      <c r="A3" s="269" t="s">
        <v>114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2" ht="15.75">
      <c r="A4" s="273" t="s">
        <v>202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1:12">
      <c r="A5" s="138"/>
      <c r="B5" s="228"/>
      <c r="C5" s="228"/>
      <c r="D5" s="228"/>
      <c r="E5" s="228"/>
      <c r="F5" s="228"/>
      <c r="G5" s="228"/>
      <c r="H5" s="228"/>
      <c r="I5" s="228"/>
      <c r="J5" s="228"/>
      <c r="K5" s="137"/>
      <c r="L5" s="137"/>
    </row>
    <row r="6" spans="1:12" s="137" customFormat="1">
      <c r="A6" s="224"/>
      <c r="B6" s="223"/>
      <c r="C6" s="223"/>
      <c r="D6" s="223"/>
      <c r="E6" s="223"/>
      <c r="F6" s="223"/>
      <c r="G6" s="223"/>
      <c r="H6" s="223"/>
      <c r="I6" s="223"/>
      <c r="J6" s="223"/>
    </row>
    <row r="7" spans="1:12">
      <c r="A7" s="138"/>
      <c r="B7" s="232"/>
      <c r="C7" s="232"/>
      <c r="D7" s="232"/>
      <c r="E7" s="232"/>
      <c r="F7" s="232"/>
      <c r="G7" s="232"/>
      <c r="H7" s="232"/>
      <c r="I7" s="232"/>
      <c r="J7" s="232"/>
      <c r="K7" s="137"/>
      <c r="L7" s="137"/>
    </row>
    <row r="8" spans="1:12" ht="17.25" thickBot="1">
      <c r="A8" s="143" t="s">
        <v>251</v>
      </c>
      <c r="B8" s="143"/>
      <c r="C8" s="143"/>
      <c r="D8" s="143"/>
      <c r="E8" s="143"/>
      <c r="F8" s="143"/>
      <c r="G8" s="143"/>
      <c r="H8" s="143"/>
      <c r="I8" s="143"/>
      <c r="J8" s="143"/>
      <c r="K8" s="137"/>
      <c r="L8" s="137"/>
    </row>
    <row r="9" spans="1:12" ht="16.5" thickBot="1">
      <c r="A9" s="265" t="s">
        <v>102</v>
      </c>
      <c r="B9" s="265" t="s">
        <v>0</v>
      </c>
      <c r="C9" s="270" t="s">
        <v>184</v>
      </c>
      <c r="D9" s="271"/>
      <c r="E9" s="271"/>
      <c r="F9" s="271"/>
      <c r="G9" s="271"/>
      <c r="H9" s="271"/>
      <c r="I9" s="272"/>
      <c r="J9" s="262" t="s">
        <v>185</v>
      </c>
      <c r="K9" s="263"/>
      <c r="L9" s="264"/>
    </row>
    <row r="10" spans="1:12" ht="16.5" thickBot="1">
      <c r="A10" s="267"/>
      <c r="B10" s="267"/>
      <c r="C10" s="194"/>
      <c r="D10" s="260" t="s">
        <v>177</v>
      </c>
      <c r="E10" s="260"/>
      <c r="F10" s="261"/>
      <c r="G10" s="259" t="s">
        <v>178</v>
      </c>
      <c r="H10" s="260"/>
      <c r="I10" s="261"/>
      <c r="J10" s="259" t="s">
        <v>186</v>
      </c>
      <c r="K10" s="260"/>
      <c r="L10" s="261"/>
    </row>
    <row r="11" spans="1:12">
      <c r="A11" s="267"/>
      <c r="B11" s="267"/>
      <c r="C11" s="262" t="s">
        <v>175</v>
      </c>
      <c r="D11" s="264"/>
      <c r="E11" s="265" t="s">
        <v>176</v>
      </c>
      <c r="F11" s="265" t="s">
        <v>187</v>
      </c>
      <c r="G11" s="265" t="s">
        <v>175</v>
      </c>
      <c r="H11" s="265" t="s">
        <v>176</v>
      </c>
      <c r="I11" s="265" t="s">
        <v>187</v>
      </c>
      <c r="J11" s="265" t="s">
        <v>175</v>
      </c>
      <c r="K11" s="265" t="s">
        <v>176</v>
      </c>
      <c r="L11" s="265" t="s">
        <v>187</v>
      </c>
    </row>
    <row r="12" spans="1:12" ht="15.75" thickBot="1">
      <c r="A12" s="268"/>
      <c r="B12" s="268"/>
      <c r="C12" s="259"/>
      <c r="D12" s="261"/>
      <c r="E12" s="266"/>
      <c r="F12" s="266"/>
      <c r="G12" s="266"/>
      <c r="H12" s="266"/>
      <c r="I12" s="266"/>
      <c r="J12" s="266"/>
      <c r="K12" s="266"/>
      <c r="L12" s="266"/>
    </row>
    <row r="13" spans="1:12" ht="15.75">
      <c r="A13" s="172">
        <v>51</v>
      </c>
      <c r="B13" s="176" t="s">
        <v>7</v>
      </c>
      <c r="C13" s="190" t="s">
        <v>179</v>
      </c>
      <c r="D13" s="191">
        <v>163733.09</v>
      </c>
      <c r="E13" s="191">
        <v>42533.29</v>
      </c>
      <c r="F13" s="164">
        <f>+D13-E13</f>
        <v>121199.79999999999</v>
      </c>
      <c r="G13" s="193">
        <f>G18+G14</f>
        <v>36870</v>
      </c>
      <c r="H13" s="191">
        <v>3600</v>
      </c>
      <c r="I13" s="164">
        <f>+G13-H13</f>
        <v>33270</v>
      </c>
      <c r="J13" s="185">
        <v>200603.99</v>
      </c>
      <c r="K13" s="155">
        <f>E13+H13</f>
        <v>46133.29</v>
      </c>
      <c r="L13" s="192">
        <f>J13-K13</f>
        <v>154470.69999999998</v>
      </c>
    </row>
    <row r="14" spans="1:12" ht="15.75">
      <c r="A14" s="173">
        <v>511</v>
      </c>
      <c r="B14" s="171" t="s">
        <v>146</v>
      </c>
      <c r="C14" s="182"/>
      <c r="D14" s="157">
        <v>131893.26999999999</v>
      </c>
      <c r="E14" s="157">
        <v>31149.41</v>
      </c>
      <c r="F14" s="164">
        <f>+D14-E14</f>
        <v>100743.85999999999</v>
      </c>
      <c r="G14" s="186">
        <v>8070</v>
      </c>
      <c r="H14" s="158">
        <v>0</v>
      </c>
      <c r="I14" s="164">
        <f>+G14-H14</f>
        <v>8070</v>
      </c>
      <c r="J14" s="186">
        <v>131893.26999999999</v>
      </c>
      <c r="K14" s="157">
        <f>+E14+H14</f>
        <v>31149.41</v>
      </c>
      <c r="L14" s="164">
        <f>+J14-K14</f>
        <v>100743.85999999999</v>
      </c>
    </row>
    <row r="15" spans="1:12" ht="15.75">
      <c r="A15" s="173">
        <v>512</v>
      </c>
      <c r="B15" s="171" t="s">
        <v>147</v>
      </c>
      <c r="C15" s="182"/>
      <c r="D15" s="157">
        <v>11983.46</v>
      </c>
      <c r="E15" s="157">
        <v>5982.05</v>
      </c>
      <c r="F15" s="164">
        <f t="shared" ref="F15:F18" si="0">+D15-E15</f>
        <v>6001.4099999999989</v>
      </c>
      <c r="G15" s="186">
        <v>0</v>
      </c>
      <c r="H15" s="157">
        <v>0</v>
      </c>
      <c r="I15" s="164">
        <f t="shared" ref="I15:I18" si="1">+G15-H15</f>
        <v>0</v>
      </c>
      <c r="J15" s="186">
        <f t="shared" ref="J15:J18" si="2">+D15+G15</f>
        <v>11983.46</v>
      </c>
      <c r="K15" s="157">
        <f t="shared" ref="K15:K18" si="3">+E15+H15</f>
        <v>5982.05</v>
      </c>
      <c r="L15" s="164">
        <f t="shared" ref="L15:L18" si="4">+J15-K15</f>
        <v>6001.4099999999989</v>
      </c>
    </row>
    <row r="16" spans="1:12" ht="15.75">
      <c r="A16" s="173">
        <v>514</v>
      </c>
      <c r="B16" s="171" t="s">
        <v>148</v>
      </c>
      <c r="C16" s="182"/>
      <c r="D16" s="157">
        <v>11153.32</v>
      </c>
      <c r="E16" s="157">
        <v>3025.47</v>
      </c>
      <c r="F16" s="164">
        <f t="shared" si="0"/>
        <v>8127.85</v>
      </c>
      <c r="G16" s="186">
        <v>0</v>
      </c>
      <c r="H16" s="157">
        <v>0</v>
      </c>
      <c r="I16" s="164">
        <f t="shared" si="1"/>
        <v>0</v>
      </c>
      <c r="J16" s="186">
        <f t="shared" si="2"/>
        <v>11153.32</v>
      </c>
      <c r="K16" s="157">
        <f t="shared" si="3"/>
        <v>3025.47</v>
      </c>
      <c r="L16" s="164">
        <f t="shared" si="4"/>
        <v>8127.85</v>
      </c>
    </row>
    <row r="17" spans="1:12" ht="15.75">
      <c r="A17" s="173">
        <v>515</v>
      </c>
      <c r="B17" s="171" t="s">
        <v>149</v>
      </c>
      <c r="C17" s="182"/>
      <c r="D17" s="157">
        <v>8703.94</v>
      </c>
      <c r="E17" s="157">
        <v>2376.36</v>
      </c>
      <c r="F17" s="164">
        <f>+D17-E17</f>
        <v>6327.58</v>
      </c>
      <c r="G17" s="186">
        <v>0</v>
      </c>
      <c r="H17" s="157">
        <v>0</v>
      </c>
      <c r="I17" s="164">
        <f t="shared" si="1"/>
        <v>0</v>
      </c>
      <c r="J17" s="186">
        <f t="shared" si="2"/>
        <v>8703.94</v>
      </c>
      <c r="K17" s="157">
        <f t="shared" si="3"/>
        <v>2376.36</v>
      </c>
      <c r="L17" s="164">
        <f t="shared" si="4"/>
        <v>6327.58</v>
      </c>
    </row>
    <row r="18" spans="1:12" ht="15.75">
      <c r="A18" s="173">
        <v>519</v>
      </c>
      <c r="B18" s="171" t="s">
        <v>126</v>
      </c>
      <c r="C18" s="182"/>
      <c r="D18" s="157">
        <v>0</v>
      </c>
      <c r="E18" s="157">
        <v>0</v>
      </c>
      <c r="F18" s="164">
        <f t="shared" si="0"/>
        <v>0</v>
      </c>
      <c r="G18" s="186">
        <v>28800</v>
      </c>
      <c r="H18" s="157">
        <v>3600</v>
      </c>
      <c r="I18" s="164">
        <f t="shared" si="1"/>
        <v>25200</v>
      </c>
      <c r="J18" s="186">
        <f t="shared" si="2"/>
        <v>28800</v>
      </c>
      <c r="K18" s="157">
        <f t="shared" si="3"/>
        <v>3600</v>
      </c>
      <c r="L18" s="164">
        <f t="shared" si="4"/>
        <v>25200</v>
      </c>
    </row>
    <row r="19" spans="1:12" ht="15.75">
      <c r="A19" s="173"/>
      <c r="B19" s="171"/>
      <c r="C19" s="182"/>
      <c r="D19" s="156"/>
      <c r="E19" s="156"/>
      <c r="F19" s="165"/>
      <c r="G19" s="182"/>
      <c r="H19" s="156"/>
      <c r="I19" s="165"/>
      <c r="J19" s="186"/>
      <c r="K19" s="156"/>
      <c r="L19" s="165"/>
    </row>
    <row r="20" spans="1:12" ht="15.75">
      <c r="A20" s="172">
        <v>54</v>
      </c>
      <c r="B20" s="176" t="s">
        <v>55</v>
      </c>
      <c r="C20" s="181" t="s">
        <v>180</v>
      </c>
      <c r="D20" s="155">
        <v>1926.01</v>
      </c>
      <c r="E20" s="155">
        <v>0</v>
      </c>
      <c r="F20" s="164">
        <f>+D20-E20</f>
        <v>1926.01</v>
      </c>
      <c r="G20" s="185">
        <v>93335</v>
      </c>
      <c r="H20" s="155">
        <v>16324.44</v>
      </c>
      <c r="I20" s="164">
        <v>77010.559999999998</v>
      </c>
      <c r="J20" s="185">
        <f>D20+G20</f>
        <v>95261.01</v>
      </c>
      <c r="K20" s="155">
        <f>E20+H20</f>
        <v>16324.44</v>
      </c>
      <c r="L20" s="162">
        <f>F20+I20</f>
        <v>78936.569999999992</v>
      </c>
    </row>
    <row r="21" spans="1:12" ht="15.75">
      <c r="A21" s="173">
        <v>541</v>
      </c>
      <c r="B21" s="171" t="s">
        <v>150</v>
      </c>
      <c r="C21" s="182"/>
      <c r="D21" s="157">
        <v>331.66</v>
      </c>
      <c r="E21" s="157">
        <v>0</v>
      </c>
      <c r="F21" s="164">
        <f>+D21-E21</f>
        <v>331.66</v>
      </c>
      <c r="G21" s="186">
        <v>24031.279999999999</v>
      </c>
      <c r="H21" s="157">
        <v>5586.82</v>
      </c>
      <c r="I21" s="164">
        <f>+G21-H21</f>
        <v>18444.46</v>
      </c>
      <c r="J21" s="186">
        <f>+D21+G21</f>
        <v>24362.94</v>
      </c>
      <c r="K21" s="157">
        <f>+E21+H21</f>
        <v>5586.82</v>
      </c>
      <c r="L21" s="164">
        <f>+J21-K21</f>
        <v>18776.12</v>
      </c>
    </row>
    <row r="22" spans="1:12" ht="15.75">
      <c r="A22" s="173">
        <v>542</v>
      </c>
      <c r="B22" s="171" t="s">
        <v>84</v>
      </c>
      <c r="C22" s="182"/>
      <c r="D22" s="157">
        <v>0</v>
      </c>
      <c r="E22" s="157">
        <v>0</v>
      </c>
      <c r="F22" s="164">
        <f>+D22-E22</f>
        <v>0</v>
      </c>
      <c r="G22" s="186">
        <v>15009.85</v>
      </c>
      <c r="H22" s="157">
        <v>1263.97</v>
      </c>
      <c r="I22" s="164">
        <f t="shared" ref="I22:I25" si="5">+G22-H22</f>
        <v>13745.880000000001</v>
      </c>
      <c r="J22" s="186">
        <f>G22</f>
        <v>15009.85</v>
      </c>
      <c r="K22" s="157">
        <f t="shared" ref="K22:K25" si="6">+E22+H22</f>
        <v>1263.97</v>
      </c>
      <c r="L22" s="164">
        <f t="shared" ref="L22:L25" si="7">+J22-K22</f>
        <v>13745.880000000001</v>
      </c>
    </row>
    <row r="23" spans="1:12" ht="15.75">
      <c r="A23" s="173">
        <v>543</v>
      </c>
      <c r="B23" s="177" t="s">
        <v>151</v>
      </c>
      <c r="C23" s="163"/>
      <c r="D23" s="159">
        <v>1594.35</v>
      </c>
      <c r="E23" s="159">
        <v>0</v>
      </c>
      <c r="F23" s="164">
        <f t="shared" ref="F23:F25" si="8">+D23-E23</f>
        <v>1594.35</v>
      </c>
      <c r="G23" s="187">
        <v>12732.22</v>
      </c>
      <c r="H23" s="159">
        <v>5034.46</v>
      </c>
      <c r="I23" s="164">
        <f t="shared" si="5"/>
        <v>7697.7599999999993</v>
      </c>
      <c r="J23" s="187">
        <v>12732.22</v>
      </c>
      <c r="K23" s="159">
        <f>H23</f>
        <v>5034.46</v>
      </c>
      <c r="L23" s="164">
        <f>F23+I23</f>
        <v>9292.1099999999988</v>
      </c>
    </row>
    <row r="24" spans="1:12" ht="15.75">
      <c r="A24" s="173">
        <v>544</v>
      </c>
      <c r="B24" s="171" t="s">
        <v>72</v>
      </c>
      <c r="C24" s="182"/>
      <c r="D24" s="157">
        <v>0</v>
      </c>
      <c r="E24" s="157">
        <v>0</v>
      </c>
      <c r="F24" s="164">
        <f t="shared" si="8"/>
        <v>0</v>
      </c>
      <c r="G24" s="186">
        <v>3422.42</v>
      </c>
      <c r="H24" s="157">
        <v>299.3</v>
      </c>
      <c r="I24" s="164">
        <f t="shared" si="5"/>
        <v>3123.12</v>
      </c>
      <c r="J24" s="186">
        <f t="shared" ref="J24:J25" si="9">+D24+G24</f>
        <v>3422.42</v>
      </c>
      <c r="K24" s="157">
        <f t="shared" si="6"/>
        <v>299.3</v>
      </c>
      <c r="L24" s="164">
        <f>+J24-K24</f>
        <v>3123.12</v>
      </c>
    </row>
    <row r="25" spans="1:12" ht="15.75">
      <c r="A25" s="173">
        <v>545</v>
      </c>
      <c r="B25" s="171" t="s">
        <v>153</v>
      </c>
      <c r="C25" s="182"/>
      <c r="D25" s="157">
        <v>0</v>
      </c>
      <c r="E25" s="157">
        <v>0</v>
      </c>
      <c r="F25" s="164">
        <f t="shared" si="8"/>
        <v>0</v>
      </c>
      <c r="G25" s="186">
        <v>3677.42</v>
      </c>
      <c r="H25" s="157">
        <v>0</v>
      </c>
      <c r="I25" s="164">
        <f t="shared" si="5"/>
        <v>3677.42</v>
      </c>
      <c r="J25" s="186">
        <f t="shared" si="9"/>
        <v>3677.42</v>
      </c>
      <c r="K25" s="157">
        <f t="shared" si="6"/>
        <v>0</v>
      </c>
      <c r="L25" s="164">
        <f t="shared" si="7"/>
        <v>3677.42</v>
      </c>
    </row>
    <row r="26" spans="1:12" ht="15.75">
      <c r="A26" s="174"/>
      <c r="B26" s="178"/>
      <c r="C26" s="166"/>
      <c r="D26" s="160"/>
      <c r="E26" s="160"/>
      <c r="F26" s="167"/>
      <c r="G26" s="188"/>
      <c r="H26" s="160"/>
      <c r="I26" s="167"/>
      <c r="J26" s="188"/>
      <c r="K26" s="160"/>
      <c r="L26" s="167"/>
    </row>
    <row r="27" spans="1:12" ht="15.75">
      <c r="A27" s="172">
        <v>55</v>
      </c>
      <c r="B27" s="176" t="s">
        <v>28</v>
      </c>
      <c r="C27" s="183"/>
      <c r="D27" s="154"/>
      <c r="E27" s="154"/>
      <c r="F27" s="168"/>
      <c r="G27" s="183"/>
      <c r="H27" s="154"/>
      <c r="I27" s="168"/>
      <c r="J27" s="183"/>
      <c r="K27" s="154"/>
      <c r="L27" s="168"/>
    </row>
    <row r="28" spans="1:12" ht="15.75">
      <c r="A28" s="172"/>
      <c r="B28" s="176"/>
      <c r="C28" s="181" t="s">
        <v>181</v>
      </c>
      <c r="D28" s="155">
        <v>1500</v>
      </c>
      <c r="E28" s="155">
        <v>0</v>
      </c>
      <c r="F28" s="162">
        <v>1500</v>
      </c>
      <c r="G28" s="185">
        <f>SUM(G29:G30)</f>
        <v>0</v>
      </c>
      <c r="H28" s="155">
        <f>SUM(H29:H30)</f>
        <v>0</v>
      </c>
      <c r="I28" s="162">
        <v>0</v>
      </c>
      <c r="J28" s="185">
        <f>SUM(J29:J30)</f>
        <v>1500</v>
      </c>
      <c r="K28" s="155">
        <f>SUM(K29:K30)</f>
        <v>0</v>
      </c>
      <c r="L28" s="162">
        <f>SUM(L29:L30)</f>
        <v>1500</v>
      </c>
    </row>
    <row r="29" spans="1:12" ht="15.75">
      <c r="A29" s="173">
        <v>556</v>
      </c>
      <c r="B29" s="171" t="s">
        <v>152</v>
      </c>
      <c r="C29" s="182"/>
      <c r="D29" s="157">
        <v>1500</v>
      </c>
      <c r="E29" s="157">
        <v>0</v>
      </c>
      <c r="F29" s="164">
        <f>+D29-E29</f>
        <v>1500</v>
      </c>
      <c r="G29" s="186">
        <v>0</v>
      </c>
      <c r="H29" s="158">
        <v>0</v>
      </c>
      <c r="I29" s="164">
        <f>+G29-H29</f>
        <v>0</v>
      </c>
      <c r="J29" s="186">
        <f>+D29+G29</f>
        <v>1500</v>
      </c>
      <c r="K29" s="157">
        <f>+E29+H29</f>
        <v>0</v>
      </c>
      <c r="L29" s="164">
        <f>+J29-K29</f>
        <v>1500</v>
      </c>
    </row>
    <row r="30" spans="1:12" ht="15.75">
      <c r="A30" s="175"/>
      <c r="B30" s="179"/>
      <c r="C30" s="169"/>
      <c r="D30" s="161"/>
      <c r="E30" s="161"/>
      <c r="F30" s="170"/>
      <c r="G30" s="189"/>
      <c r="H30" s="161"/>
      <c r="I30" s="164">
        <f>+G30-H30</f>
        <v>0</v>
      </c>
      <c r="J30" s="189">
        <v>0</v>
      </c>
      <c r="K30" s="157">
        <f>+E30+H30</f>
        <v>0</v>
      </c>
      <c r="L30" s="170">
        <v>0</v>
      </c>
    </row>
    <row r="31" spans="1:12" ht="15.75">
      <c r="A31" s="172">
        <v>61</v>
      </c>
      <c r="B31" s="176" t="s">
        <v>29</v>
      </c>
      <c r="C31" s="181" t="s">
        <v>182</v>
      </c>
      <c r="D31" s="155">
        <f>SUM(D32)</f>
        <v>0</v>
      </c>
      <c r="E31" s="155">
        <f>SUM(E32)</f>
        <v>0</v>
      </c>
      <c r="F31" s="162">
        <f>SUM(F32)</f>
        <v>0</v>
      </c>
      <c r="G31" s="185">
        <v>2500</v>
      </c>
      <c r="H31" s="155">
        <v>0</v>
      </c>
      <c r="I31" s="162">
        <f>+G31-H31</f>
        <v>2500</v>
      </c>
      <c r="J31" s="185">
        <f>SUM(J32)</f>
        <v>2500</v>
      </c>
      <c r="K31" s="155">
        <f>SUM(K32)</f>
        <v>0</v>
      </c>
      <c r="L31" s="162">
        <f>SUM(L32)</f>
        <v>2500</v>
      </c>
    </row>
    <row r="32" spans="1:12" ht="15.75">
      <c r="A32" s="173"/>
      <c r="B32" s="171" t="s">
        <v>29</v>
      </c>
      <c r="C32" s="182"/>
      <c r="D32" s="157">
        <v>0</v>
      </c>
      <c r="E32" s="158">
        <v>0</v>
      </c>
      <c r="F32" s="164">
        <v>0</v>
      </c>
      <c r="G32" s="186">
        <v>2500</v>
      </c>
      <c r="H32" s="158">
        <v>0</v>
      </c>
      <c r="I32" s="162">
        <f>+G32-H32</f>
        <v>2500</v>
      </c>
      <c r="J32" s="186">
        <f>+D32+G32</f>
        <v>2500</v>
      </c>
      <c r="K32" s="157">
        <f>+E32+H32</f>
        <v>0</v>
      </c>
      <c r="L32" s="164">
        <f>+J32-K32</f>
        <v>2500</v>
      </c>
    </row>
    <row r="33" spans="1:12" ht="16.5" thickBot="1">
      <c r="A33" s="147"/>
      <c r="B33" s="180"/>
      <c r="C33" s="144"/>
      <c r="D33" s="145"/>
      <c r="E33" s="145"/>
      <c r="F33" s="148"/>
      <c r="G33" s="146"/>
      <c r="H33" s="145"/>
      <c r="I33" s="148"/>
      <c r="J33" s="146"/>
      <c r="K33" s="145"/>
      <c r="L33" s="148"/>
    </row>
    <row r="34" spans="1:12" ht="16.5" thickBot="1">
      <c r="A34" s="149"/>
      <c r="B34" s="150" t="s">
        <v>183</v>
      </c>
      <c r="C34" s="184"/>
      <c r="D34" s="151">
        <f>D13+D20+D28</f>
        <v>167159.1</v>
      </c>
      <c r="E34" s="151">
        <f>+E13+E20+E28</f>
        <v>42533.29</v>
      </c>
      <c r="F34" s="152">
        <f>+F31+F28+F20+F13</f>
        <v>124625.80999999998</v>
      </c>
      <c r="G34" s="153">
        <f>+G13+G20+G28+G31</f>
        <v>132705</v>
      </c>
      <c r="H34" s="151">
        <f>+H31+H28+H20+H13</f>
        <v>19924.440000000002</v>
      </c>
      <c r="I34" s="152">
        <f>+I31+I20+I13</f>
        <v>112780.56</v>
      </c>
      <c r="J34" s="153">
        <f>J31+J28+J20+J13</f>
        <v>299865</v>
      </c>
      <c r="K34" s="151">
        <f>K31+K28+K20+K13</f>
        <v>62457.73</v>
      </c>
      <c r="L34" s="152">
        <f>L31+L28+L20+L13</f>
        <v>237407.26999999996</v>
      </c>
    </row>
    <row r="35" spans="1:12">
      <c r="A35" s="142"/>
      <c r="B35" s="139"/>
      <c r="C35" s="137"/>
      <c r="D35" s="137"/>
      <c r="E35" s="137"/>
      <c r="F35" s="137"/>
      <c r="G35" s="140"/>
      <c r="H35" s="140"/>
      <c r="I35" s="140"/>
      <c r="J35" s="140"/>
      <c r="K35" s="140"/>
      <c r="L35" s="141"/>
    </row>
    <row r="39" spans="1:12">
      <c r="B39" s="210" t="s">
        <v>192</v>
      </c>
      <c r="D39" s="228" t="s">
        <v>194</v>
      </c>
      <c r="E39" s="228"/>
    </row>
    <row r="40" spans="1:12">
      <c r="B40" s="210" t="s">
        <v>203</v>
      </c>
      <c r="D40" s="228" t="s">
        <v>197</v>
      </c>
      <c r="E40" s="228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2016-10-04T17:12:07Z</cp:lastPrinted>
  <dcterms:created xsi:type="dcterms:W3CDTF">2009-09-21T16:02:42Z</dcterms:created>
  <dcterms:modified xsi:type="dcterms:W3CDTF">2017-05-19T21:22:29Z</dcterms:modified>
</cp:coreProperties>
</file>