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UFI 2017\Estados financieros 2017\"/>
    </mc:Choice>
  </mc:AlternateContent>
  <bookViews>
    <workbookView xWindow="0" yWindow="0" windowWidth="20490" windowHeight="7155" tabRatio="881"/>
  </bookViews>
  <sheets>
    <sheet name="E.situacion finan." sheetId="6" r:id="rId1"/>
    <sheet name="E.rendimiento Eco." sheetId="7" r:id="rId2"/>
    <sheet name="Anexo de Rendimiento Económico" sheetId="21" r:id="rId3"/>
    <sheet name="FLUJO DE FONDOS " sheetId="12" r:id="rId4"/>
    <sheet name="Flujo de fondos" sheetId="9" r:id="rId5"/>
    <sheet name="Ejecución Pre." sheetId="8" r:id="rId6"/>
    <sheet name="Ejec. Presu. Ingresos F.G. y R." sheetId="19" r:id="rId7"/>
    <sheet name="P. Ingesos R.P" sheetId="20" r:id="rId8"/>
    <sheet name="Consolidado COM" sheetId="18" r:id="rId9"/>
  </sheets>
  <definedNames>
    <definedName name="_xlnm.Print_Area" localSheetId="4">'Flujo de fondos'!$A$1:$H$36</definedName>
  </definedNames>
  <calcPr calcId="152511"/>
</workbook>
</file>

<file path=xl/calcChain.xml><?xml version="1.0" encoding="utf-8"?>
<calcChain xmlns="http://schemas.openxmlformats.org/spreadsheetml/2006/main">
  <c r="E35" i="6" l="1"/>
  <c r="C18" i="12" l="1"/>
  <c r="D28" i="21" l="1"/>
  <c r="D11" i="21" l="1"/>
  <c r="J22" i="18"/>
  <c r="K22" i="18"/>
  <c r="I17" i="18"/>
  <c r="J21" i="18" l="1"/>
  <c r="F13" i="18"/>
  <c r="G12" i="18"/>
  <c r="D40" i="21" l="1"/>
  <c r="D34" i="21"/>
  <c r="D19" i="21"/>
  <c r="D17" i="21" l="1"/>
  <c r="C46" i="21" s="1"/>
  <c r="C22" i="20"/>
  <c r="E20" i="20" s="1"/>
  <c r="D18" i="20"/>
  <c r="E15" i="20"/>
  <c r="E13" i="20"/>
  <c r="E18" i="20" l="1"/>
  <c r="D22" i="20"/>
  <c r="D12" i="19" l="1"/>
  <c r="I12" i="19"/>
  <c r="I14" i="19"/>
  <c r="G21" i="19"/>
  <c r="I19" i="19" s="1"/>
  <c r="H17" i="19"/>
  <c r="H21" i="19" s="1"/>
  <c r="B21" i="19"/>
  <c r="D19" i="19" s="1"/>
  <c r="C17" i="19"/>
  <c r="C21" i="19" s="1"/>
  <c r="D17" i="19" l="1"/>
  <c r="I17" i="19"/>
  <c r="H30" i="18"/>
  <c r="E44" i="7" l="1"/>
  <c r="J13" i="18" l="1"/>
  <c r="F20" i="18" l="1"/>
  <c r="F17" i="18" l="1"/>
  <c r="F23" i="18" l="1"/>
  <c r="F24" i="18"/>
  <c r="E10" i="6"/>
  <c r="E60" i="7" l="1"/>
  <c r="J21" i="6"/>
  <c r="D13" i="12" l="1"/>
  <c r="C13" i="12"/>
  <c r="E25" i="6" l="1"/>
  <c r="C25" i="12" l="1"/>
  <c r="J10" i="6" l="1"/>
  <c r="D16" i="6"/>
  <c r="D25" i="12" l="1"/>
  <c r="E11" i="7"/>
  <c r="J26" i="6"/>
  <c r="J41" i="6" s="1"/>
  <c r="I31" i="18" l="1"/>
  <c r="I30" i="18"/>
  <c r="D30" i="18"/>
  <c r="F28" i="18"/>
  <c r="K29" i="18"/>
  <c r="K21" i="18"/>
  <c r="K23" i="18"/>
  <c r="K24" i="18"/>
  <c r="K31" i="18"/>
  <c r="K28" i="18"/>
  <c r="K20" i="18"/>
  <c r="K14" i="18"/>
  <c r="K15" i="18"/>
  <c r="K16" i="18"/>
  <c r="K17" i="18"/>
  <c r="K13" i="18"/>
  <c r="J31" i="18"/>
  <c r="J30" i="18" s="1"/>
  <c r="J28" i="18"/>
  <c r="L28" i="18" s="1"/>
  <c r="L27" i="18" s="1"/>
  <c r="J23" i="18"/>
  <c r="J24" i="18"/>
  <c r="J20" i="18"/>
  <c r="J14" i="18"/>
  <c r="J15" i="18"/>
  <c r="J16" i="18"/>
  <c r="I29" i="18"/>
  <c r="I28" i="18"/>
  <c r="H27" i="18"/>
  <c r="G27" i="18"/>
  <c r="I21" i="18"/>
  <c r="I22" i="18"/>
  <c r="I23" i="18"/>
  <c r="I24" i="18"/>
  <c r="I20" i="18"/>
  <c r="G19" i="18"/>
  <c r="I14" i="18"/>
  <c r="I15" i="18"/>
  <c r="I16" i="18"/>
  <c r="I13" i="18"/>
  <c r="F30" i="18"/>
  <c r="E30" i="18"/>
  <c r="E19" i="18"/>
  <c r="F22" i="18"/>
  <c r="F21" i="18"/>
  <c r="F14" i="18"/>
  <c r="F15" i="18"/>
  <c r="F16" i="18"/>
  <c r="L24" i="18" l="1"/>
  <c r="K27" i="18"/>
  <c r="L15" i="18"/>
  <c r="D33" i="18"/>
  <c r="L23" i="18"/>
  <c r="L21" i="18"/>
  <c r="L22" i="18"/>
  <c r="H33" i="18"/>
  <c r="J27" i="18"/>
  <c r="L13" i="18"/>
  <c r="L14" i="18"/>
  <c r="J17" i="18"/>
  <c r="L17" i="18" s="1"/>
  <c r="L31" i="18"/>
  <c r="L30" i="18" s="1"/>
  <c r="K30" i="18"/>
  <c r="I12" i="18"/>
  <c r="K19" i="18"/>
  <c r="L16" i="18"/>
  <c r="K12" i="18"/>
  <c r="F12" i="18"/>
  <c r="G33" i="18"/>
  <c r="E33" i="18"/>
  <c r="K33" i="18" l="1"/>
  <c r="J33" i="18"/>
  <c r="I33" i="18"/>
  <c r="F33" i="18"/>
  <c r="L33" i="18" l="1"/>
  <c r="D19" i="9"/>
  <c r="D18" i="12" l="1"/>
  <c r="C19" i="9" l="1"/>
  <c r="E29" i="6" l="1"/>
  <c r="D10" i="9" l="1"/>
  <c r="D29" i="9" s="1"/>
  <c r="H19" i="9"/>
  <c r="C10" i="9"/>
  <c r="C29" i="9" s="1"/>
  <c r="H10" i="9"/>
  <c r="H29" i="9" l="1"/>
  <c r="E27" i="7" l="1"/>
  <c r="D33" i="12" l="1"/>
  <c r="F16" i="8"/>
  <c r="F14" i="8"/>
  <c r="G19" i="9"/>
  <c r="J23" i="7"/>
  <c r="J15" i="7"/>
  <c r="J11" i="7"/>
  <c r="E55" i="7" l="1"/>
  <c r="G10" i="9" l="1"/>
  <c r="G29" i="9" s="1"/>
  <c r="L14" i="8" l="1"/>
  <c r="L13" i="8"/>
  <c r="L12" i="8"/>
  <c r="L11" i="8"/>
  <c r="E41" i="6"/>
  <c r="E51" i="7" l="1"/>
  <c r="C33" i="12" l="1"/>
  <c r="D26" i="8" l="1"/>
  <c r="E64" i="7"/>
  <c r="E22" i="8" l="1"/>
  <c r="I26" i="8"/>
  <c r="K22" i="8"/>
  <c r="F11" i="8"/>
  <c r="C26" i="8"/>
  <c r="J59" i="7"/>
  <c r="E26" i="8" l="1"/>
  <c r="F22" i="8"/>
  <c r="L22" i="8"/>
  <c r="J64" i="7"/>
  <c r="J13" i="8"/>
  <c r="J11" i="8"/>
  <c r="J14" i="8"/>
  <c r="J12" i="8"/>
  <c r="F24" i="8" l="1"/>
  <c r="K26" i="8"/>
  <c r="L24" i="8"/>
</calcChain>
</file>

<file path=xl/comments1.xml><?xml version="1.0" encoding="utf-8"?>
<comments xmlns="http://schemas.openxmlformats.org/spreadsheetml/2006/main">
  <authors>
    <author>Administrador</author>
  </authors>
  <commentList>
    <comment ref="D61" authorId="0" shapeId="0">
      <text>
        <r>
          <rPr>
            <b/>
            <sz val="8"/>
            <color indexed="81"/>
            <rFont val="Tahoma"/>
            <family val="2"/>
          </rPr>
          <t>Administrador:</t>
        </r>
        <r>
          <rPr>
            <sz val="8"/>
            <color indexed="81"/>
            <rFont val="Tahoma"/>
            <family val="2"/>
          </rPr>
          <t xml:space="preserve">
Corresponde a llegadas tardías del mes de diciembre del 2012 y reportadas en enero del 2013,y reportadas en liquidación de primer trimestre</t>
        </r>
      </text>
    </comment>
  </commentList>
</comments>
</file>

<file path=xl/sharedStrings.xml><?xml version="1.0" encoding="utf-8"?>
<sst xmlns="http://schemas.openxmlformats.org/spreadsheetml/2006/main" count="389" uniqueCount="253">
  <si>
    <t>Concepto</t>
  </si>
  <si>
    <t>Saldo</t>
  </si>
  <si>
    <t>Acumulado</t>
  </si>
  <si>
    <t>Total</t>
  </si>
  <si>
    <t>RECURSOS</t>
  </si>
  <si>
    <t>OBLIGACIONES</t>
  </si>
  <si>
    <t>Bancos Comerciales M/D</t>
  </si>
  <si>
    <t>Remuneraciones</t>
  </si>
  <si>
    <t>Bienes y Servicios</t>
  </si>
  <si>
    <t>Gastos en Personal</t>
  </si>
  <si>
    <t>TOTAL DE RECURSOS</t>
  </si>
  <si>
    <t>TOTAL OBLIGACIONES</t>
  </si>
  <si>
    <t>GASTOS DE GESTION</t>
  </si>
  <si>
    <t>Remuneraciones Personal Eventual</t>
  </si>
  <si>
    <t>Sueldos</t>
  </si>
  <si>
    <t>Por Remuneraciones Eventuales</t>
  </si>
  <si>
    <t>Ingresos por Transf. Corrientes Recibidas</t>
  </si>
  <si>
    <t>Anticipos a Empleados</t>
  </si>
  <si>
    <r>
      <t xml:space="preserve">Ministerio de Economía </t>
    </r>
    <r>
      <rPr>
        <b/>
        <sz val="8"/>
        <color theme="1"/>
        <rFont val="Arial Narrow"/>
        <family val="2"/>
      </rPr>
      <t>1/</t>
    </r>
  </si>
  <si>
    <t>INGRESOS</t>
  </si>
  <si>
    <t>PRESUPUESTADO</t>
  </si>
  <si>
    <t>EJECUCION</t>
  </si>
  <si>
    <t>%</t>
  </si>
  <si>
    <t>EGRESOS</t>
  </si>
  <si>
    <t>CORRIENTES</t>
  </si>
  <si>
    <t>CORRIENTES Y DE CAPITAL</t>
  </si>
  <si>
    <t>Transferencias Corrientes</t>
  </si>
  <si>
    <t>TOTAL DE INGRESOS</t>
  </si>
  <si>
    <t>TOTAL DE EGRESOS</t>
  </si>
  <si>
    <t>Gastos Financieros y Otros</t>
  </si>
  <si>
    <t>Inversiones en Activos Fijos</t>
  </si>
  <si>
    <t>SUB-TOTAL</t>
  </si>
  <si>
    <t>FUENTES</t>
  </si>
  <si>
    <t>USOS</t>
  </si>
  <si>
    <t>CORRIENTE</t>
  </si>
  <si>
    <t>OPERACIONALES</t>
  </si>
  <si>
    <t>A.M. x Remuneraciones</t>
  </si>
  <si>
    <t>NO OPERACIONAL</t>
  </si>
  <si>
    <t>(EN DOLARES)</t>
  </si>
  <si>
    <t>TOTAL DE FUENTES</t>
  </si>
  <si>
    <t>TOTAL  DE USOS</t>
  </si>
  <si>
    <t>Materiales de Uso o Consumo</t>
  </si>
  <si>
    <t>Materiales de Oficina, Productos de Papel</t>
  </si>
  <si>
    <t>Servicios Comerciales</t>
  </si>
  <si>
    <t>Maquinaria, Equipo y Mobiliario Diverso</t>
  </si>
  <si>
    <t>Equipo de Transporte, Tracción y Elevación</t>
  </si>
  <si>
    <t>Productos Alimenticios, Agropecuarios</t>
  </si>
  <si>
    <t>Productos Químicos, Combustibles</t>
  </si>
  <si>
    <t>Bienes de Uso y Consumo Diversos</t>
  </si>
  <si>
    <t>Mantenimiento y Reparación</t>
  </si>
  <si>
    <t>Otros Servicios y Arrendamientos Diversos</t>
  </si>
  <si>
    <t>Gastos en Bienes Capitalizables</t>
  </si>
  <si>
    <t>A.M. x Inversiones en Activos Fijos</t>
  </si>
  <si>
    <t>Depósitos Ajenos</t>
  </si>
  <si>
    <t>Resultado del Ejercicio Anteriores</t>
  </si>
  <si>
    <t>Resultado del Ejercicio</t>
  </si>
  <si>
    <t>Adquisiciones de Bienes y Servicios</t>
  </si>
  <si>
    <t>CREDITO</t>
  </si>
  <si>
    <t>A.M. x Adquisiciones de Bienes y Servicios</t>
  </si>
  <si>
    <t>A.M. x Operaciones de Ejercicios Anteriores</t>
  </si>
  <si>
    <t xml:space="preserve">Disminución Neta de </t>
  </si>
  <si>
    <t>Disponibilidades</t>
  </si>
  <si>
    <t>(EN MILES DE DOLARES)</t>
  </si>
  <si>
    <t>ESTRUCTURA</t>
  </si>
  <si>
    <t>ANTERIOR</t>
  </si>
  <si>
    <t>DISPONIBILIDAD INICIALES</t>
  </si>
  <si>
    <t>SALDO INICIAL</t>
  </si>
  <si>
    <t>RESULTADO OPERACIONAL NETO</t>
  </si>
  <si>
    <t>FUENTES OPERACIONALES</t>
  </si>
  <si>
    <t>(Menos)</t>
  </si>
  <si>
    <t>USOS OPERACIONALES</t>
  </si>
  <si>
    <t>FUENTES NO OPERACIONALES</t>
  </si>
  <si>
    <t>USOS NO OPERACIONALES</t>
  </si>
  <si>
    <t>Pasajes y Viáticos</t>
  </si>
  <si>
    <t>TOTAL DE GASTOS DE GESTION</t>
  </si>
  <si>
    <t>TOTAL DE INGRESOS DE GESTION</t>
  </si>
  <si>
    <t>Gastos en Bienes de Consumo y Servicios</t>
  </si>
  <si>
    <t xml:space="preserve">                                                                                                ESTADO DE SITUACION FINANCIERA </t>
  </si>
  <si>
    <t xml:space="preserve">                                                                                                                    ESTADO DE EJECUCION PRESUPUESTARIA</t>
  </si>
  <si>
    <t>Depreciación Acumulada</t>
  </si>
  <si>
    <t xml:space="preserve">Primas y Gastos por Seguros y Comisiones </t>
  </si>
  <si>
    <t>Costos de Ventas y Cargos Calculados</t>
  </si>
  <si>
    <t>SUB-TOTAL INGRESOS DE GESTION</t>
  </si>
  <si>
    <t>Patrimonio Instituciones Descentralizadas (bienes mayores $600)</t>
  </si>
  <si>
    <t>A.M. x Gastos Financieros y Otros</t>
  </si>
  <si>
    <t>Productos de Cuero y Caucho</t>
  </si>
  <si>
    <t>Servicios Básicos</t>
  </si>
  <si>
    <t>1/ Son los ingresos recibidos a través de los requerimientos de fondos en concepto de subvenciones del Gobierno Central</t>
  </si>
  <si>
    <t xml:space="preserve">Aumento Neto de </t>
  </si>
  <si>
    <t>Financiamiento de Terceros</t>
  </si>
  <si>
    <t>Acreedores Monetarios por Pagar</t>
  </si>
  <si>
    <t xml:space="preserve">Acreedores Monetarios </t>
  </si>
  <si>
    <t>Resultado Ejercicio Corriente</t>
  </si>
  <si>
    <t xml:space="preserve"> </t>
  </si>
  <si>
    <t xml:space="preserve">Fondos </t>
  </si>
  <si>
    <t xml:space="preserve">Inversiones Financieras </t>
  </si>
  <si>
    <t xml:space="preserve">Inversiones en Existencias </t>
  </si>
  <si>
    <t>Deuda Corriente</t>
  </si>
  <si>
    <t xml:space="preserve">Patrimonio Estatal </t>
  </si>
  <si>
    <t xml:space="preserve">Inversiones en Bienes de Uso </t>
  </si>
  <si>
    <t>Superávit Presupuestario (pte. x gastarse)</t>
  </si>
  <si>
    <t>Productos Textiles y Vestuarios</t>
  </si>
  <si>
    <t>Maquinaria y Equipos</t>
  </si>
  <si>
    <t>Equipo y Mobiliario Diversos</t>
  </si>
  <si>
    <t>Código</t>
  </si>
  <si>
    <t>Transferencias Corrientes del Sector Público</t>
  </si>
  <si>
    <t>Contrib. Patronales a Inst. de Seguridad Pública</t>
  </si>
  <si>
    <t>Contrib. Patronales a Inst. de Seguridad Privada</t>
  </si>
  <si>
    <t>Arrendamientos y Derechos</t>
  </si>
  <si>
    <t>Banco Agrícola</t>
  </si>
  <si>
    <t>Déficit Presupuestario (pte. x percibir)</t>
  </si>
  <si>
    <t>Deudores Monetarios</t>
  </si>
  <si>
    <t>Gastos en Bienes Intangibles</t>
  </si>
  <si>
    <t>Servicios Técnicos y Profesionales</t>
  </si>
  <si>
    <t>Jefe Unidad Financiera</t>
  </si>
  <si>
    <t>CONSEJO DE VIGILANCIA DE LA PROFESION  DE CONTADURIA PUBLICA Y AUDITORIA</t>
  </si>
  <si>
    <t>CONSEJO DE VIGILANCIA DE LA PROFESION DE CONTADURIA PUBLICA Y AUDITORIA</t>
  </si>
  <si>
    <t>Caja Chica</t>
  </si>
  <si>
    <t>Cta.590-055659-1 Remuneraciones</t>
  </si>
  <si>
    <t>Cta.510-009830-9 Bienes y Servicios</t>
  </si>
  <si>
    <t>Cta. 510-0095275 Recursos Propios</t>
  </si>
  <si>
    <t>Deposito de Terceros</t>
  </si>
  <si>
    <t>Depósito Retenciones Fiscales</t>
  </si>
  <si>
    <t>Depósito de Impuestos Retenido IVA</t>
  </si>
  <si>
    <t>Donaciones y Legados Bienes Corporales</t>
  </si>
  <si>
    <t>Remuneraciones Personal Permanente</t>
  </si>
  <si>
    <t>Dietas</t>
  </si>
  <si>
    <t>Otras Remuneraciones</t>
  </si>
  <si>
    <t>Remuneraciones Diversas</t>
  </si>
  <si>
    <t>Depreación de Bienes de Uso</t>
  </si>
  <si>
    <t>Gastos de Actualizaciones y Ajustes</t>
  </si>
  <si>
    <t>Ajustes de Ejercicios Anteriores</t>
  </si>
  <si>
    <t>Ingresos por ventas de Bienes y Servicios</t>
  </si>
  <si>
    <t>Tasas de Servicios Públicos</t>
  </si>
  <si>
    <t>Venta de Servicios Públicos</t>
  </si>
  <si>
    <t>Ingresos por Actualizaciones y Ajuste</t>
  </si>
  <si>
    <t>Ajuste de Ejercicios Anteriores</t>
  </si>
  <si>
    <t>D.M x Tasa y Derechos</t>
  </si>
  <si>
    <t>D.M x Ventas de Bienes y Servicios</t>
  </si>
  <si>
    <t>D.M x Transferencias Corrientes Recibidas</t>
  </si>
  <si>
    <t>D.M x Operaciones de Ejercicios Anteriores</t>
  </si>
  <si>
    <t>Depósitos Retenciones Fiscales</t>
  </si>
  <si>
    <t>Anticipo de Impuesto Retenido IVA</t>
  </si>
  <si>
    <t>Depósito Ajenos</t>
  </si>
  <si>
    <t>Tasas y Derechos</t>
  </si>
  <si>
    <t>Venta de Bienes y Servicios</t>
  </si>
  <si>
    <t>Impuestos, Tasas y Derechos</t>
  </si>
  <si>
    <t>_____________________________________________________________</t>
  </si>
  <si>
    <t>Remuneraciones Permanentes</t>
  </si>
  <si>
    <t>Remuneraciones Eventuales</t>
  </si>
  <si>
    <t>Contribuciones Patronales a Inst de Seg Social Públicas</t>
  </si>
  <si>
    <t>Contribuciones Patronales a Inst de Seg Social Privadas</t>
  </si>
  <si>
    <t>Bienes de Uso y Consumo</t>
  </si>
  <si>
    <t>Servicios Generales y Arrendamientos</t>
  </si>
  <si>
    <t>Seguros, Comisiones y Gastos Bancarios</t>
  </si>
  <si>
    <t>Consultorías, Estudios e Investigaciones</t>
  </si>
  <si>
    <t>Derechos</t>
  </si>
  <si>
    <t>Derechos Diversos</t>
  </si>
  <si>
    <t>Venta de Bienes</t>
  </si>
  <si>
    <t>Venta de Bienes Diversos</t>
  </si>
  <si>
    <t>Ingresos por Prestación de Servicios Públicos</t>
  </si>
  <si>
    <t>Servicios Diversos</t>
  </si>
  <si>
    <t>Minerales y Productos Derivados</t>
  </si>
  <si>
    <t>Mobiliario</t>
  </si>
  <si>
    <t>Equipo Informáticos</t>
  </si>
  <si>
    <t>Cta. 590-057555-2 MH MINEC Cuenta Embargo Judiciales Consejo de Vigilancia</t>
  </si>
  <si>
    <t>Fondos Depósitos en Tesoro Público</t>
  </si>
  <si>
    <t>Deposito Ajenos</t>
  </si>
  <si>
    <t>D.M x Ingresos Financieros y Otros</t>
  </si>
  <si>
    <t>Por Remuneraciones Permanentes</t>
  </si>
  <si>
    <t>Ingresos Financieros y Otros</t>
  </si>
  <si>
    <t>Cta. 590-00565490 Subsidiaria Institucional</t>
  </si>
  <si>
    <t>Gastos por Descargo de Bienes de Larga Duración</t>
  </si>
  <si>
    <t>Deudores Financieros</t>
  </si>
  <si>
    <t>ESTADO DE FLUJO DE FONDOS-COMPOSICION</t>
  </si>
  <si>
    <t xml:space="preserve">Ingresos Diversos </t>
  </si>
  <si>
    <t>Detrimento de Fondos</t>
  </si>
  <si>
    <t>Presupuestado</t>
  </si>
  <si>
    <t>Devengado</t>
  </si>
  <si>
    <t>Fondo General</t>
  </si>
  <si>
    <t>Recursos Propios</t>
  </si>
  <si>
    <t>A</t>
  </si>
  <si>
    <t>B</t>
  </si>
  <si>
    <t>C</t>
  </si>
  <si>
    <t>D</t>
  </si>
  <si>
    <t>TOTAL DE RECURSOS = A+B+C+D</t>
  </si>
  <si>
    <t>Fuente de Financiamiento</t>
  </si>
  <si>
    <t>Consolidado de los Egresos</t>
  </si>
  <si>
    <t>Por Fuentes de Financiamiento</t>
  </si>
  <si>
    <t>Saldo Disponible</t>
  </si>
  <si>
    <t>A.M.X Operaciones de Ejercicio Anteriores</t>
  </si>
  <si>
    <t xml:space="preserve">  </t>
  </si>
  <si>
    <t xml:space="preserve">              ESTADO DE RENDIMIENTO ECONOMICO </t>
  </si>
  <si>
    <t>DISPONIBILIDADES FINALES AL 31/12/2014</t>
  </si>
  <si>
    <t>María Enma Hernández García</t>
  </si>
  <si>
    <t>Mario René Guardado Ramírez</t>
  </si>
  <si>
    <t>Mario Rene Guardado Ramírez</t>
  </si>
  <si>
    <t>Deudores Monetarios por Percibir</t>
  </si>
  <si>
    <t>INGRESOS DE GESTION</t>
  </si>
  <si>
    <t>Contador Institucional</t>
  </si>
  <si>
    <t>Estado de Flujo de Fondos</t>
  </si>
  <si>
    <t>Productos Quimicos</t>
  </si>
  <si>
    <t>Bienes Inmuebles</t>
  </si>
  <si>
    <t xml:space="preserve">                                                                                                                    ESTADO DE EJECUCION PRESUPUESTARIA DE INGRESOS</t>
  </si>
  <si>
    <t xml:space="preserve">      EJECUCIÓN PRESUPUESTARIA DE  EGRESOS POR FUENTE FINANCIAMIENTO </t>
  </si>
  <si>
    <t>Jefe Unidad Financiera Institucional</t>
  </si>
  <si>
    <t>Consejo de Vigilancia de la Profesión de Contaduría Pública y Auditoría</t>
  </si>
  <si>
    <t>Estado de Ejecución Presupuestaria de Ingresos - Recursos Propios</t>
  </si>
  <si>
    <t>Jefe UFI</t>
  </si>
  <si>
    <t>INGRESOS FONDO GENERAL</t>
  </si>
  <si>
    <t>INGRESOS RECURSOS PROPIOS</t>
  </si>
  <si>
    <t xml:space="preserve"> Transferencias Corrientes del Sector Público</t>
  </si>
  <si>
    <t xml:space="preserve"> Ramo de Economía</t>
  </si>
  <si>
    <t>Certificación Persona Natural</t>
  </si>
  <si>
    <t>Certificación Persona Jurídica</t>
  </si>
  <si>
    <t>Credencial Persona Natural</t>
  </si>
  <si>
    <t>Credencial Persona Jurídica</t>
  </si>
  <si>
    <t>Inscripción Persona Natural</t>
  </si>
  <si>
    <t>Inscripción Persona Jurídica</t>
  </si>
  <si>
    <t>Inscripción de Firma Extranjera</t>
  </si>
  <si>
    <t>Normativas</t>
  </si>
  <si>
    <t>Pines</t>
  </si>
  <si>
    <t>Sellos</t>
  </si>
  <si>
    <t>Servicios de Juramentación</t>
  </si>
  <si>
    <t>Eventos</t>
  </si>
  <si>
    <t>Inscripción de Convenios Carta de Entendimiento</t>
  </si>
  <si>
    <t>Autorización de capacitaciones para acreditar horas de Educación Continuada</t>
  </si>
  <si>
    <t xml:space="preserve">Cuentas </t>
  </si>
  <si>
    <t>Percibido</t>
  </si>
  <si>
    <t>Total Fondo General</t>
  </si>
  <si>
    <t>Total Recursos Propios</t>
  </si>
  <si>
    <t>Total Fondo General/Recursos Propios</t>
  </si>
  <si>
    <t>Fondo General-Recursos Propios</t>
  </si>
  <si>
    <t>Expedición de Documentos de Identificación</t>
  </si>
  <si>
    <t xml:space="preserve">Anexo al Estado de Rendimiento Económico </t>
  </si>
  <si>
    <t>Ingresos por  Transferencias Corrientes Recibidas</t>
  </si>
  <si>
    <t>85605896</t>
  </si>
  <si>
    <t>Ingresos por Ventas de Bienes y Servicios</t>
  </si>
  <si>
    <t>Por Servicios de Certificación y Visado de Documentos</t>
  </si>
  <si>
    <t>8580100501</t>
  </si>
  <si>
    <t>8580100502</t>
  </si>
  <si>
    <t>8580100503</t>
  </si>
  <si>
    <t>8580100504</t>
  </si>
  <si>
    <t>85801006</t>
  </si>
  <si>
    <t xml:space="preserve">Venta de Bienes </t>
  </si>
  <si>
    <t xml:space="preserve">                              AL 31 DE ENERO DE 2017</t>
  </si>
  <si>
    <t>AL 31 DE ENERO DE 2017</t>
  </si>
  <si>
    <t>Al 31 de Enero de 2017</t>
  </si>
  <si>
    <t>DEL 01  DE ENERO AL 31 DE ENERO DE 2017</t>
  </si>
  <si>
    <t>DEL 01 DE ENERO AL 31 DE ENERO DE 2017</t>
  </si>
  <si>
    <t>DEL  01 DE ENERO AL 31 DE ENERO DE 2017</t>
  </si>
  <si>
    <t>Del 01 de Enero al 31 de enero de 2017</t>
  </si>
  <si>
    <t>Reporte Acumulado al 31 de enero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</si>
</sst>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.00;[Red]&quot;$&quot;#,##0.00"/>
    <numFmt numFmtId="168" formatCode="#,##0.00;[Red]#,##0.00"/>
    <numFmt numFmtId="169" formatCode="0.0%"/>
    <numFmt numFmtId="170" formatCode="0.00000000000%"/>
  </numFmts>
  <fonts count="35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b/>
      <u val="double"/>
      <sz val="11"/>
      <color theme="1"/>
      <name val="Arial Narrow"/>
      <family val="2"/>
    </font>
    <font>
      <sz val="9"/>
      <color theme="1"/>
      <name val="Arial Narrow"/>
      <family val="2"/>
    </font>
    <font>
      <b/>
      <u val="double"/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sz val="9"/>
      <name val="Arial Narrow"/>
      <family val="2"/>
    </font>
    <font>
      <sz val="11"/>
      <color theme="1"/>
      <name val="Bernard MT Condensed"/>
      <family val="1"/>
    </font>
    <font>
      <b/>
      <u val="doubleAccounting"/>
      <sz val="9"/>
      <color theme="1"/>
      <name val="Arial Narrow"/>
      <family val="2"/>
    </font>
    <font>
      <sz val="10"/>
      <color theme="1"/>
      <name val="Bernard MT Condensed"/>
      <family val="1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6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1"/>
      <color theme="1"/>
      <name val="Berlin Sans FB Demi"/>
      <family val="2"/>
    </font>
    <font>
      <sz val="12"/>
      <color theme="1"/>
      <name val="Berlin Sans FB"/>
      <family val="2"/>
    </font>
    <font>
      <sz val="12"/>
      <color theme="1"/>
      <name val="Berlin Sans FB Dem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" fillId="0" borderId="0"/>
    <xf numFmtId="166" fontId="10" fillId="0" borderId="0" applyFont="0" applyFill="0" applyBorder="0" applyAlignment="0" applyProtection="0"/>
  </cellStyleXfs>
  <cellXfs count="2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7" fontId="1" fillId="0" borderId="0" xfId="0" applyNumberFormat="1" applyFont="1"/>
    <xf numFmtId="167" fontId="1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/>
    <xf numFmtId="167" fontId="4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7" fontId="1" fillId="0" borderId="0" xfId="0" applyNumberFormat="1" applyFont="1" applyBorder="1"/>
    <xf numFmtId="0" fontId="5" fillId="0" borderId="0" xfId="0" applyFont="1"/>
    <xf numFmtId="168" fontId="5" fillId="0" borderId="0" xfId="0" applyNumberFormat="1" applyFont="1"/>
    <xf numFmtId="0" fontId="2" fillId="0" borderId="0" xfId="0" applyFont="1"/>
    <xf numFmtId="0" fontId="1" fillId="0" borderId="0" xfId="0" applyFont="1" applyFill="1" applyBorder="1"/>
    <xf numFmtId="0" fontId="1" fillId="0" borderId="0" xfId="0" applyFont="1" applyBorder="1"/>
    <xf numFmtId="0" fontId="7" fillId="0" borderId="0" xfId="0" applyFont="1"/>
    <xf numFmtId="4" fontId="7" fillId="0" borderId="0" xfId="0" applyNumberFormat="1" applyFont="1"/>
    <xf numFmtId="0" fontId="7" fillId="0" borderId="0" xfId="0" applyFont="1" applyAlignment="1">
      <alignment horizontal="center"/>
    </xf>
    <xf numFmtId="10" fontId="7" fillId="0" borderId="0" xfId="0" applyNumberFormat="1" applyFont="1" applyAlignment="1">
      <alignment horizontal="center"/>
    </xf>
    <xf numFmtId="10" fontId="7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center"/>
    </xf>
    <xf numFmtId="168" fontId="7" fillId="0" borderId="0" xfId="0" applyNumberFormat="1" applyFont="1"/>
    <xf numFmtId="0" fontId="1" fillId="0" borderId="0" xfId="0" applyFont="1" applyAlignment="1">
      <alignment horizontal="center"/>
    </xf>
    <xf numFmtId="165" fontId="1" fillId="0" borderId="0" xfId="1" applyFont="1"/>
    <xf numFmtId="169" fontId="7" fillId="0" borderId="0" xfId="0" applyNumberFormat="1" applyFont="1" applyAlignment="1">
      <alignment horizontal="center"/>
    </xf>
    <xf numFmtId="0" fontId="9" fillId="0" borderId="0" xfId="0" applyFont="1"/>
    <xf numFmtId="10" fontId="9" fillId="0" borderId="0" xfId="0" applyNumberFormat="1" applyFont="1" applyAlignment="1">
      <alignment horizontal="center"/>
    </xf>
    <xf numFmtId="168" fontId="0" fillId="0" borderId="0" xfId="0" applyNumberFormat="1"/>
    <xf numFmtId="165" fontId="4" fillId="0" borderId="0" xfId="1" applyFont="1"/>
    <xf numFmtId="0" fontId="11" fillId="0" borderId="0" xfId="0" applyFont="1"/>
    <xf numFmtId="165" fontId="11" fillId="0" borderId="0" xfId="1" applyFont="1"/>
    <xf numFmtId="0" fontId="7" fillId="0" borderId="0" xfId="0" applyFont="1" applyAlignment="1">
      <alignment horizontal="left"/>
    </xf>
    <xf numFmtId="165" fontId="7" fillId="0" borderId="0" xfId="1" applyFont="1"/>
    <xf numFmtId="165" fontId="7" fillId="0" borderId="0" xfId="1" applyFont="1" applyBorder="1"/>
    <xf numFmtId="165" fontId="7" fillId="0" borderId="1" xfId="1" applyFont="1" applyBorder="1"/>
    <xf numFmtId="167" fontId="7" fillId="0" borderId="0" xfId="0" applyNumberFormat="1" applyFont="1"/>
    <xf numFmtId="0" fontId="0" fillId="0" borderId="1" xfId="0" applyBorder="1"/>
    <xf numFmtId="0" fontId="1" fillId="0" borderId="0" xfId="0" applyFont="1" applyFill="1" applyAlignment="1">
      <alignment horizontal="left"/>
    </xf>
    <xf numFmtId="0" fontId="9" fillId="0" borderId="0" xfId="0" applyFont="1" applyFill="1"/>
    <xf numFmtId="165" fontId="7" fillId="0" borderId="0" xfId="1" applyFont="1" applyFill="1"/>
    <xf numFmtId="165" fontId="4" fillId="0" borderId="0" xfId="1" applyFont="1" applyFill="1"/>
    <xf numFmtId="0" fontId="7" fillId="0" borderId="0" xfId="0" applyFont="1" applyFill="1" applyAlignment="1">
      <alignment horizontal="left"/>
    </xf>
    <xf numFmtId="0" fontId="7" fillId="0" borderId="0" xfId="0" applyFont="1" applyBorder="1" applyAlignment="1">
      <alignment horizontal="left"/>
    </xf>
    <xf numFmtId="165" fontId="1" fillId="0" borderId="0" xfId="1" applyFont="1" applyBorder="1"/>
    <xf numFmtId="0" fontId="7" fillId="0" borderId="0" xfId="0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5" fontId="1" fillId="0" borderId="1" xfId="1" applyFont="1" applyBorder="1"/>
    <xf numFmtId="165" fontId="7" fillId="0" borderId="0" xfId="0" applyNumberFormat="1" applyFont="1"/>
    <xf numFmtId="0" fontId="1" fillId="0" borderId="0" xfId="0" applyFont="1" applyFill="1"/>
    <xf numFmtId="167" fontId="1" fillId="0" borderId="0" xfId="0" applyNumberFormat="1" applyFont="1" applyFill="1"/>
    <xf numFmtId="0" fontId="9" fillId="0" borderId="0" xfId="0" applyFont="1" applyFill="1" applyBorder="1" applyAlignment="1">
      <alignment horizontal="center"/>
    </xf>
    <xf numFmtId="9" fontId="7" fillId="0" borderId="0" xfId="0" applyNumberFormat="1" applyFont="1" applyAlignment="1">
      <alignment horizontal="center"/>
    </xf>
    <xf numFmtId="10" fontId="0" fillId="0" borderId="0" xfId="0" applyNumberFormat="1"/>
    <xf numFmtId="0" fontId="0" fillId="0" borderId="0" xfId="0" applyAlignment="1">
      <alignment horizontal="center"/>
    </xf>
    <xf numFmtId="165" fontId="9" fillId="0" borderId="0" xfId="1" applyFont="1"/>
    <xf numFmtId="165" fontId="16" fillId="0" borderId="0" xfId="0" applyNumberFormat="1" applyFont="1"/>
    <xf numFmtId="165" fontId="9" fillId="0" borderId="0" xfId="0" applyNumberFormat="1" applyFont="1" applyFill="1"/>
    <xf numFmtId="10" fontId="9" fillId="0" borderId="0" xfId="0" applyNumberFormat="1" applyFont="1" applyFill="1" applyAlignment="1">
      <alignment horizontal="center"/>
    </xf>
    <xf numFmtId="10" fontId="7" fillId="0" borderId="0" xfId="0" applyNumberFormat="1" applyFont="1" applyFill="1" applyBorder="1" applyAlignment="1">
      <alignment horizontal="center"/>
    </xf>
    <xf numFmtId="4" fontId="7" fillId="0" borderId="1" xfId="0" applyNumberFormat="1" applyFont="1" applyBorder="1"/>
    <xf numFmtId="165" fontId="9" fillId="0" borderId="0" xfId="1" applyFont="1" applyBorder="1"/>
    <xf numFmtId="165" fontId="0" fillId="0" borderId="0" xfId="1" applyFont="1"/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/>
    <xf numFmtId="165" fontId="7" fillId="0" borderId="0" xfId="1" applyFont="1" applyFill="1" applyBorder="1"/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4" fillId="2" borderId="2" xfId="1" applyFont="1" applyFill="1" applyBorder="1"/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0" xfId="0" applyFont="1" applyFill="1"/>
    <xf numFmtId="0" fontId="12" fillId="2" borderId="0" xfId="0" applyFont="1" applyFill="1"/>
    <xf numFmtId="10" fontId="9" fillId="2" borderId="0" xfId="0" applyNumberFormat="1" applyFont="1" applyFill="1" applyAlignment="1">
      <alignment horizontal="center"/>
    </xf>
    <xf numFmtId="4" fontId="9" fillId="2" borderId="0" xfId="0" applyNumberFormat="1" applyFont="1" applyFill="1"/>
    <xf numFmtId="169" fontId="9" fillId="2" borderId="0" xfId="2" applyNumberFormat="1" applyFont="1" applyFill="1" applyAlignment="1">
      <alignment horizontal="center"/>
    </xf>
    <xf numFmtId="168" fontId="9" fillId="2" borderId="0" xfId="0" applyNumberFormat="1" applyFont="1" applyFill="1"/>
    <xf numFmtId="169" fontId="9" fillId="2" borderId="0" xfId="0" applyNumberFormat="1" applyFont="1" applyFill="1" applyAlignment="1">
      <alignment horizontal="center"/>
    </xf>
    <xf numFmtId="0" fontId="9" fillId="2" borderId="2" xfId="0" applyFont="1" applyFill="1" applyBorder="1"/>
    <xf numFmtId="165" fontId="9" fillId="2" borderId="2" xfId="1" applyFont="1" applyFill="1" applyBorder="1"/>
    <xf numFmtId="9" fontId="9" fillId="2" borderId="2" xfId="0" applyNumberFormat="1" applyFont="1" applyFill="1" applyBorder="1" applyAlignment="1">
      <alignment horizontal="center"/>
    </xf>
    <xf numFmtId="9" fontId="9" fillId="2" borderId="2" xfId="2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9" fillId="3" borderId="0" xfId="0" applyFont="1" applyFill="1" applyAlignment="1">
      <alignment horizontal="left"/>
    </xf>
    <xf numFmtId="0" fontId="9" fillId="3" borderId="0" xfId="0" applyFont="1" applyFill="1"/>
    <xf numFmtId="165" fontId="7" fillId="3" borderId="0" xfId="1" applyFont="1" applyFill="1"/>
    <xf numFmtId="165" fontId="9" fillId="3" borderId="0" xfId="1" applyFont="1" applyFill="1"/>
    <xf numFmtId="0" fontId="7" fillId="3" borderId="0" xfId="0" applyFont="1" applyFill="1" applyAlignment="1">
      <alignment horizontal="left"/>
    </xf>
    <xf numFmtId="165" fontId="4" fillId="3" borderId="0" xfId="1" applyFont="1" applyFill="1"/>
    <xf numFmtId="165" fontId="7" fillId="3" borderId="0" xfId="1" applyFont="1" applyFill="1" applyBorder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167" fontId="1" fillId="3" borderId="0" xfId="0" applyNumberFormat="1" applyFont="1" applyFill="1"/>
    <xf numFmtId="167" fontId="4" fillId="3" borderId="0" xfId="0" applyNumberFormat="1" applyFont="1" applyFill="1"/>
    <xf numFmtId="167" fontId="4" fillId="3" borderId="0" xfId="1" applyNumberFormat="1" applyFont="1" applyFill="1"/>
    <xf numFmtId="0" fontId="8" fillId="3" borderId="0" xfId="0" applyFont="1" applyFill="1"/>
    <xf numFmtId="0" fontId="17" fillId="0" borderId="0" xfId="0" applyFont="1" applyAlignment="1">
      <alignment horizontal="left"/>
    </xf>
    <xf numFmtId="165" fontId="9" fillId="0" borderId="0" xfId="1" applyFont="1" applyFill="1"/>
    <xf numFmtId="165" fontId="7" fillId="0" borderId="0" xfId="0" applyNumberFormat="1" applyFont="1" applyBorder="1"/>
    <xf numFmtId="0" fontId="7" fillId="0" borderId="0" xfId="0" applyFont="1" applyFill="1"/>
    <xf numFmtId="167" fontId="4" fillId="0" borderId="0" xfId="0" applyNumberFormat="1" applyFont="1" applyFill="1"/>
    <xf numFmtId="167" fontId="1" fillId="0" borderId="1" xfId="0" applyNumberFormat="1" applyFont="1" applyFill="1" applyBorder="1"/>
    <xf numFmtId="0" fontId="9" fillId="2" borderId="6" xfId="0" applyFont="1" applyFill="1" applyBorder="1" applyAlignment="1">
      <alignment horizontal="center"/>
    </xf>
    <xf numFmtId="165" fontId="9" fillId="2" borderId="2" xfId="0" applyNumberFormat="1" applyFont="1" applyFill="1" applyBorder="1"/>
    <xf numFmtId="0" fontId="7" fillId="0" borderId="0" xfId="0" applyFont="1" applyAlignment="1">
      <alignment horizontal="justify" vertical="justify" wrapText="1"/>
    </xf>
    <xf numFmtId="0" fontId="0" fillId="0" borderId="0" xfId="0" applyFill="1" applyBorder="1"/>
    <xf numFmtId="0" fontId="7" fillId="0" borderId="0" xfId="0" applyFont="1" applyFill="1" applyBorder="1" applyAlignment="1">
      <alignment horizontal="left"/>
    </xf>
    <xf numFmtId="165" fontId="0" fillId="0" borderId="0" xfId="0" applyNumberFormat="1" applyFill="1" applyBorder="1"/>
    <xf numFmtId="0" fontId="5" fillId="0" borderId="0" xfId="0" applyFont="1" applyFill="1" applyBorder="1"/>
    <xf numFmtId="165" fontId="1" fillId="0" borderId="0" xfId="1" applyFont="1" applyFill="1" applyBorder="1"/>
    <xf numFmtId="166" fontId="7" fillId="0" borderId="0" xfId="4" applyFont="1"/>
    <xf numFmtId="165" fontId="5" fillId="0" borderId="0" xfId="0" applyNumberFormat="1" applyFont="1"/>
    <xf numFmtId="165" fontId="19" fillId="0" borderId="0" xfId="0" applyNumberFormat="1" applyFont="1"/>
    <xf numFmtId="167" fontId="0" fillId="0" borderId="0" xfId="0" applyNumberFormat="1"/>
    <xf numFmtId="167" fontId="1" fillId="0" borderId="0" xfId="0" applyNumberFormat="1" applyFont="1" applyFill="1" applyBorder="1"/>
    <xf numFmtId="4" fontId="0" fillId="0" borderId="0" xfId="0" applyNumberFormat="1"/>
    <xf numFmtId="0" fontId="2" fillId="0" borderId="0" xfId="0" applyFont="1" applyAlignment="1"/>
    <xf numFmtId="4" fontId="9" fillId="0" borderId="0" xfId="0" applyNumberFormat="1" applyFont="1"/>
    <xf numFmtId="168" fontId="9" fillId="0" borderId="0" xfId="0" applyNumberFormat="1" applyFont="1"/>
    <xf numFmtId="0" fontId="9" fillId="0" borderId="0" xfId="0" applyFont="1" applyAlignment="1">
      <alignment horizontal="left"/>
    </xf>
    <xf numFmtId="166" fontId="7" fillId="0" borderId="0" xfId="0" applyNumberFormat="1" applyFont="1"/>
    <xf numFmtId="0" fontId="20" fillId="0" borderId="0" xfId="0" applyFont="1"/>
    <xf numFmtId="167" fontId="1" fillId="0" borderId="0" xfId="1" applyNumberFormat="1" applyFont="1" applyFill="1"/>
    <xf numFmtId="0" fontId="21" fillId="0" borderId="0" xfId="0" applyFont="1"/>
    <xf numFmtId="165" fontId="18" fillId="0" borderId="0" xfId="0" applyNumberFormat="1" applyFont="1"/>
    <xf numFmtId="170" fontId="0" fillId="0" borderId="0" xfId="0" applyNumberFormat="1"/>
    <xf numFmtId="2" fontId="5" fillId="0" borderId="0" xfId="0" applyNumberFormat="1" applyFont="1"/>
    <xf numFmtId="0" fontId="1" fillId="0" borderId="0" xfId="0" applyFont="1" applyAlignment="1">
      <alignment horizontal="center"/>
    </xf>
    <xf numFmtId="164" fontId="9" fillId="0" borderId="0" xfId="0" applyNumberFormat="1" applyFont="1" applyBorder="1"/>
    <xf numFmtId="167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0" fillId="0" borderId="0" xfId="0" applyFill="1" applyBorder="1"/>
    <xf numFmtId="165" fontId="0" fillId="0" borderId="0" xfId="0" applyNumberFormat="1" applyFill="1" applyBorder="1"/>
    <xf numFmtId="0" fontId="21" fillId="0" borderId="0" xfId="0" applyFont="1"/>
    <xf numFmtId="0" fontId="6" fillId="0" borderId="0" xfId="0" applyFont="1" applyAlignment="1"/>
    <xf numFmtId="0" fontId="25" fillId="0" borderId="15" xfId="0" applyFont="1" applyBorder="1"/>
    <xf numFmtId="165" fontId="25" fillId="0" borderId="0" xfId="1" applyFont="1" applyBorder="1"/>
    <xf numFmtId="165" fontId="25" fillId="0" borderId="15" xfId="1" applyFont="1" applyBorder="1"/>
    <xf numFmtId="0" fontId="25" fillId="0" borderId="15" xfId="0" applyFont="1" applyBorder="1" applyAlignment="1">
      <alignment horizontal="left"/>
    </xf>
    <xf numFmtId="165" fontId="25" fillId="0" borderId="16" xfId="1" applyFont="1" applyBorder="1"/>
    <xf numFmtId="0" fontId="25" fillId="2" borderId="23" xfId="0" applyFont="1" applyFill="1" applyBorder="1" applyAlignment="1">
      <alignment horizontal="left"/>
    </xf>
    <xf numFmtId="0" fontId="24" fillId="2" borderId="24" xfId="0" applyFont="1" applyFill="1" applyBorder="1" applyAlignment="1">
      <alignment horizontal="right"/>
    </xf>
    <xf numFmtId="165" fontId="24" fillId="2" borderId="21" xfId="0" applyNumberFormat="1" applyFont="1" applyFill="1" applyBorder="1" applyAlignment="1"/>
    <xf numFmtId="165" fontId="24" fillId="2" borderId="22" xfId="0" applyNumberFormat="1" applyFont="1" applyFill="1" applyBorder="1" applyAlignment="1"/>
    <xf numFmtId="165" fontId="24" fillId="2" borderId="20" xfId="0" applyNumberFormat="1" applyFont="1" applyFill="1" applyBorder="1" applyAlignment="1"/>
    <xf numFmtId="0" fontId="24" fillId="3" borderId="2" xfId="0" applyFont="1" applyFill="1" applyBorder="1"/>
    <xf numFmtId="165" fontId="24" fillId="3" borderId="2" xfId="0" applyNumberFormat="1" applyFont="1" applyFill="1" applyBorder="1"/>
    <xf numFmtId="0" fontId="25" fillId="0" borderId="2" xfId="0" applyFont="1" applyBorder="1"/>
    <xf numFmtId="165" fontId="25" fillId="0" borderId="2" xfId="1" applyFont="1" applyBorder="1"/>
    <xf numFmtId="165" fontId="24" fillId="0" borderId="2" xfId="1" applyFont="1" applyBorder="1"/>
    <xf numFmtId="165" fontId="25" fillId="0" borderId="2" xfId="1" applyFont="1" applyBorder="1" applyAlignment="1">
      <alignment horizontal="left"/>
    </xf>
    <xf numFmtId="165" fontId="26" fillId="0" borderId="2" xfId="1" applyFont="1" applyBorder="1" applyAlignment="1">
      <alignment horizontal="left"/>
    </xf>
    <xf numFmtId="165" fontId="26" fillId="0" borderId="2" xfId="1" applyFont="1" applyBorder="1"/>
    <xf numFmtId="165" fontId="24" fillId="3" borderId="26" xfId="0" applyNumberFormat="1" applyFont="1" applyFill="1" applyBorder="1"/>
    <xf numFmtId="0" fontId="25" fillId="0" borderId="25" xfId="0" applyFont="1" applyBorder="1" applyAlignment="1">
      <alignment horizontal="left"/>
    </xf>
    <xf numFmtId="165" fontId="24" fillId="0" borderId="26" xfId="1" applyFont="1" applyBorder="1"/>
    <xf numFmtId="0" fontId="25" fillId="0" borderId="26" xfId="0" applyFont="1" applyBorder="1"/>
    <xf numFmtId="0" fontId="26" fillId="0" borderId="25" xfId="0" applyFont="1" applyBorder="1" applyAlignment="1">
      <alignment horizontal="left"/>
    </xf>
    <xf numFmtId="165" fontId="26" fillId="0" borderId="26" xfId="1" applyFont="1" applyBorder="1" applyAlignment="1">
      <alignment horizontal="left"/>
    </xf>
    <xf numFmtId="0" fontId="24" fillId="3" borderId="26" xfId="0" applyFont="1" applyFill="1" applyBorder="1"/>
    <xf numFmtId="0" fontId="26" fillId="0" borderId="25" xfId="0" applyFont="1" applyBorder="1"/>
    <xf numFmtId="165" fontId="26" fillId="0" borderId="26" xfId="1" applyFont="1" applyBorder="1"/>
    <xf numFmtId="0" fontId="25" fillId="0" borderId="27" xfId="0" applyFont="1" applyBorder="1"/>
    <xf numFmtId="0" fontId="24" fillId="3" borderId="28" xfId="0" applyFont="1" applyFill="1" applyBorder="1" applyAlignment="1">
      <alignment horizontal="left"/>
    </xf>
    <xf numFmtId="0" fontId="25" fillId="0" borderId="28" xfId="0" applyFont="1" applyBorder="1" applyAlignment="1">
      <alignment horizontal="left"/>
    </xf>
    <xf numFmtId="0" fontId="26" fillId="0" borderId="28" xfId="0" applyFont="1" applyBorder="1" applyAlignment="1">
      <alignment horizontal="left"/>
    </xf>
    <xf numFmtId="0" fontId="26" fillId="0" borderId="28" xfId="0" applyFont="1" applyBorder="1"/>
    <xf numFmtId="0" fontId="24" fillId="3" borderId="27" xfId="0" applyFont="1" applyFill="1" applyBorder="1"/>
    <xf numFmtId="0" fontId="25" fillId="0" borderId="27" xfId="0" applyFont="1" applyBorder="1" applyAlignment="1">
      <alignment horizontal="left"/>
    </xf>
    <xf numFmtId="0" fontId="26" fillId="0" borderId="27" xfId="0" applyFont="1" applyBorder="1" applyAlignment="1">
      <alignment horizontal="left"/>
    </xf>
    <xf numFmtId="0" fontId="26" fillId="0" borderId="27" xfId="0" applyFont="1" applyBorder="1"/>
    <xf numFmtId="0" fontId="25" fillId="0" borderId="11" xfId="0" applyFont="1" applyBorder="1"/>
    <xf numFmtId="0" fontId="24" fillId="3" borderId="25" xfId="0" applyFont="1" applyFill="1" applyBorder="1" applyAlignment="1">
      <alignment horizontal="center"/>
    </xf>
    <xf numFmtId="0" fontId="25" fillId="0" borderId="25" xfId="0" applyFont="1" applyBorder="1"/>
    <xf numFmtId="0" fontId="24" fillId="3" borderId="25" xfId="0" applyFont="1" applyFill="1" applyBorder="1"/>
    <xf numFmtId="0" fontId="24" fillId="2" borderId="20" xfId="0" applyFont="1" applyFill="1" applyBorder="1" applyAlignment="1"/>
    <xf numFmtId="165" fontId="24" fillId="3" borderId="25" xfId="0" applyNumberFormat="1" applyFont="1" applyFill="1" applyBorder="1"/>
    <xf numFmtId="165" fontId="25" fillId="0" borderId="25" xfId="1" applyFont="1" applyBorder="1"/>
    <xf numFmtId="165" fontId="25" fillId="0" borderId="25" xfId="1" applyFont="1" applyBorder="1" applyAlignment="1">
      <alignment horizontal="left"/>
    </xf>
    <xf numFmtId="165" fontId="26" fillId="0" borderId="25" xfId="1" applyFont="1" applyBorder="1" applyAlignment="1">
      <alignment horizontal="left"/>
    </xf>
    <xf numFmtId="165" fontId="26" fillId="0" borderId="25" xfId="1" applyFont="1" applyBorder="1"/>
    <xf numFmtId="0" fontId="24" fillId="3" borderId="30" xfId="0" applyFont="1" applyFill="1" applyBorder="1" applyAlignment="1">
      <alignment horizontal="center"/>
    </xf>
    <xf numFmtId="165" fontId="24" fillId="3" borderId="5" xfId="0" applyNumberFormat="1" applyFont="1" applyFill="1" applyBorder="1"/>
    <xf numFmtId="165" fontId="24" fillId="3" borderId="31" xfId="0" applyNumberFormat="1" applyFont="1" applyFill="1" applyBorder="1"/>
    <xf numFmtId="165" fontId="24" fillId="3" borderId="30" xfId="0" applyNumberFormat="1" applyFont="1" applyFill="1" applyBorder="1"/>
    <xf numFmtId="0" fontId="28" fillId="2" borderId="17" xfId="0" applyFont="1" applyFill="1" applyBorder="1" applyAlignment="1">
      <alignment horizontal="center"/>
    </xf>
    <xf numFmtId="0" fontId="7" fillId="0" borderId="1" xfId="0" applyFont="1" applyBorder="1"/>
    <xf numFmtId="0" fontId="0" fillId="0" borderId="0" xfId="0" applyFill="1" applyAlignment="1">
      <alignment horizontal="center"/>
    </xf>
    <xf numFmtId="0" fontId="7" fillId="0" borderId="0" xfId="0" applyFont="1" applyAlignment="1"/>
    <xf numFmtId="0" fontId="4" fillId="2" borderId="3" xfId="0" applyFont="1" applyFill="1" applyBorder="1" applyAlignment="1">
      <alignment horizontal="center"/>
    </xf>
    <xf numFmtId="0" fontId="4" fillId="0" borderId="0" xfId="0" applyFont="1" applyFill="1" applyBorder="1"/>
    <xf numFmtId="165" fontId="14" fillId="2" borderId="2" xfId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31" fillId="0" borderId="0" xfId="0" applyFont="1" applyAlignment="1">
      <alignment horizontal="center"/>
    </xf>
    <xf numFmtId="0" fontId="32" fillId="0" borderId="0" xfId="0" applyFont="1" applyAlignme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5" fontId="7" fillId="0" borderId="1" xfId="0" applyNumberFormat="1" applyFont="1" applyBorder="1"/>
    <xf numFmtId="0" fontId="0" fillId="0" borderId="0" xfId="0" applyAlignment="1">
      <alignment horizontal="center"/>
    </xf>
    <xf numFmtId="0" fontId="30" fillId="0" borderId="0" xfId="0" applyFont="1" applyAlignment="1">
      <alignment horizontal="left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/>
    </xf>
    <xf numFmtId="0" fontId="30" fillId="0" borderId="0" xfId="0" applyFont="1" applyBorder="1" applyAlignment="1">
      <alignment horizontal="left"/>
    </xf>
    <xf numFmtId="0" fontId="30" fillId="0" borderId="0" xfId="0" applyFont="1" applyBorder="1"/>
    <xf numFmtId="165" fontId="30" fillId="0" borderId="0" xfId="0" applyNumberFormat="1" applyFont="1" applyBorder="1"/>
    <xf numFmtId="49" fontId="30" fillId="0" borderId="0" xfId="0" applyNumberFormat="1" applyFont="1" applyBorder="1" applyAlignment="1">
      <alignment horizontal="left"/>
    </xf>
    <xf numFmtId="0" fontId="34" fillId="0" borderId="0" xfId="0" applyFont="1" applyBorder="1"/>
    <xf numFmtId="0" fontId="30" fillId="0" borderId="0" xfId="0" applyFont="1" applyBorder="1" applyAlignment="1">
      <alignment horizontal="right"/>
    </xf>
    <xf numFmtId="165" fontId="30" fillId="0" borderId="0" xfId="0" applyNumberFormat="1" applyFont="1" applyBorder="1" applyAlignment="1">
      <alignment horizontal="left"/>
    </xf>
    <xf numFmtId="4" fontId="30" fillId="0" borderId="0" xfId="0" applyNumberFormat="1" applyFont="1" applyBorder="1" applyAlignment="1">
      <alignment horizontal="center"/>
    </xf>
    <xf numFmtId="164" fontId="7" fillId="0" borderId="0" xfId="1" applyNumberFormat="1" applyFont="1" applyBorder="1"/>
    <xf numFmtId="0" fontId="0" fillId="0" borderId="0" xfId="0" applyAlignment="1">
      <alignment horizontal="center"/>
    </xf>
    <xf numFmtId="0" fontId="3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165" fontId="30" fillId="0" borderId="0" xfId="0" applyNumberFormat="1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4" fontId="0" fillId="0" borderId="8" xfId="0" applyNumberFormat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15" fillId="0" borderId="0" xfId="0" applyFont="1" applyAlignment="1">
      <alignment horizontal="center" vertical="top"/>
    </xf>
    <xf numFmtId="0" fontId="17" fillId="0" borderId="0" xfId="0" applyFont="1" applyAlignment="1"/>
    <xf numFmtId="0" fontId="7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2" borderId="18" xfId="0" applyFont="1" applyFill="1" applyBorder="1" applyAlignment="1">
      <alignment horizontal="center"/>
    </xf>
    <xf numFmtId="0" fontId="28" fillId="2" borderId="19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8" fillId="2" borderId="9" xfId="0" applyFont="1" applyFill="1" applyBorder="1" applyAlignment="1">
      <alignment horizontal="center"/>
    </xf>
    <xf numFmtId="0" fontId="28" fillId="2" borderId="11" xfId="0" applyFont="1" applyFill="1" applyBorder="1" applyAlignment="1">
      <alignment horizontal="center"/>
    </xf>
    <xf numFmtId="0" fontId="28" fillId="2" borderId="23" xfId="0" applyFont="1" applyFill="1" applyBorder="1" applyAlignment="1">
      <alignment horizontal="center"/>
    </xf>
    <xf numFmtId="0" fontId="28" fillId="2" borderId="32" xfId="0" applyFont="1" applyFill="1" applyBorder="1" applyAlignment="1">
      <alignment horizontal="center"/>
    </xf>
    <xf numFmtId="0" fontId="28" fillId="2" borderId="24" xfId="0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28" fillId="2" borderId="12" xfId="0" applyFont="1" applyFill="1" applyBorder="1" applyAlignment="1">
      <alignment horizontal="center"/>
    </xf>
    <xf numFmtId="0" fontId="28" fillId="2" borderId="14" xfId="0" applyFont="1" applyFill="1" applyBorder="1" applyAlignment="1">
      <alignment horizontal="center"/>
    </xf>
    <xf numFmtId="0" fontId="28" fillId="2" borderId="13" xfId="0" applyFont="1" applyFill="1" applyBorder="1" applyAlignment="1">
      <alignment horizontal="center"/>
    </xf>
    <xf numFmtId="0" fontId="28" fillId="2" borderId="10" xfId="0" applyFont="1" applyFill="1" applyBorder="1" applyAlignment="1">
      <alignment horizontal="center"/>
    </xf>
    <xf numFmtId="0" fontId="28" fillId="2" borderId="29" xfId="0" applyFont="1" applyFill="1" applyBorder="1" applyAlignment="1">
      <alignment horizontal="center"/>
    </xf>
  </cellXfs>
  <cellStyles count="5">
    <cellStyle name="Millares" xfId="4" builtinId="3"/>
    <cellStyle name="Moneda" xfId="1" builtinId="4"/>
    <cellStyle name="Normal" xfId="0" builtinId="0"/>
    <cellStyle name="Normal 2" xfId="3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jpeg"/><Relationship Id="rId1" Type="http://schemas.openxmlformats.org/officeDocument/2006/relationships/hyperlink" Target="http://images.google.com.sv/imgres?imgurl=http://www.sica.int/imagenes/band_escudos/elsalvador_s.gif&amp;imgrefurl=http://www.sica.int/miembros/es/simbolos.aspx?IdEnt=1&amp;usg=__lrVbb8q4cey6EmBQqXPzyxOXPig=&amp;h=301&amp;w=300&amp;sz=43&amp;hl=es&amp;start=3&amp;tbnid=98q1yqddkbl15M:&amp;tbnh=116&amp;tbnw=116&amp;prev=/images?q=escudo+de+el+salvador&amp;gbv=2&amp;hl=es" TargetMode="Externa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hyperlink" Target="http://images.google.com.sv/imgres?imgurl=http://www.sica.int/imagenes/band_escudos/elsalvador_s.gif&amp;imgrefurl=http://www.sica.int/miembros/es/simbolos.aspx?IdEnt=1&amp;usg=__lrVbb8q4cey6EmBQqXPzyxOXPig=&amp;h=301&amp;w=300&amp;sz=43&amp;hl=es&amp;start=3&amp;tbnid=98q1yqddkbl15M:&amp;tbnh=116&amp;tbnw=116&amp;prev=/images?q=escudo+de+el+salvador&amp;gbv=2&amp;hl=es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581025</xdr:colOff>
      <xdr:row>0</xdr:row>
      <xdr:rowOff>0</xdr:rowOff>
    </xdr:from>
    <xdr:to>
      <xdr:col>9</xdr:col>
      <xdr:colOff>542925</xdr:colOff>
      <xdr:row>4</xdr:row>
      <xdr:rowOff>9525</xdr:rowOff>
    </xdr:to>
    <xdr:pic>
      <xdr:nvPicPr>
        <xdr:cNvPr id="5" name="4 Imagen" descr="elsalvador_s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58100" y="152400"/>
          <a:ext cx="6858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0</xdr:row>
      <xdr:rowOff>57150</xdr:rowOff>
    </xdr:from>
    <xdr:to>
      <xdr:col>2</xdr:col>
      <xdr:colOff>1066800</xdr:colOff>
      <xdr:row>3</xdr:row>
      <xdr:rowOff>180975</xdr:rowOff>
    </xdr:to>
    <xdr:pic>
      <xdr:nvPicPr>
        <xdr:cNvPr id="2355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8125" y="57150"/>
          <a:ext cx="1552575" cy="7048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638175</xdr:colOff>
      <xdr:row>0</xdr:row>
      <xdr:rowOff>104776</xdr:rowOff>
    </xdr:from>
    <xdr:to>
      <xdr:col>10</xdr:col>
      <xdr:colOff>3983</xdr:colOff>
      <xdr:row>0</xdr:row>
      <xdr:rowOff>107062</xdr:rowOff>
    </xdr:to>
    <xdr:pic>
      <xdr:nvPicPr>
        <xdr:cNvPr id="5" name="4 Imagen" descr="elsalvador_s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77175" y="104776"/>
          <a:ext cx="6858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209550</xdr:colOff>
      <xdr:row>0</xdr:row>
      <xdr:rowOff>28575</xdr:rowOff>
    </xdr:from>
    <xdr:to>
      <xdr:col>9</xdr:col>
      <xdr:colOff>495301</xdr:colOff>
      <xdr:row>4</xdr:row>
      <xdr:rowOff>38019</xdr:rowOff>
    </xdr:to>
    <xdr:pic>
      <xdr:nvPicPr>
        <xdr:cNvPr id="11265" name="il_fi" descr="http://1.bp.blogspot.com/_qo9w4p_K2pc/SN_Hsl4RHPI/AAAAAAAAA4w/cQJNovaQ0_A/s400/elsalvador_s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172450" y="28575"/>
          <a:ext cx="981076" cy="771444"/>
        </a:xfrm>
        <a:prstGeom prst="rect">
          <a:avLst/>
        </a:prstGeom>
        <a:noFill/>
      </xdr:spPr>
    </xdr:pic>
    <xdr:clientData/>
  </xdr:twoCellAnchor>
  <xdr:twoCellAnchor>
    <xdr:from>
      <xdr:col>1</xdr:col>
      <xdr:colOff>390525</xdr:colOff>
      <xdr:row>0</xdr:row>
      <xdr:rowOff>96513</xdr:rowOff>
    </xdr:from>
    <xdr:to>
      <xdr:col>2</xdr:col>
      <xdr:colOff>962025</xdr:colOff>
      <xdr:row>3</xdr:row>
      <xdr:rowOff>171450</xdr:rowOff>
    </xdr:to>
    <xdr:pic>
      <xdr:nvPicPr>
        <xdr:cNvPr id="6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00050" y="96513"/>
          <a:ext cx="1581150" cy="646437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781050</xdr:colOff>
      <xdr:row>1</xdr:row>
      <xdr:rowOff>28575</xdr:rowOff>
    </xdr:from>
    <xdr:to>
      <xdr:col>3</xdr:col>
      <xdr:colOff>762000</xdr:colOff>
      <xdr:row>4</xdr:row>
      <xdr:rowOff>152400</xdr:rowOff>
    </xdr:to>
    <xdr:pic>
      <xdr:nvPicPr>
        <xdr:cNvPr id="4" name="5 Imagen" descr="elsalvador_s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76975" y="219075"/>
          <a:ext cx="8953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</xdr:row>
      <xdr:rowOff>38100</xdr:rowOff>
    </xdr:from>
    <xdr:to>
      <xdr:col>1</xdr:col>
      <xdr:colOff>733425</xdr:colOff>
      <xdr:row>5</xdr:row>
      <xdr:rowOff>9525</xdr:rowOff>
    </xdr:to>
    <xdr:pic>
      <xdr:nvPicPr>
        <xdr:cNvPr id="9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" y="228600"/>
          <a:ext cx="1181100" cy="7334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1076325</xdr:colOff>
      <xdr:row>0</xdr:row>
      <xdr:rowOff>95251</xdr:rowOff>
    </xdr:from>
    <xdr:to>
      <xdr:col>4</xdr:col>
      <xdr:colOff>323850</xdr:colOff>
      <xdr:row>3</xdr:row>
      <xdr:rowOff>123825</xdr:rowOff>
    </xdr:to>
    <xdr:pic>
      <xdr:nvPicPr>
        <xdr:cNvPr id="3" name="2 Imagen" descr="elsalvador_s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6900" y="95251"/>
          <a:ext cx="752475" cy="600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0</xdr:row>
      <xdr:rowOff>47627</xdr:rowOff>
    </xdr:from>
    <xdr:to>
      <xdr:col>1</xdr:col>
      <xdr:colOff>952499</xdr:colOff>
      <xdr:row>3</xdr:row>
      <xdr:rowOff>152401</xdr:rowOff>
    </xdr:to>
    <xdr:pic>
      <xdr:nvPicPr>
        <xdr:cNvPr id="5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300" y="47627"/>
          <a:ext cx="971549" cy="676274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322621</xdr:colOff>
      <xdr:row>1</xdr:row>
      <xdr:rowOff>95250</xdr:rowOff>
    </xdr:from>
    <xdr:to>
      <xdr:col>7</xdr:col>
      <xdr:colOff>1048671</xdr:colOff>
      <xdr:row>3</xdr:row>
      <xdr:rowOff>153629</xdr:rowOff>
    </xdr:to>
    <xdr:pic>
      <xdr:nvPicPr>
        <xdr:cNvPr id="3" name="2 Imagen" descr="elsalvador_s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14012" y="287286"/>
          <a:ext cx="726050" cy="4424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61452</xdr:colOff>
      <xdr:row>1</xdr:row>
      <xdr:rowOff>7681</xdr:rowOff>
    </xdr:from>
    <xdr:to>
      <xdr:col>1</xdr:col>
      <xdr:colOff>960182</xdr:colOff>
      <xdr:row>3</xdr:row>
      <xdr:rowOff>140339</xdr:rowOff>
    </xdr:to>
    <xdr:pic>
      <xdr:nvPicPr>
        <xdr:cNvPr id="4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3629" y="199717"/>
          <a:ext cx="898730" cy="516731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390525</xdr:colOff>
      <xdr:row>1</xdr:row>
      <xdr:rowOff>0</xdr:rowOff>
    </xdr:from>
    <xdr:to>
      <xdr:col>11</xdr:col>
      <xdr:colOff>371475</xdr:colOff>
      <xdr:row>3</xdr:row>
      <xdr:rowOff>133350</xdr:rowOff>
    </xdr:to>
    <xdr:pic>
      <xdr:nvPicPr>
        <xdr:cNvPr id="6" name="5 Imagen" descr="elsalvador_s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0875" y="190500"/>
          <a:ext cx="6858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0</xdr:row>
      <xdr:rowOff>66675</xdr:rowOff>
    </xdr:from>
    <xdr:to>
      <xdr:col>1</xdr:col>
      <xdr:colOff>1314450</xdr:colOff>
      <xdr:row>4</xdr:row>
      <xdr:rowOff>38100</xdr:rowOff>
    </xdr:to>
    <xdr:pic>
      <xdr:nvPicPr>
        <xdr:cNvPr id="4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38125" y="66675"/>
          <a:ext cx="1257300" cy="73342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390525</xdr:colOff>
      <xdr:row>1</xdr:row>
      <xdr:rowOff>0</xdr:rowOff>
    </xdr:from>
    <xdr:to>
      <xdr:col>8</xdr:col>
      <xdr:colOff>314325</xdr:colOff>
      <xdr:row>3</xdr:row>
      <xdr:rowOff>133350</xdr:rowOff>
    </xdr:to>
    <xdr:pic>
      <xdr:nvPicPr>
        <xdr:cNvPr id="2" name="5 Imagen" descr="elsalvador_s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62875" y="190500"/>
          <a:ext cx="6858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0</xdr:row>
      <xdr:rowOff>66675</xdr:rowOff>
    </xdr:from>
    <xdr:to>
      <xdr:col>0</xdr:col>
      <xdr:colOff>1314450</xdr:colOff>
      <xdr:row>4</xdr:row>
      <xdr:rowOff>38100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8125" y="66675"/>
          <a:ext cx="1257300" cy="73342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142875</xdr:rowOff>
    </xdr:from>
    <xdr:to>
      <xdr:col>4</xdr:col>
      <xdr:colOff>685800</xdr:colOff>
      <xdr:row>3</xdr:row>
      <xdr:rowOff>85725</xdr:rowOff>
    </xdr:to>
    <xdr:pic>
      <xdr:nvPicPr>
        <xdr:cNvPr id="2" name="5 Imagen" descr="elsalvador_s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24400" y="142875"/>
          <a:ext cx="6858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95251</xdr:rowOff>
    </xdr:from>
    <xdr:to>
      <xdr:col>1</xdr:col>
      <xdr:colOff>0</xdr:colOff>
      <xdr:row>2</xdr:row>
      <xdr:rowOff>152400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" y="95251"/>
          <a:ext cx="762000" cy="438149"/>
        </a:xfrm>
        <a:prstGeom prst="rect">
          <a:avLst/>
        </a:prstGeom>
        <a:noFill/>
      </xdr:spPr>
    </xdr:pic>
    <xdr:clientData/>
  </xdr:twoCellAnchor>
  <xdr:twoCellAnchor>
    <xdr:from>
      <xdr:col>0</xdr:col>
      <xdr:colOff>247650</xdr:colOff>
      <xdr:row>1</xdr:row>
      <xdr:rowOff>9525</xdr:rowOff>
    </xdr:from>
    <xdr:to>
      <xdr:col>1</xdr:col>
      <xdr:colOff>571500</xdr:colOff>
      <xdr:row>3</xdr:row>
      <xdr:rowOff>147638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7650" y="200025"/>
          <a:ext cx="1085850" cy="519113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0</xdr:rowOff>
    </xdr:from>
    <xdr:to>
      <xdr:col>1</xdr:col>
      <xdr:colOff>1195959</xdr:colOff>
      <xdr:row>0</xdr:row>
      <xdr:rowOff>31162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0"/>
          <a:ext cx="12001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381000</xdr:colOff>
      <xdr:row>0</xdr:row>
      <xdr:rowOff>76199</xdr:rowOff>
    </xdr:from>
    <xdr:to>
      <xdr:col>1</xdr:col>
      <xdr:colOff>1533525</xdr:colOff>
      <xdr:row>5</xdr:row>
      <xdr:rowOff>114299</xdr:rowOff>
    </xdr:to>
    <xdr:pic>
      <xdr:nvPicPr>
        <xdr:cNvPr id="4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" y="76199"/>
          <a:ext cx="1724025" cy="1000125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923925</xdr:colOff>
          <xdr:row>0</xdr:row>
          <xdr:rowOff>95250</xdr:rowOff>
        </xdr:from>
        <xdr:to>
          <xdr:col>9</xdr:col>
          <xdr:colOff>923925</xdr:colOff>
          <xdr:row>5</xdr:row>
          <xdr:rowOff>85725</xdr:rowOff>
        </xdr:to>
        <xdr:sp macro="" textlink="">
          <xdr:nvSpPr>
            <xdr:cNvPr id="22529" name="Object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M50"/>
  <sheetViews>
    <sheetView tabSelected="1" zoomScaleNormal="100" workbookViewId="0">
      <selection activeCell="E17" sqref="E17"/>
    </sheetView>
  </sheetViews>
  <sheetFormatPr baseColWidth="10" defaultColWidth="11.42578125" defaultRowHeight="15"/>
  <cols>
    <col min="1" max="1" width="2.7109375" customWidth="1"/>
    <col min="2" max="2" width="8.140625" customWidth="1"/>
    <col min="3" max="3" width="34.28515625" customWidth="1"/>
    <col min="4" max="4" width="10.5703125" customWidth="1"/>
    <col min="5" max="5" width="11.5703125" bestFit="1" customWidth="1"/>
    <col min="6" max="6" width="4" customWidth="1"/>
    <col min="7" max="7" width="7.28515625" customWidth="1"/>
    <col min="8" max="8" width="44.140625" customWidth="1"/>
    <col min="9" max="9" width="10.85546875" customWidth="1"/>
    <col min="10" max="10" width="10.7109375" customWidth="1"/>
    <col min="11" max="12" width="11.5703125" bestFit="1" customWidth="1"/>
  </cols>
  <sheetData>
    <row r="1" spans="2:10">
      <c r="B1" s="225" t="s">
        <v>191</v>
      </c>
      <c r="C1" s="225"/>
      <c r="D1" s="225"/>
      <c r="E1" s="225"/>
      <c r="F1" s="225"/>
      <c r="G1" s="225"/>
      <c r="H1" s="225"/>
      <c r="I1" s="225"/>
      <c r="J1" s="225"/>
    </row>
    <row r="2" spans="2:10">
      <c r="B2" s="226" t="s">
        <v>116</v>
      </c>
      <c r="C2" s="226"/>
      <c r="D2" s="226"/>
      <c r="E2" s="226"/>
      <c r="F2" s="226"/>
      <c r="G2" s="226"/>
      <c r="H2" s="226"/>
      <c r="I2" s="226"/>
      <c r="J2" s="226"/>
    </row>
    <row r="3" spans="2:10">
      <c r="B3" s="208" t="s">
        <v>77</v>
      </c>
      <c r="C3" s="203"/>
      <c r="D3" s="203"/>
      <c r="E3" s="203"/>
      <c r="F3" s="204"/>
      <c r="G3" s="204"/>
      <c r="H3" s="204"/>
      <c r="I3" s="205"/>
      <c r="J3" s="205"/>
    </row>
    <row r="4" spans="2:10">
      <c r="B4" s="206"/>
      <c r="C4" s="230" t="s">
        <v>245</v>
      </c>
      <c r="D4" s="230"/>
      <c r="E4" s="230"/>
      <c r="F4" s="230"/>
      <c r="G4" s="230"/>
      <c r="H4" s="230"/>
      <c r="I4" s="207"/>
      <c r="J4" s="207"/>
    </row>
    <row r="5" spans="2:10">
      <c r="B5" s="25"/>
      <c r="C5" s="229"/>
      <c r="D5" s="229"/>
      <c r="E5" s="229"/>
      <c r="F5" s="229"/>
      <c r="G5" s="229"/>
      <c r="H5" s="229"/>
      <c r="I5" s="25"/>
      <c r="J5" s="25"/>
    </row>
    <row r="6" spans="2:10" ht="16.5">
      <c r="B6" s="227" t="s">
        <v>4</v>
      </c>
      <c r="C6" s="227"/>
      <c r="D6" s="227"/>
      <c r="E6" s="227"/>
      <c r="F6" s="15"/>
      <c r="G6" s="227" t="s">
        <v>5</v>
      </c>
      <c r="H6" s="227"/>
      <c r="I6" s="227"/>
      <c r="J6" s="227"/>
    </row>
    <row r="7" spans="2:10">
      <c r="B7" s="87"/>
      <c r="C7" s="87"/>
      <c r="D7" s="87"/>
      <c r="E7" s="87" t="s">
        <v>1</v>
      </c>
      <c r="F7" s="199"/>
      <c r="G7" s="87"/>
      <c r="H7" s="87"/>
      <c r="I7" s="87"/>
      <c r="J7" s="87" t="s">
        <v>1</v>
      </c>
    </row>
    <row r="8" spans="2:10" ht="15.75" thickBot="1">
      <c r="B8" s="198" t="s">
        <v>104</v>
      </c>
      <c r="C8" s="198" t="s">
        <v>0</v>
      </c>
      <c r="D8" s="198" t="s">
        <v>3</v>
      </c>
      <c r="E8" s="198" t="s">
        <v>2</v>
      </c>
      <c r="F8" s="199"/>
      <c r="G8" s="198" t="s">
        <v>104</v>
      </c>
      <c r="H8" s="198" t="s">
        <v>0</v>
      </c>
      <c r="I8" s="198" t="s">
        <v>3</v>
      </c>
      <c r="J8" s="198" t="s">
        <v>2</v>
      </c>
    </row>
    <row r="9" spans="2:10" ht="15.75" thickTop="1">
      <c r="B9" s="1"/>
      <c r="C9" s="1"/>
      <c r="D9" s="26"/>
      <c r="E9" s="26"/>
      <c r="F9" s="15"/>
      <c r="G9" s="1"/>
      <c r="H9" s="1"/>
      <c r="I9" s="1"/>
      <c r="J9" s="1"/>
    </row>
    <row r="10" spans="2:10">
      <c r="B10" s="88">
        <v>21</v>
      </c>
      <c r="C10" s="89" t="s">
        <v>94</v>
      </c>
      <c r="D10" s="90"/>
      <c r="E10" s="91">
        <f>D11+E24+D13</f>
        <v>11351.740000000002</v>
      </c>
      <c r="F10" s="15"/>
      <c r="G10" s="92">
        <v>41</v>
      </c>
      <c r="H10" s="89" t="s">
        <v>97</v>
      </c>
      <c r="I10" s="90"/>
      <c r="J10" s="93">
        <f>I11+I15</f>
        <v>4986.2</v>
      </c>
    </row>
    <row r="11" spans="2:10">
      <c r="B11" s="34">
        <v>211</v>
      </c>
      <c r="C11" s="17" t="s">
        <v>61</v>
      </c>
      <c r="D11" s="35">
        <v>10267.870000000001</v>
      </c>
      <c r="E11" s="102"/>
      <c r="F11" s="15"/>
      <c r="G11" s="44">
        <v>412</v>
      </c>
      <c r="H11" s="104" t="s">
        <v>121</v>
      </c>
      <c r="I11" s="102">
        <v>933.08</v>
      </c>
      <c r="J11" s="43"/>
    </row>
    <row r="12" spans="2:10">
      <c r="B12" s="34">
        <v>21103</v>
      </c>
      <c r="C12" s="17" t="s">
        <v>117</v>
      </c>
      <c r="D12" s="35">
        <v>700</v>
      </c>
      <c r="E12" s="102"/>
      <c r="F12" s="15"/>
      <c r="G12" s="44">
        <v>41201</v>
      </c>
      <c r="H12" s="104" t="s">
        <v>167</v>
      </c>
      <c r="I12" s="42">
        <v>0</v>
      </c>
      <c r="J12" s="43"/>
    </row>
    <row r="13" spans="2:10">
      <c r="C13" s="17" t="s">
        <v>145</v>
      </c>
      <c r="D13" s="37">
        <v>0</v>
      </c>
      <c r="E13" s="102"/>
      <c r="F13" s="15"/>
      <c r="G13" s="44">
        <v>41251</v>
      </c>
      <c r="H13" s="104" t="s">
        <v>122</v>
      </c>
      <c r="I13" s="42">
        <v>866.95</v>
      </c>
      <c r="J13" s="43"/>
    </row>
    <row r="14" spans="2:10">
      <c r="B14" s="34"/>
      <c r="C14" s="17"/>
      <c r="D14" s="35"/>
      <c r="E14" s="102"/>
      <c r="F14" s="15"/>
      <c r="G14" s="44">
        <v>41254</v>
      </c>
      <c r="H14" s="104" t="s">
        <v>123</v>
      </c>
      <c r="I14" s="42">
        <v>16.13</v>
      </c>
      <c r="J14" s="43"/>
    </row>
    <row r="15" spans="2:10">
      <c r="B15" s="34">
        <v>21109</v>
      </c>
      <c r="C15" s="17" t="s">
        <v>6</v>
      </c>
      <c r="D15" s="35">
        <v>0</v>
      </c>
      <c r="F15" s="15"/>
      <c r="G15" s="34">
        <v>413</v>
      </c>
      <c r="H15" s="17" t="s">
        <v>91</v>
      </c>
      <c r="I15" s="64">
        <v>4053.12</v>
      </c>
      <c r="J15" s="33"/>
    </row>
    <row r="16" spans="2:10">
      <c r="B16" s="34">
        <v>21109001</v>
      </c>
      <c r="C16" s="28" t="s">
        <v>109</v>
      </c>
      <c r="D16" s="58">
        <f>+D17+D18+D19+D20+D21</f>
        <v>9567.869999999999</v>
      </c>
      <c r="E16" s="31"/>
      <c r="F16" s="15"/>
      <c r="G16" s="34">
        <v>41351</v>
      </c>
      <c r="H16" s="17" t="s">
        <v>7</v>
      </c>
      <c r="I16" s="35">
        <v>1865.01</v>
      </c>
      <c r="J16" s="31"/>
    </row>
    <row r="17" spans="1:13">
      <c r="C17" s="17" t="s">
        <v>118</v>
      </c>
      <c r="D17" s="35">
        <v>2908.09</v>
      </c>
      <c r="E17" s="31"/>
      <c r="F17" s="15"/>
      <c r="G17" s="34">
        <v>41354</v>
      </c>
      <c r="H17" s="17" t="s">
        <v>8</v>
      </c>
      <c r="I17" s="35">
        <v>0</v>
      </c>
      <c r="J17" s="31"/>
    </row>
    <row r="18" spans="1:13">
      <c r="B18" s="34"/>
      <c r="C18" s="17" t="s">
        <v>119</v>
      </c>
      <c r="D18" s="36">
        <v>0</v>
      </c>
      <c r="E18" s="31"/>
      <c r="F18" s="15"/>
      <c r="G18" s="34">
        <v>41355</v>
      </c>
      <c r="H18" s="17" t="s">
        <v>29</v>
      </c>
      <c r="I18" s="36">
        <v>0</v>
      </c>
      <c r="J18" s="31"/>
    </row>
    <row r="19" spans="1:13">
      <c r="B19" s="34"/>
      <c r="C19" s="17" t="s">
        <v>171</v>
      </c>
      <c r="D19" s="36">
        <v>0</v>
      </c>
      <c r="E19" s="31"/>
      <c r="F19" s="15"/>
      <c r="G19" s="34">
        <v>41361</v>
      </c>
      <c r="H19" s="17" t="s">
        <v>30</v>
      </c>
      <c r="I19" s="36">
        <v>0</v>
      </c>
      <c r="J19" s="31"/>
    </row>
    <row r="20" spans="1:13">
      <c r="B20" s="34"/>
      <c r="C20" s="17" t="s">
        <v>120</v>
      </c>
      <c r="D20" s="69">
        <v>6659.78</v>
      </c>
      <c r="E20" s="31"/>
      <c r="F20" s="15"/>
      <c r="G20" s="34">
        <v>41389</v>
      </c>
      <c r="H20" s="17" t="s">
        <v>190</v>
      </c>
      <c r="I20" s="35">
        <v>0</v>
      </c>
      <c r="J20" s="31"/>
    </row>
    <row r="21" spans="1:13" ht="27">
      <c r="B21" s="45"/>
      <c r="C21" s="109" t="s">
        <v>165</v>
      </c>
      <c r="D21" s="103">
        <v>0</v>
      </c>
      <c r="E21" s="31"/>
      <c r="F21" s="15"/>
      <c r="G21" s="92">
        <v>42</v>
      </c>
      <c r="H21" s="89" t="s">
        <v>89</v>
      </c>
      <c r="I21" s="90"/>
      <c r="J21" s="93">
        <f>SUM(I23:I25)</f>
        <v>3271.54</v>
      </c>
    </row>
    <row r="22" spans="1:13">
      <c r="B22" s="45">
        <v>21151</v>
      </c>
      <c r="C22" s="109" t="s">
        <v>166</v>
      </c>
      <c r="D22" s="211">
        <v>0</v>
      </c>
      <c r="E22" s="31"/>
      <c r="F22" s="15"/>
      <c r="G22" s="44"/>
      <c r="H22" s="41"/>
      <c r="I22" s="42"/>
      <c r="J22" s="43"/>
    </row>
    <row r="23" spans="1:13">
      <c r="B23" s="124"/>
      <c r="C23" s="28"/>
      <c r="D23" s="58"/>
      <c r="E23" s="31"/>
      <c r="F23" s="15"/>
      <c r="G23" s="34">
        <v>42451</v>
      </c>
      <c r="H23" s="17" t="s">
        <v>90</v>
      </c>
      <c r="I23" s="36">
        <v>3271.54</v>
      </c>
      <c r="J23" s="31"/>
    </row>
    <row r="24" spans="1:13">
      <c r="B24" s="34">
        <v>213</v>
      </c>
      <c r="C24" s="17" t="s">
        <v>111</v>
      </c>
      <c r="D24" s="35"/>
      <c r="E24" s="31">
        <v>1083.8699999999999</v>
      </c>
      <c r="F24" s="15"/>
      <c r="J24" s="31"/>
    </row>
    <row r="25" spans="1:13">
      <c r="B25" s="88">
        <v>22</v>
      </c>
      <c r="C25" s="89" t="s">
        <v>95</v>
      </c>
      <c r="D25" s="90"/>
      <c r="E25" s="91">
        <f>D26</f>
        <v>1163.9000000000001</v>
      </c>
      <c r="F25" s="15"/>
      <c r="G25" s="34"/>
      <c r="H25" s="17"/>
      <c r="I25" s="36"/>
      <c r="J25" s="31"/>
    </row>
    <row r="26" spans="1:13">
      <c r="B26" s="34">
        <v>225</v>
      </c>
      <c r="C26" s="17" t="s">
        <v>173</v>
      </c>
      <c r="D26" s="51">
        <v>1163.9000000000001</v>
      </c>
      <c r="E26" s="31"/>
      <c r="F26" s="15"/>
      <c r="G26" s="88">
        <v>81</v>
      </c>
      <c r="H26" s="89" t="s">
        <v>98</v>
      </c>
      <c r="I26" s="90"/>
      <c r="J26" s="93">
        <f>I28+I29+I30+I32</f>
        <v>121576.53</v>
      </c>
    </row>
    <row r="27" spans="1:13">
      <c r="A27" s="5"/>
      <c r="B27" s="34">
        <v>22551</v>
      </c>
      <c r="C27" s="197" t="s">
        <v>197</v>
      </c>
      <c r="D27" s="211">
        <v>0</v>
      </c>
      <c r="E27" s="7"/>
      <c r="F27" s="15"/>
      <c r="G27" s="88"/>
      <c r="H27" s="89"/>
      <c r="I27" s="90"/>
      <c r="J27" s="93"/>
    </row>
    <row r="28" spans="1:13" s="137" customFormat="1">
      <c r="A28" s="5"/>
      <c r="B28" s="66"/>
      <c r="C28" s="66"/>
      <c r="D28" s="131"/>
      <c r="E28" s="7"/>
      <c r="F28" s="15"/>
      <c r="G28" s="34">
        <v>81103</v>
      </c>
      <c r="H28" s="17" t="s">
        <v>83</v>
      </c>
      <c r="I28" s="36">
        <v>6626.44</v>
      </c>
      <c r="J28" s="32"/>
    </row>
    <row r="29" spans="1:13">
      <c r="B29" s="88">
        <v>23</v>
      </c>
      <c r="C29" s="89" t="s">
        <v>96</v>
      </c>
      <c r="D29" s="90"/>
      <c r="E29" s="91">
        <f>SUM(D31:D33)</f>
        <v>3904.2</v>
      </c>
      <c r="F29" s="15"/>
      <c r="G29" s="34">
        <v>81107</v>
      </c>
      <c r="H29" s="17" t="s">
        <v>124</v>
      </c>
      <c r="I29" s="36">
        <v>122678.98</v>
      </c>
      <c r="J29" s="31"/>
      <c r="M29" s="68"/>
    </row>
    <row r="30" spans="1:13">
      <c r="B30" s="88"/>
      <c r="C30" s="89"/>
      <c r="D30" s="90"/>
      <c r="E30" s="91"/>
      <c r="F30" s="15"/>
      <c r="G30" s="34">
        <v>81109</v>
      </c>
      <c r="H30" s="17" t="s">
        <v>54</v>
      </c>
      <c r="I30" s="46">
        <v>-9987.73</v>
      </c>
      <c r="J30" s="43"/>
    </row>
    <row r="31" spans="1:13">
      <c r="B31" s="34">
        <v>23105</v>
      </c>
      <c r="C31" s="17" t="s">
        <v>42</v>
      </c>
      <c r="D31" s="36">
        <v>903.05</v>
      </c>
      <c r="E31" s="31"/>
      <c r="F31" s="15"/>
      <c r="G31" s="34"/>
      <c r="H31" s="47"/>
      <c r="I31" s="46" t="s">
        <v>93</v>
      </c>
      <c r="K31" s="68"/>
      <c r="M31" s="68"/>
    </row>
    <row r="32" spans="1:13">
      <c r="B32" s="34">
        <v>23113</v>
      </c>
      <c r="C32" s="17" t="s">
        <v>41</v>
      </c>
      <c r="D32" s="36">
        <v>2976.15</v>
      </c>
      <c r="E32" s="31"/>
      <c r="F32" s="15"/>
      <c r="G32" s="34">
        <v>81111</v>
      </c>
      <c r="H32" s="17" t="s">
        <v>92</v>
      </c>
      <c r="I32" s="50">
        <v>2258.84</v>
      </c>
    </row>
    <row r="33" spans="2:12">
      <c r="B33" s="45">
        <v>23109</v>
      </c>
      <c r="C33" s="47" t="s">
        <v>201</v>
      </c>
      <c r="D33" s="37">
        <v>25</v>
      </c>
      <c r="E33" s="31"/>
      <c r="F33" s="15"/>
      <c r="G33" s="34">
        <v>81901001</v>
      </c>
      <c r="H33" s="17" t="s">
        <v>176</v>
      </c>
      <c r="I33" s="133">
        <v>0</v>
      </c>
      <c r="J33" s="8"/>
    </row>
    <row r="34" spans="2:12">
      <c r="B34" s="12"/>
      <c r="C34" s="12"/>
      <c r="D34" s="12"/>
      <c r="E34" s="1"/>
      <c r="F34" s="15"/>
      <c r="G34" s="34"/>
      <c r="H34" s="17" t="s">
        <v>55</v>
      </c>
      <c r="I34" s="36"/>
      <c r="J34" s="31">
        <v>2532.88</v>
      </c>
    </row>
    <row r="35" spans="2:12">
      <c r="B35" s="88">
        <v>24</v>
      </c>
      <c r="C35" s="89" t="s">
        <v>99</v>
      </c>
      <c r="D35" s="94"/>
      <c r="E35" s="91">
        <f>D36+D37+D38+D39+D40</f>
        <v>115947.31</v>
      </c>
      <c r="F35" s="15"/>
    </row>
    <row r="36" spans="2:12" s="137" customFormat="1">
      <c r="B36" s="66">
        <v>24101</v>
      </c>
      <c r="C36" s="17" t="s">
        <v>202</v>
      </c>
      <c r="D36" s="36">
        <v>72750</v>
      </c>
      <c r="E36" s="102"/>
      <c r="F36" s="15"/>
    </row>
    <row r="37" spans="2:12">
      <c r="B37" s="34">
        <v>24117</v>
      </c>
      <c r="C37" s="17" t="s">
        <v>45</v>
      </c>
      <c r="D37" s="35">
        <v>15788</v>
      </c>
      <c r="E37" s="31"/>
      <c r="F37" s="15"/>
    </row>
    <row r="38" spans="2:12">
      <c r="B38" s="34">
        <v>24119</v>
      </c>
      <c r="C38" s="17" t="s">
        <v>44</v>
      </c>
      <c r="D38" s="36">
        <v>24813.05</v>
      </c>
      <c r="E38" s="31"/>
      <c r="F38" s="15"/>
    </row>
    <row r="39" spans="2:12">
      <c r="B39" s="66">
        <v>24199</v>
      </c>
      <c r="C39" s="17" t="s">
        <v>79</v>
      </c>
      <c r="D39" s="37">
        <v>-33453.74</v>
      </c>
      <c r="E39" s="31"/>
      <c r="F39" s="15"/>
      <c r="G39" s="2"/>
      <c r="H39" s="1"/>
      <c r="I39" s="3"/>
      <c r="J39" s="3"/>
    </row>
    <row r="40" spans="2:12">
      <c r="B40" s="34">
        <v>24301</v>
      </c>
      <c r="C40" s="17" t="s">
        <v>202</v>
      </c>
      <c r="D40" s="224">
        <v>36050</v>
      </c>
      <c r="E40" s="7"/>
      <c r="F40" s="15"/>
      <c r="G40" s="34"/>
      <c r="H40" s="17"/>
      <c r="I40" s="38"/>
      <c r="J40" s="8"/>
    </row>
    <row r="41" spans="2:12">
      <c r="B41" s="34"/>
      <c r="C41" s="231" t="s">
        <v>10</v>
      </c>
      <c r="D41" s="231"/>
      <c r="E41" s="72">
        <f>+E35+E29+E10+E25</f>
        <v>132367.15</v>
      </c>
      <c r="F41" s="15"/>
      <c r="G41" s="40"/>
      <c r="H41" s="231" t="s">
        <v>11</v>
      </c>
      <c r="I41" s="231"/>
      <c r="J41" s="72">
        <f>J10+J21+J26+J34</f>
        <v>132367.15</v>
      </c>
      <c r="L41" s="68"/>
    </row>
    <row r="42" spans="2:12">
      <c r="B42" s="128"/>
      <c r="F42" s="15"/>
      <c r="L42" s="68"/>
    </row>
    <row r="43" spans="2:12">
      <c r="B43" s="111"/>
      <c r="C43" s="113"/>
      <c r="D43" s="114"/>
      <c r="E43" s="110"/>
      <c r="F43" s="15"/>
      <c r="G43" s="45"/>
      <c r="H43" s="47"/>
      <c r="I43" s="36"/>
      <c r="J43" s="129"/>
      <c r="L43" s="68"/>
    </row>
    <row r="44" spans="2:12">
      <c r="B44" s="135"/>
      <c r="C44" s="135"/>
      <c r="D44" s="135"/>
      <c r="E44" s="136" t="s">
        <v>93</v>
      </c>
      <c r="F44" s="135"/>
      <c r="G44" s="135"/>
      <c r="H44" s="135"/>
      <c r="I44" s="36"/>
      <c r="J44" s="129"/>
    </row>
    <row r="45" spans="2:12">
      <c r="B45" s="111"/>
      <c r="C45" s="113"/>
      <c r="D45" s="114"/>
      <c r="E45" s="112"/>
      <c r="F45" s="15"/>
      <c r="G45" s="45"/>
      <c r="H45" s="47"/>
      <c r="I45" s="36"/>
      <c r="J45" s="68"/>
    </row>
    <row r="46" spans="2:12">
      <c r="B46" s="111"/>
      <c r="C46" s="113"/>
      <c r="D46" s="114"/>
      <c r="E46" s="112"/>
      <c r="F46" s="15"/>
      <c r="G46" s="45"/>
      <c r="H46" s="47"/>
      <c r="I46" s="36"/>
    </row>
    <row r="47" spans="2:12">
      <c r="B47" s="110"/>
      <c r="C47" s="110"/>
      <c r="D47" s="110"/>
      <c r="E47" s="110"/>
      <c r="G47" s="6"/>
    </row>
    <row r="48" spans="2:12">
      <c r="C48" s="228"/>
      <c r="D48" s="228"/>
      <c r="H48" s="39"/>
    </row>
    <row r="49" spans="3:8">
      <c r="C49" s="225" t="s">
        <v>194</v>
      </c>
      <c r="D49" s="225"/>
      <c r="H49" s="196" t="s">
        <v>195</v>
      </c>
    </row>
    <row r="50" spans="3:8">
      <c r="C50" s="225" t="s">
        <v>114</v>
      </c>
      <c r="D50" s="225"/>
      <c r="H50" s="9" t="s">
        <v>199</v>
      </c>
    </row>
  </sheetData>
  <mergeCells count="11">
    <mergeCell ref="C49:D49"/>
    <mergeCell ref="C50:D50"/>
    <mergeCell ref="B1:J1"/>
    <mergeCell ref="B2:J2"/>
    <mergeCell ref="B6:E6"/>
    <mergeCell ref="G6:J6"/>
    <mergeCell ref="C48:D48"/>
    <mergeCell ref="C5:H5"/>
    <mergeCell ref="C4:H4"/>
    <mergeCell ref="C41:D41"/>
    <mergeCell ref="H41:I41"/>
  </mergeCells>
  <printOptions horizontalCentered="1"/>
  <pageMargins left="0.31496062992125984" right="0.31496062992125984" top="0.35433070866141736" bottom="0.35433070866141736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B1:M79"/>
  <sheetViews>
    <sheetView topLeftCell="A42" zoomScaleNormal="100" workbookViewId="0">
      <selection activeCell="D63" sqref="D63"/>
    </sheetView>
  </sheetViews>
  <sheetFormatPr baseColWidth="10" defaultColWidth="11.42578125" defaultRowHeight="15"/>
  <cols>
    <col min="1" max="1" width="0.140625" customWidth="1"/>
    <col min="2" max="2" width="15.140625" customWidth="1"/>
    <col min="3" max="3" width="35" customWidth="1"/>
    <col min="4" max="4" width="12.7109375" customWidth="1"/>
    <col min="5" max="5" width="10.7109375" customWidth="1"/>
    <col min="6" max="6" width="2.140625" customWidth="1"/>
    <col min="7" max="7" width="11.140625" customWidth="1"/>
    <col min="8" max="8" width="32.42578125" customWidth="1"/>
    <col min="9" max="9" width="10.42578125" customWidth="1"/>
    <col min="10" max="10" width="10.7109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</row>
    <row r="2" spans="2:11">
      <c r="B2" s="226" t="s">
        <v>116</v>
      </c>
      <c r="C2" s="226"/>
      <c r="D2" s="226"/>
      <c r="E2" s="226"/>
      <c r="F2" s="226"/>
      <c r="G2" s="226"/>
      <c r="H2" s="226"/>
      <c r="I2" s="226"/>
      <c r="J2" s="226"/>
    </row>
    <row r="3" spans="2:11">
      <c r="B3" s="226" t="s">
        <v>192</v>
      </c>
      <c r="C3" s="226"/>
      <c r="D3" s="226"/>
      <c r="E3" s="226"/>
      <c r="F3" s="226"/>
      <c r="G3" s="226"/>
      <c r="H3" s="226"/>
      <c r="I3" s="226"/>
      <c r="J3" s="226"/>
      <c r="K3" s="126"/>
    </row>
    <row r="4" spans="2:11">
      <c r="B4" s="204"/>
      <c r="C4" s="230" t="s">
        <v>246</v>
      </c>
      <c r="D4" s="230"/>
      <c r="E4" s="230"/>
      <c r="F4" s="230"/>
      <c r="G4" s="230"/>
      <c r="H4" s="230"/>
      <c r="I4" s="230"/>
      <c r="J4" s="204"/>
    </row>
    <row r="5" spans="2:11">
      <c r="B5" s="49"/>
      <c r="C5" s="132" t="s">
        <v>93</v>
      </c>
      <c r="D5" s="49"/>
      <c r="E5" s="134"/>
      <c r="F5" s="49"/>
      <c r="G5" s="49"/>
      <c r="H5" s="49"/>
      <c r="I5" s="49"/>
      <c r="J5" s="49"/>
    </row>
    <row r="6" spans="2:11">
      <c r="B6" s="1"/>
      <c r="C6" s="1"/>
      <c r="D6" s="1"/>
      <c r="E6" s="1"/>
      <c r="F6" s="1"/>
      <c r="G6" s="1"/>
      <c r="H6" s="1"/>
      <c r="I6" s="1"/>
      <c r="J6" s="1"/>
    </row>
    <row r="7" spans="2:11" ht="16.5">
      <c r="B7" s="227" t="s">
        <v>12</v>
      </c>
      <c r="C7" s="227"/>
      <c r="D7" s="227"/>
      <c r="E7" s="227"/>
      <c r="F7" s="16"/>
      <c r="G7" s="227" t="s">
        <v>198</v>
      </c>
      <c r="H7" s="227"/>
      <c r="I7" s="227"/>
      <c r="J7" s="227"/>
    </row>
    <row r="8" spans="2:11">
      <c r="B8" s="235" t="s">
        <v>104</v>
      </c>
      <c r="C8" s="235" t="s">
        <v>0</v>
      </c>
      <c r="D8" s="235" t="s">
        <v>3</v>
      </c>
      <c r="E8" s="70" t="s">
        <v>1</v>
      </c>
      <c r="F8" s="16"/>
      <c r="G8" s="235" t="s">
        <v>104</v>
      </c>
      <c r="H8" s="235" t="s">
        <v>0</v>
      </c>
      <c r="I8" s="235" t="s">
        <v>3</v>
      </c>
      <c r="J8" s="70" t="s">
        <v>1</v>
      </c>
    </row>
    <row r="9" spans="2:11" ht="15.75" thickBot="1">
      <c r="B9" s="236"/>
      <c r="C9" s="236"/>
      <c r="D9" s="236"/>
      <c r="E9" s="71" t="s">
        <v>2</v>
      </c>
      <c r="F9" s="16"/>
      <c r="G9" s="236"/>
      <c r="H9" s="236"/>
      <c r="I9" s="236"/>
      <c r="J9" s="71" t="s">
        <v>2</v>
      </c>
    </row>
    <row r="10" spans="2:11" ht="15.75" thickTop="1">
      <c r="B10" s="2"/>
      <c r="C10" s="1"/>
      <c r="D10" s="3"/>
      <c r="E10" s="3"/>
      <c r="F10" s="16"/>
      <c r="G10" s="1"/>
      <c r="H10" s="1"/>
      <c r="I10" s="1"/>
      <c r="J10" s="1"/>
    </row>
    <row r="11" spans="2:11">
      <c r="B11" s="95">
        <v>833</v>
      </c>
      <c r="C11" s="96" t="s">
        <v>9</v>
      </c>
      <c r="D11" s="97"/>
      <c r="E11" s="99">
        <f>D12+D15+D17+D20+D23</f>
        <v>14311.57</v>
      </c>
      <c r="F11" s="16"/>
      <c r="G11" s="95">
        <v>856</v>
      </c>
      <c r="H11" s="96" t="s">
        <v>16</v>
      </c>
      <c r="I11" s="98"/>
      <c r="J11" s="99">
        <f>+I13</f>
        <v>14311.57</v>
      </c>
    </row>
    <row r="12" spans="2:11">
      <c r="B12" s="40">
        <v>83301</v>
      </c>
      <c r="C12" s="52" t="s">
        <v>125</v>
      </c>
      <c r="D12" s="105">
        <v>10511.97</v>
      </c>
      <c r="E12" s="43"/>
      <c r="F12" s="15"/>
      <c r="G12" s="40">
        <v>85605</v>
      </c>
      <c r="H12" s="52" t="s">
        <v>105</v>
      </c>
      <c r="I12" s="105">
        <v>14311.57</v>
      </c>
      <c r="J12" s="43"/>
    </row>
    <row r="13" spans="2:11">
      <c r="B13" s="40">
        <v>83301001</v>
      </c>
      <c r="C13" s="52" t="s">
        <v>14</v>
      </c>
      <c r="D13" s="53">
        <v>10134.780000000001</v>
      </c>
      <c r="E13" s="43"/>
      <c r="F13" s="15"/>
      <c r="G13" s="2">
        <v>85605896</v>
      </c>
      <c r="H13" s="1" t="s">
        <v>18</v>
      </c>
      <c r="I13" s="106">
        <v>14311.57</v>
      </c>
      <c r="J13" s="43"/>
    </row>
    <row r="14" spans="2:11" s="137" customFormat="1">
      <c r="B14" s="2">
        <v>83301005</v>
      </c>
      <c r="C14" s="1" t="s">
        <v>126</v>
      </c>
      <c r="D14" s="11">
        <v>377.19</v>
      </c>
      <c r="E14" s="43"/>
      <c r="F14" s="15"/>
      <c r="G14" s="2"/>
      <c r="H14" s="1"/>
      <c r="I14" s="119"/>
      <c r="J14" s="43"/>
    </row>
    <row r="15" spans="2:11">
      <c r="B15" s="40">
        <v>83303</v>
      </c>
      <c r="C15" s="52" t="s">
        <v>13</v>
      </c>
      <c r="D15" s="105">
        <v>1998.99</v>
      </c>
      <c r="E15" s="65"/>
      <c r="F15" s="16"/>
      <c r="G15" s="95">
        <v>858</v>
      </c>
      <c r="H15" s="96" t="s">
        <v>132</v>
      </c>
      <c r="I15" s="98"/>
      <c r="J15" s="99">
        <f>SUM(I17:I20)</f>
        <v>5938.0300000000007</v>
      </c>
    </row>
    <row r="16" spans="2:11" s="137" customFormat="1">
      <c r="B16" s="40">
        <v>83303001</v>
      </c>
      <c r="C16" s="52" t="s">
        <v>14</v>
      </c>
      <c r="D16" s="53">
        <v>1998.99</v>
      </c>
      <c r="E16" s="65"/>
      <c r="F16" s="16"/>
      <c r="G16" s="95"/>
      <c r="H16" s="96"/>
      <c r="I16" s="98"/>
      <c r="J16" s="99"/>
    </row>
    <row r="17" spans="2:13">
      <c r="B17" s="40">
        <v>83307</v>
      </c>
      <c r="C17" s="52" t="s">
        <v>106</v>
      </c>
      <c r="D17" s="53">
        <v>1008.49</v>
      </c>
      <c r="E17" s="26"/>
      <c r="F17" s="16"/>
      <c r="G17" s="2">
        <v>85801</v>
      </c>
      <c r="H17" s="1" t="s">
        <v>133</v>
      </c>
      <c r="I17" s="3">
        <v>1115</v>
      </c>
      <c r="J17" s="3"/>
      <c r="M17" s="118"/>
    </row>
    <row r="18" spans="2:13">
      <c r="B18" s="2">
        <v>83307001</v>
      </c>
      <c r="C18" s="1" t="s">
        <v>169</v>
      </c>
      <c r="D18" s="11">
        <v>838.49</v>
      </c>
      <c r="E18" s="26"/>
      <c r="F18" s="16"/>
      <c r="G18" s="2">
        <v>85803</v>
      </c>
      <c r="H18" s="1" t="s">
        <v>156</v>
      </c>
      <c r="I18" s="3">
        <v>1425</v>
      </c>
      <c r="J18" s="3"/>
    </row>
    <row r="19" spans="2:13">
      <c r="B19" s="2">
        <v>83307002</v>
      </c>
      <c r="C19" s="1" t="s">
        <v>15</v>
      </c>
      <c r="D19" s="3">
        <v>170</v>
      </c>
      <c r="E19" s="43"/>
      <c r="F19" s="16"/>
      <c r="G19" s="2">
        <v>85805</v>
      </c>
      <c r="H19" s="1" t="s">
        <v>158</v>
      </c>
      <c r="I19" s="3">
        <v>177</v>
      </c>
      <c r="J19" s="3"/>
    </row>
    <row r="20" spans="2:13">
      <c r="B20" s="40">
        <v>83309</v>
      </c>
      <c r="C20" s="52" t="s">
        <v>107</v>
      </c>
      <c r="D20" s="105">
        <v>792.12</v>
      </c>
      <c r="E20" s="26"/>
      <c r="F20" s="16"/>
      <c r="G20" s="2">
        <v>85807</v>
      </c>
      <c r="H20" s="1" t="s">
        <v>134</v>
      </c>
      <c r="I20" s="3">
        <v>3221.03</v>
      </c>
      <c r="J20" s="3"/>
    </row>
    <row r="21" spans="2:13">
      <c r="B21" s="2">
        <v>83309001</v>
      </c>
      <c r="C21" s="1" t="s">
        <v>169</v>
      </c>
      <c r="D21" s="11">
        <v>657.12</v>
      </c>
      <c r="E21" s="26"/>
      <c r="F21" s="16"/>
    </row>
    <row r="22" spans="2:13">
      <c r="B22" s="2">
        <v>83309002</v>
      </c>
      <c r="C22" s="1" t="s">
        <v>15</v>
      </c>
      <c r="D22" s="11">
        <v>135</v>
      </c>
      <c r="E22" s="43"/>
      <c r="F22" s="16"/>
      <c r="G22" s="2"/>
      <c r="H22" s="1"/>
      <c r="I22" s="3"/>
      <c r="J22" s="3"/>
    </row>
    <row r="23" spans="2:13">
      <c r="B23" s="40">
        <v>83317</v>
      </c>
      <c r="C23" s="52" t="s">
        <v>127</v>
      </c>
      <c r="D23" s="105">
        <v>0</v>
      </c>
      <c r="E23" s="26"/>
      <c r="F23" s="16"/>
      <c r="G23" s="95">
        <v>859</v>
      </c>
      <c r="H23" s="96" t="s">
        <v>135</v>
      </c>
      <c r="I23" s="98"/>
      <c r="J23" s="99">
        <f>SUM(I24:I26)</f>
        <v>165</v>
      </c>
    </row>
    <row r="24" spans="2:13">
      <c r="B24" s="2">
        <v>83317099</v>
      </c>
      <c r="C24" s="1" t="s">
        <v>128</v>
      </c>
      <c r="D24" s="4">
        <v>0</v>
      </c>
      <c r="E24" s="26"/>
      <c r="F24" s="16"/>
      <c r="G24" s="2">
        <v>85909</v>
      </c>
      <c r="H24" s="1" t="s">
        <v>175</v>
      </c>
      <c r="I24" s="3">
        <v>165</v>
      </c>
      <c r="J24" s="3"/>
    </row>
    <row r="25" spans="2:13">
      <c r="E25" s="26"/>
      <c r="F25" s="16"/>
      <c r="G25" s="2">
        <v>85955</v>
      </c>
      <c r="H25" s="1" t="s">
        <v>136</v>
      </c>
      <c r="I25" s="3">
        <v>0</v>
      </c>
      <c r="J25" s="3"/>
    </row>
    <row r="26" spans="2:13">
      <c r="B26" s="2"/>
      <c r="C26" s="1"/>
      <c r="D26" s="3"/>
      <c r="E26" s="26"/>
      <c r="F26" s="16"/>
      <c r="G26" s="2"/>
      <c r="H26" s="1"/>
      <c r="I26" s="3"/>
      <c r="J26" s="3"/>
    </row>
    <row r="27" spans="2:13">
      <c r="B27" s="95">
        <v>834</v>
      </c>
      <c r="C27" s="96" t="s">
        <v>76</v>
      </c>
      <c r="D27" s="97"/>
      <c r="E27" s="99">
        <f>SUM(D28:D42)</f>
        <v>3190.5699999999997</v>
      </c>
      <c r="F27" s="16"/>
      <c r="G27" s="2"/>
      <c r="H27" s="1"/>
      <c r="I27" s="3"/>
      <c r="J27" s="3"/>
      <c r="L27" s="118"/>
    </row>
    <row r="28" spans="2:13">
      <c r="B28" s="2">
        <v>83401</v>
      </c>
      <c r="C28" s="1" t="s">
        <v>46</v>
      </c>
      <c r="D28" s="53">
        <v>259.17</v>
      </c>
      <c r="E28" s="26"/>
      <c r="F28" s="16"/>
      <c r="G28" s="2"/>
      <c r="H28" s="1"/>
      <c r="I28" s="3"/>
      <c r="J28" s="3"/>
    </row>
    <row r="29" spans="2:13">
      <c r="B29" s="2">
        <v>83403</v>
      </c>
      <c r="C29" s="1" t="s">
        <v>101</v>
      </c>
      <c r="D29" s="53">
        <v>0</v>
      </c>
      <c r="E29" s="26"/>
      <c r="F29" s="16"/>
      <c r="G29" s="2"/>
      <c r="H29" s="1"/>
      <c r="I29" s="3"/>
      <c r="J29" s="3"/>
      <c r="L29" s="118"/>
    </row>
    <row r="30" spans="2:13">
      <c r="B30" s="2">
        <v>83405</v>
      </c>
      <c r="C30" s="1" t="s">
        <v>42</v>
      </c>
      <c r="D30" s="53">
        <v>136.72</v>
      </c>
      <c r="E30" s="3"/>
      <c r="F30" s="16"/>
      <c r="G30" s="2"/>
      <c r="H30" s="1"/>
      <c r="I30" s="3"/>
      <c r="J30" s="3"/>
    </row>
    <row r="31" spans="2:13">
      <c r="B31" s="2">
        <v>83407</v>
      </c>
      <c r="C31" s="1" t="s">
        <v>85</v>
      </c>
      <c r="D31" s="53">
        <v>0</v>
      </c>
      <c r="E31" s="3"/>
      <c r="F31" s="16"/>
      <c r="G31" s="2"/>
      <c r="H31" s="1"/>
      <c r="I31" s="3"/>
      <c r="J31" s="3"/>
    </row>
    <row r="32" spans="2:13">
      <c r="B32" s="2">
        <v>83409</v>
      </c>
      <c r="C32" s="1" t="s">
        <v>47</v>
      </c>
      <c r="D32" s="53">
        <v>36.47</v>
      </c>
      <c r="E32" s="3"/>
      <c r="F32" s="16"/>
      <c r="G32" s="2"/>
      <c r="H32" s="1"/>
      <c r="I32" s="3"/>
      <c r="J32" s="3"/>
    </row>
    <row r="33" spans="2:10">
      <c r="B33" s="2">
        <v>83411</v>
      </c>
      <c r="C33" s="1" t="s">
        <v>162</v>
      </c>
      <c r="D33" s="53">
        <v>8.1300000000000008</v>
      </c>
      <c r="E33" s="3"/>
      <c r="F33" s="16"/>
      <c r="G33" s="2"/>
      <c r="H33" s="1"/>
      <c r="I33" s="3"/>
      <c r="J33" s="3"/>
    </row>
    <row r="34" spans="2:10">
      <c r="B34" s="2">
        <v>83413</v>
      </c>
      <c r="C34" s="1" t="s">
        <v>41</v>
      </c>
      <c r="D34" s="53">
        <v>503.07</v>
      </c>
      <c r="E34" s="3"/>
      <c r="F34" s="16"/>
      <c r="G34" s="2"/>
      <c r="H34" s="1"/>
      <c r="I34" s="3"/>
      <c r="J34" s="3"/>
    </row>
    <row r="35" spans="2:10">
      <c r="B35" s="2">
        <v>83415</v>
      </c>
      <c r="C35" s="1" t="s">
        <v>48</v>
      </c>
      <c r="D35" s="119">
        <v>541.80999999999995</v>
      </c>
      <c r="E35" s="3"/>
      <c r="F35" s="16"/>
      <c r="G35" s="2"/>
      <c r="H35" s="1"/>
      <c r="I35" s="3"/>
      <c r="J35" s="3"/>
    </row>
    <row r="36" spans="2:10">
      <c r="B36" s="2">
        <v>83417</v>
      </c>
      <c r="C36" s="1" t="s">
        <v>86</v>
      </c>
      <c r="D36" s="119">
        <v>114.61</v>
      </c>
      <c r="E36" s="3"/>
      <c r="F36" s="16"/>
      <c r="G36" s="2"/>
      <c r="H36" s="1"/>
      <c r="I36" s="3"/>
      <c r="J36" s="3"/>
    </row>
    <row r="37" spans="2:10">
      <c r="B37" s="2">
        <v>83419</v>
      </c>
      <c r="C37" s="1" t="s">
        <v>49</v>
      </c>
      <c r="D37" s="119">
        <v>20</v>
      </c>
      <c r="E37" s="3"/>
      <c r="F37" s="16"/>
      <c r="G37" s="2"/>
      <c r="H37" s="1"/>
      <c r="I37" s="3"/>
      <c r="J37" s="3"/>
    </row>
    <row r="38" spans="2:10">
      <c r="B38" s="2">
        <v>83421</v>
      </c>
      <c r="C38" s="1" t="s">
        <v>43</v>
      </c>
      <c r="D38" s="119">
        <v>139.58000000000001</v>
      </c>
      <c r="E38" s="3"/>
      <c r="F38" s="16"/>
      <c r="G38" s="2"/>
      <c r="H38" s="1"/>
      <c r="I38" s="3"/>
      <c r="J38" s="3"/>
    </row>
    <row r="39" spans="2:10">
      <c r="B39" s="2">
        <v>83423</v>
      </c>
      <c r="C39" s="1" t="s">
        <v>50</v>
      </c>
      <c r="D39" s="119">
        <v>122.46</v>
      </c>
      <c r="E39" s="3"/>
      <c r="F39" s="16"/>
      <c r="G39" s="2"/>
      <c r="H39" s="1"/>
      <c r="I39" s="3"/>
      <c r="J39" s="3"/>
    </row>
    <row r="40" spans="2:10">
      <c r="B40" s="2">
        <v>83425</v>
      </c>
      <c r="C40" s="1" t="s">
        <v>108</v>
      </c>
      <c r="D40" s="119">
        <v>1300</v>
      </c>
      <c r="E40" s="3"/>
      <c r="F40" s="16"/>
      <c r="G40" s="2"/>
      <c r="H40" s="1"/>
      <c r="I40" s="3"/>
      <c r="J40" s="3"/>
    </row>
    <row r="41" spans="2:10">
      <c r="B41" s="2">
        <v>83427</v>
      </c>
      <c r="C41" s="1" t="s">
        <v>73</v>
      </c>
      <c r="D41" s="119">
        <v>8.5500000000000007</v>
      </c>
      <c r="E41" s="3"/>
      <c r="F41" s="16"/>
      <c r="G41" s="2"/>
      <c r="H41" s="1"/>
      <c r="I41" s="3"/>
      <c r="J41" s="3"/>
    </row>
    <row r="42" spans="2:10">
      <c r="B42" s="2">
        <v>83429</v>
      </c>
      <c r="C42" s="1" t="s">
        <v>113</v>
      </c>
      <c r="D42" s="106">
        <v>0</v>
      </c>
      <c r="E42" s="3"/>
      <c r="F42" s="16"/>
      <c r="G42" s="2"/>
      <c r="H42" s="3"/>
      <c r="I42" s="3"/>
      <c r="J42" s="3"/>
    </row>
    <row r="43" spans="2:10">
      <c r="B43" s="2"/>
      <c r="C43" s="1"/>
      <c r="D43" s="3"/>
      <c r="E43" s="3"/>
      <c r="F43" s="16"/>
      <c r="G43" s="2"/>
      <c r="H43" s="1"/>
      <c r="I43" s="3"/>
      <c r="J43" s="3"/>
    </row>
    <row r="44" spans="2:10">
      <c r="B44" s="95">
        <v>835</v>
      </c>
      <c r="C44" s="96" t="s">
        <v>51</v>
      </c>
      <c r="D44" s="97"/>
      <c r="E44" s="99">
        <f>D45+D46+D47+D48+D49</f>
        <v>0</v>
      </c>
      <c r="F44" s="16"/>
      <c r="G44" s="2"/>
      <c r="H44" s="1"/>
      <c r="I44" s="3"/>
      <c r="J44" s="3"/>
    </row>
    <row r="45" spans="2:10">
      <c r="B45" s="2">
        <v>83501</v>
      </c>
      <c r="C45" s="1" t="s">
        <v>102</v>
      </c>
      <c r="D45" s="3">
        <v>0</v>
      </c>
      <c r="E45" s="26"/>
      <c r="F45" s="16"/>
      <c r="G45" s="2"/>
      <c r="H45" s="1"/>
      <c r="I45" s="3"/>
      <c r="J45" s="3"/>
    </row>
    <row r="46" spans="2:10">
      <c r="B46" s="2">
        <v>83507</v>
      </c>
      <c r="C46" s="1" t="s">
        <v>103</v>
      </c>
      <c r="D46" s="11">
        <v>0</v>
      </c>
      <c r="E46" s="26"/>
      <c r="F46" s="16"/>
      <c r="G46" s="2"/>
      <c r="H46" s="1"/>
      <c r="I46" s="3"/>
      <c r="J46" s="3"/>
    </row>
    <row r="47" spans="2:10">
      <c r="B47" s="2">
        <v>835070</v>
      </c>
      <c r="C47" s="1" t="s">
        <v>163</v>
      </c>
      <c r="D47" s="11">
        <v>0</v>
      </c>
      <c r="E47" s="26"/>
      <c r="F47" s="16"/>
      <c r="G47" s="2"/>
      <c r="H47" s="1"/>
      <c r="I47" s="3"/>
      <c r="J47" s="3"/>
    </row>
    <row r="48" spans="2:10">
      <c r="B48" s="2">
        <v>835070</v>
      </c>
      <c r="C48" s="1" t="s">
        <v>164</v>
      </c>
      <c r="D48" s="11">
        <v>0</v>
      </c>
      <c r="E48" s="26"/>
      <c r="F48" s="16"/>
      <c r="G48" s="2"/>
      <c r="H48" s="1"/>
      <c r="I48" s="3"/>
      <c r="J48" s="3"/>
    </row>
    <row r="49" spans="2:10">
      <c r="B49" s="2">
        <v>83513</v>
      </c>
      <c r="C49" s="1" t="s">
        <v>112</v>
      </c>
      <c r="D49" s="4">
        <v>0</v>
      </c>
      <c r="E49" s="26"/>
      <c r="F49" s="16"/>
      <c r="G49" s="2"/>
      <c r="H49" s="1"/>
      <c r="I49" s="3"/>
      <c r="J49" s="3"/>
    </row>
    <row r="50" spans="2:10">
      <c r="B50" s="2"/>
      <c r="C50" s="1"/>
      <c r="D50" s="11"/>
      <c r="E50" s="26"/>
      <c r="F50" s="16"/>
      <c r="G50" s="2"/>
      <c r="H50" s="1"/>
      <c r="I50" s="3"/>
      <c r="J50" s="3"/>
    </row>
    <row r="51" spans="2:10">
      <c r="B51" s="95">
        <v>836</v>
      </c>
      <c r="C51" s="96" t="s">
        <v>29</v>
      </c>
      <c r="D51" s="97"/>
      <c r="E51" s="93">
        <f>SUM(D52:D53)</f>
        <v>0</v>
      </c>
      <c r="F51" s="16"/>
      <c r="G51" s="2"/>
      <c r="H51" s="1"/>
      <c r="I51" s="3"/>
      <c r="J51" s="3"/>
    </row>
    <row r="52" spans="2:10">
      <c r="B52" s="2">
        <v>83601</v>
      </c>
      <c r="C52" s="1" t="s">
        <v>80</v>
      </c>
      <c r="D52" s="11">
        <v>0</v>
      </c>
      <c r="E52" s="26"/>
      <c r="F52" s="16"/>
      <c r="G52" s="2"/>
      <c r="H52" s="1"/>
      <c r="I52" s="3"/>
      <c r="J52" s="3"/>
    </row>
    <row r="53" spans="2:10">
      <c r="B53" s="2">
        <v>83603</v>
      </c>
      <c r="C53" s="1" t="s">
        <v>146</v>
      </c>
      <c r="D53" s="4"/>
      <c r="E53" s="26"/>
      <c r="F53" s="16"/>
      <c r="G53" s="2"/>
      <c r="H53" s="1"/>
      <c r="I53" s="3"/>
      <c r="J53" s="3"/>
    </row>
    <row r="54" spans="2:10">
      <c r="B54" s="2"/>
      <c r="C54" s="1"/>
      <c r="D54" s="11"/>
      <c r="E54" s="26"/>
      <c r="F54" s="16"/>
      <c r="G54" s="2"/>
      <c r="H54" s="1"/>
      <c r="I54" s="3"/>
      <c r="J54" s="3"/>
    </row>
    <row r="55" spans="2:10">
      <c r="B55" s="95">
        <v>838</v>
      </c>
      <c r="C55" s="96" t="s">
        <v>81</v>
      </c>
      <c r="D55" s="97"/>
      <c r="E55" s="99">
        <f>SUM(D56:D58)</f>
        <v>0</v>
      </c>
      <c r="F55" s="16"/>
      <c r="G55" s="2"/>
      <c r="H55" s="1"/>
      <c r="I55" s="3"/>
      <c r="J55" s="3"/>
    </row>
    <row r="56" spans="2:10">
      <c r="B56" s="2">
        <v>83801</v>
      </c>
      <c r="C56" s="1" t="s">
        <v>81</v>
      </c>
      <c r="D56" s="11">
        <v>0</v>
      </c>
      <c r="E56" s="3"/>
      <c r="F56" s="16"/>
      <c r="G56" s="2"/>
      <c r="H56" s="1"/>
      <c r="I56" s="3"/>
      <c r="J56" s="3"/>
    </row>
    <row r="57" spans="2:10">
      <c r="B57" s="2">
        <v>83806</v>
      </c>
      <c r="C57" s="1" t="s">
        <v>172</v>
      </c>
      <c r="D57" s="11">
        <v>0</v>
      </c>
      <c r="E57" s="3"/>
      <c r="F57" s="16"/>
      <c r="G57" s="2"/>
      <c r="H57" s="1"/>
      <c r="I57" s="3"/>
      <c r="J57" s="3"/>
    </row>
    <row r="58" spans="2:10">
      <c r="B58" s="2">
        <v>83815</v>
      </c>
      <c r="C58" s="1" t="s">
        <v>129</v>
      </c>
      <c r="D58" s="4">
        <v>0</v>
      </c>
      <c r="E58" s="3"/>
      <c r="F58" s="16"/>
      <c r="G58" s="2"/>
      <c r="H58" s="1"/>
      <c r="I58" s="3"/>
      <c r="J58" s="3"/>
    </row>
    <row r="59" spans="2:10">
      <c r="B59" s="2"/>
      <c r="C59" s="1"/>
      <c r="D59" s="3"/>
      <c r="E59" s="3"/>
      <c r="F59" s="16"/>
      <c r="G59" s="2"/>
      <c r="H59" s="232" t="s">
        <v>82</v>
      </c>
      <c r="I59" s="233"/>
      <c r="J59" s="72">
        <f>SUM(J11:J58)</f>
        <v>20414.599999999999</v>
      </c>
    </row>
    <row r="60" spans="2:10">
      <c r="B60" s="95">
        <v>839</v>
      </c>
      <c r="C60" s="96" t="s">
        <v>130</v>
      </c>
      <c r="D60" s="97"/>
      <c r="E60" s="99">
        <f>SUM(D61:D62)</f>
        <v>379.58</v>
      </c>
      <c r="F60" s="16"/>
      <c r="G60" s="2"/>
    </row>
    <row r="61" spans="2:10">
      <c r="B61" s="2">
        <v>83955</v>
      </c>
      <c r="C61" s="1" t="s">
        <v>131</v>
      </c>
      <c r="D61" s="53">
        <v>379.58</v>
      </c>
      <c r="E61" s="127"/>
      <c r="F61" s="16"/>
      <c r="G61" s="2"/>
    </row>
    <row r="62" spans="2:10">
      <c r="B62" s="2"/>
      <c r="C62" s="1" t="s">
        <v>55</v>
      </c>
      <c r="D62" s="26"/>
      <c r="E62" s="46">
        <v>2532.88</v>
      </c>
      <c r="F62" s="16"/>
      <c r="G62" s="2"/>
      <c r="H62" s="1" t="s">
        <v>55</v>
      </c>
      <c r="I62" s="46"/>
      <c r="J62" s="46">
        <v>0</v>
      </c>
    </row>
    <row r="63" spans="2:10">
      <c r="B63" s="2"/>
      <c r="C63" s="1"/>
      <c r="D63" s="3"/>
      <c r="E63" s="1"/>
      <c r="F63" s="3"/>
      <c r="G63" s="1"/>
      <c r="H63" s="3"/>
      <c r="I63" s="1"/>
      <c r="J63" s="3"/>
    </row>
    <row r="64" spans="2:10">
      <c r="B64" s="2"/>
      <c r="C64" s="231" t="s">
        <v>74</v>
      </c>
      <c r="D64" s="231"/>
      <c r="E64" s="72">
        <f>SUM(E11:E62)</f>
        <v>20414.600000000002</v>
      </c>
      <c r="F64" s="3"/>
      <c r="G64" s="1"/>
      <c r="H64" s="231" t="s">
        <v>75</v>
      </c>
      <c r="I64" s="231"/>
      <c r="J64" s="72">
        <f>SUM(J59:J62)</f>
        <v>20414.599999999999</v>
      </c>
    </row>
    <row r="65" spans="2:10">
      <c r="H65" s="14"/>
      <c r="I65" s="3"/>
      <c r="J65" s="3"/>
    </row>
    <row r="66" spans="2:10">
      <c r="B66" s="237" t="s">
        <v>87</v>
      </c>
      <c r="C66" s="237"/>
      <c r="D66" s="237"/>
      <c r="E66" s="237"/>
      <c r="F66" s="237"/>
      <c r="G66" s="237"/>
      <c r="H66" s="237"/>
    </row>
    <row r="67" spans="2:10">
      <c r="B67" s="121"/>
      <c r="C67" s="121"/>
      <c r="D67" s="121"/>
      <c r="E67" s="121"/>
      <c r="F67" s="121"/>
      <c r="G67" s="121"/>
      <c r="H67" s="121"/>
      <c r="I67" s="117"/>
      <c r="J67" s="116"/>
    </row>
    <row r="68" spans="2:10">
      <c r="B68" s="12"/>
      <c r="C68" s="12"/>
      <c r="D68" s="13"/>
      <c r="E68" s="116"/>
      <c r="G68" s="6"/>
      <c r="I68" s="68"/>
      <c r="J68" s="68"/>
    </row>
    <row r="69" spans="2:10">
      <c r="C69" s="228"/>
      <c r="D69" s="228"/>
      <c r="E69" s="116"/>
      <c r="H69" s="39"/>
      <c r="I69" s="39"/>
      <c r="J69" s="39"/>
    </row>
    <row r="70" spans="2:10">
      <c r="C70" s="225" t="s">
        <v>194</v>
      </c>
      <c r="D70" s="225"/>
      <c r="H70" s="234" t="s">
        <v>195</v>
      </c>
      <c r="I70" s="234"/>
      <c r="J70" s="234"/>
    </row>
    <row r="71" spans="2:10">
      <c r="C71" s="225" t="s">
        <v>114</v>
      </c>
      <c r="D71" s="225"/>
      <c r="H71" s="225" t="s">
        <v>199</v>
      </c>
      <c r="I71" s="225"/>
      <c r="J71" s="225"/>
    </row>
    <row r="74" spans="2:10">
      <c r="C74" t="s">
        <v>93</v>
      </c>
    </row>
    <row r="76" spans="2:10">
      <c r="E76" s="116"/>
    </row>
    <row r="78" spans="2:10">
      <c r="E78" s="68"/>
    </row>
    <row r="79" spans="2:10">
      <c r="E79" s="68"/>
    </row>
  </sheetData>
  <mergeCells count="20">
    <mergeCell ref="B2:J2"/>
    <mergeCell ref="B7:E7"/>
    <mergeCell ref="G7:J7"/>
    <mergeCell ref="C69:D69"/>
    <mergeCell ref="C4:I4"/>
    <mergeCell ref="I8:I9"/>
    <mergeCell ref="H8:H9"/>
    <mergeCell ref="G8:G9"/>
    <mergeCell ref="D8:D9"/>
    <mergeCell ref="C8:C9"/>
    <mergeCell ref="B8:B9"/>
    <mergeCell ref="C64:D64"/>
    <mergeCell ref="B66:H66"/>
    <mergeCell ref="B3:J3"/>
    <mergeCell ref="C70:D70"/>
    <mergeCell ref="C71:D71"/>
    <mergeCell ref="H59:I59"/>
    <mergeCell ref="H64:I64"/>
    <mergeCell ref="H70:J70"/>
    <mergeCell ref="H71:J71"/>
  </mergeCells>
  <printOptions horizontalCentered="1"/>
  <pageMargins left="0.31496062992125984" right="0.31496062992125984" top="0.15748031496062992" bottom="0.15748031496062992" header="0.31496062992125984" footer="0.31496062992125984"/>
  <pageSetup scale="55" orientation="landscape" r:id="rId1"/>
  <headerFooter>
    <oddFooter>&amp;C&amp;D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opLeftCell="A28" workbookViewId="0">
      <selection activeCell="A7" sqref="A7"/>
    </sheetView>
  </sheetViews>
  <sheetFormatPr baseColWidth="10" defaultColWidth="11.42578125" defaultRowHeight="15"/>
  <cols>
    <col min="1" max="1" width="12.42578125" style="6" customWidth="1"/>
    <col min="2" max="2" width="74.5703125" customWidth="1"/>
    <col min="3" max="3" width="13.7109375" customWidth="1"/>
    <col min="4" max="4" width="13.85546875" customWidth="1"/>
  </cols>
  <sheetData>
    <row r="1" spans="1:4" s="137" customFormat="1">
      <c r="A1" s="6"/>
    </row>
    <row r="2" spans="1:4" s="137" customFormat="1">
      <c r="A2" s="6"/>
    </row>
    <row r="3" spans="1:4" s="137" customFormat="1">
      <c r="A3" s="238" t="s">
        <v>206</v>
      </c>
      <c r="B3" s="238"/>
      <c r="C3" s="238"/>
      <c r="D3" s="238"/>
    </row>
    <row r="4" spans="1:4" s="137" customFormat="1">
      <c r="A4" s="238" t="s">
        <v>234</v>
      </c>
      <c r="B4" s="238"/>
      <c r="C4" s="238"/>
      <c r="D4" s="238"/>
    </row>
    <row r="5" spans="1:4" s="137" customFormat="1">
      <c r="A5" s="238" t="s">
        <v>232</v>
      </c>
      <c r="B5" s="238"/>
      <c r="C5" s="238"/>
      <c r="D5" s="238"/>
    </row>
    <row r="6" spans="1:4" s="137" customFormat="1">
      <c r="A6" s="238" t="s">
        <v>247</v>
      </c>
      <c r="B6" s="238"/>
      <c r="C6" s="238"/>
      <c r="D6" s="238"/>
    </row>
    <row r="7" spans="1:4" s="137" customFormat="1">
      <c r="A7" s="213"/>
      <c r="B7" s="206"/>
      <c r="C7" s="206"/>
      <c r="D7" s="206"/>
    </row>
    <row r="8" spans="1:4" s="137" customFormat="1">
      <c r="A8" s="213"/>
      <c r="B8" s="206"/>
      <c r="C8" s="206"/>
      <c r="D8" s="206"/>
    </row>
    <row r="9" spans="1:4">
      <c r="A9" s="213"/>
      <c r="B9" s="206"/>
      <c r="C9" s="206"/>
      <c r="D9" s="206"/>
    </row>
    <row r="10" spans="1:4">
      <c r="A10" s="214" t="s">
        <v>104</v>
      </c>
      <c r="B10" s="214" t="s">
        <v>227</v>
      </c>
      <c r="C10" s="239" t="s">
        <v>228</v>
      </c>
      <c r="D10" s="239"/>
    </row>
    <row r="11" spans="1:4" s="137" customFormat="1">
      <c r="A11" s="214"/>
      <c r="B11" s="214"/>
      <c r="C11" s="216"/>
      <c r="D11" s="223">
        <f>C12</f>
        <v>14311.57</v>
      </c>
    </row>
    <row r="12" spans="1:4" s="137" customFormat="1">
      <c r="A12" s="214"/>
      <c r="B12" s="215" t="s">
        <v>229</v>
      </c>
      <c r="C12" s="222">
        <v>14311.57</v>
      </c>
      <c r="D12" s="216"/>
    </row>
    <row r="13" spans="1:4">
      <c r="A13" s="216">
        <v>856</v>
      </c>
      <c r="B13" s="217" t="s">
        <v>235</v>
      </c>
      <c r="C13" s="218"/>
      <c r="D13" s="218"/>
    </row>
    <row r="14" spans="1:4">
      <c r="A14" s="216">
        <v>85605</v>
      </c>
      <c r="B14" s="217" t="s">
        <v>211</v>
      </c>
      <c r="C14" s="218"/>
      <c r="D14" s="218"/>
    </row>
    <row r="15" spans="1:4">
      <c r="A15" s="219" t="s">
        <v>236</v>
      </c>
      <c r="B15" s="217" t="s">
        <v>212</v>
      </c>
      <c r="C15" s="218"/>
      <c r="D15" s="218"/>
    </row>
    <row r="16" spans="1:4">
      <c r="A16" s="216"/>
      <c r="B16" s="217"/>
      <c r="C16" s="218"/>
      <c r="D16" s="218"/>
    </row>
    <row r="17" spans="1:4" s="137" customFormat="1">
      <c r="A17" s="216"/>
      <c r="B17" s="220" t="s">
        <v>230</v>
      </c>
      <c r="C17" s="218"/>
      <c r="D17" s="218">
        <f>D19+D28+D34+D40</f>
        <v>5938.0300000000007</v>
      </c>
    </row>
    <row r="18" spans="1:4" s="137" customFormat="1">
      <c r="A18" s="216"/>
      <c r="B18" s="220"/>
      <c r="C18" s="218"/>
      <c r="D18" s="218"/>
    </row>
    <row r="19" spans="1:4">
      <c r="A19" s="216">
        <v>858</v>
      </c>
      <c r="B19" s="217" t="s">
        <v>237</v>
      </c>
      <c r="C19" s="218"/>
      <c r="D19" s="218">
        <f>C22+C23+C24+C25+C26</f>
        <v>1115</v>
      </c>
    </row>
    <row r="20" spans="1:4" s="137" customFormat="1">
      <c r="A20" s="216">
        <v>85801</v>
      </c>
      <c r="B20" s="217" t="s">
        <v>133</v>
      </c>
      <c r="C20" s="218"/>
      <c r="D20" s="218"/>
    </row>
    <row r="21" spans="1:4">
      <c r="A21" s="216">
        <v>85801005</v>
      </c>
      <c r="B21" s="217" t="s">
        <v>238</v>
      </c>
      <c r="C21" s="218"/>
      <c r="D21" s="218"/>
    </row>
    <row r="22" spans="1:4" s="137" customFormat="1">
      <c r="A22" s="219" t="s">
        <v>239</v>
      </c>
      <c r="B22" s="217" t="s">
        <v>213</v>
      </c>
      <c r="C22" s="218">
        <v>280</v>
      </c>
      <c r="D22" s="218"/>
    </row>
    <row r="23" spans="1:4" s="137" customFormat="1">
      <c r="A23" s="219" t="s">
        <v>240</v>
      </c>
      <c r="B23" s="217" t="s">
        <v>214</v>
      </c>
      <c r="C23" s="218">
        <v>75</v>
      </c>
      <c r="D23" s="218"/>
    </row>
    <row r="24" spans="1:4" s="137" customFormat="1">
      <c r="A24" s="219" t="s">
        <v>241</v>
      </c>
      <c r="B24" s="217" t="s">
        <v>215</v>
      </c>
      <c r="C24" s="218">
        <v>40</v>
      </c>
      <c r="D24" s="218"/>
    </row>
    <row r="25" spans="1:4" s="137" customFormat="1">
      <c r="A25" s="219" t="s">
        <v>242</v>
      </c>
      <c r="B25" s="217" t="s">
        <v>216</v>
      </c>
      <c r="C25" s="218">
        <v>0</v>
      </c>
      <c r="D25" s="218"/>
    </row>
    <row r="26" spans="1:4" s="137" customFormat="1">
      <c r="A26" s="219" t="s">
        <v>243</v>
      </c>
      <c r="B26" s="217" t="s">
        <v>233</v>
      </c>
      <c r="C26" s="218">
        <v>720</v>
      </c>
      <c r="D26" s="218"/>
    </row>
    <row r="27" spans="1:4">
      <c r="A27" s="221"/>
      <c r="B27" s="217"/>
      <c r="C27" s="218"/>
      <c r="D27" s="218"/>
    </row>
    <row r="28" spans="1:4">
      <c r="A28" s="216">
        <v>85803</v>
      </c>
      <c r="B28" s="217" t="s">
        <v>156</v>
      </c>
      <c r="C28" s="218"/>
      <c r="D28" s="218">
        <f>C30+C31+C32</f>
        <v>1425</v>
      </c>
    </row>
    <row r="29" spans="1:4">
      <c r="A29" s="216">
        <v>85803099</v>
      </c>
      <c r="B29" s="217" t="s">
        <v>157</v>
      </c>
      <c r="C29" s="218"/>
      <c r="D29" s="218"/>
    </row>
    <row r="30" spans="1:4" s="137" customFormat="1">
      <c r="A30" s="216">
        <v>8580309901</v>
      </c>
      <c r="B30" s="217" t="s">
        <v>217</v>
      </c>
      <c r="C30" s="218">
        <v>1050</v>
      </c>
      <c r="D30" s="218"/>
    </row>
    <row r="31" spans="1:4" s="137" customFormat="1">
      <c r="A31" s="216">
        <v>8580309902</v>
      </c>
      <c r="B31" s="217" t="s">
        <v>218</v>
      </c>
      <c r="C31" s="218">
        <v>375</v>
      </c>
      <c r="D31" s="218"/>
    </row>
    <row r="32" spans="1:4" s="137" customFormat="1">
      <c r="A32" s="216">
        <v>8580309903</v>
      </c>
      <c r="B32" s="217" t="s">
        <v>219</v>
      </c>
      <c r="C32" s="218">
        <v>0</v>
      </c>
      <c r="D32" s="218"/>
    </row>
    <row r="33" spans="1:4" s="137" customFormat="1">
      <c r="A33" s="216"/>
      <c r="B33" s="217"/>
      <c r="C33" s="218"/>
      <c r="D33" s="218"/>
    </row>
    <row r="34" spans="1:4">
      <c r="A34" s="216">
        <v>85805</v>
      </c>
      <c r="B34" s="217" t="s">
        <v>244</v>
      </c>
      <c r="C34" s="218"/>
      <c r="D34" s="218">
        <f>C36+C37+C38</f>
        <v>177</v>
      </c>
    </row>
    <row r="35" spans="1:4">
      <c r="A35" s="216">
        <v>8580599</v>
      </c>
      <c r="B35" s="217" t="s">
        <v>159</v>
      </c>
      <c r="C35" s="218"/>
      <c r="D35" s="218"/>
    </row>
    <row r="36" spans="1:4">
      <c r="A36" s="216">
        <v>858059901</v>
      </c>
      <c r="B36" s="217" t="s">
        <v>220</v>
      </c>
      <c r="C36" s="218"/>
      <c r="D36" s="218"/>
    </row>
    <row r="37" spans="1:4">
      <c r="A37" s="216">
        <v>858059902</v>
      </c>
      <c r="B37" s="217" t="s">
        <v>221</v>
      </c>
      <c r="C37" s="218">
        <v>15</v>
      </c>
      <c r="D37" s="218"/>
    </row>
    <row r="38" spans="1:4">
      <c r="A38" s="216">
        <v>858059903</v>
      </c>
      <c r="B38" s="217" t="s">
        <v>222</v>
      </c>
      <c r="C38" s="218">
        <v>162</v>
      </c>
      <c r="D38" s="218"/>
    </row>
    <row r="39" spans="1:4">
      <c r="A39" s="216"/>
      <c r="B39" s="217"/>
      <c r="C39" s="218"/>
      <c r="D39" s="218"/>
    </row>
    <row r="40" spans="1:4">
      <c r="A40" s="216">
        <v>85807</v>
      </c>
      <c r="B40" s="217" t="s">
        <v>160</v>
      </c>
      <c r="C40" s="218"/>
      <c r="D40" s="218">
        <f>C42+C43+C44</f>
        <v>3221.03</v>
      </c>
    </row>
    <row r="41" spans="1:4">
      <c r="A41" s="216">
        <v>85807099</v>
      </c>
      <c r="B41" s="217" t="s">
        <v>161</v>
      </c>
      <c r="C41" s="218"/>
      <c r="D41" s="218"/>
    </row>
    <row r="42" spans="1:4">
      <c r="A42" s="216">
        <v>8580709901</v>
      </c>
      <c r="B42" s="217" t="s">
        <v>225</v>
      </c>
      <c r="C42" s="218">
        <v>450</v>
      </c>
      <c r="D42" s="218"/>
    </row>
    <row r="43" spans="1:4" s="137" customFormat="1">
      <c r="A43" s="216">
        <v>8580709902</v>
      </c>
      <c r="B43" s="217" t="s">
        <v>226</v>
      </c>
      <c r="C43" s="218">
        <v>2771.03</v>
      </c>
      <c r="D43" s="218"/>
    </row>
    <row r="44" spans="1:4">
      <c r="A44" s="216">
        <v>8580709903</v>
      </c>
      <c r="B44" s="217" t="s">
        <v>223</v>
      </c>
      <c r="C44" s="218">
        <v>0</v>
      </c>
      <c r="D44" s="218"/>
    </row>
    <row r="45" spans="1:4">
      <c r="A45" s="216">
        <v>8580709904</v>
      </c>
      <c r="B45" s="217" t="s">
        <v>224</v>
      </c>
      <c r="C45" s="218"/>
      <c r="D45" s="218"/>
    </row>
    <row r="46" spans="1:4" ht="23.25" customHeight="1">
      <c r="A46" s="216"/>
      <c r="B46" s="220" t="s">
        <v>231</v>
      </c>
      <c r="C46" s="240">
        <f>D17+D11</f>
        <v>20249.599999999999</v>
      </c>
      <c r="D46" s="240"/>
    </row>
    <row r="47" spans="1:4">
      <c r="A47" s="213"/>
      <c r="B47" s="206"/>
      <c r="C47" s="206"/>
      <c r="D47" s="206"/>
    </row>
  </sheetData>
  <mergeCells count="6">
    <mergeCell ref="A3:D3"/>
    <mergeCell ref="A4:D4"/>
    <mergeCell ref="A5:D5"/>
    <mergeCell ref="C10:D10"/>
    <mergeCell ref="C46:D46"/>
    <mergeCell ref="A6:D6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portrait" r:id="rId1"/>
  <ignoredErrors>
    <ignoredError sqref="A22:A25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3:I41"/>
  <sheetViews>
    <sheetView topLeftCell="A4" zoomScaleNormal="100" workbookViewId="0">
      <selection activeCell="G16" sqref="G15:G16"/>
    </sheetView>
  </sheetViews>
  <sheetFormatPr baseColWidth="10" defaultColWidth="11.42578125" defaultRowHeight="15"/>
  <cols>
    <col min="1" max="1" width="7.7109375" customWidth="1"/>
    <col min="2" max="2" width="46.85546875" customWidth="1"/>
    <col min="3" max="3" width="14.42578125" customWidth="1"/>
    <col min="4" max="4" width="22.5703125" customWidth="1"/>
    <col min="5" max="5" width="6" customWidth="1"/>
    <col min="6" max="6" width="21" bestFit="1" customWidth="1"/>
    <col min="7" max="7" width="12.5703125" bestFit="1" customWidth="1"/>
    <col min="9" max="9" width="11.5703125" bestFit="1" customWidth="1"/>
  </cols>
  <sheetData>
    <row r="3" spans="2:5" s="137" customFormat="1"/>
    <row r="4" spans="2:5" s="137" customFormat="1"/>
    <row r="5" spans="2:5">
      <c r="B5" s="241" t="s">
        <v>115</v>
      </c>
      <c r="C5" s="241"/>
      <c r="D5" s="241"/>
      <c r="E5" s="241"/>
    </row>
    <row r="6" spans="2:5">
      <c r="B6" s="242" t="s">
        <v>200</v>
      </c>
      <c r="C6" s="242"/>
      <c r="D6" s="242"/>
      <c r="E6" s="242"/>
    </row>
    <row r="7" spans="2:5">
      <c r="B7" s="238" t="s">
        <v>248</v>
      </c>
      <c r="C7" s="238"/>
      <c r="D7" s="238"/>
      <c r="E7" s="238"/>
    </row>
    <row r="8" spans="2:5">
      <c r="B8" s="238" t="s">
        <v>62</v>
      </c>
      <c r="C8" s="238"/>
      <c r="D8" s="238"/>
      <c r="E8" s="238"/>
    </row>
    <row r="9" spans="2:5">
      <c r="B9" s="57"/>
      <c r="C9" s="57"/>
      <c r="D9" s="57"/>
      <c r="E9" s="57"/>
    </row>
    <row r="11" spans="2:5">
      <c r="B11" s="83" t="s">
        <v>63</v>
      </c>
      <c r="C11" s="73" t="s">
        <v>34</v>
      </c>
      <c r="D11" s="107" t="s">
        <v>64</v>
      </c>
      <c r="E11" s="54"/>
    </row>
    <row r="12" spans="2:5">
      <c r="B12" s="17"/>
      <c r="C12" s="18"/>
      <c r="D12" s="18"/>
      <c r="E12" s="20"/>
    </row>
    <row r="13" spans="2:5" ht="17.25">
      <c r="B13" s="22" t="s">
        <v>65</v>
      </c>
      <c r="C13" s="59">
        <f>C15</f>
        <v>17825.830000000002</v>
      </c>
      <c r="D13" s="59">
        <f>D15</f>
        <v>17825.830000000002</v>
      </c>
      <c r="E13" s="20"/>
    </row>
    <row r="14" spans="2:5">
      <c r="B14" s="22"/>
      <c r="C14" s="18"/>
      <c r="D14" s="18"/>
      <c r="E14" s="20"/>
    </row>
    <row r="15" spans="2:5">
      <c r="B15" s="17" t="s">
        <v>66</v>
      </c>
      <c r="C15" s="51">
        <v>17825.830000000002</v>
      </c>
      <c r="D15" s="51">
        <v>17825.830000000002</v>
      </c>
      <c r="E15" s="20"/>
    </row>
    <row r="16" spans="2:5">
      <c r="B16" s="17"/>
      <c r="C16" s="51"/>
      <c r="D16" s="51"/>
      <c r="E16" s="20"/>
    </row>
    <row r="17" spans="2:9">
      <c r="B17" s="17"/>
      <c r="C17" s="51"/>
      <c r="D17" s="51"/>
      <c r="E17" s="20"/>
    </row>
    <row r="18" spans="2:9" ht="17.25">
      <c r="B18" s="22" t="s">
        <v>67</v>
      </c>
      <c r="C18" s="59">
        <f>+C20-C22</f>
        <v>-7499.010000000002</v>
      </c>
      <c r="D18" s="59">
        <f>+D20-D22</f>
        <v>-7499.010000000002</v>
      </c>
      <c r="E18" s="20"/>
      <c r="F18" s="130"/>
    </row>
    <row r="19" spans="2:9">
      <c r="B19" s="17"/>
      <c r="C19" s="51"/>
      <c r="D19" s="51"/>
      <c r="E19" s="20"/>
    </row>
    <row r="20" spans="2:9">
      <c r="B20" s="17" t="s">
        <v>68</v>
      </c>
      <c r="C20" s="51">
        <v>21507.89</v>
      </c>
      <c r="D20" s="51">
        <v>21507.89</v>
      </c>
      <c r="E20" s="20"/>
      <c r="G20" s="65"/>
      <c r="I20" s="68"/>
    </row>
    <row r="21" spans="2:9">
      <c r="B21" s="17" t="s">
        <v>69</v>
      </c>
      <c r="C21" s="51"/>
      <c r="D21" s="51"/>
      <c r="E21" s="20"/>
    </row>
    <row r="22" spans="2:9">
      <c r="B22" s="17" t="s">
        <v>70</v>
      </c>
      <c r="C22" s="51">
        <v>29006.9</v>
      </c>
      <c r="D22" s="51">
        <v>29006.9</v>
      </c>
      <c r="E22" s="20"/>
      <c r="G22" s="65"/>
      <c r="I22" s="68"/>
    </row>
    <row r="23" spans="2:9">
      <c r="B23" s="17"/>
      <c r="C23" s="51"/>
      <c r="D23" s="51"/>
      <c r="E23" s="20"/>
      <c r="I23" s="68"/>
    </row>
    <row r="24" spans="2:9">
      <c r="B24" s="17"/>
      <c r="C24" s="51"/>
      <c r="D24" s="51"/>
      <c r="E24" s="20"/>
    </row>
    <row r="25" spans="2:9" ht="17.25">
      <c r="B25" s="22" t="s">
        <v>67</v>
      </c>
      <c r="C25" s="59">
        <f>+C27-C29</f>
        <v>-58.949999999999932</v>
      </c>
      <c r="D25" s="59">
        <f>D27-D29</f>
        <v>-58.949999999999932</v>
      </c>
      <c r="E25" s="20"/>
    </row>
    <row r="26" spans="2:9">
      <c r="B26" s="17"/>
      <c r="C26" s="51"/>
      <c r="D26" s="51"/>
      <c r="E26" s="20"/>
    </row>
    <row r="27" spans="2:9">
      <c r="B27" s="17" t="s">
        <v>71</v>
      </c>
      <c r="C27" s="51">
        <v>933.08</v>
      </c>
      <c r="D27" s="51">
        <v>933.08</v>
      </c>
      <c r="E27" s="20"/>
    </row>
    <row r="28" spans="2:9">
      <c r="B28" s="17" t="s">
        <v>69</v>
      </c>
      <c r="C28" s="51"/>
      <c r="D28" s="51"/>
      <c r="E28" s="20"/>
    </row>
    <row r="29" spans="2:9">
      <c r="B29" s="17" t="s">
        <v>72</v>
      </c>
      <c r="C29" s="51">
        <v>992.03</v>
      </c>
      <c r="D29" s="51">
        <v>992.03</v>
      </c>
      <c r="E29" s="20"/>
    </row>
    <row r="30" spans="2:9">
      <c r="B30" s="41"/>
      <c r="C30" s="60"/>
      <c r="D30" s="60"/>
      <c r="E30" s="61"/>
    </row>
    <row r="31" spans="2:9">
      <c r="B31" s="17"/>
      <c r="C31" s="51"/>
      <c r="D31" s="51"/>
      <c r="E31" s="20"/>
    </row>
    <row r="32" spans="2:9">
      <c r="B32" s="17"/>
      <c r="C32" s="51"/>
      <c r="D32" s="51"/>
      <c r="E32" s="20"/>
    </row>
    <row r="33" spans="2:5">
      <c r="B33" s="83" t="s">
        <v>193</v>
      </c>
      <c r="C33" s="108">
        <f>+C13+C18+C25</f>
        <v>10267.869999999999</v>
      </c>
      <c r="D33" s="108">
        <f>+D13+D18+D25</f>
        <v>10267.869999999999</v>
      </c>
      <c r="E33" s="62"/>
    </row>
    <row r="34" spans="2:5">
      <c r="B34" s="17"/>
      <c r="C34" s="18"/>
      <c r="D34" s="18"/>
      <c r="E34" s="20"/>
    </row>
    <row r="35" spans="2:5">
      <c r="B35" s="17"/>
      <c r="C35" s="18"/>
      <c r="D35" s="18"/>
      <c r="E35" s="20"/>
    </row>
    <row r="36" spans="2:5">
      <c r="B36" s="17"/>
      <c r="C36" s="18"/>
      <c r="D36" s="18"/>
      <c r="E36" s="20"/>
    </row>
    <row r="37" spans="2:5">
      <c r="B37" s="17"/>
      <c r="C37" s="18"/>
      <c r="D37" s="18"/>
      <c r="E37" s="20"/>
    </row>
    <row r="38" spans="2:5">
      <c r="B38" s="17"/>
      <c r="C38" s="18"/>
      <c r="D38" s="18"/>
      <c r="E38" s="21"/>
    </row>
    <row r="39" spans="2:5">
      <c r="B39" s="17" t="s">
        <v>147</v>
      </c>
      <c r="C39" s="63"/>
      <c r="D39" s="63"/>
      <c r="E39" s="17"/>
    </row>
    <row r="40" spans="2:5">
      <c r="B40" s="201" t="s">
        <v>194</v>
      </c>
      <c r="C40" s="243" t="s">
        <v>195</v>
      </c>
      <c r="D40" s="243"/>
      <c r="E40" s="17"/>
    </row>
    <row r="41" spans="2:5">
      <c r="B41" s="202" t="s">
        <v>114</v>
      </c>
      <c r="C41" s="225" t="s">
        <v>199</v>
      </c>
      <c r="D41" s="225"/>
    </row>
  </sheetData>
  <mergeCells count="6">
    <mergeCell ref="C41:D41"/>
    <mergeCell ref="B5:E5"/>
    <mergeCell ref="B6:E6"/>
    <mergeCell ref="B7:E7"/>
    <mergeCell ref="B8:E8"/>
    <mergeCell ref="C40:D40"/>
  </mergeCells>
  <pageMargins left="0.70866141732283472" right="0.70866141732283472" top="0.74803149606299213" bottom="0.74803149606299213" header="0.31496062992125984" footer="0.31496062992125984"/>
  <pageSetup scale="9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2:J36"/>
  <sheetViews>
    <sheetView zoomScale="124" zoomScaleNormal="124" workbookViewId="0">
      <selection activeCell="B6" sqref="B6:H6"/>
    </sheetView>
  </sheetViews>
  <sheetFormatPr baseColWidth="10" defaultColWidth="11.42578125" defaultRowHeight="15"/>
  <cols>
    <col min="1" max="1" width="1.42578125" customWidth="1"/>
    <col min="2" max="2" width="28.140625" customWidth="1"/>
    <col min="3" max="4" width="10.7109375" customWidth="1"/>
    <col min="5" max="5" width="1.5703125" customWidth="1"/>
    <col min="6" max="6" width="28.140625" customWidth="1"/>
    <col min="7" max="7" width="10.7109375" customWidth="1"/>
    <col min="8" max="8" width="17.85546875" customWidth="1"/>
    <col min="9" max="9" width="12.5703125" bestFit="1" customWidth="1"/>
    <col min="10" max="10" width="12.28515625" bestFit="1" customWidth="1"/>
  </cols>
  <sheetData>
    <row r="2" spans="2:10">
      <c r="B2" s="244"/>
      <c r="C2" s="244"/>
      <c r="D2" s="244"/>
      <c r="E2" s="244"/>
      <c r="F2" s="244"/>
      <c r="G2" s="244"/>
      <c r="H2" s="244"/>
      <c r="I2" s="244"/>
      <c r="J2" s="244"/>
    </row>
    <row r="3" spans="2:10">
      <c r="B3" s="245" t="s">
        <v>116</v>
      </c>
      <c r="C3" s="245"/>
      <c r="D3" s="245"/>
      <c r="E3" s="245"/>
      <c r="F3" s="245"/>
      <c r="G3" s="245"/>
      <c r="H3" s="245"/>
      <c r="I3" s="101"/>
      <c r="J3" s="101"/>
    </row>
    <row r="4" spans="2:10">
      <c r="B4" s="247" t="s">
        <v>174</v>
      </c>
      <c r="C4" s="247"/>
      <c r="D4" s="247"/>
      <c r="E4" s="247"/>
      <c r="F4" s="247"/>
      <c r="G4" s="247"/>
      <c r="H4" s="247"/>
    </row>
    <row r="5" spans="2:10">
      <c r="B5" s="225" t="s">
        <v>249</v>
      </c>
      <c r="C5" s="225"/>
      <c r="D5" s="225"/>
      <c r="E5" s="225"/>
      <c r="F5" s="225"/>
      <c r="G5" s="225"/>
      <c r="H5" s="225"/>
    </row>
    <row r="6" spans="2:10">
      <c r="B6" s="225" t="s">
        <v>38</v>
      </c>
      <c r="C6" s="225"/>
      <c r="D6" s="225"/>
      <c r="E6" s="225"/>
      <c r="F6" s="225"/>
      <c r="G6" s="225"/>
      <c r="H6" s="225"/>
    </row>
    <row r="8" spans="2:10">
      <c r="B8" s="83" t="s">
        <v>32</v>
      </c>
      <c r="C8" s="73" t="s">
        <v>34</v>
      </c>
      <c r="D8" s="73" t="s">
        <v>64</v>
      </c>
      <c r="E8" s="17"/>
      <c r="F8" s="83" t="s">
        <v>33</v>
      </c>
      <c r="G8" s="73" t="s">
        <v>34</v>
      </c>
      <c r="H8" s="73" t="s">
        <v>64</v>
      </c>
    </row>
    <row r="9" spans="2:10">
      <c r="B9" s="17"/>
      <c r="C9" s="18"/>
      <c r="D9" s="18"/>
      <c r="E9" s="17"/>
      <c r="F9" s="17"/>
      <c r="G9" s="24"/>
      <c r="H9" s="24"/>
    </row>
    <row r="10" spans="2:10">
      <c r="B10" s="100" t="s">
        <v>35</v>
      </c>
      <c r="C10" s="91">
        <f>SUM(C12:C17)</f>
        <v>21507.890000000003</v>
      </c>
      <c r="D10" s="91">
        <f>+D12+D13+D14+D15+D16</f>
        <v>0</v>
      </c>
      <c r="E10" s="17"/>
      <c r="F10" s="100" t="s">
        <v>35</v>
      </c>
      <c r="G10" s="91">
        <f>SUM(G12:G16)</f>
        <v>29006.9</v>
      </c>
      <c r="H10" s="91">
        <f>SUM(H11:H16)</f>
        <v>0</v>
      </c>
    </row>
    <row r="11" spans="2:10">
      <c r="B11" s="47"/>
      <c r="C11" s="36"/>
      <c r="D11" s="36"/>
      <c r="E11" s="17"/>
      <c r="F11" s="17"/>
      <c r="G11" s="35"/>
      <c r="H11" s="35"/>
    </row>
    <row r="12" spans="2:10">
      <c r="B12" s="47" t="s">
        <v>137</v>
      </c>
      <c r="C12" s="36">
        <v>2540</v>
      </c>
      <c r="D12" s="36">
        <v>0</v>
      </c>
      <c r="E12" s="17"/>
      <c r="F12" s="17" t="s">
        <v>36</v>
      </c>
      <c r="G12" s="35">
        <v>11064.02</v>
      </c>
      <c r="H12" s="35">
        <v>0</v>
      </c>
      <c r="I12" s="65"/>
      <c r="J12" s="65"/>
    </row>
    <row r="13" spans="2:10">
      <c r="B13" s="47" t="s">
        <v>138</v>
      </c>
      <c r="C13" s="36">
        <v>3398.03</v>
      </c>
      <c r="D13" s="36">
        <v>0</v>
      </c>
      <c r="E13" s="17"/>
      <c r="F13" s="17" t="s">
        <v>58</v>
      </c>
      <c r="G13" s="35">
        <v>1803.96</v>
      </c>
      <c r="H13" s="35">
        <v>0</v>
      </c>
      <c r="I13" s="65"/>
      <c r="J13" s="65"/>
    </row>
    <row r="14" spans="2:10">
      <c r="B14" s="47" t="s">
        <v>168</v>
      </c>
      <c r="C14" s="36">
        <v>0</v>
      </c>
      <c r="D14" s="36">
        <v>0</v>
      </c>
      <c r="E14" s="17"/>
      <c r="F14" s="17" t="s">
        <v>84</v>
      </c>
      <c r="G14" s="35">
        <v>0</v>
      </c>
      <c r="H14" s="35">
        <v>0</v>
      </c>
      <c r="I14" s="65"/>
      <c r="J14" s="65"/>
    </row>
    <row r="15" spans="2:10">
      <c r="B15" s="47" t="s">
        <v>139</v>
      </c>
      <c r="C15" s="36">
        <v>13227.7</v>
      </c>
      <c r="D15" s="36">
        <v>0</v>
      </c>
      <c r="E15" s="17"/>
      <c r="F15" s="17" t="s">
        <v>52</v>
      </c>
      <c r="G15" s="35">
        <v>16138.92</v>
      </c>
      <c r="H15" s="35">
        <v>0</v>
      </c>
      <c r="I15" s="65"/>
      <c r="J15" s="65"/>
    </row>
    <row r="16" spans="2:10">
      <c r="B16" s="47" t="s">
        <v>140</v>
      </c>
      <c r="C16" s="35">
        <v>2342.16</v>
      </c>
      <c r="D16" s="35">
        <v>0</v>
      </c>
      <c r="E16" s="17"/>
      <c r="F16" s="17" t="s">
        <v>59</v>
      </c>
      <c r="G16" s="37">
        <v>0</v>
      </c>
      <c r="H16" s="37">
        <v>0</v>
      </c>
    </row>
    <row r="17" spans="2:8">
      <c r="B17" s="17"/>
      <c r="C17" s="35"/>
      <c r="D17" s="35"/>
      <c r="E17" s="17"/>
      <c r="G17" s="35"/>
      <c r="H17" s="35"/>
    </row>
    <row r="18" spans="2:8">
      <c r="B18" s="17"/>
      <c r="C18" s="35"/>
      <c r="D18" s="35"/>
      <c r="E18" s="17"/>
      <c r="F18" s="17"/>
      <c r="G18" s="35"/>
      <c r="H18" s="35"/>
    </row>
    <row r="19" spans="2:8">
      <c r="B19" s="100" t="s">
        <v>37</v>
      </c>
      <c r="C19" s="91">
        <f>+C22++C23+C24+C25</f>
        <v>933.08</v>
      </c>
      <c r="D19" s="91">
        <f>SUM(D21:D25)</f>
        <v>0</v>
      </c>
      <c r="E19" s="22"/>
      <c r="F19" s="100" t="s">
        <v>37</v>
      </c>
      <c r="G19" s="91">
        <f>SUM(G20:G24)</f>
        <v>992.03</v>
      </c>
      <c r="H19" s="91">
        <f>+H21+H22+H23</f>
        <v>0</v>
      </c>
    </row>
    <row r="20" spans="2:8">
      <c r="B20" s="17"/>
      <c r="C20" s="35"/>
      <c r="D20" s="35"/>
      <c r="E20" s="17"/>
      <c r="F20" s="17"/>
      <c r="G20" s="35"/>
      <c r="H20" s="35"/>
    </row>
    <row r="21" spans="2:8">
      <c r="B21" s="17" t="s">
        <v>17</v>
      </c>
      <c r="C21" s="36">
        <v>0</v>
      </c>
      <c r="D21" s="36">
        <v>0</v>
      </c>
      <c r="E21" s="17"/>
      <c r="F21" s="17" t="s">
        <v>143</v>
      </c>
      <c r="G21" s="36">
        <v>0</v>
      </c>
      <c r="H21" s="36">
        <v>0</v>
      </c>
    </row>
    <row r="22" spans="2:8">
      <c r="B22" s="17" t="s">
        <v>53</v>
      </c>
      <c r="C22" s="36">
        <v>50</v>
      </c>
      <c r="D22" s="36">
        <v>0</v>
      </c>
      <c r="E22" s="17"/>
      <c r="F22" s="17" t="s">
        <v>122</v>
      </c>
      <c r="G22" s="36">
        <v>813.55</v>
      </c>
      <c r="H22" s="36">
        <v>0</v>
      </c>
    </row>
    <row r="23" spans="2:8">
      <c r="B23" s="17" t="s">
        <v>141</v>
      </c>
      <c r="C23" s="35">
        <v>866.95</v>
      </c>
      <c r="D23" s="35">
        <v>0</v>
      </c>
      <c r="E23" s="17"/>
      <c r="F23" s="17" t="s">
        <v>142</v>
      </c>
      <c r="G23" s="36">
        <v>178.48</v>
      </c>
      <c r="H23" s="36">
        <v>0</v>
      </c>
    </row>
    <row r="24" spans="2:8">
      <c r="B24" s="17" t="s">
        <v>142</v>
      </c>
      <c r="C24" s="35">
        <v>16.13</v>
      </c>
      <c r="D24" s="35">
        <v>0</v>
      </c>
      <c r="E24" s="17"/>
      <c r="F24" s="17" t="s">
        <v>176</v>
      </c>
      <c r="G24" s="35">
        <v>0</v>
      </c>
      <c r="H24" s="35">
        <v>0</v>
      </c>
    </row>
    <row r="25" spans="2:8">
      <c r="B25" s="17" t="s">
        <v>176</v>
      </c>
      <c r="C25" s="35">
        <v>0</v>
      </c>
      <c r="D25" s="35">
        <v>0</v>
      </c>
      <c r="E25" s="17"/>
      <c r="F25" s="17"/>
      <c r="G25" s="35"/>
      <c r="H25" s="35"/>
    </row>
    <row r="26" spans="2:8">
      <c r="B26" s="28" t="s">
        <v>60</v>
      </c>
      <c r="C26" s="122">
        <v>7557.96</v>
      </c>
      <c r="D26" s="122">
        <v>0</v>
      </c>
      <c r="E26" s="28"/>
      <c r="F26" s="28" t="s">
        <v>88</v>
      </c>
      <c r="G26" s="58"/>
      <c r="H26" s="58"/>
    </row>
    <row r="27" spans="2:8">
      <c r="B27" s="28" t="s">
        <v>61</v>
      </c>
      <c r="C27" s="58"/>
      <c r="D27" s="58"/>
      <c r="E27" s="28"/>
      <c r="F27" s="28" t="s">
        <v>61</v>
      </c>
      <c r="G27" s="123">
        <v>0</v>
      </c>
      <c r="H27" s="123">
        <v>0</v>
      </c>
    </row>
    <row r="28" spans="2:8">
      <c r="B28" s="17"/>
      <c r="C28" s="18"/>
      <c r="D28" s="18"/>
      <c r="E28" s="17"/>
      <c r="F28" s="17"/>
      <c r="G28" s="24"/>
      <c r="H28" s="24"/>
    </row>
    <row r="29" spans="2:8">
      <c r="B29" s="83" t="s">
        <v>39</v>
      </c>
      <c r="C29" s="200">
        <f>C10+C26+C19</f>
        <v>29998.930000000004</v>
      </c>
      <c r="D29" s="84">
        <f>+D10+D19+D26</f>
        <v>0</v>
      </c>
      <c r="E29" s="17"/>
      <c r="F29" s="83" t="s">
        <v>40</v>
      </c>
      <c r="G29" s="84">
        <f>+G10+G19+G27</f>
        <v>29998.93</v>
      </c>
      <c r="H29" s="200">
        <f>+H27+H19+H10+H24</f>
        <v>0</v>
      </c>
    </row>
    <row r="30" spans="2:8">
      <c r="B30" s="17"/>
      <c r="C30" s="17"/>
      <c r="D30" s="17"/>
      <c r="E30" s="17"/>
      <c r="F30" s="17"/>
      <c r="G30" s="17"/>
      <c r="H30" s="17"/>
    </row>
    <row r="31" spans="2:8">
      <c r="B31" s="17"/>
      <c r="C31" s="17"/>
      <c r="D31" s="17"/>
      <c r="E31" s="17"/>
      <c r="F31" s="17"/>
      <c r="G31" s="17"/>
      <c r="H31" s="115"/>
    </row>
    <row r="32" spans="2:8">
      <c r="B32" s="17"/>
      <c r="C32" s="51"/>
      <c r="D32" s="51"/>
      <c r="E32" s="17"/>
      <c r="F32" s="17"/>
      <c r="G32" s="115"/>
      <c r="H32" s="51"/>
    </row>
    <row r="33" spans="2:8">
      <c r="B33" s="17"/>
      <c r="C33" s="51"/>
      <c r="D33" s="51"/>
      <c r="E33" s="17"/>
      <c r="F33" s="17"/>
      <c r="G33" s="125"/>
      <c r="H33" s="51"/>
    </row>
    <row r="34" spans="2:8">
      <c r="B34" s="17" t="s">
        <v>147</v>
      </c>
      <c r="F34" s="17" t="s">
        <v>147</v>
      </c>
    </row>
    <row r="35" spans="2:8">
      <c r="B35" s="246" t="s">
        <v>194</v>
      </c>
      <c r="C35" s="246"/>
      <c r="D35" s="67"/>
      <c r="F35" s="246" t="s">
        <v>196</v>
      </c>
      <c r="G35" s="246"/>
      <c r="H35" s="246"/>
    </row>
    <row r="36" spans="2:8">
      <c r="B36" s="246" t="s">
        <v>114</v>
      </c>
      <c r="C36" s="246"/>
      <c r="D36" s="67"/>
      <c r="F36" s="246" t="s">
        <v>199</v>
      </c>
      <c r="G36" s="246"/>
      <c r="H36" s="246"/>
    </row>
  </sheetData>
  <mergeCells count="9">
    <mergeCell ref="B2:J2"/>
    <mergeCell ref="B3:H3"/>
    <mergeCell ref="B35:C35"/>
    <mergeCell ref="B36:C36"/>
    <mergeCell ref="F35:H35"/>
    <mergeCell ref="F36:H36"/>
    <mergeCell ref="B4:H4"/>
    <mergeCell ref="B5:H5"/>
    <mergeCell ref="B6:H6"/>
  </mergeCells>
  <pageMargins left="0.31496062992125984" right="0.19685039370078741" top="0.74803149606299213" bottom="0.74803149606299213" header="0.31496062992125984" footer="0.31496062992125984"/>
  <pageSetup scale="89" orientation="portrait" r:id="rId1"/>
  <colBreaks count="1" manualBreakCount="1">
    <brk id="8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2:N34"/>
  <sheetViews>
    <sheetView topLeftCell="B1" workbookViewId="0">
      <selection activeCell="B5" sqref="B5:L5"/>
    </sheetView>
  </sheetViews>
  <sheetFormatPr baseColWidth="10" defaultColWidth="11.42578125" defaultRowHeight="15"/>
  <cols>
    <col min="1" max="1" width="2.7109375" customWidth="1"/>
    <col min="2" max="2" width="23.85546875" customWidth="1"/>
    <col min="3" max="3" width="13.5703125" customWidth="1"/>
    <col min="4" max="4" width="5.28515625" customWidth="1"/>
    <col min="5" max="5" width="10.5703125" customWidth="1"/>
    <col min="6" max="6" width="5.85546875" customWidth="1"/>
    <col min="7" max="7" width="1.28515625" customWidth="1"/>
    <col min="8" max="8" width="26.28515625" customWidth="1"/>
    <col min="9" max="9" width="15.42578125" customWidth="1"/>
    <col min="10" max="10" width="5.7109375" customWidth="1"/>
    <col min="11" max="11" width="10.5703125" customWidth="1"/>
    <col min="12" max="12" width="6.85546875" customWidth="1"/>
  </cols>
  <sheetData>
    <row r="2" spans="2:13">
      <c r="B2" s="249" t="s">
        <v>116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</row>
    <row r="3" spans="2:13">
      <c r="B3" s="250" t="s">
        <v>78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</row>
    <row r="4" spans="2:13">
      <c r="B4" s="225" t="s">
        <v>250</v>
      </c>
      <c r="C4" s="225"/>
      <c r="D4" s="225"/>
      <c r="E4" s="225"/>
      <c r="F4" s="225"/>
      <c r="G4" s="225"/>
      <c r="H4" s="225"/>
      <c r="I4" s="225"/>
      <c r="J4" s="225"/>
      <c r="K4" s="225"/>
      <c r="L4" s="225"/>
    </row>
    <row r="5" spans="2:13">
      <c r="B5" s="225" t="s">
        <v>38</v>
      </c>
      <c r="C5" s="225"/>
      <c r="D5" s="225"/>
      <c r="E5" s="225"/>
      <c r="F5" s="225"/>
      <c r="G5" s="225"/>
      <c r="H5" s="225"/>
      <c r="I5" s="225"/>
      <c r="J5" s="225"/>
      <c r="K5" s="225"/>
      <c r="L5" s="225"/>
    </row>
    <row r="6" spans="2:13">
      <c r="C6" s="10"/>
      <c r="D6" s="48"/>
      <c r="E6" s="10"/>
      <c r="F6" s="10"/>
      <c r="G6" s="10"/>
      <c r="H6" s="10"/>
      <c r="I6" s="10"/>
      <c r="J6" s="48"/>
      <c r="K6" s="10"/>
      <c r="L6" s="10"/>
    </row>
    <row r="7" spans="2:13">
      <c r="B7" s="252" t="s">
        <v>19</v>
      </c>
      <c r="C7" s="252" t="s">
        <v>20</v>
      </c>
      <c r="D7" s="252" t="s">
        <v>22</v>
      </c>
      <c r="E7" s="252" t="s">
        <v>21</v>
      </c>
      <c r="F7" s="252" t="s">
        <v>22</v>
      </c>
      <c r="H7" s="252" t="s">
        <v>23</v>
      </c>
      <c r="I7" s="74" t="s">
        <v>57</v>
      </c>
      <c r="J7" s="252" t="s">
        <v>22</v>
      </c>
      <c r="K7" s="252" t="s">
        <v>21</v>
      </c>
      <c r="L7" s="252" t="s">
        <v>22</v>
      </c>
    </row>
    <row r="8" spans="2:13">
      <c r="B8" s="252"/>
      <c r="C8" s="252"/>
      <c r="D8" s="252"/>
      <c r="E8" s="252"/>
      <c r="F8" s="252"/>
      <c r="G8" s="23"/>
      <c r="H8" s="252"/>
      <c r="I8" s="75" t="s">
        <v>20</v>
      </c>
      <c r="J8" s="252"/>
      <c r="K8" s="252"/>
      <c r="L8" s="252"/>
    </row>
    <row r="9" spans="2:13">
      <c r="B9" s="17"/>
      <c r="C9" s="18"/>
      <c r="D9" s="20"/>
      <c r="E9" s="18"/>
      <c r="F9" s="20"/>
      <c r="G9" s="20"/>
      <c r="H9" s="17"/>
      <c r="I9" s="18"/>
      <c r="J9" s="20"/>
      <c r="K9" s="18"/>
      <c r="L9" s="20"/>
    </row>
    <row r="10" spans="2:13">
      <c r="B10" s="22" t="s">
        <v>24</v>
      </c>
      <c r="C10" s="18"/>
      <c r="D10" s="20"/>
      <c r="E10" s="18"/>
      <c r="F10" s="20"/>
      <c r="G10" s="20"/>
      <c r="H10" s="22" t="s">
        <v>25</v>
      </c>
      <c r="I10" s="18"/>
      <c r="J10" s="20"/>
      <c r="K10" s="18"/>
      <c r="L10" s="20"/>
    </row>
    <row r="11" spans="2:13">
      <c r="B11" s="17" t="s">
        <v>26</v>
      </c>
      <c r="C11" s="35">
        <v>167160</v>
      </c>
      <c r="D11" s="55">
        <v>1</v>
      </c>
      <c r="E11" s="35">
        <v>14311.57</v>
      </c>
      <c r="F11" s="27">
        <f>+E11/C11</f>
        <v>8.5615996649916246E-2</v>
      </c>
      <c r="G11" s="20"/>
      <c r="H11" s="17" t="s">
        <v>7</v>
      </c>
      <c r="I11" s="35">
        <v>200603.99</v>
      </c>
      <c r="J11" s="20">
        <f>+I11/I26</f>
        <v>0.6689810081203208</v>
      </c>
      <c r="K11" s="35">
        <v>14311.57</v>
      </c>
      <c r="L11" s="20">
        <f>+K11/I11</f>
        <v>7.1342399520567867E-2</v>
      </c>
    </row>
    <row r="12" spans="2:13">
      <c r="B12" s="17"/>
      <c r="C12" s="18"/>
      <c r="D12" s="20"/>
      <c r="E12" s="18"/>
      <c r="F12" s="20"/>
      <c r="G12" s="20"/>
      <c r="H12" s="17" t="s">
        <v>56</v>
      </c>
      <c r="I12" s="35">
        <v>95261.01</v>
      </c>
      <c r="J12" s="20">
        <f>+I12/I26</f>
        <v>0.3176796558451303</v>
      </c>
      <c r="K12" s="35">
        <v>2609.5300000000002</v>
      </c>
      <c r="L12" s="20">
        <f>+K12/I12</f>
        <v>2.7393473993189872E-2</v>
      </c>
    </row>
    <row r="13" spans="2:13">
      <c r="B13" s="17"/>
      <c r="C13" s="18"/>
      <c r="D13" s="20"/>
      <c r="E13" s="18"/>
      <c r="F13" s="20"/>
      <c r="G13" s="20"/>
      <c r="H13" s="17" t="s">
        <v>29</v>
      </c>
      <c r="I13" s="35">
        <v>1500</v>
      </c>
      <c r="J13" s="20">
        <f>+I13/I26</f>
        <v>5.0022510129558301E-3</v>
      </c>
      <c r="K13" s="35">
        <v>0</v>
      </c>
      <c r="L13" s="20">
        <f>+K13/I13</f>
        <v>0</v>
      </c>
      <c r="M13" s="30"/>
    </row>
    <row r="14" spans="2:13">
      <c r="B14" s="17" t="s">
        <v>144</v>
      </c>
      <c r="C14" s="18">
        <v>35795</v>
      </c>
      <c r="D14" s="20"/>
      <c r="E14" s="18">
        <v>2540</v>
      </c>
      <c r="F14" s="27">
        <f>+E14/C14</f>
        <v>7.0959631233412493E-2</v>
      </c>
      <c r="G14" s="20"/>
      <c r="H14" s="17" t="s">
        <v>30</v>
      </c>
      <c r="I14" s="35">
        <v>2500</v>
      </c>
      <c r="J14" s="20">
        <f>+I14/I26</f>
        <v>8.3370850215930496E-3</v>
      </c>
      <c r="K14" s="35">
        <v>0</v>
      </c>
      <c r="L14" s="20">
        <f>+K14/I14</f>
        <v>0</v>
      </c>
    </row>
    <row r="15" spans="2:13">
      <c r="B15" s="17"/>
      <c r="C15" s="18"/>
      <c r="D15" s="20"/>
      <c r="E15" s="18"/>
      <c r="F15" s="20"/>
      <c r="G15" s="20"/>
      <c r="H15" s="17"/>
      <c r="J15" s="56"/>
      <c r="K15" s="35"/>
    </row>
    <row r="16" spans="2:13">
      <c r="B16" s="17" t="s">
        <v>145</v>
      </c>
      <c r="C16" s="18">
        <v>96910</v>
      </c>
      <c r="D16" s="20"/>
      <c r="E16" s="18">
        <v>3398.03</v>
      </c>
      <c r="F16" s="27">
        <f>+E16/C16</f>
        <v>3.5063770508719436E-2</v>
      </c>
      <c r="G16" s="20"/>
      <c r="H16" s="17"/>
      <c r="I16" s="24"/>
      <c r="J16" s="20"/>
      <c r="K16" s="24"/>
      <c r="L16" s="20"/>
    </row>
    <row r="17" spans="2:14">
      <c r="B17" s="17"/>
      <c r="C17" s="18"/>
      <c r="D17" s="20"/>
      <c r="E17" s="18"/>
      <c r="F17" s="27"/>
      <c r="G17" s="20"/>
      <c r="H17" s="17"/>
      <c r="I17" s="24"/>
      <c r="J17" s="20"/>
      <c r="K17" s="24"/>
      <c r="L17" s="20"/>
    </row>
    <row r="18" spans="2:14">
      <c r="B18" s="17" t="s">
        <v>170</v>
      </c>
      <c r="C18" s="18"/>
      <c r="D18" s="20"/>
      <c r="E18" s="18"/>
      <c r="F18" s="27"/>
      <c r="G18" s="20"/>
      <c r="H18" s="17"/>
      <c r="I18" s="24"/>
      <c r="J18" s="20"/>
      <c r="K18" s="24"/>
      <c r="L18" s="20"/>
    </row>
    <row r="19" spans="2:14">
      <c r="B19" s="17"/>
      <c r="C19" s="18"/>
      <c r="D19" s="20"/>
      <c r="E19" s="18"/>
      <c r="F19" s="27"/>
      <c r="G19" s="20"/>
      <c r="H19" s="17"/>
      <c r="I19" s="24"/>
      <c r="J19" s="20"/>
      <c r="K19" s="24"/>
      <c r="L19" s="20"/>
    </row>
    <row r="20" spans="2:14">
      <c r="B20" s="17"/>
      <c r="C20" s="18"/>
      <c r="D20" s="20"/>
      <c r="E20" s="18"/>
      <c r="F20" s="27"/>
      <c r="G20" s="20"/>
      <c r="H20" s="17"/>
      <c r="I20" s="24"/>
      <c r="J20" s="20"/>
      <c r="K20" s="24"/>
      <c r="L20" s="20"/>
    </row>
    <row r="21" spans="2:14">
      <c r="B21" s="17"/>
      <c r="C21" s="18"/>
      <c r="D21" s="20"/>
      <c r="E21" s="18"/>
      <c r="F21" s="20"/>
      <c r="G21" s="20"/>
      <c r="H21" s="17"/>
      <c r="I21" s="24"/>
      <c r="J21" s="20"/>
      <c r="K21" s="24"/>
      <c r="L21" s="20"/>
    </row>
    <row r="22" spans="2:14">
      <c r="B22" s="76" t="s">
        <v>31</v>
      </c>
      <c r="C22" s="77"/>
      <c r="D22" s="78"/>
      <c r="E22" s="79">
        <f>SUM(E11:E21)</f>
        <v>20249.599999999999</v>
      </c>
      <c r="F22" s="80">
        <f>+E22/C26</f>
        <v>6.7529054741300248E-2</v>
      </c>
      <c r="G22" s="29"/>
      <c r="H22" s="76" t="s">
        <v>31</v>
      </c>
      <c r="I22" s="81"/>
      <c r="J22" s="78"/>
      <c r="K22" s="81">
        <f>SUM(K11:K21)</f>
        <v>16921.099999999999</v>
      </c>
      <c r="L22" s="82">
        <f>+K22/I26</f>
        <v>5.6429059743551259E-2</v>
      </c>
      <c r="N22" s="120"/>
    </row>
    <row r="23" spans="2:14">
      <c r="B23" s="17"/>
      <c r="C23" s="18"/>
      <c r="D23" s="20"/>
      <c r="E23" s="18"/>
      <c r="F23" s="20"/>
      <c r="G23" s="20"/>
      <c r="H23" s="17"/>
      <c r="I23" s="24"/>
      <c r="J23" s="20"/>
      <c r="K23" s="24"/>
      <c r="L23" s="20"/>
    </row>
    <row r="24" spans="2:14">
      <c r="B24" s="17" t="s">
        <v>110</v>
      </c>
      <c r="C24" s="18"/>
      <c r="D24" s="27"/>
      <c r="E24" s="35"/>
      <c r="F24" s="27">
        <f>+E24/C26</f>
        <v>0</v>
      </c>
      <c r="G24" s="20"/>
      <c r="H24" s="17" t="s">
        <v>100</v>
      </c>
      <c r="I24" s="24"/>
      <c r="J24" s="27"/>
      <c r="K24" s="35"/>
      <c r="L24" s="27">
        <f>+K24/I26</f>
        <v>0</v>
      </c>
    </row>
    <row r="25" spans="2:14">
      <c r="B25" s="17"/>
      <c r="C25" s="18"/>
      <c r="D25" s="20"/>
      <c r="E25" s="18"/>
      <c r="F25" s="20"/>
      <c r="G25" s="20"/>
      <c r="H25" s="17"/>
      <c r="I25" s="24"/>
      <c r="J25" s="20"/>
      <c r="K25" s="24"/>
      <c r="L25" s="20"/>
    </row>
    <row r="26" spans="2:14">
      <c r="B26" s="83" t="s">
        <v>27</v>
      </c>
      <c r="C26" s="84">
        <f>SUM(C11:C21)</f>
        <v>299865</v>
      </c>
      <c r="D26" s="85">
        <f>SUM(D11:D25)</f>
        <v>1</v>
      </c>
      <c r="E26" s="84">
        <f>SUM(E22:E24)</f>
        <v>20249.599999999999</v>
      </c>
      <c r="F26" s="85">
        <v>1</v>
      </c>
      <c r="G26" s="20"/>
      <c r="H26" s="83" t="s">
        <v>28</v>
      </c>
      <c r="I26" s="84">
        <f>SUM(I11:I25)</f>
        <v>299865</v>
      </c>
      <c r="J26" s="86">
        <v>1</v>
      </c>
      <c r="K26" s="84">
        <f>SUM(K22:K24)</f>
        <v>16921.099999999999</v>
      </c>
      <c r="L26" s="86">
        <v>1</v>
      </c>
    </row>
    <row r="27" spans="2:14">
      <c r="B27" s="17"/>
      <c r="C27" s="18"/>
      <c r="D27" s="18"/>
      <c r="E27" s="18"/>
      <c r="F27" s="20"/>
      <c r="G27" s="20"/>
      <c r="H27" s="17"/>
      <c r="I27" s="24"/>
      <c r="J27" s="24"/>
      <c r="K27" s="24"/>
      <c r="L27" s="19"/>
    </row>
    <row r="28" spans="2:14">
      <c r="B28" s="17"/>
      <c r="C28" s="18"/>
      <c r="D28" s="18"/>
      <c r="E28" s="18"/>
      <c r="F28" s="20"/>
      <c r="G28" s="20"/>
      <c r="H28" s="17"/>
      <c r="I28" s="24"/>
      <c r="J28" s="24"/>
      <c r="K28" s="24"/>
      <c r="L28" s="17"/>
    </row>
    <row r="29" spans="2:14">
      <c r="B29" s="17"/>
      <c r="C29" s="18"/>
      <c r="D29" s="18"/>
      <c r="E29" s="18"/>
      <c r="F29" s="21"/>
      <c r="G29" s="21"/>
      <c r="H29" s="17"/>
      <c r="I29" s="18"/>
      <c r="J29" s="18"/>
      <c r="K29" s="18"/>
      <c r="L29" s="17"/>
    </row>
    <row r="30" spans="2:14">
      <c r="B30" s="17"/>
      <c r="C30" s="18"/>
      <c r="D30" s="18"/>
      <c r="E30" s="18"/>
      <c r="F30" s="17"/>
      <c r="G30" s="17"/>
      <c r="H30" s="17"/>
      <c r="I30" s="17"/>
      <c r="J30" s="17"/>
      <c r="K30" s="17"/>
      <c r="L30" s="17"/>
    </row>
    <row r="31" spans="2:14">
      <c r="B31" s="17"/>
      <c r="C31" s="18"/>
      <c r="D31" s="18"/>
      <c r="E31" s="18"/>
      <c r="F31" s="17"/>
      <c r="G31" s="17"/>
      <c r="H31" s="17"/>
      <c r="I31" s="17"/>
      <c r="J31" s="17"/>
      <c r="K31" s="17"/>
      <c r="L31" s="17"/>
    </row>
    <row r="32" spans="2:14">
      <c r="B32" s="251"/>
      <c r="C32" s="251"/>
      <c r="D32" s="17"/>
      <c r="E32" s="17"/>
      <c r="F32" s="17"/>
      <c r="G32" s="17"/>
      <c r="H32" s="17"/>
      <c r="I32" s="251"/>
      <c r="J32" s="251"/>
      <c r="K32" s="251"/>
      <c r="L32" s="195"/>
    </row>
    <row r="33" spans="2:12">
      <c r="B33" s="225" t="s">
        <v>194</v>
      </c>
      <c r="C33" s="225"/>
      <c r="D33" s="48"/>
      <c r="I33" s="248" t="s">
        <v>195</v>
      </c>
      <c r="J33" s="248"/>
      <c r="K33" s="248"/>
      <c r="L33" s="248"/>
    </row>
    <row r="34" spans="2:12">
      <c r="B34" s="225" t="s">
        <v>114</v>
      </c>
      <c r="C34" s="225"/>
      <c r="D34" s="48"/>
      <c r="I34" s="225" t="s">
        <v>199</v>
      </c>
      <c r="J34" s="225"/>
      <c r="K34" s="225"/>
      <c r="L34" s="225"/>
    </row>
  </sheetData>
  <mergeCells count="19">
    <mergeCell ref="D7:D8"/>
    <mergeCell ref="C7:C8"/>
    <mergeCell ref="B7:B8"/>
    <mergeCell ref="B5:L5"/>
    <mergeCell ref="I33:L33"/>
    <mergeCell ref="I34:L34"/>
    <mergeCell ref="B2:L2"/>
    <mergeCell ref="B3:L3"/>
    <mergeCell ref="B33:C33"/>
    <mergeCell ref="B34:C34"/>
    <mergeCell ref="B4:L4"/>
    <mergeCell ref="B32:C32"/>
    <mergeCell ref="I32:K32"/>
    <mergeCell ref="H7:H8"/>
    <mergeCell ref="J7:J8"/>
    <mergeCell ref="K7:K8"/>
    <mergeCell ref="L7:L8"/>
    <mergeCell ref="F7:F8"/>
    <mergeCell ref="E7:E8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I29"/>
  <sheetViews>
    <sheetView workbookViewId="0">
      <selection activeCell="A5" sqref="A5:I5"/>
    </sheetView>
  </sheetViews>
  <sheetFormatPr baseColWidth="10" defaultColWidth="11.42578125" defaultRowHeight="15"/>
  <cols>
    <col min="1" max="1" width="29.5703125" customWidth="1"/>
    <col min="2" max="2" width="15.42578125" customWidth="1"/>
    <col min="6" max="6" width="24.85546875" customWidth="1"/>
    <col min="7" max="7" width="17" customWidth="1"/>
  </cols>
  <sheetData>
    <row r="2" spans="1:9">
      <c r="A2" s="249" t="s">
        <v>116</v>
      </c>
      <c r="B2" s="249"/>
      <c r="C2" s="249"/>
      <c r="D2" s="249"/>
      <c r="E2" s="249"/>
      <c r="F2" s="249"/>
      <c r="G2" s="249"/>
      <c r="H2" s="249"/>
      <c r="I2" s="249"/>
    </row>
    <row r="3" spans="1:9">
      <c r="A3" s="250" t="s">
        <v>203</v>
      </c>
      <c r="B3" s="250"/>
      <c r="C3" s="250"/>
      <c r="D3" s="250"/>
      <c r="E3" s="250"/>
      <c r="F3" s="250"/>
      <c r="G3" s="250"/>
      <c r="H3" s="250"/>
      <c r="I3" s="250"/>
    </row>
    <row r="4" spans="1:9">
      <c r="A4" s="225" t="s">
        <v>250</v>
      </c>
      <c r="B4" s="225"/>
      <c r="C4" s="225"/>
      <c r="D4" s="225"/>
      <c r="E4" s="225"/>
      <c r="F4" s="225"/>
      <c r="G4" s="225"/>
      <c r="H4" s="225"/>
      <c r="I4" s="225"/>
    </row>
    <row r="5" spans="1:9">
      <c r="A5" s="225" t="s">
        <v>38</v>
      </c>
      <c r="B5" s="225"/>
      <c r="C5" s="225"/>
      <c r="D5" s="225"/>
      <c r="E5" s="225"/>
      <c r="F5" s="225"/>
      <c r="G5" s="225"/>
      <c r="H5" s="225"/>
      <c r="I5" s="225"/>
    </row>
    <row r="6" spans="1:9" s="137" customFormat="1">
      <c r="A6" s="209"/>
      <c r="B6" s="209"/>
      <c r="C6" s="209"/>
      <c r="D6" s="209"/>
      <c r="E6" s="209"/>
      <c r="F6" s="209"/>
      <c r="G6" s="209"/>
      <c r="H6" s="209"/>
      <c r="I6" s="209"/>
    </row>
    <row r="7" spans="1:9">
      <c r="A7" s="137"/>
      <c r="B7" s="209"/>
      <c r="C7" s="209"/>
      <c r="D7" s="209"/>
      <c r="F7" s="209"/>
      <c r="G7" s="209"/>
      <c r="H7" s="209"/>
      <c r="I7" s="209"/>
    </row>
    <row r="8" spans="1:9">
      <c r="A8" s="252" t="s">
        <v>209</v>
      </c>
      <c r="B8" s="252" t="s">
        <v>20</v>
      </c>
      <c r="C8" s="252" t="s">
        <v>21</v>
      </c>
      <c r="D8" s="252" t="s">
        <v>22</v>
      </c>
      <c r="E8" s="137"/>
      <c r="F8" s="252" t="s">
        <v>210</v>
      </c>
      <c r="G8" s="252" t="s">
        <v>20</v>
      </c>
      <c r="H8" s="252" t="s">
        <v>21</v>
      </c>
      <c r="I8" s="252" t="s">
        <v>22</v>
      </c>
    </row>
    <row r="9" spans="1:9">
      <c r="A9" s="252"/>
      <c r="B9" s="252"/>
      <c r="C9" s="252"/>
      <c r="D9" s="252"/>
      <c r="E9" s="23"/>
      <c r="F9" s="252"/>
      <c r="G9" s="252"/>
      <c r="H9" s="252"/>
      <c r="I9" s="252"/>
    </row>
    <row r="10" spans="1:9">
      <c r="A10" s="17"/>
      <c r="B10" s="18"/>
      <c r="C10" s="18"/>
      <c r="D10" s="20"/>
      <c r="E10" s="20"/>
      <c r="F10" s="17"/>
      <c r="G10" s="18"/>
      <c r="H10" s="18"/>
      <c r="I10" s="20"/>
    </row>
    <row r="11" spans="1:9">
      <c r="A11" s="22" t="s">
        <v>24</v>
      </c>
      <c r="B11" s="18"/>
      <c r="C11" s="18"/>
      <c r="D11" s="20"/>
      <c r="E11" s="20"/>
      <c r="F11" s="22" t="s">
        <v>24</v>
      </c>
      <c r="G11" s="18"/>
      <c r="H11" s="18"/>
      <c r="I11" s="20"/>
    </row>
    <row r="12" spans="1:9">
      <c r="A12" s="17" t="s">
        <v>26</v>
      </c>
      <c r="B12" s="35">
        <v>167160</v>
      </c>
      <c r="C12" s="35">
        <v>14311.57</v>
      </c>
      <c r="D12" s="27">
        <f>+C12/B12</f>
        <v>8.5615996649916246E-2</v>
      </c>
      <c r="E12" s="20"/>
      <c r="F12" s="17" t="s">
        <v>144</v>
      </c>
      <c r="G12" s="18">
        <v>35795</v>
      </c>
      <c r="H12" s="18">
        <v>2540</v>
      </c>
      <c r="I12" s="27">
        <f>+H12/G12</f>
        <v>7.0959631233412493E-2</v>
      </c>
    </row>
    <row r="13" spans="1:9">
      <c r="A13" s="17"/>
      <c r="B13" s="18"/>
      <c r="C13" s="18"/>
      <c r="D13" s="20"/>
      <c r="E13" s="20"/>
      <c r="F13" s="17"/>
      <c r="G13" s="18"/>
      <c r="H13" s="18"/>
      <c r="I13" s="20"/>
    </row>
    <row r="14" spans="1:9">
      <c r="A14" s="17"/>
      <c r="B14" s="18"/>
      <c r="C14" s="18"/>
      <c r="D14" s="20"/>
      <c r="E14" s="20"/>
      <c r="F14" s="17" t="s">
        <v>145</v>
      </c>
      <c r="G14" s="18">
        <v>96910</v>
      </c>
      <c r="H14" s="18">
        <v>3398.03</v>
      </c>
      <c r="I14" s="27">
        <f>+H14/G14</f>
        <v>3.5063770508719436E-2</v>
      </c>
    </row>
    <row r="15" spans="1:9">
      <c r="A15" s="17"/>
      <c r="B15" s="18"/>
      <c r="C15" s="18"/>
      <c r="D15" s="27"/>
      <c r="E15" s="20"/>
      <c r="F15" s="17"/>
      <c r="G15" s="18"/>
      <c r="H15" s="18"/>
      <c r="I15" s="27"/>
    </row>
    <row r="16" spans="1:9">
      <c r="A16" s="17"/>
      <c r="B16" s="18"/>
      <c r="C16" s="18"/>
      <c r="D16" s="20"/>
      <c r="E16" s="20"/>
      <c r="F16" s="17"/>
      <c r="G16" s="18"/>
      <c r="H16" s="18"/>
      <c r="I16" s="20"/>
    </row>
    <row r="17" spans="1:9">
      <c r="A17" s="76" t="s">
        <v>31</v>
      </c>
      <c r="B17" s="77"/>
      <c r="C17" s="79">
        <f>SUM(C12:C16)</f>
        <v>14311.57</v>
      </c>
      <c r="D17" s="80">
        <f>+C17/B21</f>
        <v>8.5615996649916246E-2</v>
      </c>
      <c r="E17" s="29"/>
      <c r="F17" s="76" t="s">
        <v>31</v>
      </c>
      <c r="G17" s="77"/>
      <c r="H17" s="79">
        <f>SUM(H12:H16)</f>
        <v>5938.0300000000007</v>
      </c>
      <c r="I17" s="80">
        <f>+H17/G21</f>
        <v>4.4746090953618936E-2</v>
      </c>
    </row>
    <row r="18" spans="1:9">
      <c r="A18" s="17"/>
      <c r="B18" s="18"/>
      <c r="C18" s="18"/>
      <c r="D18" s="20"/>
      <c r="E18" s="20"/>
      <c r="F18" s="17"/>
      <c r="G18" s="18"/>
      <c r="H18" s="18"/>
      <c r="I18" s="20"/>
    </row>
    <row r="19" spans="1:9">
      <c r="A19" s="17" t="s">
        <v>110</v>
      </c>
      <c r="B19" s="18"/>
      <c r="C19" s="35"/>
      <c r="D19" s="27">
        <f>+C19/B21</f>
        <v>0</v>
      </c>
      <c r="E19" s="20"/>
      <c r="F19" s="17" t="s">
        <v>110</v>
      </c>
      <c r="G19" s="18"/>
      <c r="H19" s="35"/>
      <c r="I19" s="27">
        <f>+H19/G21</f>
        <v>0</v>
      </c>
    </row>
    <row r="20" spans="1:9">
      <c r="A20" s="17"/>
      <c r="B20" s="18"/>
      <c r="C20" s="18"/>
      <c r="D20" s="20"/>
      <c r="E20" s="20"/>
      <c r="F20" s="17"/>
      <c r="G20" s="18"/>
      <c r="H20" s="18"/>
      <c r="I20" s="20"/>
    </row>
    <row r="21" spans="1:9">
      <c r="A21" s="83" t="s">
        <v>27</v>
      </c>
      <c r="B21" s="84">
        <f>SUM(B12:B16)</f>
        <v>167160</v>
      </c>
      <c r="C21" s="84">
        <f>SUM(C17:C19)</f>
        <v>14311.57</v>
      </c>
      <c r="D21" s="85">
        <v>0.99219999999999997</v>
      </c>
      <c r="E21" s="20"/>
      <c r="F21" s="83" t="s">
        <v>27</v>
      </c>
      <c r="G21" s="84">
        <f>SUM(G12:G16)</f>
        <v>132705</v>
      </c>
      <c r="H21" s="84">
        <f>SUM(H17:H19)</f>
        <v>5938.0300000000007</v>
      </c>
      <c r="I21" s="85">
        <v>0.73880000000000001</v>
      </c>
    </row>
    <row r="22" spans="1:9">
      <c r="A22" s="17"/>
      <c r="B22" s="18"/>
      <c r="C22" s="18"/>
      <c r="D22" s="20"/>
      <c r="E22" s="20"/>
      <c r="F22" s="17"/>
      <c r="G22" s="24"/>
      <c r="H22" s="24"/>
      <c r="I22" s="19"/>
    </row>
    <row r="23" spans="1:9">
      <c r="A23" s="17"/>
      <c r="B23" s="18"/>
      <c r="C23" s="18"/>
      <c r="D23" s="20"/>
      <c r="E23" s="20"/>
      <c r="F23" s="17"/>
      <c r="G23" s="24"/>
      <c r="H23" s="24"/>
      <c r="I23" s="17"/>
    </row>
    <row r="24" spans="1:9">
      <c r="A24" s="17"/>
      <c r="B24" s="18"/>
      <c r="C24" s="18"/>
      <c r="D24" s="21"/>
      <c r="E24" s="21"/>
      <c r="F24" s="17"/>
      <c r="G24" s="18"/>
      <c r="H24" s="18"/>
      <c r="I24" s="17"/>
    </row>
    <row r="25" spans="1:9">
      <c r="A25" s="17"/>
      <c r="B25" s="18"/>
      <c r="C25" s="18"/>
      <c r="D25" s="17"/>
      <c r="E25" s="17"/>
      <c r="F25" s="17"/>
      <c r="G25" s="17"/>
      <c r="H25" s="17"/>
      <c r="I25" s="17"/>
    </row>
    <row r="26" spans="1:9">
      <c r="A26" s="17"/>
      <c r="B26" s="18"/>
      <c r="C26" s="18"/>
      <c r="D26" s="17"/>
      <c r="E26" s="17"/>
      <c r="F26" s="17"/>
      <c r="G26" s="17"/>
      <c r="H26" s="17"/>
      <c r="I26" s="17"/>
    </row>
    <row r="27" spans="1:9">
      <c r="A27" s="251"/>
      <c r="B27" s="251"/>
      <c r="C27" s="17"/>
      <c r="D27" s="17"/>
      <c r="E27" s="17"/>
      <c r="F27" s="17"/>
      <c r="G27" s="251"/>
      <c r="H27" s="251"/>
      <c r="I27" s="195"/>
    </row>
    <row r="28" spans="1:9">
      <c r="A28" s="225" t="s">
        <v>194</v>
      </c>
      <c r="B28" s="225"/>
      <c r="C28" s="137"/>
      <c r="D28" s="137"/>
      <c r="E28" s="137"/>
      <c r="F28" s="137"/>
      <c r="G28" s="248" t="s">
        <v>195</v>
      </c>
      <c r="H28" s="248"/>
      <c r="I28" s="248"/>
    </row>
    <row r="29" spans="1:9">
      <c r="A29" s="225" t="s">
        <v>114</v>
      </c>
      <c r="B29" s="225"/>
      <c r="C29" s="137"/>
      <c r="D29" s="137"/>
      <c r="E29" s="137"/>
      <c r="F29" s="137"/>
      <c r="G29" s="225" t="s">
        <v>199</v>
      </c>
      <c r="H29" s="225"/>
      <c r="I29" s="225"/>
    </row>
  </sheetData>
  <mergeCells count="18">
    <mergeCell ref="A29:B29"/>
    <mergeCell ref="G29:I29"/>
    <mergeCell ref="G8:G9"/>
    <mergeCell ref="H8:H9"/>
    <mergeCell ref="I8:I9"/>
    <mergeCell ref="A27:B27"/>
    <mergeCell ref="G27:H27"/>
    <mergeCell ref="A28:B28"/>
    <mergeCell ref="G28:I28"/>
    <mergeCell ref="A2:I2"/>
    <mergeCell ref="A3:I3"/>
    <mergeCell ref="A4:I4"/>
    <mergeCell ref="A5:I5"/>
    <mergeCell ref="A8:A9"/>
    <mergeCell ref="B8:B9"/>
    <mergeCell ref="C8:C9"/>
    <mergeCell ref="D8:D9"/>
    <mergeCell ref="F8:F9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3:E30"/>
  <sheetViews>
    <sheetView workbookViewId="0">
      <selection activeCell="B8" sqref="B8:E8"/>
    </sheetView>
  </sheetViews>
  <sheetFormatPr baseColWidth="10" defaultColWidth="11.42578125" defaultRowHeight="15"/>
  <cols>
    <col min="1" max="1" width="11.42578125" style="137"/>
    <col min="2" max="2" width="32.28515625" customWidth="1"/>
    <col min="3" max="3" width="15.7109375" customWidth="1"/>
  </cols>
  <sheetData>
    <row r="3" spans="2:5" s="137" customFormat="1"/>
    <row r="4" spans="2:5" s="137" customFormat="1"/>
    <row r="5" spans="2:5" s="137" customFormat="1">
      <c r="B5" s="225" t="s">
        <v>206</v>
      </c>
      <c r="C5" s="225"/>
      <c r="D5" s="225"/>
      <c r="E5" s="225"/>
    </row>
    <row r="6" spans="2:5" s="137" customFormat="1">
      <c r="B6" s="225" t="s">
        <v>207</v>
      </c>
      <c r="C6" s="225"/>
      <c r="D6" s="225"/>
      <c r="E6" s="225"/>
    </row>
    <row r="7" spans="2:5" s="137" customFormat="1">
      <c r="B7" s="225" t="s">
        <v>251</v>
      </c>
      <c r="C7" s="225"/>
      <c r="D7" s="225"/>
      <c r="E7" s="225"/>
    </row>
    <row r="8" spans="2:5">
      <c r="B8" s="249"/>
      <c r="C8" s="249"/>
      <c r="D8" s="249"/>
      <c r="E8" s="249"/>
    </row>
    <row r="9" spans="2:5">
      <c r="B9" s="252" t="s">
        <v>19</v>
      </c>
      <c r="C9" s="252" t="s">
        <v>20</v>
      </c>
      <c r="D9" s="252" t="s">
        <v>21</v>
      </c>
      <c r="E9" s="252" t="s">
        <v>22</v>
      </c>
    </row>
    <row r="10" spans="2:5">
      <c r="B10" s="252"/>
      <c r="C10" s="252"/>
      <c r="D10" s="252"/>
      <c r="E10" s="252"/>
    </row>
    <row r="11" spans="2:5">
      <c r="B11" s="17"/>
      <c r="C11" s="18"/>
      <c r="D11" s="18"/>
      <c r="E11" s="20"/>
    </row>
    <row r="12" spans="2:5">
      <c r="B12" s="22" t="s">
        <v>24</v>
      </c>
      <c r="C12" s="18"/>
      <c r="D12" s="18"/>
      <c r="E12" s="20"/>
    </row>
    <row r="13" spans="2:5">
      <c r="B13" s="17" t="s">
        <v>144</v>
      </c>
      <c r="C13" s="18">
        <v>35795</v>
      </c>
      <c r="D13" s="18">
        <v>2540</v>
      </c>
      <c r="E13" s="27">
        <f>+D13/C13</f>
        <v>7.0959631233412493E-2</v>
      </c>
    </row>
    <row r="14" spans="2:5">
      <c r="B14" s="17"/>
      <c r="C14" s="18"/>
      <c r="D14" s="18"/>
      <c r="E14" s="20"/>
    </row>
    <row r="15" spans="2:5">
      <c r="B15" s="17" t="s">
        <v>145</v>
      </c>
      <c r="C15" s="18">
        <v>96910</v>
      </c>
      <c r="D15" s="18">
        <v>3398.03</v>
      </c>
      <c r="E15" s="27">
        <f>+D15/C15</f>
        <v>3.5063770508719436E-2</v>
      </c>
    </row>
    <row r="16" spans="2:5">
      <c r="B16" s="17"/>
      <c r="C16" s="18"/>
      <c r="D16" s="18"/>
      <c r="E16" s="27"/>
    </row>
    <row r="17" spans="2:5">
      <c r="B17" s="17"/>
      <c r="C17" s="18"/>
      <c r="D17" s="18"/>
      <c r="E17" s="20"/>
    </row>
    <row r="18" spans="2:5">
      <c r="B18" s="76" t="s">
        <v>31</v>
      </c>
      <c r="C18" s="77"/>
      <c r="D18" s="79">
        <f>SUM(D13:D17)</f>
        <v>5938.0300000000007</v>
      </c>
      <c r="E18" s="80">
        <f>+D18/C22</f>
        <v>4.4746090953618936E-2</v>
      </c>
    </row>
    <row r="19" spans="2:5">
      <c r="B19" s="17"/>
      <c r="C19" s="18"/>
      <c r="D19" s="18"/>
      <c r="E19" s="20"/>
    </row>
    <row r="20" spans="2:5">
      <c r="B20" s="17" t="s">
        <v>110</v>
      </c>
      <c r="C20" s="18"/>
      <c r="D20" s="35"/>
      <c r="E20" s="27">
        <f>+D20/C22</f>
        <v>0</v>
      </c>
    </row>
    <row r="21" spans="2:5">
      <c r="B21" s="17"/>
      <c r="C21" s="18"/>
      <c r="D21" s="18"/>
      <c r="E21" s="20"/>
    </row>
    <row r="22" spans="2:5">
      <c r="B22" s="83" t="s">
        <v>27</v>
      </c>
      <c r="C22" s="84">
        <f>SUM(C13:C17)</f>
        <v>132705</v>
      </c>
      <c r="D22" s="84">
        <f>SUM(D18:D20)</f>
        <v>5938.0300000000007</v>
      </c>
      <c r="E22" s="85">
        <v>0.73880000000000001</v>
      </c>
    </row>
    <row r="23" spans="2:5">
      <c r="B23" s="17"/>
      <c r="C23" s="24"/>
      <c r="D23" s="24"/>
      <c r="E23" s="19"/>
    </row>
    <row r="24" spans="2:5">
      <c r="B24" s="17"/>
      <c r="C24" s="24"/>
      <c r="D24" s="24"/>
      <c r="E24" s="17"/>
    </row>
    <row r="25" spans="2:5">
      <c r="B25" s="17"/>
      <c r="C25" s="18"/>
      <c r="D25" s="18"/>
      <c r="E25" s="17"/>
    </row>
    <row r="26" spans="2:5">
      <c r="B26" s="17"/>
      <c r="C26" s="17"/>
      <c r="D26" s="17"/>
      <c r="E26" s="17"/>
    </row>
    <row r="27" spans="2:5">
      <c r="B27" s="17"/>
      <c r="C27" s="17"/>
      <c r="D27" s="17"/>
      <c r="E27" s="17"/>
    </row>
    <row r="28" spans="2:5">
      <c r="B28" s="17"/>
      <c r="C28" s="253"/>
      <c r="D28" s="253"/>
      <c r="E28" s="47"/>
    </row>
    <row r="29" spans="2:5">
      <c r="B29" s="212" t="s">
        <v>194</v>
      </c>
      <c r="C29" s="254" t="s">
        <v>195</v>
      </c>
      <c r="D29" s="254"/>
      <c r="E29" s="254"/>
    </row>
    <row r="30" spans="2:5">
      <c r="B30" s="212" t="s">
        <v>208</v>
      </c>
      <c r="C30" s="225" t="s">
        <v>199</v>
      </c>
      <c r="D30" s="225"/>
      <c r="E30" s="225"/>
    </row>
  </sheetData>
  <mergeCells count="11">
    <mergeCell ref="C30:E30"/>
    <mergeCell ref="B6:E6"/>
    <mergeCell ref="B5:E5"/>
    <mergeCell ref="B7:E7"/>
    <mergeCell ref="D9:D10"/>
    <mergeCell ref="E9:E10"/>
    <mergeCell ref="C28:D28"/>
    <mergeCell ref="C29:E29"/>
    <mergeCell ref="B8:E8"/>
    <mergeCell ref="B9:B10"/>
    <mergeCell ref="C9:C10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2:L39"/>
  <sheetViews>
    <sheetView zoomScaleNormal="100" workbookViewId="0">
      <selection activeCell="A8" sqref="A8:A11"/>
    </sheetView>
  </sheetViews>
  <sheetFormatPr baseColWidth="10" defaultColWidth="11.42578125" defaultRowHeight="15"/>
  <cols>
    <col min="1" max="1" width="8.5703125" customWidth="1"/>
    <col min="2" max="2" width="50.140625" customWidth="1"/>
    <col min="3" max="3" width="8.7109375" customWidth="1"/>
    <col min="4" max="4" width="19.7109375" customWidth="1"/>
    <col min="5" max="5" width="16.140625" bestFit="1" customWidth="1"/>
    <col min="6" max="6" width="16.5703125" bestFit="1" customWidth="1"/>
    <col min="7" max="7" width="17" bestFit="1" customWidth="1"/>
    <col min="8" max="8" width="16.5703125" bestFit="1" customWidth="1"/>
    <col min="9" max="9" width="17" bestFit="1" customWidth="1"/>
    <col min="10" max="10" width="18.140625" customWidth="1"/>
    <col min="11" max="12" width="16.5703125" bestFit="1" customWidth="1"/>
  </cols>
  <sheetData>
    <row r="2" spans="1:12">
      <c r="A2" s="225"/>
      <c r="B2" s="225"/>
      <c r="C2" s="225"/>
      <c r="D2" s="225"/>
      <c r="E2" s="225"/>
      <c r="F2" s="225"/>
      <c r="G2" s="225"/>
      <c r="H2" s="225"/>
      <c r="I2" s="225"/>
      <c r="J2" s="225"/>
      <c r="K2" s="137"/>
      <c r="L2" s="137"/>
    </row>
    <row r="3" spans="1:12">
      <c r="A3" s="258" t="s">
        <v>116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</row>
    <row r="4" spans="1:12" ht="15.75">
      <c r="A4" s="264" t="s">
        <v>204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</row>
    <row r="5" spans="1:12">
      <c r="A5" s="138"/>
      <c r="B5" s="225" t="s">
        <v>245</v>
      </c>
      <c r="C5" s="225"/>
      <c r="D5" s="225"/>
      <c r="E5" s="225"/>
      <c r="F5" s="225"/>
      <c r="G5" s="225"/>
      <c r="H5" s="225"/>
      <c r="I5" s="225"/>
      <c r="J5" s="225"/>
      <c r="K5" s="137"/>
      <c r="L5" s="137"/>
    </row>
    <row r="6" spans="1:12">
      <c r="A6" s="138"/>
      <c r="B6" s="229"/>
      <c r="C6" s="229"/>
      <c r="D6" s="229"/>
      <c r="E6" s="229"/>
      <c r="F6" s="229"/>
      <c r="G6" s="229"/>
      <c r="H6" s="229"/>
      <c r="I6" s="229"/>
      <c r="J6" s="229"/>
      <c r="K6" s="137"/>
      <c r="L6" s="137"/>
    </row>
    <row r="7" spans="1:12" ht="17.25" thickBot="1">
      <c r="A7" s="143" t="s">
        <v>252</v>
      </c>
      <c r="B7" s="143"/>
      <c r="C7" s="143"/>
      <c r="D7" s="143"/>
      <c r="E7" s="143"/>
      <c r="F7" s="143"/>
      <c r="G7" s="143"/>
      <c r="H7" s="143"/>
      <c r="I7" s="143"/>
      <c r="J7" s="143"/>
      <c r="K7" s="137"/>
      <c r="L7" s="137"/>
    </row>
    <row r="8" spans="1:12" ht="16.5" thickBot="1">
      <c r="A8" s="259" t="s">
        <v>104</v>
      </c>
      <c r="B8" s="259" t="s">
        <v>0</v>
      </c>
      <c r="C8" s="261" t="s">
        <v>186</v>
      </c>
      <c r="D8" s="262"/>
      <c r="E8" s="262"/>
      <c r="F8" s="262"/>
      <c r="G8" s="262"/>
      <c r="H8" s="262"/>
      <c r="I8" s="263"/>
      <c r="J8" s="265" t="s">
        <v>187</v>
      </c>
      <c r="K8" s="267"/>
      <c r="L8" s="266"/>
    </row>
    <row r="9" spans="1:12" ht="16.5" thickBot="1">
      <c r="A9" s="268"/>
      <c r="B9" s="268"/>
      <c r="C9" s="194"/>
      <c r="D9" s="256" t="s">
        <v>179</v>
      </c>
      <c r="E9" s="256"/>
      <c r="F9" s="257"/>
      <c r="G9" s="255" t="s">
        <v>180</v>
      </c>
      <c r="H9" s="256"/>
      <c r="I9" s="257"/>
      <c r="J9" s="255" t="s">
        <v>188</v>
      </c>
      <c r="K9" s="256"/>
      <c r="L9" s="257"/>
    </row>
    <row r="10" spans="1:12">
      <c r="A10" s="268"/>
      <c r="B10" s="268"/>
      <c r="C10" s="265" t="s">
        <v>177</v>
      </c>
      <c r="D10" s="266"/>
      <c r="E10" s="259" t="s">
        <v>178</v>
      </c>
      <c r="F10" s="259" t="s">
        <v>189</v>
      </c>
      <c r="G10" s="259" t="s">
        <v>177</v>
      </c>
      <c r="H10" s="259" t="s">
        <v>178</v>
      </c>
      <c r="I10" s="259" t="s">
        <v>189</v>
      </c>
      <c r="J10" s="259" t="s">
        <v>177</v>
      </c>
      <c r="K10" s="259" t="s">
        <v>178</v>
      </c>
      <c r="L10" s="259" t="s">
        <v>189</v>
      </c>
    </row>
    <row r="11" spans="1:12" ht="15.75" thickBot="1">
      <c r="A11" s="269"/>
      <c r="B11" s="269"/>
      <c r="C11" s="255"/>
      <c r="D11" s="257"/>
      <c r="E11" s="260"/>
      <c r="F11" s="260"/>
      <c r="G11" s="260"/>
      <c r="H11" s="260"/>
      <c r="I11" s="260"/>
      <c r="J11" s="260"/>
      <c r="K11" s="260"/>
      <c r="L11" s="260"/>
    </row>
    <row r="12" spans="1:12" ht="15.75">
      <c r="A12" s="172">
        <v>51</v>
      </c>
      <c r="B12" s="176" t="s">
        <v>7</v>
      </c>
      <c r="C12" s="190" t="s">
        <v>181</v>
      </c>
      <c r="D12" s="191">
        <v>163733.99</v>
      </c>
      <c r="E12" s="191">
        <v>14311.57</v>
      </c>
      <c r="F12" s="192">
        <f>SUM(F13:F17)</f>
        <v>149332.41999999998</v>
      </c>
      <c r="G12" s="193">
        <f>G17+G13</f>
        <v>36870</v>
      </c>
      <c r="H12" s="191">
        <v>0</v>
      </c>
      <c r="I12" s="192">
        <f>+G12-H12</f>
        <v>36870</v>
      </c>
      <c r="J12" s="193">
        <v>200603.99</v>
      </c>
      <c r="K12" s="191">
        <f>SUM(K13:K17)</f>
        <v>14311.57</v>
      </c>
      <c r="L12" s="192">
        <v>186292.42</v>
      </c>
    </row>
    <row r="13" spans="1:12" ht="15.75">
      <c r="A13" s="173">
        <v>511</v>
      </c>
      <c r="B13" s="171" t="s">
        <v>148</v>
      </c>
      <c r="C13" s="182"/>
      <c r="D13" s="157">
        <v>131893.26999999999</v>
      </c>
      <c r="E13" s="157">
        <v>10511.97</v>
      </c>
      <c r="F13" s="164">
        <f>+D13-E13</f>
        <v>121381.29999999999</v>
      </c>
      <c r="G13" s="186">
        <v>8070</v>
      </c>
      <c r="H13" s="158">
        <v>0</v>
      </c>
      <c r="I13" s="164">
        <f>+G13-H13</f>
        <v>8070</v>
      </c>
      <c r="J13" s="186">
        <f>+D13+G13</f>
        <v>139963.26999999999</v>
      </c>
      <c r="K13" s="157">
        <f>+E13+H13</f>
        <v>10511.97</v>
      </c>
      <c r="L13" s="164">
        <f>+J13-K13</f>
        <v>129451.29999999999</v>
      </c>
    </row>
    <row r="14" spans="1:12" ht="15.75">
      <c r="A14" s="173">
        <v>512</v>
      </c>
      <c r="B14" s="171" t="s">
        <v>149</v>
      </c>
      <c r="C14" s="182"/>
      <c r="D14" s="157">
        <v>11893.46</v>
      </c>
      <c r="E14" s="157">
        <v>1998.99</v>
      </c>
      <c r="F14" s="164">
        <f t="shared" ref="F14:F17" si="0">+D14-E14</f>
        <v>9894.4699999999993</v>
      </c>
      <c r="G14" s="186">
        <v>0</v>
      </c>
      <c r="H14" s="157">
        <v>0</v>
      </c>
      <c r="I14" s="164">
        <f t="shared" ref="I14:I17" si="1">+G14-H14</f>
        <v>0</v>
      </c>
      <c r="J14" s="186">
        <f t="shared" ref="J14:J17" si="2">+D14+G14</f>
        <v>11893.46</v>
      </c>
      <c r="K14" s="157">
        <f t="shared" ref="K14:K17" si="3">+E14+H14</f>
        <v>1998.99</v>
      </c>
      <c r="L14" s="164">
        <f t="shared" ref="L14:L17" si="4">+J14-K14</f>
        <v>9894.4699999999993</v>
      </c>
    </row>
    <row r="15" spans="1:12" ht="15.75">
      <c r="A15" s="173">
        <v>514</v>
      </c>
      <c r="B15" s="171" t="s">
        <v>150</v>
      </c>
      <c r="C15" s="182"/>
      <c r="D15" s="157">
        <v>11153.32</v>
      </c>
      <c r="E15" s="157">
        <v>1008.49</v>
      </c>
      <c r="F15" s="164">
        <f t="shared" si="0"/>
        <v>10144.83</v>
      </c>
      <c r="G15" s="186">
        <v>0</v>
      </c>
      <c r="H15" s="157">
        <v>0</v>
      </c>
      <c r="I15" s="164">
        <f t="shared" si="1"/>
        <v>0</v>
      </c>
      <c r="J15" s="186">
        <f t="shared" si="2"/>
        <v>11153.32</v>
      </c>
      <c r="K15" s="157">
        <f t="shared" si="3"/>
        <v>1008.49</v>
      </c>
      <c r="L15" s="164">
        <f t="shared" si="4"/>
        <v>10144.83</v>
      </c>
    </row>
    <row r="16" spans="1:12" ht="15.75">
      <c r="A16" s="173">
        <v>515</v>
      </c>
      <c r="B16" s="171" t="s">
        <v>151</v>
      </c>
      <c r="C16" s="182"/>
      <c r="D16" s="157">
        <v>8703.94</v>
      </c>
      <c r="E16" s="157">
        <v>792.12</v>
      </c>
      <c r="F16" s="164">
        <f t="shared" si="0"/>
        <v>7911.8200000000006</v>
      </c>
      <c r="G16" s="186">
        <v>0</v>
      </c>
      <c r="H16" s="157">
        <v>0</v>
      </c>
      <c r="I16" s="164">
        <f t="shared" si="1"/>
        <v>0</v>
      </c>
      <c r="J16" s="186">
        <f t="shared" si="2"/>
        <v>8703.94</v>
      </c>
      <c r="K16" s="157">
        <f t="shared" si="3"/>
        <v>792.12</v>
      </c>
      <c r="L16" s="164">
        <f t="shared" si="4"/>
        <v>7911.8200000000006</v>
      </c>
    </row>
    <row r="17" spans="1:12" ht="15.75">
      <c r="A17" s="173">
        <v>519</v>
      </c>
      <c r="B17" s="171" t="s">
        <v>128</v>
      </c>
      <c r="C17" s="182"/>
      <c r="D17" s="157">
        <v>0</v>
      </c>
      <c r="E17" s="157">
        <v>0</v>
      </c>
      <c r="F17" s="164">
        <f t="shared" si="0"/>
        <v>0</v>
      </c>
      <c r="G17" s="186">
        <v>28800</v>
      </c>
      <c r="H17" s="157">
        <v>0</v>
      </c>
      <c r="I17" s="164">
        <f t="shared" si="1"/>
        <v>28800</v>
      </c>
      <c r="J17" s="186">
        <f t="shared" si="2"/>
        <v>28800</v>
      </c>
      <c r="K17" s="157">
        <f t="shared" si="3"/>
        <v>0</v>
      </c>
      <c r="L17" s="164">
        <f t="shared" si="4"/>
        <v>28800</v>
      </c>
    </row>
    <row r="18" spans="1:12" ht="15.75">
      <c r="A18" s="173"/>
      <c r="B18" s="171"/>
      <c r="C18" s="182"/>
      <c r="D18" s="156"/>
      <c r="E18" s="156"/>
      <c r="F18" s="165"/>
      <c r="G18" s="182"/>
      <c r="H18" s="156"/>
      <c r="I18" s="165"/>
      <c r="J18" s="186"/>
      <c r="K18" s="156"/>
      <c r="L18" s="165"/>
    </row>
    <row r="19" spans="1:12" ht="15.75">
      <c r="A19" s="172">
        <v>54</v>
      </c>
      <c r="B19" s="176" t="s">
        <v>56</v>
      </c>
      <c r="C19" s="181" t="s">
        <v>182</v>
      </c>
      <c r="D19" s="155">
        <v>1926.01</v>
      </c>
      <c r="E19" s="155">
        <f t="shared" ref="E19:K19" si="5">SUM(E20:E24)</f>
        <v>0</v>
      </c>
      <c r="F19" s="162">
        <v>1926.01</v>
      </c>
      <c r="G19" s="185">
        <f t="shared" si="5"/>
        <v>93335</v>
      </c>
      <c r="H19" s="155">
        <v>2609.5300000000002</v>
      </c>
      <c r="I19" s="162">
        <v>90725.47</v>
      </c>
      <c r="J19" s="185">
        <v>95261.01</v>
      </c>
      <c r="K19" s="155">
        <f t="shared" si="5"/>
        <v>2609.5300000000002</v>
      </c>
      <c r="L19" s="162">
        <v>92651.48</v>
      </c>
    </row>
    <row r="20" spans="1:12" ht="15.75">
      <c r="A20" s="173">
        <v>541</v>
      </c>
      <c r="B20" s="171" t="s">
        <v>152</v>
      </c>
      <c r="C20" s="182"/>
      <c r="D20" s="157"/>
      <c r="E20" s="157">
        <v>0</v>
      </c>
      <c r="F20" s="164">
        <f>+D20-E20</f>
        <v>0</v>
      </c>
      <c r="G20" s="186">
        <v>23675.94</v>
      </c>
      <c r="H20" s="157">
        <v>904.33</v>
      </c>
      <c r="I20" s="164">
        <f>+G20-H20</f>
        <v>22771.609999999997</v>
      </c>
      <c r="J20" s="186">
        <f>+D20+G20</f>
        <v>23675.94</v>
      </c>
      <c r="K20" s="157">
        <f>+E20+H20</f>
        <v>904.33</v>
      </c>
      <c r="L20" s="164" t="s">
        <v>93</v>
      </c>
    </row>
    <row r="21" spans="1:12" ht="15.75">
      <c r="A21" s="173">
        <v>542</v>
      </c>
      <c r="B21" s="171" t="s">
        <v>86</v>
      </c>
      <c r="C21" s="182"/>
      <c r="D21" s="157">
        <v>0</v>
      </c>
      <c r="E21" s="157">
        <v>0</v>
      </c>
      <c r="F21" s="164">
        <f>+D21-E21</f>
        <v>0</v>
      </c>
      <c r="G21" s="186">
        <v>15009.85</v>
      </c>
      <c r="H21" s="157">
        <v>114.61</v>
      </c>
      <c r="I21" s="164">
        <f t="shared" ref="I21:I24" si="6">+G21-H21</f>
        <v>14895.24</v>
      </c>
      <c r="J21" s="186">
        <f>G21</f>
        <v>15009.85</v>
      </c>
      <c r="K21" s="157">
        <f t="shared" ref="K21:K24" si="7">+E21+H21</f>
        <v>114.61</v>
      </c>
      <c r="L21" s="164">
        <f t="shared" ref="L21:L24" si="8">+J21-K21</f>
        <v>14895.24</v>
      </c>
    </row>
    <row r="22" spans="1:12" ht="15.75">
      <c r="A22" s="173">
        <v>543</v>
      </c>
      <c r="B22" s="177" t="s">
        <v>153</v>
      </c>
      <c r="C22" s="163"/>
      <c r="D22" s="159">
        <v>1594.35</v>
      </c>
      <c r="E22" s="159">
        <v>0</v>
      </c>
      <c r="F22" s="164">
        <f t="shared" ref="F22:F24" si="9">+D22-E22</f>
        <v>1594.35</v>
      </c>
      <c r="G22" s="187">
        <v>47549.37</v>
      </c>
      <c r="H22" s="159">
        <v>1582.04</v>
      </c>
      <c r="I22" s="164">
        <f t="shared" si="6"/>
        <v>45967.33</v>
      </c>
      <c r="J22" s="186">
        <f>D22+G22</f>
        <v>49143.72</v>
      </c>
      <c r="K22" s="157">
        <f t="shared" ref="K22" si="10">+E22+H22</f>
        <v>1582.04</v>
      </c>
      <c r="L22" s="164">
        <f t="shared" si="8"/>
        <v>47561.68</v>
      </c>
    </row>
    <row r="23" spans="1:12" ht="15.75">
      <c r="A23" s="173">
        <v>544</v>
      </c>
      <c r="B23" s="171" t="s">
        <v>73</v>
      </c>
      <c r="C23" s="182"/>
      <c r="D23" s="157">
        <v>0</v>
      </c>
      <c r="E23" s="157">
        <v>0</v>
      </c>
      <c r="F23" s="164">
        <f t="shared" si="9"/>
        <v>0</v>
      </c>
      <c r="G23" s="186">
        <v>3422.42</v>
      </c>
      <c r="H23" s="157">
        <v>8.5500000000000007</v>
      </c>
      <c r="I23" s="164">
        <f t="shared" si="6"/>
        <v>3413.87</v>
      </c>
      <c r="J23" s="186">
        <f t="shared" ref="J23:J24" si="11">+D23+G23</f>
        <v>3422.42</v>
      </c>
      <c r="K23" s="157">
        <f t="shared" si="7"/>
        <v>8.5500000000000007</v>
      </c>
      <c r="L23" s="164">
        <f t="shared" si="8"/>
        <v>3413.87</v>
      </c>
    </row>
    <row r="24" spans="1:12" ht="15.75">
      <c r="A24" s="173">
        <v>545</v>
      </c>
      <c r="B24" s="171" t="s">
        <v>155</v>
      </c>
      <c r="C24" s="182"/>
      <c r="D24" s="157">
        <v>0</v>
      </c>
      <c r="E24" s="157">
        <v>0</v>
      </c>
      <c r="F24" s="164">
        <f t="shared" si="9"/>
        <v>0</v>
      </c>
      <c r="G24" s="186">
        <v>3677.42</v>
      </c>
      <c r="H24" s="157">
        <v>0</v>
      </c>
      <c r="I24" s="164">
        <f t="shared" si="6"/>
        <v>3677.42</v>
      </c>
      <c r="J24" s="186">
        <f t="shared" si="11"/>
        <v>3677.42</v>
      </c>
      <c r="K24" s="157">
        <f t="shared" si="7"/>
        <v>0</v>
      </c>
      <c r="L24" s="164">
        <f t="shared" si="8"/>
        <v>3677.42</v>
      </c>
    </row>
    <row r="25" spans="1:12" ht="15.75">
      <c r="A25" s="174"/>
      <c r="B25" s="178"/>
      <c r="C25" s="166"/>
      <c r="D25" s="160"/>
      <c r="E25" s="160"/>
      <c r="F25" s="167"/>
      <c r="G25" s="188"/>
      <c r="H25" s="160"/>
      <c r="I25" s="167"/>
      <c r="J25" s="188"/>
      <c r="K25" s="160"/>
      <c r="L25" s="167"/>
    </row>
    <row r="26" spans="1:12" ht="15.75">
      <c r="A26" s="172">
        <v>55</v>
      </c>
      <c r="B26" s="176" t="s">
        <v>29</v>
      </c>
      <c r="C26" s="183"/>
      <c r="D26" s="154"/>
      <c r="E26" s="154"/>
      <c r="F26" s="168"/>
      <c r="G26" s="183"/>
      <c r="H26" s="154"/>
      <c r="I26" s="168"/>
      <c r="J26" s="183"/>
      <c r="K26" s="154"/>
      <c r="L26" s="168"/>
    </row>
    <row r="27" spans="1:12" ht="15.75">
      <c r="A27" s="172"/>
      <c r="B27" s="176"/>
      <c r="C27" s="181" t="s">
        <v>183</v>
      </c>
      <c r="D27" s="155">
        <v>1500</v>
      </c>
      <c r="E27" s="155">
        <v>0</v>
      </c>
      <c r="F27" s="162">
        <v>1500</v>
      </c>
      <c r="G27" s="185">
        <f>SUM(G28:G29)</f>
        <v>0</v>
      </c>
      <c r="H27" s="155">
        <f>SUM(H28:H29)</f>
        <v>0</v>
      </c>
      <c r="I27" s="162">
        <v>0</v>
      </c>
      <c r="J27" s="185">
        <f>SUM(J28:J29)</f>
        <v>1500</v>
      </c>
      <c r="K27" s="155">
        <f>SUM(K28:K29)</f>
        <v>0</v>
      </c>
      <c r="L27" s="162">
        <f>SUM(L28:L29)</f>
        <v>1500</v>
      </c>
    </row>
    <row r="28" spans="1:12" ht="15.75">
      <c r="A28" s="173">
        <v>556</v>
      </c>
      <c r="B28" s="171" t="s">
        <v>154</v>
      </c>
      <c r="C28" s="182"/>
      <c r="D28" s="157">
        <v>1500</v>
      </c>
      <c r="E28" s="157">
        <v>0</v>
      </c>
      <c r="F28" s="164">
        <f>+D28-E28</f>
        <v>1500</v>
      </c>
      <c r="G28" s="186">
        <v>0</v>
      </c>
      <c r="H28" s="158">
        <v>0</v>
      </c>
      <c r="I28" s="164">
        <f>+G28-H28</f>
        <v>0</v>
      </c>
      <c r="J28" s="186">
        <f>+D28+G28</f>
        <v>1500</v>
      </c>
      <c r="K28" s="157">
        <f>+E28+H28</f>
        <v>0</v>
      </c>
      <c r="L28" s="164">
        <f>+J28-K28</f>
        <v>1500</v>
      </c>
    </row>
    <row r="29" spans="1:12" ht="15.75">
      <c r="A29" s="175"/>
      <c r="B29" s="179"/>
      <c r="C29" s="169"/>
      <c r="D29" s="161"/>
      <c r="E29" s="161"/>
      <c r="F29" s="170"/>
      <c r="G29" s="189"/>
      <c r="H29" s="161"/>
      <c r="I29" s="164">
        <f>+G29-H29</f>
        <v>0</v>
      </c>
      <c r="J29" s="189">
        <v>0</v>
      </c>
      <c r="K29" s="157">
        <f>+E29+H29</f>
        <v>0</v>
      </c>
      <c r="L29" s="170">
        <v>0</v>
      </c>
    </row>
    <row r="30" spans="1:12" ht="15.75">
      <c r="A30" s="172">
        <v>61</v>
      </c>
      <c r="B30" s="176" t="s">
        <v>30</v>
      </c>
      <c r="C30" s="181" t="s">
        <v>184</v>
      </c>
      <c r="D30" s="155">
        <f>SUM(D31)</f>
        <v>0</v>
      </c>
      <c r="E30" s="155">
        <f>SUM(E31)</f>
        <v>0</v>
      </c>
      <c r="F30" s="162">
        <f>SUM(F31)</f>
        <v>0</v>
      </c>
      <c r="G30" s="185">
        <v>2500</v>
      </c>
      <c r="H30" s="155">
        <f>+H31</f>
        <v>0</v>
      </c>
      <c r="I30" s="162">
        <f>+G30-H30</f>
        <v>2500</v>
      </c>
      <c r="J30" s="185">
        <f>SUM(J31)</f>
        <v>2500</v>
      </c>
      <c r="K30" s="155">
        <f>SUM(K31)</f>
        <v>0</v>
      </c>
      <c r="L30" s="162">
        <f>SUM(L31)</f>
        <v>2500</v>
      </c>
    </row>
    <row r="31" spans="1:12" ht="15.75">
      <c r="A31" s="173"/>
      <c r="B31" s="171" t="s">
        <v>30</v>
      </c>
      <c r="C31" s="182"/>
      <c r="D31" s="157">
        <v>0</v>
      </c>
      <c r="E31" s="158">
        <v>0</v>
      </c>
      <c r="F31" s="164">
        <v>0</v>
      </c>
      <c r="G31" s="186">
        <v>2500</v>
      </c>
      <c r="H31" s="158">
        <v>0</v>
      </c>
      <c r="I31" s="164">
        <f>+G31-H31</f>
        <v>2500</v>
      </c>
      <c r="J31" s="186">
        <f>+D31+G31</f>
        <v>2500</v>
      </c>
      <c r="K31" s="157">
        <f>+E31+H31</f>
        <v>0</v>
      </c>
      <c r="L31" s="164">
        <f>+J31-K31</f>
        <v>2500</v>
      </c>
    </row>
    <row r="32" spans="1:12" ht="16.5" thickBot="1">
      <c r="A32" s="147"/>
      <c r="B32" s="180"/>
      <c r="C32" s="144"/>
      <c r="D32" s="145"/>
      <c r="E32" s="145"/>
      <c r="F32" s="148"/>
      <c r="G32" s="146"/>
      <c r="H32" s="145"/>
      <c r="I32" s="148"/>
      <c r="J32" s="146"/>
      <c r="K32" s="145"/>
      <c r="L32" s="148"/>
    </row>
    <row r="33" spans="1:12" ht="16.5" thickBot="1">
      <c r="A33" s="149"/>
      <c r="B33" s="150" t="s">
        <v>185</v>
      </c>
      <c r="C33" s="184"/>
      <c r="D33" s="151">
        <f>D12+D19+D27</f>
        <v>167160</v>
      </c>
      <c r="E33" s="151">
        <f>+E12+E19+E27</f>
        <v>14311.57</v>
      </c>
      <c r="F33" s="152">
        <f>+F30+F27+F19+F12</f>
        <v>152758.43</v>
      </c>
      <c r="G33" s="153">
        <f>+G12+G19+G27+G30</f>
        <v>132705</v>
      </c>
      <c r="H33" s="151">
        <f>+H30+H27+H19+H12</f>
        <v>2609.5300000000002</v>
      </c>
      <c r="I33" s="152">
        <f>+I30+I19+I12</f>
        <v>130095.47</v>
      </c>
      <c r="J33" s="153">
        <f>J30+J27+J19+J12</f>
        <v>299865</v>
      </c>
      <c r="K33" s="151">
        <f>K19+K12</f>
        <v>16921.099999999999</v>
      </c>
      <c r="L33" s="152">
        <f>L30+L27+L19+L12</f>
        <v>282943.90000000002</v>
      </c>
    </row>
    <row r="34" spans="1:12">
      <c r="A34" s="142"/>
      <c r="B34" s="139"/>
      <c r="C34" s="137"/>
      <c r="D34" s="137"/>
      <c r="E34" s="137"/>
      <c r="F34" s="137"/>
      <c r="G34" s="140"/>
      <c r="H34" s="140"/>
      <c r="I34" s="140"/>
      <c r="J34" s="140"/>
      <c r="K34" s="140"/>
      <c r="L34" s="141"/>
    </row>
    <row r="38" spans="1:12">
      <c r="B38" s="210" t="s">
        <v>194</v>
      </c>
      <c r="D38" s="225" t="s">
        <v>196</v>
      </c>
      <c r="E38" s="225"/>
    </row>
    <row r="39" spans="1:12">
      <c r="B39" s="210" t="s">
        <v>205</v>
      </c>
      <c r="D39" s="225" t="s">
        <v>199</v>
      </c>
      <c r="E39" s="225"/>
    </row>
  </sheetData>
  <mergeCells count="23">
    <mergeCell ref="G9:I9"/>
    <mergeCell ref="J8:L8"/>
    <mergeCell ref="E10:E11"/>
    <mergeCell ref="F10:F11"/>
    <mergeCell ref="A8:A11"/>
    <mergeCell ref="B8:B11"/>
    <mergeCell ref="D9:F9"/>
    <mergeCell ref="D38:E38"/>
    <mergeCell ref="D39:E39"/>
    <mergeCell ref="J9:L9"/>
    <mergeCell ref="A2:J2"/>
    <mergeCell ref="B5:J5"/>
    <mergeCell ref="B6:J6"/>
    <mergeCell ref="A3:L3"/>
    <mergeCell ref="L10:L11"/>
    <mergeCell ref="C8:I8"/>
    <mergeCell ref="A4:L4"/>
    <mergeCell ref="G10:G11"/>
    <mergeCell ref="H10:H11"/>
    <mergeCell ref="I10:I11"/>
    <mergeCell ref="J10:J11"/>
    <mergeCell ref="K10:K11"/>
    <mergeCell ref="C10:D11"/>
  </mergeCells>
  <pageMargins left="1.1811023622047245" right="0.70866141732283472" top="0.74803149606299213" bottom="0.74803149606299213" header="0.31496062992125984" footer="0.31496062992125984"/>
  <pageSetup paperSize="9" scale="55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22529" r:id="rId4">
          <objectPr defaultSize="0" autoPict="0" r:id="rId5">
            <anchor moveWithCells="1" sizeWithCells="1">
              <from>
                <xdr:col>8</xdr:col>
                <xdr:colOff>923925</xdr:colOff>
                <xdr:row>0</xdr:row>
                <xdr:rowOff>95250</xdr:rowOff>
              </from>
              <to>
                <xdr:col>9</xdr:col>
                <xdr:colOff>923925</xdr:colOff>
                <xdr:row>5</xdr:row>
                <xdr:rowOff>85725</xdr:rowOff>
              </to>
            </anchor>
          </objectPr>
        </oleObject>
      </mc:Choice>
      <mc:Fallback>
        <oleObject progId="PBrush" shapeId="2252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E.situacion finan.</vt:lpstr>
      <vt:lpstr>E.rendimiento Eco.</vt:lpstr>
      <vt:lpstr>Anexo de Rendimiento Económico</vt:lpstr>
      <vt:lpstr>FLUJO DE FONDOS </vt:lpstr>
      <vt:lpstr>Flujo de fondos</vt:lpstr>
      <vt:lpstr>Ejecución Pre.</vt:lpstr>
      <vt:lpstr>Ejec. Presu. Ingresos F.G. y R.</vt:lpstr>
      <vt:lpstr>P. Ingesos R.P</vt:lpstr>
      <vt:lpstr>Consolidado COM</vt:lpstr>
      <vt:lpstr>'Flujo de fondos'!Área_de_impresión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financiera</dc:creator>
  <cp:lastModifiedBy>unidad financiera</cp:lastModifiedBy>
  <cp:lastPrinted>2016-02-01T15:39:04Z</cp:lastPrinted>
  <dcterms:created xsi:type="dcterms:W3CDTF">2009-09-21T16:02:42Z</dcterms:created>
  <dcterms:modified xsi:type="dcterms:W3CDTF">2017-03-21T17:09:40Z</dcterms:modified>
</cp:coreProperties>
</file>