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aura.centeno\Desktop\UAIP CONNA\PUBLICA OFICIOSA\Estadisticos\"/>
    </mc:Choice>
  </mc:AlternateContent>
  <bookViews>
    <workbookView xWindow="0" yWindow="0" windowWidth="20490" windowHeight="7755" tabRatio="728"/>
  </bookViews>
  <sheets>
    <sheet name="Consolidado numérico JP" sheetId="1" r:id="rId1"/>
    <sheet name="Hoja1" sheetId="2" state="hidden" r:id="rId2"/>
  </sheets>
  <definedNames>
    <definedName name="_xlnm._FilterDatabase" localSheetId="0" hidden="1">'Consolidado numérico JP'!$BL$5:$BY$5</definedName>
  </definedNames>
  <calcPr calcId="152511"/>
</workbook>
</file>

<file path=xl/calcChain.xml><?xml version="1.0" encoding="utf-8"?>
<calcChain xmlns="http://schemas.openxmlformats.org/spreadsheetml/2006/main">
  <c r="DT28" i="1" l="1"/>
  <c r="DH28" i="1"/>
  <c r="DI28" i="1"/>
  <c r="DJ28" i="1"/>
  <c r="DK28" i="1"/>
  <c r="DL28" i="1"/>
  <c r="DM28" i="1"/>
  <c r="DN28" i="1"/>
  <c r="DO28" i="1"/>
  <c r="DP28" i="1"/>
  <c r="DQ28" i="1"/>
  <c r="DR28" i="1"/>
  <c r="DS28" i="1"/>
  <c r="DE9" i="1" l="1"/>
  <c r="DE10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E23" i="1"/>
  <c r="DE24" i="1"/>
  <c r="DE25" i="1"/>
  <c r="DE26" i="1"/>
  <c r="DE27" i="1"/>
  <c r="DE28" i="1"/>
  <c r="BY6" i="1"/>
  <c r="IU24" i="1" l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DB29" i="1"/>
  <c r="DC29" i="1"/>
  <c r="DD29" i="1"/>
  <c r="DE29" i="1" l="1"/>
  <c r="JO24" i="1"/>
  <c r="JP24" i="1"/>
  <c r="JQ24" i="1"/>
  <c r="GJ24" i="1"/>
  <c r="GK24" i="1"/>
  <c r="GL24" i="1"/>
  <c r="GM24" i="1"/>
  <c r="GN24" i="1"/>
  <c r="GO24" i="1"/>
  <c r="GP24" i="1"/>
  <c r="GQ24" i="1"/>
  <c r="GR24" i="1"/>
  <c r="GS24" i="1"/>
  <c r="GT24" i="1"/>
  <c r="GU24" i="1"/>
  <c r="D23" i="1" l="1"/>
  <c r="E23" i="1"/>
  <c r="F23" i="1"/>
  <c r="G23" i="1" l="1"/>
  <c r="AD21" i="1"/>
  <c r="BY7" i="1" l="1"/>
  <c r="BY8" i="1"/>
  <c r="BY9" i="1"/>
  <c r="BY10" i="1"/>
  <c r="BY11" i="1"/>
  <c r="BY12" i="1"/>
  <c r="BY13" i="1"/>
  <c r="BY14" i="1"/>
  <c r="BY15" i="1"/>
  <c r="BY16" i="1"/>
  <c r="BY17" i="1"/>
  <c r="BY18" i="1"/>
  <c r="BY19" i="1"/>
  <c r="BY20" i="1"/>
  <c r="BY21" i="1"/>
  <c r="BY22" i="1"/>
  <c r="BY23" i="1"/>
  <c r="BY24" i="1"/>
  <c r="BY25" i="1"/>
  <c r="GB24" i="1" l="1"/>
  <c r="GA24" i="1"/>
  <c r="FZ24" i="1"/>
  <c r="FY24" i="1"/>
  <c r="FX24" i="1"/>
  <c r="FW24" i="1"/>
  <c r="FV24" i="1"/>
  <c r="FU24" i="1"/>
  <c r="FT24" i="1"/>
  <c r="FS24" i="1"/>
  <c r="FR24" i="1"/>
  <c r="FQ24" i="1"/>
  <c r="GC23" i="1"/>
  <c r="GC22" i="1"/>
  <c r="GC21" i="1"/>
  <c r="GC20" i="1"/>
  <c r="GC19" i="1"/>
  <c r="GC18" i="1"/>
  <c r="GC17" i="1"/>
  <c r="GC16" i="1"/>
  <c r="GC15" i="1"/>
  <c r="GC14" i="1"/>
  <c r="GC13" i="1"/>
  <c r="GC12" i="1"/>
  <c r="GC11" i="1"/>
  <c r="GC10" i="1"/>
  <c r="GC9" i="1"/>
  <c r="GC8" i="1"/>
  <c r="FF24" i="1"/>
  <c r="FE24" i="1"/>
  <c r="FD24" i="1"/>
  <c r="FC24" i="1"/>
  <c r="FB24" i="1"/>
  <c r="FA24" i="1"/>
  <c r="EZ24" i="1"/>
  <c r="EY24" i="1"/>
  <c r="EX24" i="1"/>
  <c r="EW24" i="1"/>
  <c r="EV24" i="1"/>
  <c r="EU24" i="1"/>
  <c r="FG23" i="1"/>
  <c r="FG22" i="1"/>
  <c r="FG21" i="1"/>
  <c r="FG20" i="1"/>
  <c r="FG19" i="1"/>
  <c r="FG18" i="1"/>
  <c r="FG17" i="1"/>
  <c r="FG16" i="1"/>
  <c r="FG15" i="1"/>
  <c r="FG14" i="1"/>
  <c r="FG13" i="1"/>
  <c r="FG12" i="1"/>
  <c r="FG11" i="1"/>
  <c r="FG10" i="1"/>
  <c r="FG9" i="1"/>
  <c r="FG8" i="1"/>
  <c r="GD11" i="1" l="1"/>
  <c r="GD16" i="1"/>
  <c r="FH11" i="1"/>
  <c r="GD20" i="1"/>
  <c r="FG24" i="1"/>
  <c r="FH16" i="1"/>
  <c r="GC24" i="1"/>
  <c r="FH20" i="1"/>
  <c r="GD8" i="1"/>
  <c r="FH8" i="1"/>
  <c r="MR24" i="1"/>
  <c r="MQ24" i="1"/>
  <c r="MP24" i="1"/>
  <c r="MO24" i="1"/>
  <c r="MN24" i="1"/>
  <c r="MM24" i="1"/>
  <c r="ML24" i="1"/>
  <c r="MK24" i="1"/>
  <c r="MJ24" i="1"/>
  <c r="MI24" i="1"/>
  <c r="MH24" i="1"/>
  <c r="MG24" i="1"/>
  <c r="MS23" i="1"/>
  <c r="MS22" i="1"/>
  <c r="MS21" i="1"/>
  <c r="MS20" i="1"/>
  <c r="MS19" i="1"/>
  <c r="MS18" i="1"/>
  <c r="MS17" i="1"/>
  <c r="MS16" i="1"/>
  <c r="MS15" i="1"/>
  <c r="MS14" i="1"/>
  <c r="MS13" i="1"/>
  <c r="MS12" i="1"/>
  <c r="MS11" i="1"/>
  <c r="MS10" i="1"/>
  <c r="MS9" i="1"/>
  <c r="MS8" i="1"/>
  <c r="FI11" i="1" l="1"/>
  <c r="GE16" i="1"/>
  <c r="GE20" i="1"/>
  <c r="FI16" i="1"/>
  <c r="GE11" i="1"/>
  <c r="GE8" i="1"/>
  <c r="FI8" i="1"/>
  <c r="FI20" i="1"/>
  <c r="MT20" i="1"/>
  <c r="MT8" i="1"/>
  <c r="MT11" i="1"/>
  <c r="MT16" i="1"/>
  <c r="MS24" i="1"/>
  <c r="HQ24" i="1"/>
  <c r="HP24" i="1"/>
  <c r="HO24" i="1"/>
  <c r="HN24" i="1"/>
  <c r="HM24" i="1"/>
  <c r="HL24" i="1"/>
  <c r="HK24" i="1"/>
  <c r="HJ24" i="1"/>
  <c r="HI24" i="1"/>
  <c r="HH24" i="1"/>
  <c r="HG24" i="1"/>
  <c r="HF24" i="1"/>
  <c r="HR23" i="1"/>
  <c r="HR22" i="1"/>
  <c r="HR21" i="1"/>
  <c r="HR20" i="1"/>
  <c r="HR19" i="1"/>
  <c r="HR18" i="1"/>
  <c r="HR17" i="1"/>
  <c r="HR16" i="1"/>
  <c r="HR15" i="1"/>
  <c r="HR14" i="1"/>
  <c r="HR13" i="1"/>
  <c r="HR12" i="1"/>
  <c r="HR11" i="1"/>
  <c r="HR10" i="1"/>
  <c r="HR9" i="1"/>
  <c r="HR8" i="1"/>
  <c r="MU20" i="1" l="1"/>
  <c r="MU11" i="1"/>
  <c r="MU16" i="1"/>
  <c r="MU8" i="1"/>
  <c r="HS11" i="1"/>
  <c r="HS16" i="1"/>
  <c r="HS20" i="1"/>
  <c r="HR24" i="1"/>
  <c r="HS8" i="1"/>
  <c r="HT16" i="1" l="1"/>
  <c r="HT11" i="1"/>
  <c r="HT20" i="1"/>
  <c r="HT8" i="1"/>
  <c r="LX15" i="1"/>
  <c r="LX14" i="1"/>
  <c r="LX13" i="1"/>
  <c r="LX12" i="1"/>
  <c r="LX11" i="1"/>
  <c r="LD15" i="1"/>
  <c r="LD14" i="1"/>
  <c r="LD13" i="1"/>
  <c r="LD12" i="1"/>
  <c r="LD11" i="1"/>
  <c r="KA15" i="1"/>
  <c r="KA14" i="1"/>
  <c r="KA13" i="1"/>
  <c r="KA12" i="1"/>
  <c r="KA11" i="1"/>
  <c r="JG15" i="1"/>
  <c r="JG14" i="1"/>
  <c r="JG13" i="1"/>
  <c r="JG12" i="1"/>
  <c r="JG11" i="1"/>
  <c r="IM15" i="1"/>
  <c r="IM14" i="1"/>
  <c r="IM13" i="1"/>
  <c r="IM12" i="1"/>
  <c r="IM11" i="1"/>
  <c r="GV14" i="1"/>
  <c r="EL14" i="1"/>
  <c r="BG15" i="1"/>
  <c r="X14" i="1"/>
  <c r="X13" i="1"/>
  <c r="G13" i="1"/>
  <c r="G12" i="1"/>
  <c r="KB11" i="1" l="1"/>
  <c r="IN11" i="1"/>
  <c r="LE11" i="1"/>
  <c r="JH11" i="1"/>
  <c r="LY11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L23" i="1"/>
  <c r="CL24" i="1"/>
  <c r="CL25" i="1"/>
  <c r="CL26" i="1"/>
  <c r="CL27" i="1"/>
  <c r="AZ25" i="1"/>
  <c r="BG9" i="1" l="1"/>
  <c r="G181" i="2" l="1"/>
  <c r="H181" i="2" s="1"/>
  <c r="G182" i="2"/>
  <c r="H182" i="2" s="1"/>
  <c r="G183" i="2"/>
  <c r="H183" i="2" s="1"/>
  <c r="G184" i="2"/>
  <c r="H184" i="2" s="1"/>
  <c r="G185" i="2"/>
  <c r="H185" i="2" s="1"/>
  <c r="G186" i="2"/>
  <c r="H186" i="2" s="1"/>
  <c r="F190" i="2" l="1"/>
  <c r="F191" i="2"/>
  <c r="F192" i="2"/>
  <c r="F193" i="2"/>
  <c r="F194" i="2"/>
  <c r="F189" i="2"/>
  <c r="C190" i="2"/>
  <c r="D190" i="2"/>
  <c r="E190" i="2"/>
  <c r="C191" i="2"/>
  <c r="D191" i="2"/>
  <c r="E191" i="2"/>
  <c r="C192" i="2"/>
  <c r="D192" i="2"/>
  <c r="E192" i="2"/>
  <c r="C193" i="2"/>
  <c r="D193" i="2"/>
  <c r="E193" i="2"/>
  <c r="C194" i="2"/>
  <c r="D194" i="2"/>
  <c r="E194" i="2"/>
  <c r="E189" i="2"/>
  <c r="D189" i="2"/>
  <c r="C189" i="2"/>
  <c r="C187" i="2"/>
  <c r="D187" i="2"/>
  <c r="E187" i="2"/>
  <c r="F187" i="2"/>
  <c r="D168" i="2"/>
  <c r="D169" i="2"/>
  <c r="D170" i="2"/>
  <c r="D171" i="2"/>
  <c r="D172" i="2"/>
  <c r="D173" i="2"/>
  <c r="D174" i="2"/>
  <c r="D175" i="2"/>
  <c r="D176" i="2"/>
  <c r="D167" i="2"/>
  <c r="C168" i="2"/>
  <c r="C169" i="2"/>
  <c r="C170" i="2"/>
  <c r="C171" i="2"/>
  <c r="C172" i="2"/>
  <c r="C173" i="2"/>
  <c r="C174" i="2"/>
  <c r="C175" i="2"/>
  <c r="C176" i="2"/>
  <c r="C167" i="2"/>
  <c r="G187" i="2" l="1"/>
  <c r="ID24" i="1" l="1"/>
  <c r="DT11" i="1" l="1"/>
  <c r="DT12" i="1"/>
  <c r="DT13" i="1"/>
  <c r="DT14" i="1"/>
  <c r="DT15" i="1"/>
  <c r="DT16" i="1"/>
  <c r="DT17" i="1"/>
  <c r="DT18" i="1"/>
  <c r="DT7" i="1"/>
  <c r="DI19" i="1"/>
  <c r="DJ19" i="1"/>
  <c r="DK19" i="1"/>
  <c r="DL19" i="1"/>
  <c r="DM19" i="1"/>
  <c r="DN19" i="1"/>
  <c r="DO19" i="1"/>
  <c r="DP19" i="1"/>
  <c r="DQ19" i="1"/>
  <c r="DR19" i="1"/>
  <c r="DS19" i="1"/>
  <c r="DH19" i="1"/>
  <c r="DT10" i="1"/>
  <c r="EL8" i="1"/>
  <c r="GV8" i="1"/>
  <c r="EL9" i="1"/>
  <c r="GV9" i="1"/>
  <c r="EL10" i="1"/>
  <c r="GV10" i="1"/>
  <c r="EL11" i="1"/>
  <c r="GV11" i="1"/>
  <c r="EL12" i="1"/>
  <c r="GV12" i="1"/>
  <c r="EL13" i="1"/>
  <c r="GV13" i="1"/>
  <c r="EL15" i="1"/>
  <c r="GV15" i="1"/>
  <c r="EL16" i="1"/>
  <c r="GV16" i="1"/>
  <c r="EL17" i="1"/>
  <c r="GV17" i="1"/>
  <c r="EL18" i="1"/>
  <c r="GV18" i="1"/>
  <c r="EL19" i="1"/>
  <c r="GV19" i="1"/>
  <c r="EL20" i="1"/>
  <c r="GV20" i="1"/>
  <c r="EL21" i="1"/>
  <c r="GV21" i="1"/>
  <c r="EL22" i="1"/>
  <c r="GV22" i="1"/>
  <c r="EL23" i="1"/>
  <c r="GV23" i="1"/>
  <c r="DZ24" i="1"/>
  <c r="EA24" i="1"/>
  <c r="EB24" i="1"/>
  <c r="EC24" i="1"/>
  <c r="ED24" i="1"/>
  <c r="EE24" i="1"/>
  <c r="EF24" i="1"/>
  <c r="EG24" i="1"/>
  <c r="EH24" i="1"/>
  <c r="EI24" i="1"/>
  <c r="EJ24" i="1"/>
  <c r="EK24" i="1"/>
  <c r="GV24" i="1" l="1"/>
  <c r="GW11" i="1"/>
  <c r="EM11" i="1"/>
  <c r="GW20" i="1"/>
  <c r="DT19" i="1"/>
  <c r="DU15" i="1" s="1"/>
  <c r="EL24" i="1"/>
  <c r="GW16" i="1"/>
  <c r="GW8" i="1"/>
  <c r="EM8" i="1"/>
  <c r="EM20" i="1"/>
  <c r="EM16" i="1"/>
  <c r="GX20" i="1" l="1"/>
  <c r="DU14" i="1"/>
  <c r="DU16" i="1"/>
  <c r="DU17" i="1"/>
  <c r="EN11" i="1"/>
  <c r="EN8" i="1"/>
  <c r="EN16" i="1"/>
  <c r="DU13" i="1"/>
  <c r="DU12" i="1"/>
  <c r="DU18" i="1"/>
  <c r="DU10" i="1"/>
  <c r="DU11" i="1"/>
  <c r="EN20" i="1"/>
  <c r="GX8" i="1"/>
  <c r="GX16" i="1"/>
  <c r="GX11" i="1"/>
  <c r="LW24" i="1" l="1"/>
  <c r="LV24" i="1"/>
  <c r="LU24" i="1"/>
  <c r="LT24" i="1"/>
  <c r="LS24" i="1"/>
  <c r="LR24" i="1"/>
  <c r="LQ24" i="1"/>
  <c r="LP24" i="1"/>
  <c r="LO24" i="1"/>
  <c r="LN24" i="1"/>
  <c r="LM24" i="1"/>
  <c r="LL24" i="1"/>
  <c r="LX23" i="1"/>
  <c r="LX22" i="1"/>
  <c r="LX21" i="1"/>
  <c r="LX20" i="1"/>
  <c r="LX19" i="1"/>
  <c r="LX18" i="1"/>
  <c r="LX17" i="1"/>
  <c r="LX16" i="1"/>
  <c r="LX10" i="1"/>
  <c r="LX9" i="1"/>
  <c r="LX8" i="1"/>
  <c r="LY16" i="1" l="1"/>
  <c r="LY20" i="1"/>
  <c r="LX24" i="1"/>
  <c r="LZ11" i="1" s="1"/>
  <c r="LY8" i="1"/>
  <c r="LZ16" i="1" l="1"/>
  <c r="LZ20" i="1"/>
  <c r="LZ8" i="1"/>
  <c r="BM26" i="1" l="1"/>
  <c r="BV26" i="1" l="1"/>
  <c r="BW26" i="1"/>
  <c r="BX26" i="1"/>
  <c r="BU26" i="1"/>
  <c r="BT26" i="1" l="1"/>
  <c r="AQ15" i="1" l="1"/>
  <c r="CF28" i="1" l="1"/>
  <c r="CJ28" i="1"/>
  <c r="CC28" i="1"/>
  <c r="CD28" i="1"/>
  <c r="CE28" i="1"/>
  <c r="CG28" i="1"/>
  <c r="CH28" i="1"/>
  <c r="CI28" i="1"/>
  <c r="CK28" i="1"/>
  <c r="BN26" i="1"/>
  <c r="BO26" i="1"/>
  <c r="BP26" i="1"/>
  <c r="BQ26" i="1"/>
  <c r="BR26" i="1"/>
  <c r="BS26" i="1"/>
  <c r="BY26" i="1" l="1"/>
  <c r="BZ19" i="1" l="1"/>
  <c r="BZ6" i="1"/>
  <c r="BZ16" i="1"/>
  <c r="BZ13" i="1"/>
  <c r="BZ10" i="1"/>
  <c r="BZ23" i="1"/>
  <c r="BZ15" i="1"/>
  <c r="BZ20" i="1"/>
  <c r="BZ17" i="1"/>
  <c r="BZ14" i="1"/>
  <c r="BZ7" i="1"/>
  <c r="BZ8" i="1"/>
  <c r="BZ24" i="1"/>
  <c r="BZ21" i="1"/>
  <c r="BZ18" i="1"/>
  <c r="BZ11" i="1"/>
  <c r="BZ12" i="1"/>
  <c r="BZ9" i="1"/>
  <c r="BZ25" i="1"/>
  <c r="BZ22" i="1"/>
  <c r="AW25" i="1"/>
  <c r="X8" i="1" l="1"/>
  <c r="IY24" i="1" l="1"/>
  <c r="CL28" i="1" l="1"/>
  <c r="X9" i="1" l="1"/>
  <c r="AF21" i="1"/>
  <c r="BB25" i="1"/>
  <c r="BC25" i="1"/>
  <c r="BE25" i="1"/>
  <c r="BF25" i="1"/>
  <c r="AY25" i="1"/>
  <c r="AT25" i="1"/>
  <c r="AV25" i="1"/>
  <c r="AO21" i="1"/>
  <c r="AM21" i="1"/>
  <c r="AL21" i="1"/>
  <c r="AJ21" i="1"/>
  <c r="BG25" i="1" l="1"/>
  <c r="BA26" i="1"/>
  <c r="AX26" i="1"/>
  <c r="BD26" i="1"/>
  <c r="AU26" i="1"/>
  <c r="AN22" i="1"/>
  <c r="AK22" i="1"/>
  <c r="BC28" i="1" l="1"/>
  <c r="AW28" i="1"/>
  <c r="AM24" i="1"/>
  <c r="IA24" i="1" l="1"/>
  <c r="IM23" i="1"/>
  <c r="IM9" i="1"/>
  <c r="IM10" i="1"/>
  <c r="IM16" i="1"/>
  <c r="IM17" i="1"/>
  <c r="IM18" i="1"/>
  <c r="IM19" i="1"/>
  <c r="IM20" i="1"/>
  <c r="IM21" i="1"/>
  <c r="IM22" i="1"/>
  <c r="IM8" i="1"/>
  <c r="JG9" i="1"/>
  <c r="JG10" i="1"/>
  <c r="JG16" i="1"/>
  <c r="JG17" i="1"/>
  <c r="JG18" i="1"/>
  <c r="JG19" i="1"/>
  <c r="JG20" i="1"/>
  <c r="JG21" i="1"/>
  <c r="JG22" i="1"/>
  <c r="JG23" i="1"/>
  <c r="JG8" i="1"/>
  <c r="KA9" i="1"/>
  <c r="KA10" i="1"/>
  <c r="KA16" i="1"/>
  <c r="KA17" i="1"/>
  <c r="KA18" i="1"/>
  <c r="KA19" i="1"/>
  <c r="KA20" i="1"/>
  <c r="KA21" i="1"/>
  <c r="KA22" i="1"/>
  <c r="KA23" i="1"/>
  <c r="KA8" i="1"/>
  <c r="KR24" i="1"/>
  <c r="LD9" i="1"/>
  <c r="LD10" i="1"/>
  <c r="LD16" i="1"/>
  <c r="LD17" i="1"/>
  <c r="LD18" i="1"/>
  <c r="LD19" i="1"/>
  <c r="LD20" i="1"/>
  <c r="LD21" i="1"/>
  <c r="LD22" i="1"/>
  <c r="LD23" i="1"/>
  <c r="LD8" i="1"/>
  <c r="KS24" i="1" l="1"/>
  <c r="KT24" i="1"/>
  <c r="KU24" i="1"/>
  <c r="KV24" i="1"/>
  <c r="KW24" i="1"/>
  <c r="KX24" i="1"/>
  <c r="KY24" i="1"/>
  <c r="KZ24" i="1"/>
  <c r="LA24" i="1"/>
  <c r="LB24" i="1"/>
  <c r="LC24" i="1"/>
  <c r="IV24" i="1"/>
  <c r="IW24" i="1"/>
  <c r="IX24" i="1"/>
  <c r="IZ24" i="1"/>
  <c r="JA24" i="1"/>
  <c r="JB24" i="1"/>
  <c r="JC24" i="1"/>
  <c r="JD24" i="1"/>
  <c r="JE24" i="1"/>
  <c r="JF24" i="1"/>
  <c r="JR24" i="1"/>
  <c r="JS24" i="1"/>
  <c r="JT24" i="1"/>
  <c r="JU24" i="1"/>
  <c r="JV24" i="1"/>
  <c r="JW24" i="1"/>
  <c r="JX24" i="1"/>
  <c r="JY24" i="1"/>
  <c r="JZ24" i="1"/>
  <c r="LD24" i="1" l="1"/>
  <c r="LF11" i="1" s="1"/>
  <c r="KA24" i="1"/>
  <c r="KC11" i="1" s="1"/>
  <c r="LE8" i="1"/>
  <c r="LE16" i="1"/>
  <c r="LE20" i="1"/>
  <c r="KB20" i="1"/>
  <c r="KB16" i="1"/>
  <c r="KB8" i="1"/>
  <c r="LF20" i="1" l="1"/>
  <c r="LF16" i="1"/>
  <c r="LF8" i="1"/>
  <c r="G22" i="1"/>
  <c r="G21" i="1"/>
  <c r="G20" i="1"/>
  <c r="G19" i="1"/>
  <c r="G18" i="1"/>
  <c r="G17" i="1"/>
  <c r="G16" i="1"/>
  <c r="G15" i="1"/>
  <c r="G14" i="1"/>
  <c r="G11" i="1"/>
  <c r="G10" i="1"/>
  <c r="G9" i="1"/>
  <c r="G8" i="1"/>
  <c r="G7" i="1"/>
  <c r="E24" i="1" l="1"/>
  <c r="D24" i="1"/>
  <c r="F24" i="1"/>
  <c r="KC20" i="1"/>
  <c r="KC8" i="1"/>
  <c r="KC16" i="1"/>
  <c r="G24" i="1" l="1"/>
  <c r="IL24" i="1"/>
  <c r="IK24" i="1"/>
  <c r="IJ24" i="1"/>
  <c r="II24" i="1"/>
  <c r="IH24" i="1"/>
  <c r="IG24" i="1"/>
  <c r="IF24" i="1"/>
  <c r="IE24" i="1"/>
  <c r="IC24" i="1"/>
  <c r="IB24" i="1"/>
  <c r="W24" i="1"/>
  <c r="V24" i="1"/>
  <c r="U24" i="1"/>
  <c r="T24" i="1"/>
  <c r="S24" i="1"/>
  <c r="R24" i="1"/>
  <c r="Q24" i="1"/>
  <c r="P24" i="1"/>
  <c r="O24" i="1"/>
  <c r="N24" i="1"/>
  <c r="M24" i="1"/>
  <c r="L24" i="1"/>
  <c r="BG24" i="1"/>
  <c r="X23" i="1"/>
  <c r="KK22" i="1"/>
  <c r="KJ22" i="1"/>
  <c r="KI22" i="1"/>
  <c r="KH22" i="1"/>
  <c r="BG23" i="1"/>
  <c r="X22" i="1"/>
  <c r="KL21" i="1"/>
  <c r="AP21" i="1"/>
  <c r="AI21" i="1"/>
  <c r="AG21" i="1"/>
  <c r="BG22" i="1"/>
  <c r="X21" i="1"/>
  <c r="KL20" i="1"/>
  <c r="BG21" i="1"/>
  <c r="X20" i="1"/>
  <c r="KL19" i="1"/>
  <c r="AQ19" i="1"/>
  <c r="BG20" i="1"/>
  <c r="X19" i="1"/>
  <c r="KL18" i="1"/>
  <c r="AQ18" i="1"/>
  <c r="BG19" i="1"/>
  <c r="X18" i="1"/>
  <c r="KL17" i="1"/>
  <c r="AQ17" i="1"/>
  <c r="BG18" i="1"/>
  <c r="X17" i="1"/>
  <c r="KL16" i="1"/>
  <c r="AQ16" i="1"/>
  <c r="BG17" i="1"/>
  <c r="X16" i="1"/>
  <c r="KL15" i="1"/>
  <c r="BG16" i="1"/>
  <c r="X15" i="1"/>
  <c r="KL13" i="1"/>
  <c r="AQ14" i="1"/>
  <c r="BG14" i="1"/>
  <c r="KL12" i="1"/>
  <c r="AQ13" i="1"/>
  <c r="BG13" i="1"/>
  <c r="X12" i="1"/>
  <c r="KL11" i="1"/>
  <c r="AQ12" i="1"/>
  <c r="BG12" i="1"/>
  <c r="X11" i="1"/>
  <c r="AQ11" i="1"/>
  <c r="BG11" i="1"/>
  <c r="X10" i="1"/>
  <c r="AQ10" i="1"/>
  <c r="BG10" i="1"/>
  <c r="AQ9" i="1"/>
  <c r="BH12" i="1" l="1"/>
  <c r="BI12" i="1" s="1"/>
  <c r="Y11" i="1"/>
  <c r="AH22" i="1"/>
  <c r="BH9" i="1"/>
  <c r="Y16" i="1"/>
  <c r="Y20" i="1"/>
  <c r="Y8" i="1"/>
  <c r="IN16" i="1"/>
  <c r="BH21" i="1"/>
  <c r="KL22" i="1"/>
  <c r="KM19" i="1" s="1"/>
  <c r="IN20" i="1"/>
  <c r="X24" i="1"/>
  <c r="IN8" i="1"/>
  <c r="BH17" i="1"/>
  <c r="IM24" i="1"/>
  <c r="IO11" i="1" s="1"/>
  <c r="Z11" i="1" l="1"/>
  <c r="BF26" i="1"/>
  <c r="BB26" i="1"/>
  <c r="BE26" i="1"/>
  <c r="AY26" i="1"/>
  <c r="AV26" i="1"/>
  <c r="KM18" i="1"/>
  <c r="Z20" i="1"/>
  <c r="Z8" i="1"/>
  <c r="BI17" i="1"/>
  <c r="BI9" i="1"/>
  <c r="IO20" i="1"/>
  <c r="JH20" i="1"/>
  <c r="Z16" i="1"/>
  <c r="KM15" i="1"/>
  <c r="AB21" i="1"/>
  <c r="KM12" i="1"/>
  <c r="IO16" i="1"/>
  <c r="KM20" i="1"/>
  <c r="KM21" i="1"/>
  <c r="KM16" i="1"/>
  <c r="BI21" i="1"/>
  <c r="KM17" i="1"/>
  <c r="KM11" i="1"/>
  <c r="KM13" i="1"/>
  <c r="AB10" i="1"/>
  <c r="AB14" i="1"/>
  <c r="IO8" i="1"/>
  <c r="AB16" i="1"/>
  <c r="BD28" i="1" l="1"/>
  <c r="AX28" i="1"/>
  <c r="JH16" i="1"/>
  <c r="JH8" i="1"/>
  <c r="JG24" i="1" l="1"/>
  <c r="JI11" i="1" s="1"/>
  <c r="JI16" i="1" l="1"/>
  <c r="JI20" i="1"/>
  <c r="JI8" i="1"/>
  <c r="AQ20" i="1"/>
  <c r="AQ21" i="1" l="1"/>
  <c r="AP22" i="1" s="1"/>
  <c r="AE22" i="1"/>
  <c r="AO22" i="1" l="1"/>
  <c r="AL22" i="1"/>
  <c r="AI22" i="1"/>
  <c r="AG24" i="1"/>
  <c r="AF22" i="1"/>
  <c r="AH24" i="1" l="1"/>
  <c r="AN24" i="1"/>
</calcChain>
</file>

<file path=xl/sharedStrings.xml><?xml version="1.0" encoding="utf-8"?>
<sst xmlns="http://schemas.openxmlformats.org/spreadsheetml/2006/main" count="1098" uniqueCount="249">
  <si>
    <t>Región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</si>
  <si>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</si>
  <si>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</si>
  <si>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</si>
  <si>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</si>
  <si>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</si>
  <si>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</si>
  <si>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</si>
  <si>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</si>
  <si>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</si>
  <si>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</si>
  <si>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</si>
  <si>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</si>
  <si>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</si>
  <si>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 Región</t>
  </si>
  <si>
    <t>Junta</t>
  </si>
  <si>
    <t>Niña</t>
  </si>
  <si>
    <t>Niño</t>
  </si>
  <si>
    <t>La Adolescente</t>
  </si>
  <si>
    <t>El Adolescente</t>
  </si>
  <si>
    <t xml:space="preserve">Total </t>
  </si>
  <si>
    <t>Derecho Vulnerado</t>
  </si>
  <si>
    <t>%</t>
  </si>
  <si>
    <t>Total región</t>
  </si>
  <si>
    <t>Occidental</t>
  </si>
  <si>
    <t>Santa Ana</t>
  </si>
  <si>
    <t>37.- Derecho a la Integridad Personal</t>
  </si>
  <si>
    <t>Ahuachapán</t>
  </si>
  <si>
    <t>21.- Derecho a la salud</t>
  </si>
  <si>
    <t>Sonsonate</t>
  </si>
  <si>
    <t>43.- Protección especial frente al  traslado y retención ilícitos</t>
  </si>
  <si>
    <t>Porcentaje</t>
  </si>
  <si>
    <t>Central</t>
  </si>
  <si>
    <t>La Libertad</t>
  </si>
  <si>
    <t>81.- Derecho a la educación y cultura</t>
  </si>
  <si>
    <t>Chalatenango</t>
  </si>
  <si>
    <t>16.- Derecho a la vida</t>
  </si>
  <si>
    <t>55.- Protección frente al abuso y explotación sexual</t>
  </si>
  <si>
    <t>38.- Protección frente al maltrato</t>
  </si>
  <si>
    <t>San Salvador I</t>
  </si>
  <si>
    <t>79.- Derecho a mantener relaciones personales con su madre y padre</t>
  </si>
  <si>
    <t>Paracentral</t>
  </si>
  <si>
    <t>Cabañas</t>
  </si>
  <si>
    <t>San Salvador II</t>
  </si>
  <si>
    <t>San Vicente</t>
  </si>
  <si>
    <t>32.- Salud sexual y reproductiva</t>
  </si>
  <si>
    <t>La Paz</t>
  </si>
  <si>
    <t>Cuscatlán</t>
  </si>
  <si>
    <t>Oriental</t>
  </si>
  <si>
    <t>Usulután</t>
  </si>
  <si>
    <t>Otros</t>
  </si>
  <si>
    <t>San Miguel</t>
  </si>
  <si>
    <t>TOTAL</t>
  </si>
  <si>
    <t>La Unión</t>
  </si>
  <si>
    <t>Morazán</t>
  </si>
  <si>
    <t>Fuente: Registro de Medidas y Sanciones CONNA 2014.</t>
  </si>
  <si>
    <t>Adolescente mujer</t>
  </si>
  <si>
    <t>Adolescente hombre</t>
  </si>
  <si>
    <t>15-17 años</t>
  </si>
  <si>
    <t>Se desconoce</t>
  </si>
  <si>
    <t>Aviso</t>
  </si>
  <si>
    <t>Denuncia</t>
  </si>
  <si>
    <t>De oficio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</si>
  <si>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</si>
  <si>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</si>
  <si>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</si>
  <si>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</si>
  <si>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</si>
  <si>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</si>
  <si>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</si>
  <si>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</si>
  <si>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</si>
  <si>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</si>
  <si>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</si>
  <si>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</si>
  <si>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 xml:space="preserve">De oficio: </t>
    </r>
    <r>
      <rPr>
        <sz val="10"/>
        <color theme="1"/>
        <rFont val="Calibri"/>
        <family val="2"/>
        <scheme val="minor"/>
      </rPr>
      <t>Constituye la forma de inicio del procedimiento administrativo, cuando la misma autoridad es quien ha tenido el conocimiento, de una acción u omisión que posiblemente constituya una amenaza o vulneración de derechos, sin haber mediado un aviso o denuncia por persona u autoridad ajena a la entidad administrativa.</t>
    </r>
  </si>
  <si>
    <r>
      <rPr>
        <b/>
        <sz val="10"/>
        <color rgb="FF000000"/>
        <rFont val="Calibri"/>
        <family val="2"/>
        <scheme val="minor"/>
      </rPr>
      <t>Aviso:</t>
    </r>
    <r>
      <rPr>
        <sz val="10"/>
        <color rgb="FF000000"/>
        <rFont val="Calibri"/>
        <family val="2"/>
        <scheme val="minor"/>
      </rPr>
      <t xml:space="preserve"> Constituye el acto de informar o de poner en conocimiento hechos que configuren una posible amenaza o vulneración de derechos de niñas, niños y adolescentes.</t>
    </r>
  </si>
  <si>
    <r>
      <rPr>
        <b/>
        <sz val="10"/>
        <color theme="1"/>
        <rFont val="Calibri"/>
        <family val="2"/>
        <scheme val="minor"/>
      </rPr>
      <t>Denuncia:</t>
    </r>
    <r>
      <rPr>
        <sz val="10"/>
        <color theme="1"/>
        <rFont val="Calibri"/>
        <family val="2"/>
        <scheme val="minor"/>
      </rPr>
      <t xml:space="preserve"> Es el medio a través del cual una persona directamente perjudicada o no, informa de un hecho que constituye una amenaza o vulneración de derechos de una niña, niño o adolescente.</t>
    </r>
  </si>
  <si>
    <t>15-17</t>
  </si>
  <si>
    <t>Origen del caso</t>
  </si>
  <si>
    <r>
      <rPr>
        <b/>
        <sz val="10"/>
        <color theme="1"/>
        <rFont val="Calibri"/>
        <family val="2"/>
        <scheme val="minor"/>
      </rPr>
      <t>Incompetencia:</t>
    </r>
    <r>
      <rPr>
        <sz val="10"/>
        <color theme="1"/>
        <rFont val="Calibri"/>
        <family val="2"/>
        <scheme val="minor"/>
      </rPr>
      <t xml:space="preserve"> Casos para los cuales no se cuenta con la competencia o jurisdicción para actuar o proceder.</t>
    </r>
  </si>
  <si>
    <r>
      <rPr>
        <b/>
        <sz val="10"/>
        <color theme="1"/>
        <rFont val="Calibri"/>
        <family val="2"/>
        <scheme val="minor"/>
      </rPr>
      <t>Medidas administrativas:</t>
    </r>
    <r>
      <rPr>
        <sz val="10"/>
        <color theme="1"/>
        <rFont val="Calibri"/>
        <family val="2"/>
        <scheme val="minor"/>
      </rPr>
      <t xml:space="preserve"> medidas de protección dictadas en audiencia única para la adecuada protección de los derechos de niñas, niños y adolescentes.</t>
    </r>
  </si>
  <si>
    <t xml:space="preserve"> </t>
  </si>
  <si>
    <t>Total mujeres</t>
  </si>
  <si>
    <t>Total hombres</t>
  </si>
  <si>
    <t>Total etario</t>
  </si>
  <si>
    <t>Total niños</t>
  </si>
  <si>
    <t>Total niñas</t>
  </si>
  <si>
    <t>Total adol. mujeres</t>
  </si>
  <si>
    <t>Total adol. Hombres</t>
  </si>
  <si>
    <t>* Se desconoce: Al momento de la recepción del caso la persona que da aviso o denunciante no pudo establecer el sexo o edad de la niña, niño o adolescente</t>
  </si>
  <si>
    <t>Junta de Protección</t>
  </si>
  <si>
    <t xml:space="preserve">  </t>
  </si>
  <si>
    <t xml:space="preserve">Tabla 3: Número de niñas, niños y adolescentes presuntas víctimas de amenazas o vulneraciones a sus derechos.                                                                       </t>
  </si>
  <si>
    <t>Tabla 4: Número de niñas, niños y adolescentes presuntas víctimas de amenazas o vulneraciones a sus derechos por Junta de Protección.</t>
  </si>
  <si>
    <r>
      <rPr>
        <b/>
        <sz val="10"/>
        <color theme="1"/>
        <rFont val="Calibri"/>
        <family val="2"/>
        <scheme val="minor"/>
      </rPr>
      <t>Medidas cautelares:</t>
    </r>
    <r>
      <rPr>
        <sz val="10"/>
        <color theme="1"/>
        <rFont val="Calibri"/>
        <family val="2"/>
        <scheme val="minor"/>
      </rPr>
      <t xml:space="preserve"> medidas de protección dictadas en cualquier etapa de procedimiento administrativo antes de la audiencia única, para la adecuada protección de los derechos de niñas, niños y adolescentes. Estas pueden ser: Orden de tratamiento medico, orden de matricula, evaluación psicológica entre otras.</t>
    </r>
  </si>
  <si>
    <r>
      <rPr>
        <b/>
        <sz val="10"/>
        <color theme="1"/>
        <rFont val="Calibri"/>
        <family val="2"/>
        <scheme val="minor"/>
      </rPr>
      <t>Audiencia Única:</t>
    </r>
    <r>
      <rPr>
        <sz val="10"/>
        <color theme="1"/>
        <rFont val="Calibri"/>
        <family val="2"/>
        <scheme val="minor"/>
      </rPr>
      <t xml:space="preserve"> Constituye la etapa donde se exponen los hechos de las posibles vulneraciones a derechos de niñas, niños y adolescentes de forma oral ante los miembros de la Junta de Protección.  Al finalizar la audiencia los miembros de Junta dictan medidas de protección o  declaran la no vulneración a derechos.</t>
    </r>
  </si>
  <si>
    <r>
      <t xml:space="preserve">Acogimiento de emergencia: </t>
    </r>
    <r>
      <rPr>
        <sz val="10"/>
        <color theme="1"/>
        <rFont val="Calibri"/>
        <family val="2"/>
        <scheme val="minor"/>
      </rPr>
      <t>Es una medida excepcional y provisional emitida en situaciones de extrema urgencia en favor de una niña, niño o adolescente y consiste en la separación de su entorno familiar, y por la cual se confía su cuidado a personas idóneas por medio de acogimiento familiar o al ISNA a través del acogimiento institucional con un máximo de quince días continuos.</t>
    </r>
  </si>
  <si>
    <t xml:space="preserve">Tabla 1: Número de casos recibidos en Juntas de Protección de la Niñez y de la Adolescencia según origen.                                                                                                                               </t>
  </si>
  <si>
    <t>Nota: existen casos en los cuales  una niña, niño o adolescente puede ser vulnerado en más de un derecho.</t>
  </si>
  <si>
    <r>
      <rPr>
        <b/>
        <sz val="10"/>
        <color theme="1"/>
        <rFont val="Calibri"/>
        <family val="2"/>
        <scheme val="minor"/>
      </rPr>
      <t>Nota:</t>
    </r>
    <r>
      <rPr>
        <sz val="10"/>
        <color theme="1"/>
        <rFont val="Calibri"/>
        <family val="2"/>
        <scheme val="minor"/>
      </rPr>
      <t xml:space="preserve"> Existen casos donde se identifica a más de una niña, niño o adolescente, por lo tanto la cantidad de presuntas víctimas es superior al total de casos recibidos.</t>
    </r>
  </si>
  <si>
    <r>
      <t xml:space="preserve">Nota: </t>
    </r>
    <r>
      <rPr>
        <sz val="10"/>
        <color theme="1"/>
        <rFont val="Calibri"/>
        <family val="2"/>
        <scheme val="minor"/>
      </rPr>
      <t xml:space="preserve"> Existen casos donde se identifica a más de una niña, niño o adolescente, por lo tanto la cantidad de presuntas víctimas es superior al total de casos recibidos.</t>
    </r>
  </si>
  <si>
    <t xml:space="preserve">                                                                                                                                                                                                 </t>
  </si>
  <si>
    <t>Niña 0-7</t>
  </si>
  <si>
    <t>Niña 8-11</t>
  </si>
  <si>
    <t>La Adolescente 12-14</t>
  </si>
  <si>
    <t>La Adolescente 15-17</t>
  </si>
  <si>
    <t>Niño 0-7</t>
  </si>
  <si>
    <t>Niño 8-11</t>
  </si>
  <si>
    <t>El Adolescente 12-14</t>
  </si>
  <si>
    <t>El Adolescente 15-17</t>
  </si>
  <si>
    <t>Integridad personal</t>
  </si>
  <si>
    <t>Integridad física</t>
  </si>
  <si>
    <t>Integridad sexual</t>
  </si>
  <si>
    <t>Integridad psicológica</t>
  </si>
  <si>
    <t>Integridad emocional</t>
  </si>
  <si>
    <t>Integridad moral</t>
  </si>
  <si>
    <t>Integridad cultural</t>
  </si>
  <si>
    <t>Casos recibidos</t>
  </si>
  <si>
    <t>12-14 años</t>
  </si>
  <si>
    <t>12-14</t>
  </si>
  <si>
    <t>20.- Derecho a un nivel de vida digno y adecuado</t>
  </si>
  <si>
    <t>42.- Libertad de tránsito</t>
  </si>
  <si>
    <t>78.- Derecho a conocer a su madre y padre y ser criados por ellos</t>
  </si>
  <si>
    <t>73.- Derecho a la identidad</t>
  </si>
  <si>
    <t>28.- Derecho a la lactancia materna</t>
  </si>
  <si>
    <t>74.- Derecho a la identificación</t>
  </si>
  <si>
    <t>46.- Derechos al honor, imagen, vida privada e intimidad</t>
  </si>
  <si>
    <t>58.- Derecho a la protección en el trabajo</t>
  </si>
  <si>
    <t>35.- Derecho a un medio ambiente sano</t>
  </si>
  <si>
    <t>94.- Derecho a opinar y ser oído</t>
  </si>
  <si>
    <t>52.- Derecho al debido proceso</t>
  </si>
  <si>
    <t>34.- Derecho a la seguridad social</t>
  </si>
  <si>
    <t>45.- Derecho de reuniﬁcación familiar</t>
  </si>
  <si>
    <t>Oficio</t>
  </si>
  <si>
    <t>Total casos</t>
  </si>
  <si>
    <t/>
  </si>
  <si>
    <t>3700</t>
  </si>
  <si>
    <t>478</t>
  </si>
  <si>
    <t>20</t>
  </si>
  <si>
    <t>4198</t>
  </si>
  <si>
    <t>ene</t>
  </si>
  <si>
    <t>feb</t>
  </si>
  <si>
    <t>mar</t>
  </si>
  <si>
    <t>abr</t>
  </si>
  <si>
    <t>970</t>
  </si>
  <si>
    <t>1085</t>
  </si>
  <si>
    <t>996</t>
  </si>
  <si>
    <t>1147</t>
  </si>
  <si>
    <t>Total NNA</t>
  </si>
  <si>
    <t>600</t>
  </si>
  <si>
    <t>283</t>
  </si>
  <si>
    <t>651</t>
  </si>
  <si>
    <t>1489</t>
  </si>
  <si>
    <t>638</t>
  </si>
  <si>
    <t>274</t>
  </si>
  <si>
    <t>221</t>
  </si>
  <si>
    <t>480</t>
  </si>
  <si>
    <t>183</t>
  </si>
  <si>
    <t>4819</t>
  </si>
  <si>
    <t>Derecho</t>
  </si>
  <si>
    <t>may</t>
  </si>
  <si>
    <t>jun</t>
  </si>
  <si>
    <t>jul</t>
  </si>
  <si>
    <t>ago</t>
  </si>
  <si>
    <t>sep</t>
  </si>
  <si>
    <t>oct</t>
  </si>
  <si>
    <t>nov</t>
  </si>
  <si>
    <t>dic</t>
  </si>
  <si>
    <t>Total derechos</t>
  </si>
  <si>
    <t>90.- Derecho al descanso, recreación, esparcimiento, deporte y juego</t>
  </si>
  <si>
    <t>51.- Derecho de acceso a la justicia</t>
  </si>
  <si>
    <t>72.- Derecho al libre desarrollo de la personalidad</t>
  </si>
  <si>
    <t>5543</t>
  </si>
  <si>
    <t>735</t>
  </si>
  <si>
    <t>295</t>
  </si>
  <si>
    <t>751</t>
  </si>
  <si>
    <t>1630</t>
  </si>
  <si>
    <t>757</t>
  </si>
  <si>
    <t>317</t>
  </si>
  <si>
    <t>258</t>
  </si>
  <si>
    <t>602</t>
  </si>
  <si>
    <t>198</t>
  </si>
  <si>
    <t>675</t>
  </si>
  <si>
    <t>Afectacion</t>
  </si>
  <si>
    <t>37.-Derecho a la Integridad Personal</t>
  </si>
  <si>
    <t>43.- Traslado y retención ilícitos</t>
  </si>
  <si>
    <t>San Salvador III</t>
  </si>
  <si>
    <t>Amenazas o vulneraciones a derechos</t>
  </si>
  <si>
    <t>Tabla 5: Presuntas amenazas o vulneraciones a derechos por mes.</t>
  </si>
  <si>
    <t>Tabla 6: Presuntas amenazas o vulneraciones a derechos por grupo etario.</t>
  </si>
  <si>
    <t>Tabla 7: Presuntas amenazas o vulneraciones a derechos por Junta de Protección.</t>
  </si>
  <si>
    <t>Presuntas víctimas</t>
  </si>
  <si>
    <r>
      <t xml:space="preserve">Remitido a JENA: </t>
    </r>
    <r>
      <rPr>
        <sz val="10"/>
        <color theme="1"/>
        <rFont val="Calibri"/>
        <family val="2"/>
        <scheme val="minor"/>
      </rPr>
      <t>Envío de diligencias administrativas para el pronunciamiento o ratificación de las medidas.</t>
    </r>
  </si>
  <si>
    <r>
      <rPr>
        <b/>
        <sz val="11"/>
        <color theme="1"/>
        <rFont val="Calibri"/>
        <family val="2"/>
        <scheme val="minor"/>
      </rPr>
      <t xml:space="preserve">JENA: </t>
    </r>
    <r>
      <rPr>
        <sz val="11"/>
        <color theme="1"/>
        <rFont val="Calibri"/>
        <family val="2"/>
        <scheme val="minor"/>
      </rPr>
      <t xml:space="preserve">Juzgado Especializado de la Niñez y Adolescencia </t>
    </r>
  </si>
  <si>
    <r>
      <rPr>
        <b/>
        <sz val="10"/>
        <color theme="1"/>
        <rFont val="Calibri"/>
        <family val="2"/>
        <scheme val="minor"/>
      </rPr>
      <t xml:space="preserve">Improponibilidad: </t>
    </r>
    <r>
      <rPr>
        <sz val="10"/>
        <color theme="1"/>
        <rFont val="Calibri"/>
        <family val="2"/>
        <scheme val="minor"/>
      </rPr>
      <t>Los hechos denunciados no configuran una amenaza o violación. (Incluidas las improponibilidades sobrevenidas)</t>
    </r>
  </si>
  <si>
    <r>
      <rPr>
        <b/>
        <sz val="10"/>
        <color theme="1"/>
        <rFont val="Calibri"/>
        <family val="2"/>
        <scheme val="minor"/>
      </rPr>
      <t xml:space="preserve">Inadmisibilidad: </t>
    </r>
    <r>
      <rPr>
        <sz val="10"/>
        <color theme="1"/>
        <rFont val="Calibri"/>
        <family val="2"/>
        <scheme val="minor"/>
      </rPr>
      <t xml:space="preserve">Cuando la demanda carece de alguno de los requisitos mínimos exigidos; siempre y cuando se le brinde al avisante o denunciante la oportunidad de corregir las omisiones o deficiencias del aviso o de la denuncia. (Incluidas las inadminisbilidades sobrevenidas)
</t>
    </r>
  </si>
  <si>
    <r>
      <rPr>
        <b/>
        <sz val="10"/>
        <color theme="1"/>
        <rFont val="Calibri"/>
        <family val="2"/>
        <scheme val="minor"/>
      </rPr>
      <t xml:space="preserve">Resolución sin audiencia única: </t>
    </r>
    <r>
      <rPr>
        <sz val="10"/>
        <color theme="1"/>
        <rFont val="Calibri"/>
        <family val="2"/>
        <scheme val="minor"/>
      </rPr>
      <t>Cuando no es posible celebrar una audiencia única se exponen los hechos de las amenazas vulneraciones a derechos de niñas, niños y adolescentes sin la comparecencia de las partes. Mediante un auto motivado los miembros de Junta de Protección se pronuncian sobre los hechos declarando la inexistencia o existencia de la amenaza o vulneración, dictando medidas de protección o una sanción.</t>
    </r>
  </si>
  <si>
    <t>*Se desconoce</t>
  </si>
  <si>
    <t>0-8 años</t>
  </si>
  <si>
    <t>9-11 años</t>
  </si>
  <si>
    <t>Niña 9-11</t>
  </si>
  <si>
    <t>Niño 9-11</t>
  </si>
  <si>
    <t>0-8</t>
  </si>
  <si>
    <t>Niña 0-8</t>
  </si>
  <si>
    <t>Niño 0-8</t>
  </si>
  <si>
    <t>9-11</t>
  </si>
  <si>
    <t>Adolescente mujer 12-14</t>
  </si>
  <si>
    <t>Adolescente mujer 15-17</t>
  </si>
  <si>
    <t>Adolescente hombre 12-14</t>
  </si>
  <si>
    <t>Adolescente hombre 15-17</t>
  </si>
  <si>
    <t>13. Se decretaron un total de 4,178 medidas administrativas por cada niña, niño y adolescente De enero a septiembre 2014.</t>
  </si>
  <si>
    <r>
      <t>Acumulado:</t>
    </r>
    <r>
      <rPr>
        <sz val="10"/>
        <color theme="1"/>
        <rFont val="Calibri"/>
        <family val="2"/>
        <scheme val="minor"/>
      </rPr>
      <t xml:space="preserve"> La unión de dos casos registrados en los que se exponen los mismos hechos. </t>
    </r>
  </si>
  <si>
    <t>Otro</t>
  </si>
  <si>
    <t xml:space="preserve">   </t>
  </si>
  <si>
    <t xml:space="preserve">         Fuente: Sistema de Información de Denuncias - SID 2020, Departamento de Información.</t>
  </si>
  <si>
    <t xml:space="preserve">  Fuente: Sistema de Información de Denuncias - SID 2020, Departamento de Información.</t>
  </si>
  <si>
    <t>Fuente: Sistema de Información de Denuncias - SID 2020, Departamento de Información.</t>
  </si>
  <si>
    <t>De enero a marzo 2020</t>
  </si>
  <si>
    <t>Año 2020</t>
  </si>
  <si>
    <t xml:space="preserve">Tabla 2: Número de casos recibidos en Juntas de Protección de la Niñez y de la Adolescencia - 2020.                                                                                           </t>
  </si>
  <si>
    <t>Tabla 8: Derecho a la Integridad Personal según afectación - 2020.</t>
  </si>
  <si>
    <t>Tabla 9: Número de medidas cautelares dictadas por Junta de Protección de la Niñez y de la Adolescencia - 2020.</t>
  </si>
  <si>
    <t>Tabla 10: Número de casos con medidas de acogimiento de emergencia emitidos por las Juntas de Protección de la Niñez y de la Adolescencia - 2020.</t>
  </si>
  <si>
    <t>Tabla 11: Número de casos remitidos a JENA por las Juntas de Protección de la Niñez y de la Adolescencia - 2020.</t>
  </si>
  <si>
    <t>Tabla 12: Número de audiencias únicas realizadas por Junta de Protección de la Niñez y de la Adolescencia - 2020.</t>
  </si>
  <si>
    <t>Tabla 13: Número de casos con resolución sin audiencia única realizadas por Junta de Protección de la Niñez y de la Adolescencia - 2020.</t>
  </si>
  <si>
    <t>Tabla 14: Número de medidas administrativas de protección dictadas por Junta de Protección de la Niñez y de la Adolescencia - 2020.</t>
  </si>
  <si>
    <t>Tabla 15: Número de casos declarados como improponibilidad por las Juntas de Protección de la Niñez y de la Adolescencia - 2020.</t>
  </si>
  <si>
    <t>Tabla 16: Número de casos declarados como inadmisibilidad por las Juntas de Protección de la Niñez y de la Adolescencia - 2020.</t>
  </si>
  <si>
    <t>Tabla 17: Número de casos declarados como incompetencias por las Juntas de Protección de la Niñez y de la Adolescencia - 2020.</t>
  </si>
  <si>
    <t>Tabla 18: Número de casos declarados como improcedencias por las Juntas de Protección de la Niñez y de la Adolescencia - 2020.</t>
  </si>
  <si>
    <t>Tabla 19: Número de casos acumulados por las Juntas de Protección de la Niñez y de la Adolescencia - 2020.</t>
  </si>
  <si>
    <r>
      <t xml:space="preserve">De enero a marzo 2020, las Juntas de Protección recibieron </t>
    </r>
    <r>
      <rPr>
        <b/>
        <sz val="11"/>
        <color theme="1"/>
        <rFont val="Calibri"/>
        <family val="2"/>
        <scheme val="minor"/>
      </rPr>
      <t>3,250</t>
    </r>
    <r>
      <rPr>
        <sz val="11"/>
        <color theme="1"/>
        <rFont val="Calibri"/>
        <family val="2"/>
        <scheme val="minor"/>
      </rPr>
      <t xml:space="preserve"> casos por presunta amenaza o vulneración a derechos de niñas, niños y adolescentes. Las Juntas de Sonsonate, San Salvador III y Santa Ana reportan la mayor cantidad. 
</t>
    </r>
  </si>
  <si>
    <r>
      <t xml:space="preserve">De enero a marzo 2020, el total de presuntas víctimas ascendió a </t>
    </r>
    <r>
      <rPr>
        <b/>
        <sz val="11"/>
        <color theme="1"/>
        <rFont val="Calibri"/>
        <family val="2"/>
        <scheme val="minor"/>
      </rPr>
      <t>3,876</t>
    </r>
    <r>
      <rPr>
        <sz val="11"/>
        <color theme="1"/>
        <rFont val="Calibri"/>
        <family val="2"/>
        <scheme val="minor"/>
      </rPr>
      <t xml:space="preserve"> personas; el 63.16% fueron  niñas y adolescentes mujeres y el  30.93% niños y adolescentes hombres. 
</t>
    </r>
  </si>
  <si>
    <r>
      <t xml:space="preserve">De enero a marzo 2020, el total de presuntas víctimas ascendió a </t>
    </r>
    <r>
      <rPr>
        <b/>
        <sz val="11"/>
        <color theme="1"/>
        <rFont val="Calibri"/>
        <family val="2"/>
        <scheme val="minor"/>
      </rPr>
      <t>3,876</t>
    </r>
    <r>
      <rPr>
        <sz val="11"/>
        <color theme="1"/>
        <rFont val="Calibri"/>
        <family val="2"/>
        <scheme val="minor"/>
      </rPr>
      <t xml:space="preserve"> personas; el 63.16% fueron  niñas y adolescentes mujeres y el  30.93% niños y adolescentes hombres. </t>
    </r>
  </si>
  <si>
    <t>Las presuntas amenazas o vulneraciones a derechos más denunciados son: integridad personal 60.25%, salud 17.31% y educación y cultura 7.37%.</t>
  </si>
  <si>
    <t xml:space="preserve">De enero a marzo 2020, el derecho a la integridad personal a sido afectado en su mayoría en la integridad física con 49.42%, seguida de la integridad sexual con 23.68%. </t>
  </si>
  <si>
    <r>
      <t xml:space="preserve">Las Juntas de Protección dictaron </t>
    </r>
    <r>
      <rPr>
        <b/>
        <sz val="11"/>
        <color theme="1"/>
        <rFont val="Calibri"/>
        <family val="2"/>
        <scheme val="minor"/>
      </rPr>
      <t>2,719</t>
    </r>
    <r>
      <rPr>
        <sz val="11"/>
        <color theme="1"/>
        <rFont val="Calibri"/>
        <family val="2"/>
        <scheme val="minor"/>
      </rPr>
      <t xml:space="preserve">  medidas cautelares, de enero a marzo 2020.</t>
    </r>
  </si>
  <si>
    <r>
      <t xml:space="preserve">Las Juntas de Protección emitieron </t>
    </r>
    <r>
      <rPr>
        <b/>
        <sz val="11"/>
        <color theme="1"/>
        <rFont val="Calibri"/>
        <family val="2"/>
        <scheme val="minor"/>
      </rPr>
      <t>144</t>
    </r>
    <r>
      <rPr>
        <sz val="11"/>
        <color theme="1"/>
        <rFont val="Calibri"/>
        <family val="2"/>
        <scheme val="minor"/>
      </rPr>
      <t xml:space="preserve"> casos con medidas de acogimiento de emergencia, de enero a marzo 2020.</t>
    </r>
  </si>
  <si>
    <r>
      <t xml:space="preserve">Las Juntas de Protección remitieron </t>
    </r>
    <r>
      <rPr>
        <b/>
        <sz val="11"/>
        <color theme="1"/>
        <rFont val="Calibri"/>
        <family val="2"/>
        <scheme val="minor"/>
      </rPr>
      <t>20</t>
    </r>
    <r>
      <rPr>
        <sz val="11"/>
        <color theme="1"/>
        <rFont val="Calibri"/>
        <family val="2"/>
        <scheme val="minor"/>
      </rPr>
      <t xml:space="preserve"> casos a JENA, de enero a marzo 2020.</t>
    </r>
  </si>
  <si>
    <r>
      <t xml:space="preserve">Las Juntas de Protección realizaron </t>
    </r>
    <r>
      <rPr>
        <b/>
        <sz val="11"/>
        <color theme="1"/>
        <rFont val="Calibri"/>
        <family val="2"/>
        <scheme val="minor"/>
      </rPr>
      <t>607</t>
    </r>
    <r>
      <rPr>
        <sz val="11"/>
        <color theme="1"/>
        <rFont val="Calibri"/>
        <family val="2"/>
        <scheme val="minor"/>
      </rPr>
      <t xml:space="preserve"> audiencias únicas, de enero a marzo 2020.</t>
    </r>
  </si>
  <si>
    <r>
      <t xml:space="preserve">Las Juntas de Protección realizaron </t>
    </r>
    <r>
      <rPr>
        <b/>
        <sz val="11"/>
        <color theme="1"/>
        <rFont val="Calibri"/>
        <family val="2"/>
        <scheme val="minor"/>
      </rPr>
      <t>264</t>
    </r>
    <r>
      <rPr>
        <sz val="11"/>
        <color theme="1"/>
        <rFont val="Calibri"/>
        <family val="2"/>
        <scheme val="minor"/>
      </rPr>
      <t xml:space="preserve"> resoluciones sin audiencia única, de enero a marzo 2020.</t>
    </r>
  </si>
  <si>
    <r>
      <t xml:space="preserve">Las Juntas de Protección dictaron en audiencia única y automotivado </t>
    </r>
    <r>
      <rPr>
        <b/>
        <sz val="11"/>
        <color theme="1"/>
        <rFont val="Calibri"/>
        <family val="2"/>
        <scheme val="minor"/>
      </rPr>
      <t>2,354</t>
    </r>
    <r>
      <rPr>
        <sz val="11"/>
        <color theme="1"/>
        <rFont val="Calibri"/>
        <family val="2"/>
        <scheme val="minor"/>
      </rPr>
      <t xml:space="preserve"> medidas administrativas de protección, de enero a marzo 2020.</t>
    </r>
  </si>
  <si>
    <r>
      <t xml:space="preserve">Las Juntas de Protección declararon </t>
    </r>
    <r>
      <rPr>
        <b/>
        <sz val="11"/>
        <color theme="1"/>
        <rFont val="Calibri"/>
        <family val="2"/>
        <scheme val="minor"/>
      </rPr>
      <t>77</t>
    </r>
    <r>
      <rPr>
        <sz val="11"/>
        <color theme="1"/>
        <rFont val="Calibri"/>
        <family val="2"/>
        <scheme val="minor"/>
      </rPr>
      <t xml:space="preserve"> casos como improponibilidad, de enero a marzo 2020.</t>
    </r>
  </si>
  <si>
    <r>
      <t xml:space="preserve">Las Juntas de Protección declararon </t>
    </r>
    <r>
      <rPr>
        <b/>
        <sz val="11"/>
        <color theme="1"/>
        <rFont val="Calibri"/>
        <family val="2"/>
        <scheme val="minor"/>
      </rPr>
      <t>17</t>
    </r>
    <r>
      <rPr>
        <sz val="11"/>
        <color theme="1"/>
        <rFont val="Calibri"/>
        <family val="2"/>
        <scheme val="minor"/>
      </rPr>
      <t xml:space="preserve"> casos como inadmisibilidad, de enero a marzo 2020.</t>
    </r>
  </si>
  <si>
    <r>
      <t xml:space="preserve">Las Juntas de Protección declararon </t>
    </r>
    <r>
      <rPr>
        <b/>
        <sz val="11"/>
        <color theme="1"/>
        <rFont val="Calibri"/>
        <family val="2"/>
        <scheme val="minor"/>
      </rPr>
      <t>76</t>
    </r>
    <r>
      <rPr>
        <sz val="11"/>
        <color theme="1"/>
        <rFont val="Calibri"/>
        <family val="2"/>
        <scheme val="minor"/>
      </rPr>
      <t xml:space="preserve"> casos como incompentecias, de enero a marzo 2020.</t>
    </r>
  </si>
  <si>
    <r>
      <t xml:space="preserve">Las Juntas de Protección declararon </t>
    </r>
    <r>
      <rPr>
        <b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casos como improcedencias, de enero a marzo 2020.</t>
    </r>
  </si>
  <si>
    <r>
      <t xml:space="preserve">Las Juntas de Protección registran </t>
    </r>
    <r>
      <rPr>
        <b/>
        <sz val="11"/>
        <color theme="1"/>
        <rFont val="Calibri"/>
        <family val="2"/>
        <scheme val="minor"/>
      </rPr>
      <t>33</t>
    </r>
    <r>
      <rPr>
        <sz val="11"/>
        <color theme="1"/>
        <rFont val="Calibri"/>
        <family val="2"/>
        <scheme val="minor"/>
      </rPr>
      <t xml:space="preserve"> casos acumulados, de enero a marzo 2020.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</si>
</sst>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Calibri"/>
      <family val="2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7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7"/>
      <color indexed="8"/>
      <name val="Calibri"/>
      <family val="2"/>
    </font>
    <font>
      <b/>
      <sz val="8"/>
      <color rgb="FF000000"/>
      <name val="Calibri"/>
      <family val="2"/>
      <scheme val="minor"/>
    </font>
    <font>
      <sz val="8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6"/>
      <color indexed="8"/>
      <name val="Calibri"/>
      <family val="2"/>
    </font>
    <font>
      <b/>
      <sz val="10.5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0"/>
      </patternFill>
    </fill>
  </fills>
  <borders count="8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0" fontId="14" fillId="0" borderId="0"/>
    <xf numFmtId="0" fontId="27" fillId="0" borderId="0"/>
    <xf numFmtId="0" fontId="32" fillId="0" borderId="0"/>
  </cellStyleXfs>
  <cellXfs count="67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/>
    <xf numFmtId="0" fontId="0" fillId="0" borderId="0" xfId="0" applyAlignment="1">
      <alignment vertical="top" wrapText="1"/>
    </xf>
    <xf numFmtId="0" fontId="3" fillId="0" borderId="0" xfId="0" applyFont="1" applyAlignment="1"/>
    <xf numFmtId="0" fontId="0" fillId="0" borderId="0" xfId="0" applyAlignment="1"/>
    <xf numFmtId="0" fontId="3" fillId="2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3" fontId="6" fillId="4" borderId="16" xfId="0" applyNumberFormat="1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3" fontId="6" fillId="4" borderId="20" xfId="0" applyNumberFormat="1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7" fillId="0" borderId="20" xfId="0" applyFont="1" applyBorder="1" applyAlignment="1">
      <alignment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7" fillId="0" borderId="38" xfId="0" applyFont="1" applyBorder="1" applyAlignment="1">
      <alignment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 wrapText="1"/>
    </xf>
    <xf numFmtId="3" fontId="6" fillId="4" borderId="38" xfId="0" applyNumberFormat="1" applyFont="1" applyFill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164" fontId="4" fillId="0" borderId="0" xfId="0" applyNumberFormat="1" applyFont="1"/>
    <xf numFmtId="0" fontId="11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164" fontId="0" fillId="0" borderId="0" xfId="0" applyNumberFormat="1"/>
    <xf numFmtId="0" fontId="6" fillId="3" borderId="11" xfId="0" applyFont="1" applyFill="1" applyBorder="1" applyAlignment="1">
      <alignment horizontal="center" vertical="center"/>
    </xf>
    <xf numFmtId="0" fontId="7" fillId="0" borderId="21" xfId="0" applyFont="1" applyBorder="1" applyAlignment="1">
      <alignment vertical="center"/>
    </xf>
    <xf numFmtId="0" fontId="7" fillId="0" borderId="24" xfId="0" applyFont="1" applyBorder="1" applyAlignment="1">
      <alignment horizontal="center" vertical="center" wrapText="1"/>
    </xf>
    <xf numFmtId="3" fontId="6" fillId="4" borderId="21" xfId="0" applyNumberFormat="1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64" fontId="8" fillId="5" borderId="21" xfId="0" applyNumberFormat="1" applyFont="1" applyFill="1" applyBorder="1" applyAlignment="1">
      <alignment horizontal="center" vertical="center"/>
    </xf>
    <xf numFmtId="0" fontId="13" fillId="0" borderId="21" xfId="0" applyFont="1" applyBorder="1" applyAlignment="1">
      <alignment vertical="center"/>
    </xf>
    <xf numFmtId="0" fontId="3" fillId="4" borderId="36" xfId="0" applyFont="1" applyFill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/>
    </xf>
    <xf numFmtId="3" fontId="6" fillId="4" borderId="47" xfId="0" applyNumberFormat="1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3" fillId="0" borderId="20" xfId="0" applyFont="1" applyBorder="1" applyAlignment="1">
      <alignment vertical="center"/>
    </xf>
    <xf numFmtId="0" fontId="0" fillId="0" borderId="35" xfId="0" applyBorder="1" applyAlignment="1">
      <alignment horizontal="center" vertical="center"/>
    </xf>
    <xf numFmtId="164" fontId="8" fillId="5" borderId="20" xfId="0" applyNumberFormat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13" fillId="0" borderId="20" xfId="0" applyFont="1" applyBorder="1" applyAlignment="1">
      <alignment vertical="center" wrapText="1"/>
    </xf>
    <xf numFmtId="0" fontId="13" fillId="0" borderId="38" xfId="0" applyFont="1" applyBorder="1" applyAlignment="1">
      <alignment vertical="center"/>
    </xf>
    <xf numFmtId="0" fontId="0" fillId="0" borderId="51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164" fontId="8" fillId="5" borderId="38" xfId="0" applyNumberFormat="1" applyFont="1" applyFill="1" applyBorder="1" applyAlignment="1">
      <alignment horizontal="center" vertical="center"/>
    </xf>
    <xf numFmtId="0" fontId="13" fillId="0" borderId="47" xfId="0" applyFont="1" applyBorder="1" applyAlignment="1">
      <alignment vertical="center"/>
    </xf>
    <xf numFmtId="164" fontId="8" fillId="5" borderId="47" xfId="0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164" fontId="0" fillId="0" borderId="3" xfId="0" applyNumberFormat="1" applyBorder="1"/>
    <xf numFmtId="164" fontId="0" fillId="0" borderId="0" xfId="0" applyNumberFormat="1" applyBorder="1"/>
    <xf numFmtId="0" fontId="0" fillId="0" borderId="0" xfId="0" applyBorder="1"/>
    <xf numFmtId="3" fontId="6" fillId="4" borderId="11" xfId="0" applyNumberFormat="1" applyFont="1" applyFill="1" applyBorder="1" applyAlignment="1">
      <alignment horizontal="center" vertical="center"/>
    </xf>
    <xf numFmtId="3" fontId="6" fillId="4" borderId="10" xfId="0" applyNumberFormat="1" applyFont="1" applyFill="1" applyBorder="1" applyAlignment="1">
      <alignment horizontal="center" vertical="center"/>
    </xf>
    <xf numFmtId="0" fontId="9" fillId="0" borderId="0" xfId="0" applyFont="1"/>
    <xf numFmtId="0" fontId="11" fillId="0" borderId="0" xfId="0" applyFont="1" applyAlignment="1">
      <alignment vertical="center" wrapText="1"/>
    </xf>
    <xf numFmtId="0" fontId="0" fillId="0" borderId="0" xfId="0" applyFont="1"/>
    <xf numFmtId="0" fontId="11" fillId="0" borderId="0" xfId="0" applyFont="1"/>
    <xf numFmtId="0" fontId="3" fillId="0" borderId="0" xfId="0" applyFont="1" applyAlignment="1">
      <alignment horizontal="left"/>
    </xf>
    <xf numFmtId="0" fontId="16" fillId="0" borderId="0" xfId="2" applyFont="1" applyFill="1" applyBorder="1" applyAlignment="1">
      <alignment horizontal="center"/>
    </xf>
    <xf numFmtId="0" fontId="0" fillId="0" borderId="0" xfId="0" applyFill="1" applyBorder="1"/>
    <xf numFmtId="0" fontId="10" fillId="0" borderId="0" xfId="0" applyFont="1" applyFill="1" applyBorder="1" applyAlignment="1">
      <alignment vertical="top" wrapText="1"/>
    </xf>
    <xf numFmtId="0" fontId="4" fillId="0" borderId="0" xfId="0" applyFont="1" applyFill="1"/>
    <xf numFmtId="0" fontId="11" fillId="0" borderId="0" xfId="0" applyFont="1" applyFill="1" applyAlignment="1"/>
    <xf numFmtId="0" fontId="11" fillId="0" borderId="0" xfId="0" applyFont="1" applyFill="1"/>
    <xf numFmtId="0" fontId="11" fillId="0" borderId="0" xfId="0" applyFont="1" applyFill="1" applyAlignment="1">
      <alignment horizontal="left"/>
    </xf>
    <xf numFmtId="0" fontId="10" fillId="0" borderId="0" xfId="0" applyFont="1" applyFill="1" applyBorder="1" applyAlignment="1">
      <alignment horizontal="right" vertical="top" wrapText="1"/>
    </xf>
    <xf numFmtId="0" fontId="6" fillId="6" borderId="10" xfId="0" applyFont="1" applyFill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11" fillId="6" borderId="0" xfId="0" applyFont="1" applyFill="1"/>
    <xf numFmtId="0" fontId="0" fillId="0" borderId="0" xfId="0" applyFont="1" applyFill="1"/>
    <xf numFmtId="0" fontId="0" fillId="0" borderId="0" xfId="0" applyFill="1" applyAlignment="1">
      <alignment horizontal="left"/>
    </xf>
    <xf numFmtId="0" fontId="0" fillId="0" borderId="0" xfId="0" applyFill="1" applyAlignment="1"/>
    <xf numFmtId="0" fontId="7" fillId="0" borderId="61" xfId="0" applyFont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0" fontId="6" fillId="0" borderId="6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3" fontId="6" fillId="0" borderId="6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left" vertical="center"/>
    </xf>
    <xf numFmtId="0" fontId="17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0" fillId="0" borderId="0" xfId="0" applyFont="1" applyAlignment="1">
      <alignment wrapText="1"/>
    </xf>
    <xf numFmtId="49" fontId="3" fillId="0" borderId="0" xfId="0" applyNumberFormat="1" applyFont="1" applyAlignment="1">
      <alignment horizontal="left" vertical="top" wrapText="1"/>
    </xf>
    <xf numFmtId="49" fontId="3" fillId="0" borderId="0" xfId="0" applyNumberFormat="1" applyFont="1" applyBorder="1" applyAlignment="1"/>
    <xf numFmtId="49" fontId="0" fillId="0" borderId="0" xfId="0" applyNumberFormat="1"/>
    <xf numFmtId="0" fontId="0" fillId="0" borderId="0" xfId="0" applyFont="1" applyAlignment="1">
      <alignment vertical="center" wrapText="1"/>
    </xf>
    <xf numFmtId="0" fontId="3" fillId="2" borderId="9" xfId="0" applyFont="1" applyFill="1" applyBorder="1" applyAlignment="1">
      <alignment horizontal="left" vertical="center"/>
    </xf>
    <xf numFmtId="0" fontId="11" fillId="0" borderId="0" xfId="0" applyFont="1" applyFill="1" applyBorder="1"/>
    <xf numFmtId="0" fontId="5" fillId="0" borderId="0" xfId="0" applyFont="1" applyFill="1" applyBorder="1" applyAlignment="1"/>
    <xf numFmtId="49" fontId="0" fillId="0" borderId="0" xfId="0" applyNumberFormat="1" applyFill="1" applyBorder="1"/>
    <xf numFmtId="0" fontId="0" fillId="0" borderId="0" xfId="0" applyFill="1" applyBorder="1" applyAlignment="1">
      <alignment vertical="top" wrapText="1"/>
    </xf>
    <xf numFmtId="0" fontId="0" fillId="0" borderId="0" xfId="0" applyFont="1" applyFill="1" applyBorder="1"/>
    <xf numFmtId="0" fontId="8" fillId="0" borderId="0" xfId="0" applyFont="1" applyAlignment="1"/>
    <xf numFmtId="165" fontId="8" fillId="0" borderId="0" xfId="0" applyNumberFormat="1" applyFont="1" applyFill="1" applyBorder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left"/>
    </xf>
    <xf numFmtId="0" fontId="11" fillId="0" borderId="0" xfId="0" applyFont="1" applyAlignment="1"/>
    <xf numFmtId="0" fontId="0" fillId="0" borderId="0" xfId="0" applyAlignment="1">
      <alignment vertical="top" wrapText="1"/>
    </xf>
    <xf numFmtId="0" fontId="3" fillId="2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20" xfId="0" applyFont="1" applyBorder="1" applyAlignment="1">
      <alignment vertical="center"/>
    </xf>
    <xf numFmtId="0" fontId="7" fillId="0" borderId="30" xfId="0" applyFont="1" applyBorder="1" applyAlignment="1">
      <alignment horizontal="center" vertical="center"/>
    </xf>
    <xf numFmtId="0" fontId="7" fillId="0" borderId="38" xfId="0" applyFont="1" applyBorder="1" applyAlignment="1">
      <alignment vertical="center"/>
    </xf>
    <xf numFmtId="0" fontId="7" fillId="0" borderId="39" xfId="0" applyFont="1" applyBorder="1" applyAlignment="1">
      <alignment horizontal="center"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horizontal="center" vertical="center"/>
    </xf>
    <xf numFmtId="0" fontId="7" fillId="0" borderId="47" xfId="0" applyFont="1" applyBorder="1" applyAlignment="1">
      <alignment vertical="center"/>
    </xf>
    <xf numFmtId="0" fontId="7" fillId="0" borderId="48" xfId="0" applyFont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0" fillId="0" borderId="0" xfId="0" applyBorder="1"/>
    <xf numFmtId="3" fontId="6" fillId="4" borderId="1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0" fillId="0" borderId="0" xfId="0" applyFill="1"/>
    <xf numFmtId="0" fontId="0" fillId="6" borderId="0" xfId="0" applyFill="1" applyAlignment="1">
      <alignment vertical="top" wrapText="1"/>
    </xf>
    <xf numFmtId="0" fontId="0" fillId="0" borderId="0" xfId="0" applyFill="1" applyAlignment="1">
      <alignment vertical="top" wrapText="1"/>
    </xf>
    <xf numFmtId="0" fontId="7" fillId="0" borderId="35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49" fontId="12" fillId="2" borderId="63" xfId="0" applyNumberFormat="1" applyFont="1" applyFill="1" applyBorder="1" applyAlignment="1">
      <alignment horizontal="center" vertical="center"/>
    </xf>
    <xf numFmtId="49" fontId="12" fillId="2" borderId="64" xfId="0" applyNumberFormat="1" applyFont="1" applyFill="1" applyBorder="1" applyAlignment="1">
      <alignment horizontal="center" vertical="center"/>
    </xf>
    <xf numFmtId="49" fontId="19" fillId="2" borderId="63" xfId="0" applyNumberFormat="1" applyFont="1" applyFill="1" applyBorder="1" applyAlignment="1">
      <alignment horizontal="center" vertical="center" wrapText="1"/>
    </xf>
    <xf numFmtId="49" fontId="19" fillId="2" borderId="64" xfId="0" applyNumberFormat="1" applyFont="1" applyFill="1" applyBorder="1" applyAlignment="1">
      <alignment horizontal="center" vertical="center" wrapText="1"/>
    </xf>
    <xf numFmtId="49" fontId="12" fillId="7" borderId="39" xfId="0" applyNumberFormat="1" applyFont="1" applyFill="1" applyBorder="1" applyAlignment="1">
      <alignment horizontal="center" vertical="center"/>
    </xf>
    <xf numFmtId="49" fontId="19" fillId="7" borderId="63" xfId="0" applyNumberFormat="1" applyFont="1" applyFill="1" applyBorder="1" applyAlignment="1">
      <alignment horizontal="center" vertical="center" wrapText="1"/>
    </xf>
    <xf numFmtId="49" fontId="19" fillId="7" borderId="6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/>
    </xf>
    <xf numFmtId="0" fontId="11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7" fillId="0" borderId="0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right"/>
    </xf>
    <xf numFmtId="0" fontId="13" fillId="0" borderId="0" xfId="0" applyFont="1" applyFill="1" applyBorder="1" applyAlignment="1">
      <alignment wrapText="1"/>
    </xf>
    <xf numFmtId="0" fontId="0" fillId="0" borderId="0" xfId="0" applyFont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10" fontId="8" fillId="0" borderId="33" xfId="0" applyNumberFormat="1" applyFont="1" applyFill="1" applyBorder="1" applyAlignment="1">
      <alignment horizontal="left" vertical="center"/>
    </xf>
    <xf numFmtId="165" fontId="8" fillId="0" borderId="33" xfId="0" applyNumberFormat="1" applyFont="1" applyFill="1" applyBorder="1" applyAlignment="1">
      <alignment horizontal="left" vertical="center"/>
    </xf>
    <xf numFmtId="0" fontId="7" fillId="0" borderId="16" xfId="0" applyFont="1" applyFill="1" applyBorder="1" applyAlignment="1">
      <alignment vertical="center"/>
    </xf>
    <xf numFmtId="0" fontId="7" fillId="0" borderId="20" xfId="0" applyFont="1" applyFill="1" applyBorder="1" applyAlignment="1">
      <alignment vertical="center"/>
    </xf>
    <xf numFmtId="0" fontId="7" fillId="0" borderId="38" xfId="0" applyFont="1" applyFill="1" applyBorder="1" applyAlignment="1">
      <alignment vertical="center"/>
    </xf>
    <xf numFmtId="0" fontId="7" fillId="0" borderId="21" xfId="0" applyFont="1" applyFill="1" applyBorder="1" applyAlignment="1">
      <alignment vertical="center"/>
    </xf>
    <xf numFmtId="0" fontId="7" fillId="0" borderId="47" xfId="0" applyFont="1" applyFill="1" applyBorder="1" applyAlignment="1">
      <alignment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3" fontId="6" fillId="0" borderId="0" xfId="0" applyNumberFormat="1" applyFont="1" applyFill="1" applyBorder="1" applyAlignment="1">
      <alignment horizontal="center" vertical="center"/>
    </xf>
    <xf numFmtId="37" fontId="6" fillId="2" borderId="2" xfId="3" applyNumberFormat="1" applyFont="1" applyFill="1" applyBorder="1" applyAlignment="1">
      <alignment horizontal="center" wrapText="1"/>
    </xf>
    <xf numFmtId="3" fontId="10" fillId="0" borderId="0" xfId="0" applyNumberFormat="1" applyFont="1" applyFill="1" applyBorder="1" applyAlignment="1">
      <alignment horizontal="right" vertical="top" wrapText="1"/>
    </xf>
    <xf numFmtId="0" fontId="22" fillId="0" borderId="0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7" fillId="0" borderId="28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56" xfId="0" applyFont="1" applyBorder="1" applyAlignment="1">
      <alignment vertical="center"/>
    </xf>
    <xf numFmtId="0" fontId="7" fillId="0" borderId="66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19" fillId="3" borderId="14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15" xfId="0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3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3" fontId="12" fillId="6" borderId="12" xfId="0" applyNumberFormat="1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10" fontId="6" fillId="5" borderId="14" xfId="1" applyNumberFormat="1" applyFont="1" applyFill="1" applyBorder="1" applyAlignment="1">
      <alignment horizontal="center" vertical="center"/>
    </xf>
    <xf numFmtId="10" fontId="6" fillId="5" borderId="12" xfId="1" applyNumberFormat="1" applyFont="1" applyFill="1" applyBorder="1" applyAlignment="1">
      <alignment horizontal="center" vertical="center"/>
    </xf>
    <xf numFmtId="10" fontId="6" fillId="5" borderId="15" xfId="1" applyNumberFormat="1" applyFont="1" applyFill="1" applyBorder="1" applyAlignment="1">
      <alignment horizontal="center" vertical="center"/>
    </xf>
    <xf numFmtId="9" fontId="6" fillId="5" borderId="9" xfId="1" applyFont="1" applyFill="1" applyBorder="1" applyAlignment="1">
      <alignment horizontal="center" vertical="center"/>
    </xf>
    <xf numFmtId="10" fontId="15" fillId="0" borderId="28" xfId="1" applyNumberFormat="1" applyFont="1" applyFill="1" applyBorder="1" applyAlignment="1">
      <alignment vertical="center"/>
    </xf>
    <xf numFmtId="10" fontId="15" fillId="0" borderId="46" xfId="1" applyNumberFormat="1" applyFont="1" applyFill="1" applyBorder="1" applyAlignment="1">
      <alignment vertical="center"/>
    </xf>
    <xf numFmtId="3" fontId="8" fillId="0" borderId="25" xfId="1" applyNumberFormat="1" applyFont="1" applyBorder="1" applyAlignment="1">
      <alignment horizontal="center" vertical="center"/>
    </xf>
    <xf numFmtId="3" fontId="8" fillId="0" borderId="23" xfId="1" applyNumberFormat="1" applyFont="1" applyBorder="1" applyAlignment="1">
      <alignment horizontal="center" vertical="center"/>
    </xf>
    <xf numFmtId="3" fontId="8" fillId="0" borderId="23" xfId="1" applyNumberFormat="1" applyFont="1" applyFill="1" applyBorder="1" applyAlignment="1">
      <alignment horizontal="center" vertical="center"/>
    </xf>
    <xf numFmtId="3" fontId="11" fillId="0" borderId="23" xfId="1" applyNumberFormat="1" applyFont="1" applyBorder="1" applyAlignment="1">
      <alignment horizontal="center" vertical="center"/>
    </xf>
    <xf numFmtId="3" fontId="8" fillId="0" borderId="35" xfId="1" applyNumberFormat="1" applyFont="1" applyBorder="1" applyAlignment="1">
      <alignment horizontal="center" vertical="center"/>
    </xf>
    <xf numFmtId="3" fontId="8" fillId="0" borderId="31" xfId="1" applyNumberFormat="1" applyFont="1" applyBorder="1" applyAlignment="1">
      <alignment horizontal="center" vertical="center"/>
    </xf>
    <xf numFmtId="3" fontId="8" fillId="0" borderId="31" xfId="1" applyNumberFormat="1" applyFont="1" applyFill="1" applyBorder="1" applyAlignment="1">
      <alignment horizontal="center" vertical="center"/>
    </xf>
    <xf numFmtId="3" fontId="11" fillId="0" borderId="31" xfId="1" applyNumberFormat="1" applyFont="1" applyBorder="1" applyAlignment="1">
      <alignment horizontal="center" vertical="center"/>
    </xf>
    <xf numFmtId="3" fontId="8" fillId="0" borderId="35" xfId="1" applyNumberFormat="1" applyFont="1" applyFill="1" applyBorder="1" applyAlignment="1">
      <alignment horizontal="center" vertical="center"/>
    </xf>
    <xf numFmtId="3" fontId="8" fillId="0" borderId="51" xfId="1" applyNumberFormat="1" applyFont="1" applyBorder="1" applyAlignment="1">
      <alignment horizontal="center" vertical="center"/>
    </xf>
    <xf numFmtId="3" fontId="8" fillId="0" borderId="49" xfId="1" applyNumberFormat="1" applyFont="1" applyBorder="1" applyAlignment="1">
      <alignment horizontal="center" vertical="center"/>
    </xf>
    <xf numFmtId="3" fontId="8" fillId="0" borderId="49" xfId="1" applyNumberFormat="1" applyFont="1" applyFill="1" applyBorder="1" applyAlignment="1">
      <alignment horizontal="center" vertical="center"/>
    </xf>
    <xf numFmtId="3" fontId="11" fillId="0" borderId="49" xfId="1" applyNumberFormat="1" applyFont="1" applyBorder="1" applyAlignment="1">
      <alignment horizontal="center" vertical="center"/>
    </xf>
    <xf numFmtId="3" fontId="8" fillId="0" borderId="51" xfId="1" applyNumberFormat="1" applyFont="1" applyFill="1" applyBorder="1" applyAlignment="1">
      <alignment horizontal="center" vertical="center"/>
    </xf>
    <xf numFmtId="3" fontId="12" fillId="6" borderId="10" xfId="1" applyNumberFormat="1" applyFont="1" applyFill="1" applyBorder="1" applyAlignment="1">
      <alignment horizontal="center" vertical="center"/>
    </xf>
    <xf numFmtId="1" fontId="8" fillId="0" borderId="51" xfId="1" applyNumberFormat="1" applyFont="1" applyBorder="1" applyAlignment="1">
      <alignment horizontal="center" vertical="center"/>
    </xf>
    <xf numFmtId="1" fontId="8" fillId="0" borderId="49" xfId="1" applyNumberFormat="1" applyFont="1" applyBorder="1" applyAlignment="1">
      <alignment horizontal="center" vertical="center"/>
    </xf>
    <xf numFmtId="1" fontId="8" fillId="0" borderId="49" xfId="1" applyNumberFormat="1" applyFont="1" applyFill="1" applyBorder="1" applyAlignment="1">
      <alignment horizontal="center" vertical="center"/>
    </xf>
    <xf numFmtId="1" fontId="11" fillId="0" borderId="49" xfId="0" applyNumberFormat="1" applyFont="1" applyBorder="1" applyAlignment="1">
      <alignment horizontal="center" vertical="center"/>
    </xf>
    <xf numFmtId="3" fontId="12" fillId="6" borderId="14" xfId="1" applyNumberFormat="1" applyFont="1" applyFill="1" applyBorder="1" applyAlignment="1">
      <alignment horizontal="center" vertical="center"/>
    </xf>
    <xf numFmtId="3" fontId="12" fillId="6" borderId="12" xfId="1" applyNumberFormat="1" applyFont="1" applyFill="1" applyBorder="1" applyAlignment="1">
      <alignment horizontal="center" vertical="center"/>
    </xf>
    <xf numFmtId="3" fontId="11" fillId="0" borderId="25" xfId="1" applyNumberFormat="1" applyFont="1" applyBorder="1" applyAlignment="1">
      <alignment horizontal="center" vertical="center"/>
    </xf>
    <xf numFmtId="3" fontId="11" fillId="0" borderId="27" xfId="1" applyNumberFormat="1" applyFont="1" applyBorder="1" applyAlignment="1">
      <alignment horizontal="center" vertical="center"/>
    </xf>
    <xf numFmtId="3" fontId="11" fillId="0" borderId="22" xfId="1" applyNumberFormat="1" applyFont="1" applyBorder="1" applyAlignment="1">
      <alignment horizontal="center" vertical="center"/>
    </xf>
    <xf numFmtId="3" fontId="11" fillId="0" borderId="24" xfId="1" applyNumberFormat="1" applyFont="1" applyFill="1" applyBorder="1" applyAlignment="1">
      <alignment horizontal="center" vertical="center"/>
    </xf>
    <xf numFmtId="3" fontId="11" fillId="0" borderId="26" xfId="1" applyNumberFormat="1" applyFont="1" applyBorder="1" applyAlignment="1">
      <alignment horizontal="center" vertical="center"/>
    </xf>
    <xf numFmtId="3" fontId="11" fillId="0" borderId="35" xfId="1" applyNumberFormat="1" applyFont="1" applyBorder="1" applyAlignment="1">
      <alignment horizontal="center" vertical="center"/>
    </xf>
    <xf numFmtId="3" fontId="11" fillId="0" borderId="45" xfId="1" applyNumberFormat="1" applyFont="1" applyBorder="1" applyAlignment="1">
      <alignment horizontal="center" vertical="center"/>
    </xf>
    <xf numFmtId="3" fontId="11" fillId="0" borderId="30" xfId="1" applyNumberFormat="1" applyFont="1" applyBorder="1" applyAlignment="1">
      <alignment horizontal="center" vertical="center"/>
    </xf>
    <xf numFmtId="3" fontId="11" fillId="0" borderId="32" xfId="1" applyNumberFormat="1" applyFont="1" applyFill="1" applyBorder="1" applyAlignment="1">
      <alignment horizontal="center" vertical="center"/>
    </xf>
    <xf numFmtId="3" fontId="11" fillId="0" borderId="44" xfId="1" applyNumberFormat="1" applyFont="1" applyBorder="1" applyAlignment="1">
      <alignment horizontal="center" vertical="center"/>
    </xf>
    <xf numFmtId="3" fontId="11" fillId="0" borderId="51" xfId="1" applyNumberFormat="1" applyFont="1" applyBorder="1" applyAlignment="1">
      <alignment horizontal="center" vertical="center"/>
    </xf>
    <xf numFmtId="3" fontId="11" fillId="0" borderId="53" xfId="1" applyNumberFormat="1" applyFont="1" applyBorder="1" applyAlignment="1">
      <alignment horizontal="center" vertical="center"/>
    </xf>
    <xf numFmtId="3" fontId="11" fillId="0" borderId="48" xfId="1" applyNumberFormat="1" applyFont="1" applyBorder="1" applyAlignment="1">
      <alignment horizontal="center" vertical="center"/>
    </xf>
    <xf numFmtId="3" fontId="11" fillId="0" borderId="50" xfId="1" applyNumberFormat="1" applyFont="1" applyFill="1" applyBorder="1" applyAlignment="1">
      <alignment horizontal="center" vertical="center"/>
    </xf>
    <xf numFmtId="3" fontId="11" fillId="0" borderId="52" xfId="1" applyNumberFormat="1" applyFont="1" applyBorder="1" applyAlignment="1">
      <alignment horizontal="center" vertical="center"/>
    </xf>
    <xf numFmtId="3" fontId="11" fillId="0" borderId="35" xfId="1" applyNumberFormat="1" applyFont="1" applyFill="1" applyBorder="1" applyAlignment="1">
      <alignment horizontal="center" vertical="center"/>
    </xf>
    <xf numFmtId="3" fontId="12" fillId="6" borderId="15" xfId="1" applyNumberFormat="1" applyFont="1" applyFill="1" applyBorder="1" applyAlignment="1">
      <alignment horizontal="center" vertical="center"/>
    </xf>
    <xf numFmtId="3" fontId="12" fillId="6" borderId="11" xfId="1" applyNumberFormat="1" applyFont="1" applyFill="1" applyBorder="1" applyAlignment="1">
      <alignment horizontal="center" vertical="center"/>
    </xf>
    <xf numFmtId="3" fontId="12" fillId="6" borderId="13" xfId="1" applyNumberFormat="1" applyFont="1" applyFill="1" applyBorder="1" applyAlignment="1">
      <alignment horizontal="center" vertical="center"/>
    </xf>
    <xf numFmtId="3" fontId="12" fillId="0" borderId="21" xfId="1" applyNumberFormat="1" applyFont="1" applyBorder="1" applyAlignment="1">
      <alignment horizontal="center" vertical="center"/>
    </xf>
    <xf numFmtId="3" fontId="12" fillId="0" borderId="20" xfId="1" applyNumberFormat="1" applyFont="1" applyBorder="1" applyAlignment="1">
      <alignment horizontal="center" vertical="center"/>
    </xf>
    <xf numFmtId="3" fontId="12" fillId="0" borderId="47" xfId="1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3" fontId="12" fillId="6" borderId="12" xfId="3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3" fontId="12" fillId="4" borderId="28" xfId="1" applyNumberFormat="1" applyFont="1" applyFill="1" applyBorder="1" applyAlignment="1">
      <alignment horizontal="center" vertical="center"/>
    </xf>
    <xf numFmtId="3" fontId="12" fillId="4" borderId="36" xfId="1" applyNumberFormat="1" applyFont="1" applyFill="1" applyBorder="1" applyAlignment="1">
      <alignment horizontal="center" vertical="center"/>
    </xf>
    <xf numFmtId="3" fontId="12" fillId="4" borderId="46" xfId="1" applyNumberFormat="1" applyFont="1" applyFill="1" applyBorder="1" applyAlignment="1">
      <alignment horizontal="center" vertical="center"/>
    </xf>
    <xf numFmtId="3" fontId="12" fillId="4" borderId="66" xfId="1" applyNumberFormat="1" applyFont="1" applyFill="1" applyBorder="1" applyAlignment="1">
      <alignment horizontal="center" vertical="center"/>
    </xf>
    <xf numFmtId="3" fontId="12" fillId="4" borderId="42" xfId="1" applyNumberFormat="1" applyFont="1" applyFill="1" applyBorder="1" applyAlignment="1">
      <alignment horizontal="center" vertical="center"/>
    </xf>
    <xf numFmtId="3" fontId="12" fillId="6" borderId="8" xfId="1" applyNumberFormat="1" applyFont="1" applyFill="1" applyBorder="1" applyAlignment="1">
      <alignment horizontal="center" vertical="center"/>
    </xf>
    <xf numFmtId="3" fontId="12" fillId="0" borderId="3" xfId="1" applyNumberFormat="1" applyFont="1" applyFill="1" applyBorder="1" applyAlignment="1">
      <alignment horizontal="center" vertical="center"/>
    </xf>
    <xf numFmtId="0" fontId="25" fillId="8" borderId="10" xfId="0" applyFont="1" applyFill="1" applyBorder="1" applyAlignment="1">
      <alignment horizontal="center" vertical="center"/>
    </xf>
    <xf numFmtId="10" fontId="22" fillId="8" borderId="16" xfId="1" applyNumberFormat="1" applyFont="1" applyFill="1" applyBorder="1" applyAlignment="1">
      <alignment horizontal="center" vertical="center"/>
    </xf>
    <xf numFmtId="10" fontId="22" fillId="8" borderId="20" xfId="1" applyNumberFormat="1" applyFont="1" applyFill="1" applyBorder="1" applyAlignment="1">
      <alignment horizontal="center" vertical="center"/>
    </xf>
    <xf numFmtId="10" fontId="22" fillId="8" borderId="38" xfId="1" applyNumberFormat="1" applyFont="1" applyFill="1" applyBorder="1" applyAlignment="1">
      <alignment horizontal="center" vertical="center"/>
    </xf>
    <xf numFmtId="0" fontId="26" fillId="0" borderId="16" xfId="4" applyFont="1" applyFill="1" applyBorder="1" applyAlignment="1">
      <alignment horizontal="left" vertical="center"/>
    </xf>
    <xf numFmtId="0" fontId="26" fillId="0" borderId="20" xfId="4" applyFont="1" applyFill="1" applyBorder="1" applyAlignment="1">
      <alignment horizontal="left" vertical="center"/>
    </xf>
    <xf numFmtId="0" fontId="26" fillId="0" borderId="38" xfId="4" applyFont="1" applyFill="1" applyBorder="1" applyAlignment="1">
      <alignment horizontal="left" vertical="center"/>
    </xf>
    <xf numFmtId="3" fontId="18" fillId="6" borderId="11" xfId="1" applyNumberFormat="1" applyFont="1" applyFill="1" applyBorder="1" applyAlignment="1">
      <alignment horizontal="center" vertical="center"/>
    </xf>
    <xf numFmtId="3" fontId="18" fillId="6" borderId="12" xfId="1" applyNumberFormat="1" applyFont="1" applyFill="1" applyBorder="1" applyAlignment="1">
      <alignment horizontal="center" vertical="center"/>
    </xf>
    <xf numFmtId="3" fontId="18" fillId="6" borderId="15" xfId="1" applyNumberFormat="1" applyFont="1" applyFill="1" applyBorder="1" applyAlignment="1">
      <alignment horizontal="center" vertical="center"/>
    </xf>
    <xf numFmtId="3" fontId="18" fillId="6" borderId="10" xfId="1" applyNumberFormat="1" applyFont="1" applyFill="1" applyBorder="1" applyAlignment="1">
      <alignment horizontal="center" vertical="center"/>
    </xf>
    <xf numFmtId="3" fontId="6" fillId="6" borderId="54" xfId="0" applyNumberFormat="1" applyFont="1" applyFill="1" applyBorder="1" applyAlignment="1">
      <alignment horizontal="center" vertical="center"/>
    </xf>
    <xf numFmtId="3" fontId="6" fillId="6" borderId="55" xfId="0" applyNumberFormat="1" applyFont="1" applyFill="1" applyBorder="1" applyAlignment="1">
      <alignment horizontal="center" vertical="center"/>
    </xf>
    <xf numFmtId="3" fontId="6" fillId="6" borderId="67" xfId="0" applyNumberFormat="1" applyFont="1" applyFill="1" applyBorder="1" applyAlignment="1">
      <alignment horizontal="center" vertical="center"/>
    </xf>
    <xf numFmtId="3" fontId="6" fillId="6" borderId="57" xfId="0" applyNumberFormat="1" applyFont="1" applyFill="1" applyBorder="1" applyAlignment="1">
      <alignment horizontal="center" vertical="center"/>
    </xf>
    <xf numFmtId="3" fontId="6" fillId="6" borderId="68" xfId="0" applyNumberFormat="1" applyFont="1" applyFill="1" applyBorder="1" applyAlignment="1">
      <alignment horizontal="center" vertical="center"/>
    </xf>
    <xf numFmtId="3" fontId="9" fillId="0" borderId="22" xfId="1" applyNumberFormat="1" applyFont="1" applyBorder="1" applyAlignment="1">
      <alignment horizontal="center" vertical="center"/>
    </xf>
    <xf numFmtId="3" fontId="9" fillId="0" borderId="23" xfId="1" applyNumberFormat="1" applyFont="1" applyBorder="1" applyAlignment="1">
      <alignment horizontal="center" vertical="center"/>
    </xf>
    <xf numFmtId="3" fontId="9" fillId="0" borderId="23" xfId="1" applyNumberFormat="1" applyFont="1" applyFill="1" applyBorder="1" applyAlignment="1">
      <alignment horizontal="center" vertical="center"/>
    </xf>
    <xf numFmtId="3" fontId="9" fillId="0" borderId="24" xfId="1" applyNumberFormat="1" applyFont="1" applyBorder="1" applyAlignment="1">
      <alignment horizontal="center" vertical="center"/>
    </xf>
    <xf numFmtId="3" fontId="9" fillId="0" borderId="30" xfId="1" applyNumberFormat="1" applyFont="1" applyBorder="1" applyAlignment="1">
      <alignment horizontal="center" vertical="center"/>
    </xf>
    <xf numFmtId="3" fontId="9" fillId="0" borderId="31" xfId="1" applyNumberFormat="1" applyFont="1" applyBorder="1" applyAlignment="1">
      <alignment horizontal="center" vertical="center"/>
    </xf>
    <xf numFmtId="3" fontId="9" fillId="0" borderId="31" xfId="1" applyNumberFormat="1" applyFont="1" applyFill="1" applyBorder="1" applyAlignment="1">
      <alignment horizontal="center" vertical="center"/>
    </xf>
    <xf numFmtId="3" fontId="9" fillId="0" borderId="32" xfId="1" applyNumberFormat="1" applyFont="1" applyBorder="1" applyAlignment="1">
      <alignment horizontal="center" vertical="center"/>
    </xf>
    <xf numFmtId="3" fontId="9" fillId="0" borderId="49" xfId="1" applyNumberFormat="1" applyFont="1" applyBorder="1" applyAlignment="1">
      <alignment horizontal="center" vertical="center"/>
    </xf>
    <xf numFmtId="3" fontId="9" fillId="0" borderId="49" xfId="1" applyNumberFormat="1" applyFont="1" applyFill="1" applyBorder="1" applyAlignment="1">
      <alignment horizontal="center" vertical="center"/>
    </xf>
    <xf numFmtId="3" fontId="9" fillId="0" borderId="48" xfId="1" applyNumberFormat="1" applyFont="1" applyBorder="1" applyAlignment="1">
      <alignment horizontal="center" vertical="center"/>
    </xf>
    <xf numFmtId="3" fontId="9" fillId="0" borderId="50" xfId="1" applyNumberFormat="1" applyFont="1" applyFill="1" applyBorder="1" applyAlignment="1">
      <alignment horizontal="center" vertical="center"/>
    </xf>
    <xf numFmtId="3" fontId="6" fillId="6" borderId="4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8" fillId="0" borderId="0" xfId="0" applyFont="1" applyAlignment="1">
      <alignment horizontal="right"/>
    </xf>
    <xf numFmtId="0" fontId="7" fillId="0" borderId="17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20" fillId="0" borderId="0" xfId="0" applyFont="1" applyFill="1" applyBorder="1" applyAlignment="1">
      <alignment horizontal="center" textRotation="90" wrapText="1"/>
    </xf>
    <xf numFmtId="3" fontId="18" fillId="0" borderId="0" xfId="1" applyNumberFormat="1" applyFont="1" applyFill="1" applyBorder="1" applyAlignment="1">
      <alignment horizontal="center" vertical="center"/>
    </xf>
    <xf numFmtId="10" fontId="22" fillId="8" borderId="47" xfId="1" applyNumberFormat="1" applyFont="1" applyFill="1" applyBorder="1" applyAlignment="1">
      <alignment horizontal="center" vertical="center"/>
    </xf>
    <xf numFmtId="0" fontId="23" fillId="3" borderId="9" xfId="0" applyFont="1" applyFill="1" applyBorder="1" applyAlignment="1">
      <alignment horizontal="center" vertical="center"/>
    </xf>
    <xf numFmtId="0" fontId="26" fillId="0" borderId="10" xfId="4" applyFont="1" applyFill="1" applyBorder="1" applyAlignment="1">
      <alignment horizontal="left" vertical="center"/>
    </xf>
    <xf numFmtId="3" fontId="8" fillId="0" borderId="58" xfId="1" applyNumberFormat="1" applyFont="1" applyBorder="1" applyAlignment="1">
      <alignment horizontal="center" vertical="center"/>
    </xf>
    <xf numFmtId="3" fontId="8" fillId="0" borderId="59" xfId="1" applyNumberFormat="1" applyFont="1" applyBorder="1" applyAlignment="1">
      <alignment horizontal="center" vertical="center"/>
    </xf>
    <xf numFmtId="3" fontId="8" fillId="0" borderId="59" xfId="1" applyNumberFormat="1" applyFont="1" applyFill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3" fontId="12" fillId="4" borderId="10" xfId="1" applyNumberFormat="1" applyFont="1" applyFill="1" applyBorder="1" applyAlignment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10" fontId="22" fillId="0" borderId="33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8" fillId="9" borderId="71" xfId="5" applyFont="1" applyFill="1" applyBorder="1" applyAlignment="1">
      <alignment horizontal="center"/>
    </xf>
    <xf numFmtId="0" fontId="28" fillId="0" borderId="72" xfId="5" applyFont="1" applyFill="1" applyBorder="1" applyAlignment="1">
      <alignment wrapText="1"/>
    </xf>
    <xf numFmtId="0" fontId="28" fillId="0" borderId="72" xfId="5" applyFont="1" applyFill="1" applyBorder="1" applyAlignment="1">
      <alignment horizontal="right" wrapText="1"/>
    </xf>
    <xf numFmtId="0" fontId="27" fillId="0" borderId="0" xfId="5"/>
    <xf numFmtId="0" fontId="28" fillId="0" borderId="0" xfId="5" applyFont="1" applyFill="1" applyBorder="1" applyAlignment="1">
      <alignment horizontal="right" wrapText="1"/>
    </xf>
    <xf numFmtId="0" fontId="28" fillId="0" borderId="72" xfId="5" applyNumberFormat="1" applyFont="1" applyFill="1" applyBorder="1" applyAlignment="1">
      <alignment horizontal="right" wrapText="1"/>
    </xf>
    <xf numFmtId="10" fontId="0" fillId="0" borderId="0" xfId="1" applyNumberFormat="1" applyFont="1"/>
    <xf numFmtId="0" fontId="13" fillId="0" borderId="0" xfId="0" applyFont="1" applyFill="1" applyBorder="1" applyAlignment="1">
      <alignment wrapText="1"/>
    </xf>
    <xf numFmtId="0" fontId="11" fillId="0" borderId="0" xfId="0" applyFont="1" applyFill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0" xfId="0" applyFont="1" applyFill="1" applyBorder="1" applyAlignment="1">
      <alignment horizontal="left" vertical="center" wrapText="1"/>
    </xf>
    <xf numFmtId="0" fontId="24" fillId="0" borderId="16" xfId="4" applyFont="1" applyFill="1" applyBorder="1" applyAlignment="1">
      <alignment horizontal="left" vertical="center" wrapText="1"/>
    </xf>
    <xf numFmtId="0" fontId="24" fillId="0" borderId="20" xfId="4" applyFont="1" applyFill="1" applyBorder="1" applyAlignment="1">
      <alignment horizontal="left" vertical="center" wrapText="1"/>
    </xf>
    <xf numFmtId="0" fontId="24" fillId="0" borderId="38" xfId="4" applyFont="1" applyFill="1" applyBorder="1" applyAlignment="1">
      <alignment horizontal="left" vertical="center" wrapText="1"/>
    </xf>
    <xf numFmtId="0" fontId="29" fillId="0" borderId="20" xfId="4" applyFont="1" applyFill="1" applyBorder="1" applyAlignment="1">
      <alignment horizontal="left" vertical="center"/>
    </xf>
    <xf numFmtId="0" fontId="8" fillId="0" borderId="0" xfId="0" applyFont="1" applyAlignment="1">
      <alignment horizontal="right"/>
    </xf>
    <xf numFmtId="0" fontId="3" fillId="2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3" fillId="2" borderId="3" xfId="0" applyFont="1" applyFill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0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3" fontId="3" fillId="6" borderId="60" xfId="0" applyNumberFormat="1" applyFont="1" applyFill="1" applyBorder="1" applyAlignment="1">
      <alignment horizontal="center"/>
    </xf>
    <xf numFmtId="3" fontId="3" fillId="6" borderId="74" xfId="0" applyNumberFormat="1" applyFont="1" applyFill="1" applyBorder="1" applyAlignment="1">
      <alignment horizontal="center"/>
    </xf>
    <xf numFmtId="0" fontId="15" fillId="0" borderId="38" xfId="4" applyFont="1" applyFill="1" applyBorder="1" applyAlignment="1">
      <alignment horizontal="left" vertical="center"/>
    </xf>
    <xf numFmtId="0" fontId="6" fillId="6" borderId="42" xfId="0" applyFont="1" applyFill="1" applyBorder="1" applyAlignment="1">
      <alignment horizontal="center" vertical="center" wrapText="1"/>
    </xf>
    <xf numFmtId="3" fontId="3" fillId="6" borderId="37" xfId="0" applyNumberFormat="1" applyFont="1" applyFill="1" applyBorder="1" applyAlignment="1">
      <alignment horizontal="center"/>
    </xf>
    <xf numFmtId="37" fontId="6" fillId="7" borderId="2" xfId="3" applyNumberFormat="1" applyFont="1" applyFill="1" applyBorder="1" applyAlignment="1">
      <alignment horizontal="center" wrapText="1"/>
    </xf>
    <xf numFmtId="10" fontId="8" fillId="0" borderId="23" xfId="1" applyNumberFormat="1" applyFont="1" applyBorder="1" applyAlignment="1">
      <alignment horizontal="center" vertical="center"/>
    </xf>
    <xf numFmtId="10" fontId="8" fillId="0" borderId="31" xfId="1" applyNumberFormat="1" applyFont="1" applyBorder="1" applyAlignment="1">
      <alignment horizontal="center" vertical="center"/>
    </xf>
    <xf numFmtId="16" fontId="12" fillId="2" borderId="41" xfId="0" applyNumberFormat="1" applyFont="1" applyFill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3" fontId="3" fillId="6" borderId="60" xfId="0" applyNumberFormat="1" applyFont="1" applyFill="1" applyBorder="1" applyAlignment="1">
      <alignment horizontal="center" vertical="center"/>
    </xf>
    <xf numFmtId="3" fontId="3" fillId="6" borderId="74" xfId="0" applyNumberFormat="1" applyFont="1" applyFill="1" applyBorder="1" applyAlignment="1">
      <alignment horizontal="center" vertical="center"/>
    </xf>
    <xf numFmtId="3" fontId="3" fillId="6" borderId="43" xfId="0" applyNumberFormat="1" applyFont="1" applyFill="1" applyBorder="1" applyAlignment="1">
      <alignment horizontal="center" vertical="center"/>
    </xf>
    <xf numFmtId="3" fontId="8" fillId="4" borderId="16" xfId="1" applyNumberFormat="1" applyFont="1" applyFill="1" applyBorder="1" applyAlignment="1">
      <alignment horizontal="center" vertical="center"/>
    </xf>
    <xf numFmtId="3" fontId="8" fillId="4" borderId="21" xfId="1" applyNumberFormat="1" applyFont="1" applyFill="1" applyBorder="1" applyAlignment="1">
      <alignment horizontal="center" vertical="center"/>
    </xf>
    <xf numFmtId="3" fontId="8" fillId="4" borderId="20" xfId="1" applyNumberFormat="1" applyFont="1" applyFill="1" applyBorder="1" applyAlignment="1">
      <alignment horizontal="center" vertical="center"/>
    </xf>
    <xf numFmtId="3" fontId="8" fillId="4" borderId="47" xfId="1" applyNumberFormat="1" applyFont="1" applyFill="1" applyBorder="1" applyAlignment="1">
      <alignment horizontal="center" vertical="center"/>
    </xf>
    <xf numFmtId="3" fontId="8" fillId="4" borderId="37" xfId="1" applyNumberFormat="1" applyFont="1" applyFill="1" applyBorder="1" applyAlignment="1">
      <alignment horizontal="center" vertical="center"/>
    </xf>
    <xf numFmtId="10" fontId="8" fillId="0" borderId="26" xfId="1" applyNumberFormat="1" applyFont="1" applyBorder="1" applyAlignment="1">
      <alignment horizontal="center" vertical="center"/>
    </xf>
    <xf numFmtId="10" fontId="8" fillId="0" borderId="27" xfId="1" applyNumberFormat="1" applyFont="1" applyBorder="1" applyAlignment="1">
      <alignment horizontal="center" vertical="center"/>
    </xf>
    <xf numFmtId="10" fontId="8" fillId="0" borderId="44" xfId="1" applyNumberFormat="1" applyFont="1" applyBorder="1" applyAlignment="1">
      <alignment horizontal="center" vertical="center"/>
    </xf>
    <xf numFmtId="10" fontId="8" fillId="0" borderId="45" xfId="1" applyNumberFormat="1" applyFont="1" applyBorder="1" applyAlignment="1">
      <alignment horizontal="center" vertical="center"/>
    </xf>
    <xf numFmtId="0" fontId="31" fillId="0" borderId="62" xfId="6" applyFont="1" applyFill="1" applyBorder="1" applyAlignment="1">
      <alignment horizontal="center" vertical="center" wrapText="1"/>
    </xf>
    <xf numFmtId="0" fontId="31" fillId="0" borderId="45" xfId="6" applyFont="1" applyFill="1" applyBorder="1" applyAlignment="1">
      <alignment horizontal="center" vertical="center" wrapText="1"/>
    </xf>
    <xf numFmtId="0" fontId="31" fillId="0" borderId="64" xfId="6" applyFont="1" applyFill="1" applyBorder="1" applyAlignment="1">
      <alignment horizontal="center" vertical="center" wrapText="1"/>
    </xf>
    <xf numFmtId="0" fontId="31" fillId="0" borderId="19" xfId="6" applyFont="1" applyFill="1" applyBorder="1" applyAlignment="1">
      <alignment horizontal="center" vertical="center" wrapText="1"/>
    </xf>
    <xf numFmtId="0" fontId="31" fillId="0" borderId="32" xfId="6" applyFont="1" applyFill="1" applyBorder="1" applyAlignment="1">
      <alignment horizontal="center" vertical="center" wrapText="1"/>
    </xf>
    <xf numFmtId="0" fontId="31" fillId="0" borderId="41" xfId="6" applyFont="1" applyFill="1" applyBorder="1" applyAlignment="1">
      <alignment horizontal="center" vertical="center" wrapText="1"/>
    </xf>
    <xf numFmtId="0" fontId="31" fillId="0" borderId="54" xfId="6" applyFont="1" applyFill="1" applyBorder="1" applyAlignment="1">
      <alignment horizontal="center" vertical="center" wrapText="1"/>
    </xf>
    <xf numFmtId="0" fontId="31" fillId="0" borderId="55" xfId="6" applyFont="1" applyFill="1" applyBorder="1" applyAlignment="1">
      <alignment horizontal="center" vertical="center" wrapText="1"/>
    </xf>
    <xf numFmtId="0" fontId="31" fillId="0" borderId="57" xfId="6" applyFont="1" applyFill="1" applyBorder="1" applyAlignment="1">
      <alignment horizontal="center" vertical="center" wrapText="1"/>
    </xf>
    <xf numFmtId="0" fontId="31" fillId="0" borderId="24" xfId="6" applyFont="1" applyFill="1" applyBorder="1" applyAlignment="1">
      <alignment horizontal="center" vertical="center" wrapText="1"/>
    </xf>
    <xf numFmtId="0" fontId="31" fillId="0" borderId="27" xfId="6" applyFont="1" applyFill="1" applyBorder="1" applyAlignment="1">
      <alignment horizontal="center" vertical="center" wrapText="1"/>
    </xf>
    <xf numFmtId="0" fontId="31" fillId="0" borderId="68" xfId="6" applyFont="1" applyFill="1" applyBorder="1" applyAlignment="1">
      <alignment horizontal="center" vertical="center" wrapText="1"/>
    </xf>
    <xf numFmtId="0" fontId="31" fillId="0" borderId="50" xfId="6" applyFont="1" applyFill="1" applyBorder="1" applyAlignment="1">
      <alignment horizontal="center" vertical="center" wrapText="1"/>
    </xf>
    <xf numFmtId="0" fontId="31" fillId="0" borderId="53" xfId="6" applyFont="1" applyFill="1" applyBorder="1" applyAlignment="1">
      <alignment horizontal="center" vertical="center" wrapText="1"/>
    </xf>
    <xf numFmtId="0" fontId="31" fillId="0" borderId="67" xfId="6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/>
    </xf>
    <xf numFmtId="9" fontId="12" fillId="6" borderId="9" xfId="1" applyFont="1" applyFill="1" applyBorder="1" applyAlignment="1">
      <alignment horizontal="center" vertical="center"/>
    </xf>
    <xf numFmtId="0" fontId="26" fillId="0" borderId="28" xfId="4" applyFont="1" applyFill="1" applyBorder="1" applyAlignment="1">
      <alignment horizontal="left" vertical="center"/>
    </xf>
    <xf numFmtId="0" fontId="26" fillId="0" borderId="46" xfId="4" applyFont="1" applyFill="1" applyBorder="1" applyAlignment="1">
      <alignment horizontal="left" vertical="center"/>
    </xf>
    <xf numFmtId="0" fontId="19" fillId="3" borderId="75" xfId="0" applyFont="1" applyFill="1" applyBorder="1" applyAlignment="1">
      <alignment horizontal="center" vertical="center"/>
    </xf>
    <xf numFmtId="0" fontId="19" fillId="3" borderId="76" xfId="0" applyFont="1" applyFill="1" applyBorder="1" applyAlignment="1">
      <alignment horizontal="center" vertical="center"/>
    </xf>
    <xf numFmtId="9" fontId="12" fillId="6" borderId="58" xfId="1" applyFont="1" applyFill="1" applyBorder="1" applyAlignment="1">
      <alignment horizontal="center" vertical="center"/>
    </xf>
    <xf numFmtId="9" fontId="12" fillId="6" borderId="59" xfId="1" applyFont="1" applyFill="1" applyBorder="1" applyAlignment="1">
      <alignment horizontal="center" vertical="center"/>
    </xf>
    <xf numFmtId="10" fontId="8" fillId="0" borderId="31" xfId="1" applyNumberFormat="1" applyFont="1" applyBorder="1"/>
    <xf numFmtId="0" fontId="19" fillId="3" borderId="6" xfId="0" applyFont="1" applyFill="1" applyBorder="1" applyAlignment="1">
      <alignment horizontal="center" vertical="center"/>
    </xf>
    <xf numFmtId="0" fontId="19" fillId="3" borderId="77" xfId="0" applyFont="1" applyFill="1" applyBorder="1" applyAlignment="1">
      <alignment horizontal="center" vertical="center"/>
    </xf>
    <xf numFmtId="9" fontId="12" fillId="6" borderId="60" xfId="1" applyFont="1" applyFill="1" applyBorder="1" applyAlignment="1">
      <alignment horizontal="center" vertical="center"/>
    </xf>
    <xf numFmtId="10" fontId="8" fillId="0" borderId="61" xfId="1" applyNumberFormat="1" applyFont="1" applyBorder="1"/>
    <xf numFmtId="10" fontId="8" fillId="0" borderId="18" xfId="1" applyNumberFormat="1" applyFont="1" applyBorder="1"/>
    <xf numFmtId="10" fontId="8" fillId="0" borderId="18" xfId="1" applyNumberFormat="1" applyFont="1" applyBorder="1" applyAlignment="1">
      <alignment horizontal="center" vertical="center"/>
    </xf>
    <xf numFmtId="10" fontId="8" fillId="0" borderId="78" xfId="1" applyNumberFormat="1" applyFont="1" applyBorder="1" applyAlignment="1">
      <alignment horizontal="center" vertical="center"/>
    </xf>
    <xf numFmtId="10" fontId="8" fillId="0" borderId="62" xfId="1" applyNumberFormat="1" applyFont="1" applyBorder="1" applyAlignment="1">
      <alignment horizontal="center" vertical="center"/>
    </xf>
    <xf numFmtId="10" fontId="8" fillId="0" borderId="35" xfId="1" applyNumberFormat="1" applyFont="1" applyBorder="1"/>
    <xf numFmtId="10" fontId="8" fillId="0" borderId="63" xfId="1" applyNumberFormat="1" applyFont="1" applyBorder="1"/>
    <xf numFmtId="10" fontId="8" fillId="0" borderId="40" xfId="1" applyNumberFormat="1" applyFont="1" applyBorder="1"/>
    <xf numFmtId="10" fontId="8" fillId="0" borderId="40" xfId="1" applyNumberFormat="1" applyFont="1" applyBorder="1" applyAlignment="1">
      <alignment horizontal="center" vertical="center"/>
    </xf>
    <xf numFmtId="10" fontId="18" fillId="4" borderId="28" xfId="1" applyNumberFormat="1" applyFont="1" applyFill="1" applyBorder="1" applyAlignment="1">
      <alignment horizontal="center" vertical="center"/>
    </xf>
    <xf numFmtId="10" fontId="18" fillId="4" borderId="36" xfId="1" applyNumberFormat="1" applyFont="1" applyFill="1" applyBorder="1" applyAlignment="1">
      <alignment horizontal="center" vertical="center"/>
    </xf>
    <xf numFmtId="10" fontId="18" fillId="4" borderId="46" xfId="1" applyNumberFormat="1" applyFont="1" applyFill="1" applyBorder="1" applyAlignment="1">
      <alignment horizontal="center" vertical="center"/>
    </xf>
    <xf numFmtId="10" fontId="8" fillId="0" borderId="79" xfId="1" applyNumberFormat="1" applyFont="1" applyBorder="1" applyAlignment="1">
      <alignment horizontal="center" vertical="center"/>
    </xf>
    <xf numFmtId="10" fontId="8" fillId="0" borderId="64" xfId="1" applyNumberFormat="1" applyFont="1" applyBorder="1" applyAlignment="1">
      <alignment horizontal="center" vertical="center"/>
    </xf>
    <xf numFmtId="37" fontId="6" fillId="2" borderId="2" xfId="3" applyNumberFormat="1" applyFont="1" applyFill="1" applyBorder="1" applyAlignment="1">
      <alignment horizontal="center" vertical="center" wrapText="1"/>
    </xf>
    <xf numFmtId="37" fontId="6" fillId="7" borderId="2" xfId="3" applyNumberFormat="1" applyFont="1" applyFill="1" applyBorder="1" applyAlignment="1">
      <alignment horizontal="center" vertical="center" wrapText="1"/>
    </xf>
    <xf numFmtId="0" fontId="31" fillId="0" borderId="16" xfId="6" applyFont="1" applyFill="1" applyBorder="1" applyAlignment="1">
      <alignment horizontal="center" vertical="center" wrapText="1"/>
    </xf>
    <xf numFmtId="0" fontId="31" fillId="0" borderId="20" xfId="6" applyFont="1" applyFill="1" applyBorder="1" applyAlignment="1">
      <alignment horizontal="center" vertical="center" wrapText="1"/>
    </xf>
    <xf numFmtId="0" fontId="31" fillId="0" borderId="38" xfId="6" applyFont="1" applyFill="1" applyBorder="1" applyAlignment="1">
      <alignment horizontal="center" vertical="center" wrapText="1"/>
    </xf>
    <xf numFmtId="0" fontId="24" fillId="0" borderId="20" xfId="4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2" fillId="0" borderId="0" xfId="0" applyFont="1" applyBorder="1" applyAlignment="1">
      <alignment horizontal="left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0" fillId="0" borderId="37" xfId="0" applyBorder="1" applyAlignment="1">
      <alignment horizontal="center" vertical="center"/>
    </xf>
    <xf numFmtId="3" fontId="3" fillId="5" borderId="3" xfId="0" applyNumberFormat="1" applyFont="1" applyFill="1" applyBorder="1" applyAlignment="1">
      <alignment horizontal="right" vertical="center"/>
    </xf>
    <xf numFmtId="3" fontId="3" fillId="5" borderId="33" xfId="0" applyNumberFormat="1" applyFont="1" applyFill="1" applyBorder="1" applyAlignment="1">
      <alignment horizontal="right" vertical="center"/>
    </xf>
    <xf numFmtId="3" fontId="3" fillId="5" borderId="42" xfId="0" applyNumberFormat="1" applyFont="1" applyFill="1" applyBorder="1" applyAlignment="1">
      <alignment horizontal="right" vertical="center"/>
    </xf>
    <xf numFmtId="0" fontId="12" fillId="2" borderId="50" xfId="0" applyFont="1" applyFill="1" applyBorder="1" applyAlignment="1">
      <alignment horizontal="center" vertical="center" wrapText="1"/>
    </xf>
    <xf numFmtId="0" fontId="12" fillId="2" borderId="73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wrapText="1"/>
    </xf>
    <xf numFmtId="0" fontId="3" fillId="7" borderId="3" xfId="0" applyFont="1" applyFill="1" applyBorder="1" applyAlignment="1">
      <alignment horizontal="center" wrapText="1"/>
    </xf>
    <xf numFmtId="0" fontId="3" fillId="7" borderId="7" xfId="0" applyFont="1" applyFill="1" applyBorder="1" applyAlignment="1">
      <alignment horizontal="center" wrapText="1"/>
    </xf>
    <xf numFmtId="10" fontId="8" fillId="5" borderId="7" xfId="0" applyNumberFormat="1" applyFont="1" applyFill="1" applyBorder="1" applyAlignment="1">
      <alignment horizontal="center" vertical="center"/>
    </xf>
    <xf numFmtId="10" fontId="8" fillId="5" borderId="34" xfId="0" applyNumberFormat="1" applyFont="1" applyFill="1" applyBorder="1" applyAlignment="1">
      <alignment horizontal="center" vertical="center"/>
    </xf>
    <xf numFmtId="10" fontId="8" fillId="5" borderId="43" xfId="0" applyNumberFormat="1" applyFont="1" applyFill="1" applyBorder="1" applyAlignment="1">
      <alignment horizontal="center" vertical="center"/>
    </xf>
    <xf numFmtId="164" fontId="8" fillId="5" borderId="6" xfId="0" applyNumberFormat="1" applyFont="1" applyFill="1" applyBorder="1" applyAlignment="1">
      <alignment horizontal="center" vertical="center"/>
    </xf>
    <xf numFmtId="164" fontId="8" fillId="5" borderId="0" xfId="0" applyNumberFormat="1" applyFont="1" applyFill="1" applyBorder="1" applyAlignment="1">
      <alignment horizontal="center" vertical="center"/>
    </xf>
    <xf numFmtId="164" fontId="8" fillId="5" borderId="1" xfId="0" applyNumberFormat="1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textRotation="90"/>
    </xf>
    <xf numFmtId="0" fontId="20" fillId="2" borderId="31" xfId="0" applyFont="1" applyFill="1" applyBorder="1" applyAlignment="1">
      <alignment horizontal="center" textRotation="90"/>
    </xf>
    <xf numFmtId="0" fontId="20" fillId="2" borderId="40" xfId="0" applyFont="1" applyFill="1" applyBorder="1" applyAlignment="1">
      <alignment horizontal="center" textRotation="90"/>
    </xf>
    <xf numFmtId="0" fontId="12" fillId="5" borderId="6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3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0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0" fontId="8" fillId="0" borderId="0" xfId="0" applyFont="1" applyAlignment="1">
      <alignment horizontal="right"/>
    </xf>
    <xf numFmtId="0" fontId="0" fillId="0" borderId="0" xfId="0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0" fillId="0" borderId="3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3" fontId="3" fillId="5" borderId="0" xfId="0" applyNumberFormat="1" applyFont="1" applyFill="1" applyBorder="1" applyAlignment="1">
      <alignment horizontal="right" vertical="center"/>
    </xf>
    <xf numFmtId="3" fontId="3" fillId="5" borderId="1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center"/>
    </xf>
    <xf numFmtId="165" fontId="8" fillId="5" borderId="34" xfId="0" applyNumberFormat="1" applyFont="1" applyFill="1" applyBorder="1" applyAlignment="1">
      <alignment vertical="center"/>
    </xf>
    <xf numFmtId="165" fontId="8" fillId="5" borderId="43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wrapText="1"/>
    </xf>
    <xf numFmtId="3" fontId="3" fillId="5" borderId="6" xfId="0" applyNumberFormat="1" applyFont="1" applyFill="1" applyBorder="1" applyAlignment="1">
      <alignment horizontal="right" vertical="center"/>
    </xf>
    <xf numFmtId="164" fontId="9" fillId="5" borderId="6" xfId="0" applyNumberFormat="1" applyFont="1" applyFill="1" applyBorder="1" applyAlignment="1">
      <alignment horizontal="right" vertical="center"/>
    </xf>
    <xf numFmtId="164" fontId="9" fillId="5" borderId="0" xfId="0" applyNumberFormat="1" applyFont="1" applyFill="1" applyBorder="1" applyAlignment="1">
      <alignment horizontal="right" vertical="center"/>
    </xf>
    <xf numFmtId="164" fontId="9" fillId="5" borderId="1" xfId="0" applyNumberFormat="1" applyFont="1" applyFill="1" applyBorder="1" applyAlignment="1">
      <alignment horizontal="right" vertical="center"/>
    </xf>
    <xf numFmtId="165" fontId="8" fillId="5" borderId="7" xfId="0" applyNumberFormat="1" applyFont="1" applyFill="1" applyBorder="1" applyAlignment="1">
      <alignment vertical="center"/>
    </xf>
    <xf numFmtId="164" fontId="8" fillId="5" borderId="7" xfId="0" applyNumberFormat="1" applyFont="1" applyFill="1" applyBorder="1" applyAlignment="1">
      <alignment horizontal="center" vertical="center"/>
    </xf>
    <xf numFmtId="164" fontId="8" fillId="5" borderId="34" xfId="0" applyNumberFormat="1" applyFont="1" applyFill="1" applyBorder="1" applyAlignment="1">
      <alignment horizontal="center" vertical="center"/>
    </xf>
    <xf numFmtId="164" fontId="8" fillId="5" borderId="43" xfId="0" applyNumberFormat="1" applyFont="1" applyFill="1" applyBorder="1" applyAlignment="1">
      <alignment horizontal="center" vertical="center"/>
    </xf>
    <xf numFmtId="0" fontId="3" fillId="5" borderId="33" xfId="0" applyFont="1" applyFill="1" applyBorder="1" applyAlignment="1">
      <alignment horizontal="right" vertical="center"/>
    </xf>
    <xf numFmtId="0" fontId="3" fillId="5" borderId="42" xfId="0" applyFont="1" applyFill="1" applyBorder="1" applyAlignment="1">
      <alignment horizontal="right" vertical="center"/>
    </xf>
    <xf numFmtId="0" fontId="0" fillId="0" borderId="0" xfId="0" applyFont="1" applyAlignment="1">
      <alignment horizontal="right"/>
    </xf>
    <xf numFmtId="0" fontId="31" fillId="0" borderId="35" xfId="6" applyFont="1" applyFill="1" applyBorder="1" applyAlignment="1">
      <alignment horizontal="center" wrapText="1"/>
    </xf>
    <xf numFmtId="0" fontId="31" fillId="0" borderId="31" xfId="6" applyFont="1" applyFill="1" applyBorder="1" applyAlignment="1">
      <alignment horizont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3" fontId="3" fillId="5" borderId="0" xfId="0" applyNumberFormat="1" applyFont="1" applyFill="1" applyBorder="1" applyAlignment="1">
      <alignment vertical="center"/>
    </xf>
    <xf numFmtId="3" fontId="3" fillId="5" borderId="1" xfId="0" applyNumberFormat="1" applyFont="1" applyFill="1" applyBorder="1" applyAlignment="1">
      <alignment vertical="center"/>
    </xf>
    <xf numFmtId="164" fontId="8" fillId="5" borderId="6" xfId="0" applyNumberFormat="1" applyFont="1" applyFill="1" applyBorder="1" applyAlignment="1">
      <alignment horizontal="right" vertical="center"/>
    </xf>
    <xf numFmtId="164" fontId="8" fillId="5" borderId="0" xfId="0" applyNumberFormat="1" applyFont="1" applyFill="1" applyBorder="1" applyAlignment="1">
      <alignment horizontal="right" vertical="center"/>
    </xf>
    <xf numFmtId="164" fontId="8" fillId="5" borderId="1" xfId="0" applyNumberFormat="1" applyFont="1" applyFill="1" applyBorder="1" applyAlignment="1">
      <alignment horizontal="right" vertical="center"/>
    </xf>
    <xf numFmtId="0" fontId="31" fillId="0" borderId="30" xfId="6" applyFont="1" applyFill="1" applyBorder="1" applyAlignment="1">
      <alignment horizontal="center" wrapText="1"/>
    </xf>
    <xf numFmtId="0" fontId="12" fillId="0" borderId="0" xfId="0" applyFont="1" applyAlignment="1">
      <alignment horizontal="left" vertical="top" wrapText="1"/>
    </xf>
    <xf numFmtId="10" fontId="19" fillId="2" borderId="2" xfId="0" applyNumberFormat="1" applyFont="1" applyFill="1" applyBorder="1" applyAlignment="1">
      <alignment horizontal="center" vertical="center" wrapText="1"/>
    </xf>
    <xf numFmtId="10" fontId="19" fillId="2" borderId="9" xfId="0" applyNumberFormat="1" applyFont="1" applyFill="1" applyBorder="1" applyAlignment="1">
      <alignment horizontal="center" vertical="center" wrapText="1"/>
    </xf>
    <xf numFmtId="166" fontId="21" fillId="2" borderId="33" xfId="3" applyNumberFormat="1" applyFont="1" applyFill="1" applyBorder="1" applyAlignment="1">
      <alignment horizontal="center" vertical="center" wrapText="1"/>
    </xf>
    <xf numFmtId="166" fontId="21" fillId="2" borderId="42" xfId="3" applyNumberFormat="1" applyFont="1" applyFill="1" applyBorder="1" applyAlignment="1">
      <alignment horizontal="center" vertical="center" wrapText="1"/>
    </xf>
    <xf numFmtId="166" fontId="6" fillId="2" borderId="0" xfId="3" applyNumberFormat="1" applyFont="1" applyFill="1" applyBorder="1" applyAlignment="1">
      <alignment horizontal="center" vertical="center"/>
    </xf>
    <xf numFmtId="166" fontId="6" fillId="2" borderId="1" xfId="3" applyNumberFormat="1" applyFont="1" applyFill="1" applyBorder="1" applyAlignment="1">
      <alignment horizontal="center" vertical="center"/>
    </xf>
    <xf numFmtId="10" fontId="19" fillId="2" borderId="0" xfId="0" applyNumberFormat="1" applyFont="1" applyFill="1" applyBorder="1" applyAlignment="1">
      <alignment horizontal="center" vertical="center" wrapText="1"/>
    </xf>
    <xf numFmtId="10" fontId="19" fillId="2" borderId="1" xfId="0" applyNumberFormat="1" applyFont="1" applyFill="1" applyBorder="1" applyAlignment="1">
      <alignment horizontal="center" vertical="center" wrapText="1"/>
    </xf>
    <xf numFmtId="3" fontId="21" fillId="2" borderId="33" xfId="0" applyNumberFormat="1" applyFont="1" applyFill="1" applyBorder="1" applyAlignment="1">
      <alignment horizontal="center" vertical="center" wrapText="1"/>
    </xf>
    <xf numFmtId="3" fontId="21" fillId="2" borderId="42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0" fontId="19" fillId="2" borderId="34" xfId="1" applyNumberFormat="1" applyFont="1" applyFill="1" applyBorder="1" applyAlignment="1">
      <alignment horizontal="center" vertical="center" wrapText="1"/>
    </xf>
    <xf numFmtId="10" fontId="19" fillId="2" borderId="43" xfId="1" applyNumberFormat="1" applyFont="1" applyFill="1" applyBorder="1" applyAlignment="1">
      <alignment horizontal="center" vertical="center" wrapText="1"/>
    </xf>
    <xf numFmtId="10" fontId="12" fillId="5" borderId="34" xfId="1" applyNumberFormat="1" applyFont="1" applyFill="1" applyBorder="1" applyAlignment="1">
      <alignment horizontal="center" vertical="center"/>
    </xf>
    <xf numFmtId="10" fontId="12" fillId="5" borderId="37" xfId="1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wrapText="1"/>
    </xf>
    <xf numFmtId="0" fontId="7" fillId="0" borderId="0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6" xfId="0" applyFont="1" applyBorder="1" applyAlignment="1">
      <alignment horizontal="center"/>
    </xf>
    <xf numFmtId="3" fontId="6" fillId="7" borderId="42" xfId="0" applyNumberFormat="1" applyFont="1" applyFill="1" applyBorder="1" applyAlignment="1">
      <alignment horizontal="right" vertical="center" wrapText="1"/>
    </xf>
    <xf numFmtId="3" fontId="6" fillId="7" borderId="1" xfId="0" applyNumberFormat="1" applyFont="1" applyFill="1" applyBorder="1" applyAlignment="1">
      <alignment horizontal="right" vertical="center" wrapText="1"/>
    </xf>
    <xf numFmtId="0" fontId="6" fillId="7" borderId="1" xfId="0" applyFont="1" applyFill="1" applyBorder="1" applyAlignment="1">
      <alignment horizontal="right" vertical="center" wrapText="1"/>
    </xf>
    <xf numFmtId="0" fontId="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10" fontId="19" fillId="7" borderId="2" xfId="0" applyNumberFormat="1" applyFont="1" applyFill="1" applyBorder="1" applyAlignment="1">
      <alignment horizontal="center" vertical="center" wrapText="1"/>
    </xf>
    <xf numFmtId="10" fontId="19" fillId="7" borderId="9" xfId="0" applyNumberFormat="1" applyFont="1" applyFill="1" applyBorder="1" applyAlignment="1">
      <alignment horizontal="center" vertical="center" wrapText="1"/>
    </xf>
    <xf numFmtId="164" fontId="8" fillId="5" borderId="6" xfId="0" applyNumberFormat="1" applyFont="1" applyFill="1" applyBorder="1" applyAlignment="1">
      <alignment vertical="center"/>
    </xf>
    <xf numFmtId="164" fontId="8" fillId="5" borderId="0" xfId="0" applyNumberFormat="1" applyFont="1" applyFill="1" applyBorder="1" applyAlignment="1">
      <alignment vertical="center"/>
    </xf>
    <xf numFmtId="164" fontId="8" fillId="5" borderId="1" xfId="0" applyNumberFormat="1" applyFont="1" applyFill="1" applyBorder="1" applyAlignment="1">
      <alignment vertical="center"/>
    </xf>
    <xf numFmtId="3" fontId="3" fillId="5" borderId="3" xfId="0" applyNumberFormat="1" applyFont="1" applyFill="1" applyBorder="1" applyAlignment="1">
      <alignment vertical="center"/>
    </xf>
    <xf numFmtId="3" fontId="3" fillId="5" borderId="33" xfId="0" applyNumberFormat="1" applyFont="1" applyFill="1" applyBorder="1" applyAlignment="1">
      <alignment vertical="center"/>
    </xf>
    <xf numFmtId="3" fontId="3" fillId="5" borderId="42" xfId="0" applyNumberFormat="1" applyFont="1" applyFill="1" applyBorder="1" applyAlignment="1">
      <alignment vertical="center"/>
    </xf>
    <xf numFmtId="164" fontId="8" fillId="5" borderId="7" xfId="0" applyNumberFormat="1" applyFont="1" applyFill="1" applyBorder="1" applyAlignment="1">
      <alignment vertical="center"/>
    </xf>
    <xf numFmtId="164" fontId="8" fillId="5" borderId="34" xfId="0" applyNumberFormat="1" applyFont="1" applyFill="1" applyBorder="1" applyAlignment="1">
      <alignment vertical="center"/>
    </xf>
    <xf numFmtId="164" fontId="8" fillId="5" borderId="43" xfId="0" applyNumberFormat="1" applyFont="1" applyFill="1" applyBorder="1" applyAlignment="1">
      <alignment vertical="center"/>
    </xf>
    <xf numFmtId="0" fontId="3" fillId="5" borderId="3" xfId="0" applyFont="1" applyFill="1" applyBorder="1" applyAlignment="1">
      <alignment vertical="center"/>
    </xf>
    <xf numFmtId="0" fontId="3" fillId="5" borderId="33" xfId="0" applyFont="1" applyFill="1" applyBorder="1" applyAlignment="1">
      <alignment vertical="center"/>
    </xf>
    <xf numFmtId="0" fontId="3" fillId="5" borderId="42" xfId="0" applyFont="1" applyFill="1" applyBorder="1" applyAlignment="1">
      <alignment vertical="center"/>
    </xf>
    <xf numFmtId="165" fontId="8" fillId="5" borderId="7" xfId="0" applyNumberFormat="1" applyFont="1" applyFill="1" applyBorder="1" applyAlignment="1">
      <alignment horizontal="left" vertical="center"/>
    </xf>
    <xf numFmtId="165" fontId="8" fillId="5" borderId="34" xfId="0" applyNumberFormat="1" applyFont="1" applyFill="1" applyBorder="1" applyAlignment="1">
      <alignment horizontal="left" vertical="center"/>
    </xf>
    <xf numFmtId="165" fontId="8" fillId="5" borderId="43" xfId="0" applyNumberFormat="1" applyFont="1" applyFill="1" applyBorder="1" applyAlignment="1">
      <alignment horizontal="left" vertical="center"/>
    </xf>
    <xf numFmtId="3" fontId="8" fillId="0" borderId="0" xfId="1" applyNumberFormat="1" applyFont="1" applyFill="1" applyBorder="1" applyAlignment="1">
      <alignment horizontal="left" vertical="center" wrapText="1"/>
    </xf>
    <xf numFmtId="3" fontId="3" fillId="6" borderId="58" xfId="0" applyNumberFormat="1" applyFont="1" applyFill="1" applyBorder="1" applyAlignment="1">
      <alignment horizontal="center" vertical="center"/>
    </xf>
    <xf numFmtId="3" fontId="3" fillId="6" borderId="59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31" fillId="0" borderId="61" xfId="6" applyFont="1" applyFill="1" applyBorder="1" applyAlignment="1">
      <alignment horizontal="center" wrapText="1"/>
    </xf>
    <xf numFmtId="0" fontId="31" fillId="0" borderId="18" xfId="6" applyFont="1" applyFill="1" applyBorder="1" applyAlignment="1">
      <alignment horizontal="center" wrapText="1"/>
    </xf>
    <xf numFmtId="0" fontId="31" fillId="0" borderId="63" xfId="6" applyFont="1" applyFill="1" applyBorder="1" applyAlignment="1">
      <alignment horizontal="center" wrapText="1"/>
    </xf>
    <xf numFmtId="0" fontId="31" fillId="0" borderId="40" xfId="6" applyFont="1" applyFill="1" applyBorder="1" applyAlignment="1">
      <alignment horizontal="center" wrapText="1"/>
    </xf>
    <xf numFmtId="166" fontId="6" fillId="2" borderId="8" xfId="3" applyNumberFormat="1" applyFont="1" applyFill="1" applyBorder="1" applyAlignment="1">
      <alignment horizontal="center" vertical="center"/>
    </xf>
    <xf numFmtId="166" fontId="6" fillId="2" borderId="2" xfId="3" applyNumberFormat="1" applyFont="1" applyFill="1" applyBorder="1" applyAlignment="1">
      <alignment horizontal="center" vertical="center"/>
    </xf>
    <xf numFmtId="0" fontId="31" fillId="0" borderId="51" xfId="6" applyFont="1" applyFill="1" applyBorder="1" applyAlignment="1">
      <alignment horizontal="center" wrapText="1"/>
    </xf>
    <xf numFmtId="0" fontId="31" fillId="0" borderId="49" xfId="6" applyFont="1" applyFill="1" applyBorder="1" applyAlignment="1">
      <alignment horizontal="center" wrapText="1"/>
    </xf>
    <xf numFmtId="0" fontId="31" fillId="0" borderId="48" xfId="6" applyFont="1" applyFill="1" applyBorder="1" applyAlignment="1">
      <alignment horizontal="center" wrapText="1"/>
    </xf>
    <xf numFmtId="0" fontId="31" fillId="0" borderId="39" xfId="6" applyFont="1" applyFill="1" applyBorder="1" applyAlignment="1">
      <alignment horizontal="center" wrapText="1"/>
    </xf>
    <xf numFmtId="3" fontId="6" fillId="6" borderId="1" xfId="0" applyNumberFormat="1" applyFont="1" applyFill="1" applyBorder="1" applyAlignment="1">
      <alignment horizontal="center" vertical="center" wrapText="1"/>
    </xf>
    <xf numFmtId="3" fontId="6" fillId="6" borderId="65" xfId="0" applyNumberFormat="1" applyFont="1" applyFill="1" applyBorder="1" applyAlignment="1">
      <alignment horizontal="center" vertical="center" wrapText="1"/>
    </xf>
    <xf numFmtId="0" fontId="31" fillId="0" borderId="22" xfId="6" applyFont="1" applyFill="1" applyBorder="1" applyAlignment="1">
      <alignment horizontal="center" wrapText="1"/>
    </xf>
    <xf numFmtId="0" fontId="31" fillId="0" borderId="23" xfId="6" applyFont="1" applyFill="1" applyBorder="1" applyAlignment="1">
      <alignment horizontal="center" wrapText="1"/>
    </xf>
    <xf numFmtId="0" fontId="31" fillId="0" borderId="25" xfId="6" applyFont="1" applyFill="1" applyBorder="1" applyAlignment="1">
      <alignment horizontal="center" wrapText="1"/>
    </xf>
    <xf numFmtId="0" fontId="19" fillId="2" borderId="53" xfId="0" applyFont="1" applyFill="1" applyBorder="1" applyAlignment="1">
      <alignment horizontal="center" vertical="center" wrapText="1"/>
    </xf>
    <xf numFmtId="0" fontId="19" fillId="2" borderId="7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12" fillId="2" borderId="66" xfId="0" applyFont="1" applyFill="1" applyBorder="1" applyAlignment="1">
      <alignment horizontal="center" vertical="center"/>
    </xf>
    <xf numFmtId="0" fontId="12" fillId="2" borderId="48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12" fillId="2" borderId="6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wrapText="1"/>
    </xf>
    <xf numFmtId="0" fontId="12" fillId="2" borderId="52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31" fillId="0" borderId="17" xfId="6" applyFont="1" applyFill="1" applyBorder="1" applyAlignment="1">
      <alignment horizontal="center" wrapText="1"/>
    </xf>
    <xf numFmtId="0" fontId="19" fillId="2" borderId="66" xfId="0" applyFont="1" applyFill="1" applyBorder="1" applyAlignment="1">
      <alignment horizontal="center" vertical="center" wrapText="1"/>
    </xf>
    <xf numFmtId="0" fontId="19" fillId="2" borderId="48" xfId="0" applyFont="1" applyFill="1" applyBorder="1" applyAlignment="1">
      <alignment horizontal="center" vertical="center" wrapText="1"/>
    </xf>
    <xf numFmtId="0" fontId="19" fillId="2" borderId="33" xfId="0" applyFont="1" applyFill="1" applyBorder="1" applyAlignment="1">
      <alignment horizontal="center" vertical="center" wrapText="1"/>
    </xf>
    <xf numFmtId="0" fontId="19" fillId="2" borderId="69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textRotation="90"/>
    </xf>
    <xf numFmtId="0" fontId="11" fillId="0" borderId="33" xfId="0" applyFont="1" applyBorder="1" applyAlignment="1">
      <alignment horizontal="center" vertical="center" textRotation="90"/>
    </xf>
    <xf numFmtId="0" fontId="11" fillId="0" borderId="42" xfId="0" applyFont="1" applyBorder="1" applyAlignment="1">
      <alignment horizontal="center" vertical="center" textRotation="90"/>
    </xf>
    <xf numFmtId="0" fontId="31" fillId="0" borderId="46" xfId="6" applyFont="1" applyFill="1" applyBorder="1" applyAlignment="1">
      <alignment horizontal="center" vertical="center" wrapText="1"/>
    </xf>
    <xf numFmtId="0" fontId="31" fillId="0" borderId="30" xfId="6" applyFont="1" applyFill="1" applyBorder="1" applyAlignment="1">
      <alignment horizontal="center" vertical="center" wrapText="1"/>
    </xf>
    <xf numFmtId="0" fontId="31" fillId="0" borderId="78" xfId="6" applyFont="1" applyFill="1" applyBorder="1" applyAlignment="1">
      <alignment horizontal="center" vertical="center" wrapText="1"/>
    </xf>
    <xf numFmtId="0" fontId="31" fillId="0" borderId="17" xfId="6" applyFont="1" applyFill="1" applyBorder="1" applyAlignment="1">
      <alignment horizontal="center" vertical="center" wrapText="1"/>
    </xf>
    <xf numFmtId="0" fontId="31" fillId="0" borderId="44" xfId="6" applyFont="1" applyFill="1" applyBorder="1" applyAlignment="1">
      <alignment horizontal="center" vertical="center" wrapText="1"/>
    </xf>
    <xf numFmtId="0" fontId="31" fillId="0" borderId="79" xfId="6" applyFont="1" applyFill="1" applyBorder="1" applyAlignment="1">
      <alignment horizontal="center" vertical="center" wrapText="1"/>
    </xf>
    <xf numFmtId="0" fontId="31" fillId="0" borderId="39" xfId="6" applyFont="1" applyFill="1" applyBorder="1" applyAlignment="1">
      <alignment horizontal="center" vertical="center" wrapText="1"/>
    </xf>
    <xf numFmtId="3" fontId="3" fillId="6" borderId="1" xfId="0" applyNumberFormat="1" applyFont="1" applyFill="1" applyBorder="1" applyAlignment="1">
      <alignment horizontal="center"/>
    </xf>
    <xf numFmtId="3" fontId="3" fillId="6" borderId="65" xfId="0" applyNumberFormat="1" applyFont="1" applyFill="1" applyBorder="1" applyAlignment="1">
      <alignment horizontal="center"/>
    </xf>
    <xf numFmtId="0" fontId="31" fillId="0" borderId="56" xfId="6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6" fillId="6" borderId="2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20" fillId="2" borderId="61" xfId="0" applyFont="1" applyFill="1" applyBorder="1" applyAlignment="1">
      <alignment horizontal="center" textRotation="90"/>
    </xf>
    <xf numFmtId="0" fontId="20" fillId="2" borderId="35" xfId="0" applyFont="1" applyFill="1" applyBorder="1" applyAlignment="1">
      <alignment horizontal="center" textRotation="90"/>
    </xf>
    <xf numFmtId="0" fontId="20" fillId="2" borderId="39" xfId="0" applyFont="1" applyFill="1" applyBorder="1" applyAlignment="1">
      <alignment horizontal="center" textRotation="90"/>
    </xf>
    <xf numFmtId="0" fontId="3" fillId="2" borderId="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2" fillId="7" borderId="28" xfId="0" applyFont="1" applyFill="1" applyBorder="1" applyAlignment="1">
      <alignment horizontal="center" vertical="center" wrapText="1"/>
    </xf>
    <xf numFmtId="0" fontId="12" fillId="7" borderId="5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textRotation="90" wrapText="1"/>
    </xf>
    <xf numFmtId="0" fontId="12" fillId="5" borderId="34" xfId="0" applyFont="1" applyFill="1" applyBorder="1" applyAlignment="1">
      <alignment horizontal="center" vertical="center" textRotation="90" wrapText="1"/>
    </xf>
    <xf numFmtId="0" fontId="20" fillId="2" borderId="62" xfId="0" applyFont="1" applyFill="1" applyBorder="1" applyAlignment="1">
      <alignment horizontal="center" textRotation="90"/>
    </xf>
    <xf numFmtId="0" fontId="20" fillId="2" borderId="45" xfId="0" applyFont="1" applyFill="1" applyBorder="1" applyAlignment="1">
      <alignment horizontal="center" textRotation="90"/>
    </xf>
    <xf numFmtId="0" fontId="20" fillId="2" borderId="64" xfId="0" applyFont="1" applyFill="1" applyBorder="1" applyAlignment="1">
      <alignment horizontal="center" textRotation="90"/>
    </xf>
    <xf numFmtId="3" fontId="3" fillId="5" borderId="6" xfId="0" applyNumberFormat="1" applyFont="1" applyFill="1" applyBorder="1" applyAlignment="1">
      <alignment horizontal="center" vertical="center"/>
    </xf>
    <xf numFmtId="3" fontId="3" fillId="5" borderId="0" xfId="0" applyNumberFormat="1" applyFont="1" applyFill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center" vertical="center"/>
    </xf>
    <xf numFmtId="0" fontId="18" fillId="7" borderId="61" xfId="0" applyFont="1" applyFill="1" applyBorder="1" applyAlignment="1">
      <alignment horizontal="center" vertical="center" wrapText="1"/>
    </xf>
    <xf numFmtId="0" fontId="18" fillId="7" borderId="62" xfId="0" applyFont="1" applyFill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2" borderId="5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20" fillId="0" borderId="0" xfId="0" applyFont="1" applyFill="1" applyBorder="1" applyAlignment="1">
      <alignment horizontal="center" vertical="center" textRotation="90"/>
    </xf>
    <xf numFmtId="17" fontId="3" fillId="0" borderId="34" xfId="0" applyNumberFormat="1" applyFont="1" applyBorder="1" applyAlignment="1">
      <alignment horizontal="left" wrapText="1"/>
    </xf>
    <xf numFmtId="49" fontId="3" fillId="0" borderId="43" xfId="0" applyNumberFormat="1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20" fillId="3" borderId="4" xfId="0" applyFont="1" applyFill="1" applyBorder="1" applyAlignment="1">
      <alignment horizontal="center" textRotation="90" wrapText="1"/>
    </xf>
    <xf numFmtId="0" fontId="20" fillId="3" borderId="29" xfId="0" applyFont="1" applyFill="1" applyBorder="1" applyAlignment="1">
      <alignment horizontal="center" textRotation="90" wrapText="1"/>
    </xf>
    <xf numFmtId="0" fontId="20" fillId="3" borderId="37" xfId="0" applyFont="1" applyFill="1" applyBorder="1" applyAlignment="1">
      <alignment horizontal="center" textRotation="90" wrapText="1"/>
    </xf>
    <xf numFmtId="166" fontId="21" fillId="2" borderId="0" xfId="3" applyNumberFormat="1" applyFont="1" applyFill="1" applyBorder="1" applyAlignment="1">
      <alignment horizontal="center" vertical="center" wrapText="1"/>
    </xf>
    <xf numFmtId="166" fontId="21" fillId="2" borderId="1" xfId="3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13" fillId="0" borderId="0" xfId="0" applyFont="1" applyFill="1" applyBorder="1" applyAlignment="1">
      <alignment horizontal="left" wrapText="1"/>
    </xf>
    <xf numFmtId="0" fontId="12" fillId="0" borderId="0" xfId="0" applyFont="1" applyFill="1" applyAlignment="1">
      <alignment horizontal="left" wrapText="1"/>
    </xf>
    <xf numFmtId="0" fontId="10" fillId="0" borderId="0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top" wrapText="1"/>
    </xf>
    <xf numFmtId="166" fontId="21" fillId="2" borderId="3" xfId="3" applyNumberFormat="1" applyFont="1" applyFill="1" applyBorder="1" applyAlignment="1">
      <alignment horizontal="center" vertical="center" wrapText="1"/>
    </xf>
    <xf numFmtId="166" fontId="6" fillId="2" borderId="6" xfId="3" applyNumberFormat="1" applyFont="1" applyFill="1" applyBorder="1" applyAlignment="1">
      <alignment horizontal="center" vertical="center"/>
    </xf>
    <xf numFmtId="10" fontId="6" fillId="2" borderId="7" xfId="0" applyNumberFormat="1" applyFont="1" applyFill="1" applyBorder="1" applyAlignment="1">
      <alignment horizontal="center" vertical="center" wrapText="1"/>
    </xf>
    <xf numFmtId="10" fontId="6" fillId="2" borderId="43" xfId="0" applyNumberFormat="1" applyFont="1" applyFill="1" applyBorder="1" applyAlignment="1">
      <alignment horizontal="center" vertical="center" wrapText="1"/>
    </xf>
    <xf numFmtId="3" fontId="21" fillId="2" borderId="3" xfId="0" applyNumberFormat="1" applyFont="1" applyFill="1" applyBorder="1" applyAlignment="1">
      <alignment horizontal="center" vertical="center" wrapText="1"/>
    </xf>
    <xf numFmtId="10" fontId="8" fillId="5" borderId="7" xfId="0" applyNumberFormat="1" applyFont="1" applyFill="1" applyBorder="1" applyAlignment="1">
      <alignment vertical="center"/>
    </xf>
    <xf numFmtId="10" fontId="8" fillId="5" borderId="34" xfId="0" applyNumberFormat="1" applyFont="1" applyFill="1" applyBorder="1" applyAlignment="1">
      <alignment vertical="center"/>
    </xf>
    <xf numFmtId="10" fontId="8" fillId="5" borderId="43" xfId="0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horizontal="left" vertical="center" wrapText="1"/>
    </xf>
    <xf numFmtId="0" fontId="12" fillId="2" borderId="53" xfId="0" applyFont="1" applyFill="1" applyBorder="1" applyAlignment="1">
      <alignment horizontal="center" vertical="center" wrapText="1"/>
    </xf>
    <xf numFmtId="0" fontId="12" fillId="2" borderId="70" xfId="0" applyFont="1" applyFill="1" applyBorder="1" applyAlignment="1">
      <alignment horizontal="center" vertical="center" wrapText="1"/>
    </xf>
    <xf numFmtId="0" fontId="31" fillId="0" borderId="28" xfId="6" applyFont="1" applyFill="1" applyBorder="1" applyAlignment="1">
      <alignment horizontal="center" vertical="center" wrapText="1"/>
    </xf>
    <xf numFmtId="0" fontId="19" fillId="2" borderId="50" xfId="0" applyFont="1" applyFill="1" applyBorder="1" applyAlignment="1">
      <alignment horizontal="center" vertical="center" wrapText="1"/>
    </xf>
    <xf numFmtId="0" fontId="19" fillId="2" borderId="73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 wrapText="1"/>
    </xf>
    <xf numFmtId="10" fontId="6" fillId="2" borderId="7" xfId="1" applyNumberFormat="1" applyFont="1" applyFill="1" applyBorder="1" applyAlignment="1">
      <alignment horizontal="center" vertical="center" wrapText="1"/>
    </xf>
    <xf numFmtId="10" fontId="6" fillId="2" borderId="43" xfId="1" applyNumberFormat="1" applyFont="1" applyFill="1" applyBorder="1" applyAlignment="1">
      <alignment horizontal="center" vertical="center" wrapText="1"/>
    </xf>
    <xf numFmtId="10" fontId="3" fillId="5" borderId="4" xfId="1" applyNumberFormat="1" applyFont="1" applyFill="1" applyBorder="1" applyAlignment="1">
      <alignment horizontal="center" vertical="center"/>
    </xf>
    <xf numFmtId="10" fontId="3" fillId="5" borderId="29" xfId="1" applyNumberFormat="1" applyFont="1" applyFill="1" applyBorder="1" applyAlignment="1">
      <alignment horizontal="center" vertical="center"/>
    </xf>
    <xf numFmtId="10" fontId="3" fillId="5" borderId="37" xfId="1" applyNumberFormat="1" applyFont="1" applyFill="1" applyBorder="1" applyAlignment="1">
      <alignment horizontal="center" vertical="center"/>
    </xf>
    <xf numFmtId="10" fontId="6" fillId="7" borderId="2" xfId="0" applyNumberFormat="1" applyFont="1" applyFill="1" applyBorder="1" applyAlignment="1">
      <alignment horizontal="center" vertical="center" wrapText="1"/>
    </xf>
    <xf numFmtId="10" fontId="6" fillId="7" borderId="9" xfId="0" applyNumberFormat="1" applyFont="1" applyFill="1" applyBorder="1" applyAlignment="1">
      <alignment horizontal="center" vertical="center" wrapText="1"/>
    </xf>
    <xf numFmtId="3" fontId="3" fillId="5" borderId="33" xfId="0" applyNumberFormat="1" applyFont="1" applyFill="1" applyBorder="1" applyAlignment="1">
      <alignment horizontal="center" vertical="center"/>
    </xf>
    <xf numFmtId="165" fontId="8" fillId="5" borderId="34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top" wrapText="1"/>
    </xf>
    <xf numFmtId="3" fontId="3" fillId="5" borderId="3" xfId="0" applyNumberFormat="1" applyFont="1" applyFill="1" applyBorder="1" applyAlignment="1">
      <alignment horizontal="center" vertical="center"/>
    </xf>
    <xf numFmtId="3" fontId="3" fillId="5" borderId="42" xfId="0" applyNumberFormat="1" applyFont="1" applyFill="1" applyBorder="1" applyAlignment="1">
      <alignment horizontal="center" vertical="center"/>
    </xf>
    <xf numFmtId="165" fontId="8" fillId="5" borderId="7" xfId="0" applyNumberFormat="1" applyFont="1" applyFill="1" applyBorder="1" applyAlignment="1">
      <alignment horizontal="center" vertical="center"/>
    </xf>
    <xf numFmtId="165" fontId="8" fillId="5" borderId="43" xfId="0" applyNumberFormat="1" applyFont="1" applyFill="1" applyBorder="1" applyAlignment="1">
      <alignment horizontal="center" vertical="center"/>
    </xf>
    <xf numFmtId="3" fontId="3" fillId="5" borderId="6" xfId="0" applyNumberFormat="1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19" fillId="2" borderId="52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textRotation="90"/>
    </xf>
    <xf numFmtId="0" fontId="3" fillId="2" borderId="29" xfId="0" applyFont="1" applyFill="1" applyBorder="1" applyAlignment="1">
      <alignment horizontal="center" vertical="center" textRotation="90"/>
    </xf>
    <xf numFmtId="0" fontId="3" fillId="2" borderId="37" xfId="0" applyFont="1" applyFill="1" applyBorder="1" applyAlignment="1">
      <alignment horizontal="center" vertical="center" textRotation="90"/>
    </xf>
    <xf numFmtId="3" fontId="6" fillId="2" borderId="6" xfId="0" applyNumberFormat="1" applyFont="1" applyFill="1" applyBorder="1" applyAlignment="1">
      <alignment horizontal="center" vertical="center" wrapText="1"/>
    </xf>
    <xf numFmtId="10" fontId="6" fillId="2" borderId="6" xfId="1" applyNumberFormat="1" applyFont="1" applyFill="1" applyBorder="1" applyAlignment="1">
      <alignment horizontal="center" vertical="center" wrapText="1"/>
    </xf>
    <xf numFmtId="10" fontId="6" fillId="2" borderId="1" xfId="1" applyNumberFormat="1" applyFont="1" applyFill="1" applyBorder="1" applyAlignment="1">
      <alignment horizontal="center" vertical="center" wrapText="1"/>
    </xf>
    <xf numFmtId="3" fontId="6" fillId="6" borderId="42" xfId="0" applyNumberFormat="1" applyFont="1" applyFill="1" applyBorder="1" applyAlignment="1">
      <alignment horizontal="center" wrapText="1"/>
    </xf>
    <xf numFmtId="3" fontId="6" fillId="6" borderId="65" xfId="0" applyNumberFormat="1" applyFont="1" applyFill="1" applyBorder="1" applyAlignment="1">
      <alignment horizontal="center" wrapText="1"/>
    </xf>
    <xf numFmtId="3" fontId="6" fillId="6" borderId="58" xfId="0" applyNumberFormat="1" applyFont="1" applyFill="1" applyBorder="1" applyAlignment="1">
      <alignment horizontal="center" vertical="center" wrapText="1"/>
    </xf>
    <xf numFmtId="3" fontId="6" fillId="6" borderId="59" xfId="0" applyNumberFormat="1" applyFont="1" applyFill="1" applyBorder="1" applyAlignment="1">
      <alignment horizontal="center" vertical="center" wrapText="1"/>
    </xf>
    <xf numFmtId="10" fontId="6" fillId="2" borderId="2" xfId="0" applyNumberFormat="1" applyFont="1" applyFill="1" applyBorder="1" applyAlignment="1">
      <alignment horizontal="center" vertical="center" wrapText="1"/>
    </xf>
    <xf numFmtId="10" fontId="6" fillId="2" borderId="9" xfId="0" applyNumberFormat="1" applyFont="1" applyFill="1" applyBorder="1" applyAlignment="1">
      <alignment horizontal="center" vertical="center" wrapText="1"/>
    </xf>
    <xf numFmtId="3" fontId="21" fillId="2" borderId="6" xfId="0" applyNumberFormat="1" applyFont="1" applyFill="1" applyBorder="1" applyAlignment="1">
      <alignment horizontal="center" vertical="center" wrapText="1"/>
    </xf>
    <xf numFmtId="3" fontId="21" fillId="2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wrapText="1"/>
    </xf>
  </cellXfs>
  <cellStyles count="7">
    <cellStyle name="Millares" xfId="3" builtinId="3"/>
    <cellStyle name="Normal" xfId="0" builtinId="0"/>
    <cellStyle name="Normal_Consolidado" xfId="2"/>
    <cellStyle name="Normal_Hoja1_1" xfId="5"/>
    <cellStyle name="Normal_Hoja2" xfId="4"/>
    <cellStyle name="Normal_Hoja2_1" xfId="6"/>
    <cellStyle name="Porcentaje" xfId="1" builtinId="5"/>
  </cellStyles>
  <dxfs count="0"/>
  <tableStyles count="0" defaultTableStyle="TableStyleMedium2" defaultPivotStyle="PivotStyleLight16"/>
  <colors>
    <mruColors>
      <color rgb="FFABF5FF"/>
      <color rgb="FF71EEFF"/>
      <color rgb="FF00CEEA"/>
      <color rgb="FFBAE4B3"/>
      <color rgb="FF29B7EB"/>
      <color rgb="FFACC926"/>
      <color rgb="FFEDF8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77</xdr:col>
      <xdr:colOff>212915</xdr:colOff>
      <xdr:row>29</xdr:row>
      <xdr:rowOff>183934</xdr:rowOff>
    </xdr:from>
    <xdr:ext cx="209550" cy="180975"/>
    <xdr:sp macro="" textlink="">
      <xdr:nvSpPr>
        <xdr:cNvPr id="33" name="32 CuadroTexto"/>
        <xdr:cNvSpPr txBox="1"/>
      </xdr:nvSpPr>
      <xdr:spPr>
        <a:xfrm>
          <a:off x="40296356" y="6324758"/>
          <a:ext cx="2095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5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631718" cy="541734"/>
    <xdr:pic>
      <xdr:nvPicPr>
        <xdr:cNvPr id="17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7465"/>
        <a:stretch/>
      </xdr:blipFill>
      <xdr:spPr>
        <a:xfrm>
          <a:off x="0" y="0"/>
          <a:ext cx="631718" cy="541734"/>
        </a:xfrm>
        <a:prstGeom prst="rect">
          <a:avLst/>
        </a:prstGeom>
      </xdr:spPr>
    </xdr:pic>
    <xdr:clientData/>
  </xdr:oneCellAnchor>
  <xdr:oneCellAnchor>
    <xdr:from>
      <xdr:col>6</xdr:col>
      <xdr:colOff>85725</xdr:colOff>
      <xdr:row>0</xdr:row>
      <xdr:rowOff>16247</xdr:rowOff>
    </xdr:from>
    <xdr:ext cx="783035" cy="498103"/>
    <xdr:pic>
      <xdr:nvPicPr>
        <xdr:cNvPr id="27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5675" y="16247"/>
          <a:ext cx="783035" cy="498103"/>
        </a:xfrm>
        <a:prstGeom prst="rect">
          <a:avLst/>
        </a:prstGeom>
      </xdr:spPr>
    </xdr:pic>
    <xdr:clientData/>
  </xdr:oneCellAnchor>
  <xdr:oneCellAnchor>
    <xdr:from>
      <xdr:col>7</xdr:col>
      <xdr:colOff>69182</xdr:colOff>
      <xdr:row>29</xdr:row>
      <xdr:rowOff>185105</xdr:rowOff>
    </xdr:from>
    <xdr:ext cx="209550" cy="180975"/>
    <xdr:sp macro="" textlink="">
      <xdr:nvSpPr>
        <xdr:cNvPr id="38" name="37 CuadroTexto"/>
        <xdr:cNvSpPr txBox="1"/>
      </xdr:nvSpPr>
      <xdr:spPr>
        <a:xfrm>
          <a:off x="7879682" y="6325067"/>
          <a:ext cx="2095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1</a:t>
          </a:r>
        </a:p>
      </xdr:txBody>
    </xdr:sp>
    <xdr:clientData/>
  </xdr:oneCellAnchor>
  <xdr:oneCellAnchor>
    <xdr:from>
      <xdr:col>26</xdr:col>
      <xdr:colOff>96371</xdr:colOff>
      <xdr:row>30</xdr:row>
      <xdr:rowOff>0</xdr:rowOff>
    </xdr:from>
    <xdr:ext cx="209550" cy="180975"/>
    <xdr:sp macro="" textlink="">
      <xdr:nvSpPr>
        <xdr:cNvPr id="42" name="41 CuadroTexto"/>
        <xdr:cNvSpPr txBox="1"/>
      </xdr:nvSpPr>
      <xdr:spPr>
        <a:xfrm>
          <a:off x="15940716" y="6272744"/>
          <a:ext cx="2095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2</a:t>
          </a:r>
        </a:p>
      </xdr:txBody>
    </xdr:sp>
    <xdr:clientData/>
  </xdr:oneCellAnchor>
  <xdr:oneCellAnchor>
    <xdr:from>
      <xdr:col>42</xdr:col>
      <xdr:colOff>419263</xdr:colOff>
      <xdr:row>30</xdr:row>
      <xdr:rowOff>10742</xdr:rowOff>
    </xdr:from>
    <xdr:ext cx="209550" cy="180975"/>
    <xdr:sp macro="" textlink="">
      <xdr:nvSpPr>
        <xdr:cNvPr id="43" name="42 CuadroTexto"/>
        <xdr:cNvSpPr txBox="1"/>
      </xdr:nvSpPr>
      <xdr:spPr>
        <a:xfrm>
          <a:off x="24030057" y="6342066"/>
          <a:ext cx="2095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3</a:t>
          </a:r>
        </a:p>
      </xdr:txBody>
    </xdr:sp>
    <xdr:clientData/>
  </xdr:oneCellAnchor>
  <xdr:oneCellAnchor>
    <xdr:from>
      <xdr:col>207</xdr:col>
      <xdr:colOff>75073</xdr:colOff>
      <xdr:row>30</xdr:row>
      <xdr:rowOff>16615</xdr:rowOff>
    </xdr:from>
    <xdr:ext cx="272613" cy="231322"/>
    <xdr:sp macro="" textlink="">
      <xdr:nvSpPr>
        <xdr:cNvPr id="46" name="45 CuadroTexto"/>
        <xdr:cNvSpPr txBox="1"/>
      </xdr:nvSpPr>
      <xdr:spPr>
        <a:xfrm>
          <a:off x="80875648" y="6198340"/>
          <a:ext cx="272613" cy="2313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 b="0"/>
            <a:t>12</a:t>
          </a:r>
        </a:p>
      </xdr:txBody>
    </xdr:sp>
    <xdr:clientData/>
  </xdr:oneCellAnchor>
  <xdr:oneCellAnchor>
    <xdr:from>
      <xdr:col>249</xdr:col>
      <xdr:colOff>125631</xdr:colOff>
      <xdr:row>30</xdr:row>
      <xdr:rowOff>12342</xdr:rowOff>
    </xdr:from>
    <xdr:ext cx="281444" cy="190501"/>
    <xdr:sp macro="" textlink="">
      <xdr:nvSpPr>
        <xdr:cNvPr id="47" name="46 CuadroTexto"/>
        <xdr:cNvSpPr txBox="1"/>
      </xdr:nvSpPr>
      <xdr:spPr>
        <a:xfrm>
          <a:off x="145784862" y="6269534"/>
          <a:ext cx="281444" cy="1905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14</a:t>
          </a:r>
        </a:p>
      </xdr:txBody>
    </xdr:sp>
    <xdr:clientData/>
  </xdr:oneCellAnchor>
  <xdr:oneCellAnchor>
    <xdr:from>
      <xdr:col>289</xdr:col>
      <xdr:colOff>113659</xdr:colOff>
      <xdr:row>30</xdr:row>
      <xdr:rowOff>17070</xdr:rowOff>
    </xdr:from>
    <xdr:ext cx="288471" cy="190499"/>
    <xdr:sp macro="" textlink="">
      <xdr:nvSpPr>
        <xdr:cNvPr id="49" name="48 CuadroTexto"/>
        <xdr:cNvSpPr txBox="1"/>
      </xdr:nvSpPr>
      <xdr:spPr>
        <a:xfrm>
          <a:off x="170230159" y="6274262"/>
          <a:ext cx="288471" cy="1904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16</a:t>
          </a:r>
        </a:p>
      </xdr:txBody>
    </xdr:sp>
    <xdr:clientData/>
  </xdr:oneCellAnchor>
  <xdr:oneCellAnchor>
    <xdr:from>
      <xdr:col>318</xdr:col>
      <xdr:colOff>119496</xdr:colOff>
      <xdr:row>30</xdr:row>
      <xdr:rowOff>5248</xdr:rowOff>
    </xdr:from>
    <xdr:ext cx="246210" cy="190499"/>
    <xdr:sp macro="" textlink="">
      <xdr:nvSpPr>
        <xdr:cNvPr id="50" name="49 CuadroTexto"/>
        <xdr:cNvSpPr txBox="1"/>
      </xdr:nvSpPr>
      <xdr:spPr>
        <a:xfrm>
          <a:off x="178390861" y="6262440"/>
          <a:ext cx="246210" cy="1904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17</a:t>
          </a:r>
        </a:p>
      </xdr:txBody>
    </xdr:sp>
    <xdr:clientData/>
  </xdr:oneCellAnchor>
  <xdr:oneCellAnchor>
    <xdr:from>
      <xdr:col>144</xdr:col>
      <xdr:colOff>109904</xdr:colOff>
      <xdr:row>30</xdr:row>
      <xdr:rowOff>14572</xdr:rowOff>
    </xdr:from>
    <xdr:ext cx="253224" cy="180975"/>
    <xdr:sp macro="" textlink="">
      <xdr:nvSpPr>
        <xdr:cNvPr id="53" name="52 CuadroTexto"/>
        <xdr:cNvSpPr txBox="1"/>
      </xdr:nvSpPr>
      <xdr:spPr>
        <a:xfrm>
          <a:off x="121546327" y="6271764"/>
          <a:ext cx="253224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9</a:t>
          </a:r>
        </a:p>
      </xdr:txBody>
    </xdr:sp>
    <xdr:clientData/>
  </xdr:oneCellAnchor>
  <xdr:oneCellAnchor>
    <xdr:from>
      <xdr:col>8</xdr:col>
      <xdr:colOff>27215</xdr:colOff>
      <xdr:row>0</xdr:row>
      <xdr:rowOff>0</xdr:rowOff>
    </xdr:from>
    <xdr:ext cx="631718" cy="600074"/>
    <xdr:pic>
      <xdr:nvPicPr>
        <xdr:cNvPr id="60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8123465" y="0"/>
          <a:ext cx="631718" cy="600074"/>
        </a:xfrm>
        <a:prstGeom prst="rect">
          <a:avLst/>
        </a:prstGeom>
      </xdr:spPr>
    </xdr:pic>
    <xdr:clientData/>
  </xdr:oneCellAnchor>
  <xdr:oneCellAnchor>
    <xdr:from>
      <xdr:col>24</xdr:col>
      <xdr:colOff>208191</xdr:colOff>
      <xdr:row>0</xdr:row>
      <xdr:rowOff>16247</xdr:rowOff>
    </xdr:from>
    <xdr:ext cx="783035" cy="498103"/>
    <xdr:pic>
      <xdr:nvPicPr>
        <xdr:cNvPr id="61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66548" y="16247"/>
          <a:ext cx="783035" cy="498103"/>
        </a:xfrm>
        <a:prstGeom prst="rect">
          <a:avLst/>
        </a:prstGeom>
      </xdr:spPr>
    </xdr:pic>
    <xdr:clientData/>
  </xdr:oneCellAnchor>
  <xdr:oneCellAnchor>
    <xdr:from>
      <xdr:col>28</xdr:col>
      <xdr:colOff>27214</xdr:colOff>
      <xdr:row>0</xdr:row>
      <xdr:rowOff>0</xdr:rowOff>
    </xdr:from>
    <xdr:ext cx="631718" cy="600074"/>
    <xdr:pic>
      <xdr:nvPicPr>
        <xdr:cNvPr id="72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16206107" y="0"/>
          <a:ext cx="631718" cy="600074"/>
        </a:xfrm>
        <a:prstGeom prst="rect">
          <a:avLst/>
        </a:prstGeom>
      </xdr:spPr>
    </xdr:pic>
    <xdr:clientData/>
  </xdr:oneCellAnchor>
  <xdr:oneCellAnchor>
    <xdr:from>
      <xdr:col>41</xdr:col>
      <xdr:colOff>726497</xdr:colOff>
      <xdr:row>0</xdr:row>
      <xdr:rowOff>16247</xdr:rowOff>
    </xdr:from>
    <xdr:ext cx="783035" cy="498103"/>
    <xdr:pic>
      <xdr:nvPicPr>
        <xdr:cNvPr id="7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30633" y="16247"/>
          <a:ext cx="783035" cy="498103"/>
        </a:xfrm>
        <a:prstGeom prst="rect">
          <a:avLst/>
        </a:prstGeom>
      </xdr:spPr>
    </xdr:pic>
    <xdr:clientData/>
  </xdr:oneCellAnchor>
  <xdr:oneCellAnchor>
    <xdr:from>
      <xdr:col>63</xdr:col>
      <xdr:colOff>27214</xdr:colOff>
      <xdr:row>0</xdr:row>
      <xdr:rowOff>0</xdr:rowOff>
    </xdr:from>
    <xdr:ext cx="631718" cy="600074"/>
    <xdr:pic>
      <xdr:nvPicPr>
        <xdr:cNvPr id="76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32493857" y="0"/>
          <a:ext cx="631718" cy="600074"/>
        </a:xfrm>
        <a:prstGeom prst="rect">
          <a:avLst/>
        </a:prstGeom>
      </xdr:spPr>
    </xdr:pic>
    <xdr:clientData/>
  </xdr:oneCellAnchor>
  <xdr:oneCellAnchor>
    <xdr:from>
      <xdr:col>76</xdr:col>
      <xdr:colOff>43614</xdr:colOff>
      <xdr:row>0</xdr:row>
      <xdr:rowOff>8920</xdr:rowOff>
    </xdr:from>
    <xdr:ext cx="783035" cy="498103"/>
    <xdr:pic>
      <xdr:nvPicPr>
        <xdr:cNvPr id="77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01232" y="8920"/>
          <a:ext cx="783035" cy="498103"/>
        </a:xfrm>
        <a:prstGeom prst="rect">
          <a:avLst/>
        </a:prstGeom>
      </xdr:spPr>
    </xdr:pic>
    <xdr:clientData/>
  </xdr:oneCellAnchor>
  <xdr:oneCellAnchor>
    <xdr:from>
      <xdr:col>126</xdr:col>
      <xdr:colOff>27214</xdr:colOff>
      <xdr:row>0</xdr:row>
      <xdr:rowOff>0</xdr:rowOff>
    </xdr:from>
    <xdr:ext cx="631718" cy="600074"/>
    <xdr:pic>
      <xdr:nvPicPr>
        <xdr:cNvPr id="82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57000321" y="0"/>
          <a:ext cx="631718" cy="600074"/>
        </a:xfrm>
        <a:prstGeom prst="rect">
          <a:avLst/>
        </a:prstGeom>
      </xdr:spPr>
    </xdr:pic>
    <xdr:clientData/>
  </xdr:oneCellAnchor>
  <xdr:oneCellAnchor>
    <xdr:from>
      <xdr:col>142</xdr:col>
      <xdr:colOff>357868</xdr:colOff>
      <xdr:row>0</xdr:row>
      <xdr:rowOff>16247</xdr:rowOff>
    </xdr:from>
    <xdr:ext cx="783035" cy="498103"/>
    <xdr:pic>
      <xdr:nvPicPr>
        <xdr:cNvPr id="8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7832" y="16247"/>
          <a:ext cx="783035" cy="498103"/>
        </a:xfrm>
        <a:prstGeom prst="rect">
          <a:avLst/>
        </a:prstGeom>
      </xdr:spPr>
    </xdr:pic>
    <xdr:clientData/>
  </xdr:oneCellAnchor>
  <xdr:oneCellAnchor>
    <xdr:from>
      <xdr:col>189</xdr:col>
      <xdr:colOff>13606</xdr:colOff>
      <xdr:row>0</xdr:row>
      <xdr:rowOff>0</xdr:rowOff>
    </xdr:from>
    <xdr:ext cx="631718" cy="600074"/>
    <xdr:pic>
      <xdr:nvPicPr>
        <xdr:cNvPr id="84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65137392" y="0"/>
          <a:ext cx="631718" cy="600074"/>
        </a:xfrm>
        <a:prstGeom prst="rect">
          <a:avLst/>
        </a:prstGeom>
      </xdr:spPr>
    </xdr:pic>
    <xdr:clientData/>
  </xdr:oneCellAnchor>
  <xdr:oneCellAnchor>
    <xdr:from>
      <xdr:col>205</xdr:col>
      <xdr:colOff>31296</xdr:colOff>
      <xdr:row>0</xdr:row>
      <xdr:rowOff>16247</xdr:rowOff>
    </xdr:from>
    <xdr:ext cx="783035" cy="498103"/>
    <xdr:pic>
      <xdr:nvPicPr>
        <xdr:cNvPr id="85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34903" y="16247"/>
          <a:ext cx="783035" cy="498103"/>
        </a:xfrm>
        <a:prstGeom prst="rect">
          <a:avLst/>
        </a:prstGeom>
      </xdr:spPr>
    </xdr:pic>
    <xdr:clientData/>
  </xdr:oneCellAnchor>
  <xdr:oneCellAnchor>
    <xdr:from>
      <xdr:col>232</xdr:col>
      <xdr:colOff>40821</xdr:colOff>
      <xdr:row>0</xdr:row>
      <xdr:rowOff>0</xdr:rowOff>
    </xdr:from>
    <xdr:ext cx="631718" cy="600074"/>
    <xdr:pic>
      <xdr:nvPicPr>
        <xdr:cNvPr id="86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73315285" y="0"/>
          <a:ext cx="631718" cy="600074"/>
        </a:xfrm>
        <a:prstGeom prst="rect">
          <a:avLst/>
        </a:prstGeom>
      </xdr:spPr>
    </xdr:pic>
    <xdr:clientData/>
  </xdr:oneCellAnchor>
  <xdr:oneCellAnchor>
    <xdr:from>
      <xdr:col>247</xdr:col>
      <xdr:colOff>385082</xdr:colOff>
      <xdr:row>0</xdr:row>
      <xdr:rowOff>29854</xdr:rowOff>
    </xdr:from>
    <xdr:ext cx="783035" cy="498103"/>
    <xdr:pic>
      <xdr:nvPicPr>
        <xdr:cNvPr id="87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58368" y="29854"/>
          <a:ext cx="783035" cy="498103"/>
        </a:xfrm>
        <a:prstGeom prst="rect">
          <a:avLst/>
        </a:prstGeom>
      </xdr:spPr>
    </xdr:pic>
    <xdr:clientData/>
  </xdr:oneCellAnchor>
  <xdr:oneCellAnchor>
    <xdr:from>
      <xdr:col>251</xdr:col>
      <xdr:colOff>40821</xdr:colOff>
      <xdr:row>0</xdr:row>
      <xdr:rowOff>0</xdr:rowOff>
    </xdr:from>
    <xdr:ext cx="631718" cy="600074"/>
    <xdr:pic>
      <xdr:nvPicPr>
        <xdr:cNvPr id="88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81411535" y="0"/>
          <a:ext cx="631718" cy="600074"/>
        </a:xfrm>
        <a:prstGeom prst="rect">
          <a:avLst/>
        </a:prstGeom>
      </xdr:spPr>
    </xdr:pic>
    <xdr:clientData/>
  </xdr:oneCellAnchor>
  <xdr:oneCellAnchor>
    <xdr:from>
      <xdr:col>267</xdr:col>
      <xdr:colOff>385082</xdr:colOff>
      <xdr:row>0</xdr:row>
      <xdr:rowOff>16247</xdr:rowOff>
    </xdr:from>
    <xdr:ext cx="783035" cy="498103"/>
    <xdr:pic>
      <xdr:nvPicPr>
        <xdr:cNvPr id="89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41011" y="16247"/>
          <a:ext cx="783035" cy="498103"/>
        </a:xfrm>
        <a:prstGeom prst="rect">
          <a:avLst/>
        </a:prstGeom>
      </xdr:spPr>
    </xdr:pic>
    <xdr:clientData/>
  </xdr:oneCellAnchor>
  <xdr:oneCellAnchor>
    <xdr:from>
      <xdr:col>271</xdr:col>
      <xdr:colOff>40821</xdr:colOff>
      <xdr:row>0</xdr:row>
      <xdr:rowOff>13607</xdr:rowOff>
    </xdr:from>
    <xdr:ext cx="631718" cy="600074"/>
    <xdr:pic>
      <xdr:nvPicPr>
        <xdr:cNvPr id="90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89494178" y="13607"/>
          <a:ext cx="631718" cy="600074"/>
        </a:xfrm>
        <a:prstGeom prst="rect">
          <a:avLst/>
        </a:prstGeom>
      </xdr:spPr>
    </xdr:pic>
    <xdr:clientData/>
  </xdr:oneCellAnchor>
  <xdr:oneCellAnchor>
    <xdr:from>
      <xdr:col>287</xdr:col>
      <xdr:colOff>371476</xdr:colOff>
      <xdr:row>0</xdr:row>
      <xdr:rowOff>43461</xdr:rowOff>
    </xdr:from>
    <xdr:ext cx="783035" cy="498103"/>
    <xdr:pic>
      <xdr:nvPicPr>
        <xdr:cNvPr id="91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96440" y="43461"/>
          <a:ext cx="783035" cy="498103"/>
        </a:xfrm>
        <a:prstGeom prst="rect">
          <a:avLst/>
        </a:prstGeom>
      </xdr:spPr>
    </xdr:pic>
    <xdr:clientData/>
  </xdr:oneCellAnchor>
  <xdr:oneCellAnchor>
    <xdr:from>
      <xdr:col>300</xdr:col>
      <xdr:colOff>40821</xdr:colOff>
      <xdr:row>0</xdr:row>
      <xdr:rowOff>0</xdr:rowOff>
    </xdr:from>
    <xdr:ext cx="631718" cy="600074"/>
    <xdr:pic>
      <xdr:nvPicPr>
        <xdr:cNvPr id="92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97549607" y="0"/>
          <a:ext cx="631718" cy="600074"/>
        </a:xfrm>
        <a:prstGeom prst="rect">
          <a:avLst/>
        </a:prstGeom>
      </xdr:spPr>
    </xdr:pic>
    <xdr:clientData/>
  </xdr:oneCellAnchor>
  <xdr:oneCellAnchor>
    <xdr:from>
      <xdr:col>316</xdr:col>
      <xdr:colOff>344262</xdr:colOff>
      <xdr:row>0</xdr:row>
      <xdr:rowOff>43461</xdr:rowOff>
    </xdr:from>
    <xdr:ext cx="783035" cy="498103"/>
    <xdr:pic>
      <xdr:nvPicPr>
        <xdr:cNvPr id="9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24655" y="43461"/>
          <a:ext cx="783035" cy="498103"/>
        </a:xfrm>
        <a:prstGeom prst="rect">
          <a:avLst/>
        </a:prstGeom>
      </xdr:spPr>
    </xdr:pic>
    <xdr:clientData/>
  </xdr:oneCellAnchor>
  <xdr:oneCellAnchor>
    <xdr:from>
      <xdr:col>60</xdr:col>
      <xdr:colOff>217557</xdr:colOff>
      <xdr:row>29</xdr:row>
      <xdr:rowOff>190036</xdr:rowOff>
    </xdr:from>
    <xdr:ext cx="209550" cy="180975"/>
    <xdr:sp macro="" textlink="">
      <xdr:nvSpPr>
        <xdr:cNvPr id="35" name="34 CuadroTexto"/>
        <xdr:cNvSpPr txBox="1"/>
      </xdr:nvSpPr>
      <xdr:spPr>
        <a:xfrm>
          <a:off x="32199145" y="6252418"/>
          <a:ext cx="2095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4</a:t>
          </a:r>
        </a:p>
      </xdr:txBody>
    </xdr:sp>
    <xdr:clientData/>
  </xdr:oneCellAnchor>
  <xdr:oneCellAnchor>
    <xdr:from>
      <xdr:col>89</xdr:col>
      <xdr:colOff>190501</xdr:colOff>
      <xdr:row>30</xdr:row>
      <xdr:rowOff>11205</xdr:rowOff>
    </xdr:from>
    <xdr:ext cx="209550" cy="180975"/>
    <xdr:sp macro="" textlink="">
      <xdr:nvSpPr>
        <xdr:cNvPr id="36" name="35 CuadroTexto"/>
        <xdr:cNvSpPr txBox="1"/>
      </xdr:nvSpPr>
      <xdr:spPr>
        <a:xfrm>
          <a:off x="48174089" y="6342529"/>
          <a:ext cx="2095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6</a:t>
          </a:r>
        </a:p>
      </xdr:txBody>
    </xdr:sp>
    <xdr:clientData/>
  </xdr:oneCellAnchor>
  <xdr:oneCellAnchor>
    <xdr:from>
      <xdr:col>108</xdr:col>
      <xdr:colOff>156883</xdr:colOff>
      <xdr:row>29</xdr:row>
      <xdr:rowOff>188099</xdr:rowOff>
    </xdr:from>
    <xdr:ext cx="209550" cy="180975"/>
    <xdr:sp macro="" textlink="">
      <xdr:nvSpPr>
        <xdr:cNvPr id="37" name="36 CuadroTexto"/>
        <xdr:cNvSpPr txBox="1"/>
      </xdr:nvSpPr>
      <xdr:spPr>
        <a:xfrm>
          <a:off x="56585704" y="6134420"/>
          <a:ext cx="2095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7</a:t>
          </a:r>
        </a:p>
      </xdr:txBody>
    </xdr:sp>
    <xdr:clientData/>
  </xdr:oneCellAnchor>
  <xdr:oneCellAnchor>
    <xdr:from>
      <xdr:col>79</xdr:col>
      <xdr:colOff>33618</xdr:colOff>
      <xdr:row>0</xdr:row>
      <xdr:rowOff>0</xdr:rowOff>
    </xdr:from>
    <xdr:ext cx="631718" cy="600074"/>
    <xdr:pic>
      <xdr:nvPicPr>
        <xdr:cNvPr id="39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40453236" y="0"/>
          <a:ext cx="631718" cy="600074"/>
        </a:xfrm>
        <a:prstGeom prst="rect">
          <a:avLst/>
        </a:prstGeom>
      </xdr:spPr>
    </xdr:pic>
    <xdr:clientData/>
  </xdr:oneCellAnchor>
  <xdr:oneCellAnchor>
    <xdr:from>
      <xdr:col>88</xdr:col>
      <xdr:colOff>218104</xdr:colOff>
      <xdr:row>0</xdr:row>
      <xdr:rowOff>8920</xdr:rowOff>
    </xdr:from>
    <xdr:ext cx="783035" cy="498103"/>
    <xdr:pic>
      <xdr:nvPicPr>
        <xdr:cNvPr id="40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85369" y="8920"/>
          <a:ext cx="783035" cy="498103"/>
        </a:xfrm>
        <a:prstGeom prst="rect">
          <a:avLst/>
        </a:prstGeom>
      </xdr:spPr>
    </xdr:pic>
    <xdr:clientData/>
  </xdr:oneCellAnchor>
  <xdr:oneCellAnchor>
    <xdr:from>
      <xdr:col>91</xdr:col>
      <xdr:colOff>44824</xdr:colOff>
      <xdr:row>0</xdr:row>
      <xdr:rowOff>0</xdr:rowOff>
    </xdr:from>
    <xdr:ext cx="631718" cy="600074"/>
    <xdr:pic>
      <xdr:nvPicPr>
        <xdr:cNvPr id="41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48454236" y="0"/>
          <a:ext cx="631718" cy="600074"/>
        </a:xfrm>
        <a:prstGeom prst="rect">
          <a:avLst/>
        </a:prstGeom>
      </xdr:spPr>
    </xdr:pic>
    <xdr:clientData/>
  </xdr:oneCellAnchor>
  <xdr:oneCellAnchor>
    <xdr:from>
      <xdr:col>106</xdr:col>
      <xdr:colOff>251722</xdr:colOff>
      <xdr:row>0</xdr:row>
      <xdr:rowOff>8920</xdr:rowOff>
    </xdr:from>
    <xdr:ext cx="783035" cy="498103"/>
    <xdr:pic>
      <xdr:nvPicPr>
        <xdr:cNvPr id="44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76869" y="8920"/>
          <a:ext cx="783035" cy="498103"/>
        </a:xfrm>
        <a:prstGeom prst="rect">
          <a:avLst/>
        </a:prstGeom>
      </xdr:spPr>
    </xdr:pic>
    <xdr:clientData/>
  </xdr:oneCellAnchor>
  <xdr:oneCellAnchor>
    <xdr:from>
      <xdr:col>338</xdr:col>
      <xdr:colOff>126823</xdr:colOff>
      <xdr:row>30</xdr:row>
      <xdr:rowOff>12575</xdr:rowOff>
    </xdr:from>
    <xdr:ext cx="246210" cy="190499"/>
    <xdr:sp macro="" textlink="">
      <xdr:nvSpPr>
        <xdr:cNvPr id="45" name="44 CuadroTexto"/>
        <xdr:cNvSpPr txBox="1"/>
      </xdr:nvSpPr>
      <xdr:spPr>
        <a:xfrm>
          <a:off x="186501765" y="6269767"/>
          <a:ext cx="246210" cy="1904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18</a:t>
          </a:r>
        </a:p>
      </xdr:txBody>
    </xdr:sp>
    <xdr:clientData/>
  </xdr:oneCellAnchor>
  <xdr:oneCellAnchor>
    <xdr:from>
      <xdr:col>320</xdr:col>
      <xdr:colOff>40821</xdr:colOff>
      <xdr:row>0</xdr:row>
      <xdr:rowOff>0</xdr:rowOff>
    </xdr:from>
    <xdr:ext cx="631718" cy="600074"/>
    <xdr:pic>
      <xdr:nvPicPr>
        <xdr:cNvPr id="51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97296674" y="0"/>
          <a:ext cx="631718" cy="600074"/>
        </a:xfrm>
        <a:prstGeom prst="rect">
          <a:avLst/>
        </a:prstGeom>
      </xdr:spPr>
    </xdr:pic>
    <xdr:clientData/>
  </xdr:oneCellAnchor>
  <xdr:oneCellAnchor>
    <xdr:from>
      <xdr:col>336</xdr:col>
      <xdr:colOff>344262</xdr:colOff>
      <xdr:row>0</xdr:row>
      <xdr:rowOff>43461</xdr:rowOff>
    </xdr:from>
    <xdr:ext cx="783035" cy="498103"/>
    <xdr:pic>
      <xdr:nvPicPr>
        <xdr:cNvPr id="52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14144" y="43461"/>
          <a:ext cx="783035" cy="498103"/>
        </a:xfrm>
        <a:prstGeom prst="rect">
          <a:avLst/>
        </a:prstGeom>
      </xdr:spPr>
    </xdr:pic>
    <xdr:clientData/>
  </xdr:oneCellAnchor>
  <xdr:oneCellAnchor>
    <xdr:from>
      <xdr:col>109</xdr:col>
      <xdr:colOff>56034</xdr:colOff>
      <xdr:row>0</xdr:row>
      <xdr:rowOff>0</xdr:rowOff>
    </xdr:from>
    <xdr:ext cx="631718" cy="600074"/>
    <xdr:pic>
      <xdr:nvPicPr>
        <xdr:cNvPr id="66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56847446" y="0"/>
          <a:ext cx="631718" cy="600074"/>
        </a:xfrm>
        <a:prstGeom prst="rect">
          <a:avLst/>
        </a:prstGeom>
      </xdr:spPr>
    </xdr:pic>
    <xdr:clientData/>
  </xdr:oneCellAnchor>
  <xdr:oneCellAnchor>
    <xdr:from>
      <xdr:col>123</xdr:col>
      <xdr:colOff>296550</xdr:colOff>
      <xdr:row>0</xdr:row>
      <xdr:rowOff>22412</xdr:rowOff>
    </xdr:from>
    <xdr:ext cx="783035" cy="498103"/>
    <xdr:pic>
      <xdr:nvPicPr>
        <xdr:cNvPr id="67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3197" y="22412"/>
          <a:ext cx="783035" cy="498103"/>
        </a:xfrm>
        <a:prstGeom prst="rect">
          <a:avLst/>
        </a:prstGeom>
      </xdr:spPr>
    </xdr:pic>
    <xdr:clientData/>
  </xdr:oneCellAnchor>
  <xdr:oneCellAnchor>
    <xdr:from>
      <xdr:col>124</xdr:col>
      <xdr:colOff>417478</xdr:colOff>
      <xdr:row>30</xdr:row>
      <xdr:rowOff>5047</xdr:rowOff>
    </xdr:from>
    <xdr:ext cx="209550" cy="180975"/>
    <xdr:sp macro="" textlink="">
      <xdr:nvSpPr>
        <xdr:cNvPr id="68" name="67 CuadroTexto"/>
        <xdr:cNvSpPr txBox="1"/>
      </xdr:nvSpPr>
      <xdr:spPr>
        <a:xfrm>
          <a:off x="64644553" y="6262972"/>
          <a:ext cx="209550" cy="180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8</a:t>
          </a:r>
        </a:p>
      </xdr:txBody>
    </xdr:sp>
    <xdr:clientData/>
  </xdr:oneCellAnchor>
  <xdr:oneCellAnchor>
    <xdr:from>
      <xdr:col>269</xdr:col>
      <xdr:colOff>91249</xdr:colOff>
      <xdr:row>30</xdr:row>
      <xdr:rowOff>9743</xdr:rowOff>
    </xdr:from>
    <xdr:ext cx="288471" cy="190499"/>
    <xdr:sp macro="" textlink="">
      <xdr:nvSpPr>
        <xdr:cNvPr id="69" name="68 CuadroTexto"/>
        <xdr:cNvSpPr txBox="1"/>
      </xdr:nvSpPr>
      <xdr:spPr>
        <a:xfrm>
          <a:off x="162045557" y="6266935"/>
          <a:ext cx="288471" cy="1904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15</a:t>
          </a:r>
        </a:p>
      </xdr:txBody>
    </xdr:sp>
    <xdr:clientData/>
  </xdr:oneCellAnchor>
  <xdr:oneCellAnchor>
    <xdr:from>
      <xdr:col>229</xdr:col>
      <xdr:colOff>75073</xdr:colOff>
      <xdr:row>30</xdr:row>
      <xdr:rowOff>16615</xdr:rowOff>
    </xdr:from>
    <xdr:ext cx="272613" cy="231322"/>
    <xdr:sp macro="" textlink="">
      <xdr:nvSpPr>
        <xdr:cNvPr id="105" name="45 CuadroTexto"/>
        <xdr:cNvSpPr txBox="1"/>
      </xdr:nvSpPr>
      <xdr:spPr>
        <a:xfrm>
          <a:off x="146202180" y="6071794"/>
          <a:ext cx="272613" cy="2313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 b="0"/>
            <a:t>13</a:t>
          </a:r>
        </a:p>
      </xdr:txBody>
    </xdr:sp>
    <xdr:clientData/>
  </xdr:oneCellAnchor>
  <xdr:oneCellAnchor>
    <xdr:from>
      <xdr:col>211</xdr:col>
      <xdr:colOff>13606</xdr:colOff>
      <xdr:row>0</xdr:row>
      <xdr:rowOff>0</xdr:rowOff>
    </xdr:from>
    <xdr:ext cx="631718" cy="600074"/>
    <xdr:pic>
      <xdr:nvPicPr>
        <xdr:cNvPr id="106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138371035" y="0"/>
          <a:ext cx="631718" cy="600074"/>
        </a:xfrm>
        <a:prstGeom prst="rect">
          <a:avLst/>
        </a:prstGeom>
      </xdr:spPr>
    </xdr:pic>
    <xdr:clientData/>
  </xdr:oneCellAnchor>
  <xdr:oneCellAnchor>
    <xdr:from>
      <xdr:col>227</xdr:col>
      <xdr:colOff>31296</xdr:colOff>
      <xdr:row>0</xdr:row>
      <xdr:rowOff>16247</xdr:rowOff>
    </xdr:from>
    <xdr:ext cx="783035" cy="498103"/>
    <xdr:pic>
      <xdr:nvPicPr>
        <xdr:cNvPr id="107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68546" y="16247"/>
          <a:ext cx="783035" cy="498103"/>
        </a:xfrm>
        <a:prstGeom prst="rect">
          <a:avLst/>
        </a:prstGeom>
      </xdr:spPr>
    </xdr:pic>
    <xdr:clientData/>
  </xdr:oneCellAnchor>
  <xdr:oneCellAnchor>
    <xdr:from>
      <xdr:col>359</xdr:col>
      <xdr:colOff>135197</xdr:colOff>
      <xdr:row>30</xdr:row>
      <xdr:rowOff>8697</xdr:rowOff>
    </xdr:from>
    <xdr:ext cx="246210" cy="190499"/>
    <xdr:sp macro="" textlink="">
      <xdr:nvSpPr>
        <xdr:cNvPr id="117" name="58 CuadroTexto"/>
        <xdr:cNvSpPr txBox="1"/>
      </xdr:nvSpPr>
      <xdr:spPr>
        <a:xfrm>
          <a:off x="153882304" y="6063876"/>
          <a:ext cx="246210" cy="1904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19</a:t>
          </a:r>
        </a:p>
      </xdr:txBody>
    </xdr:sp>
    <xdr:clientData/>
  </xdr:oneCellAnchor>
  <xdr:oneCellAnchor>
    <xdr:from>
      <xdr:col>341</xdr:col>
      <xdr:colOff>40821</xdr:colOff>
      <xdr:row>0</xdr:row>
      <xdr:rowOff>13607</xdr:rowOff>
    </xdr:from>
    <xdr:ext cx="631718" cy="600074"/>
    <xdr:pic>
      <xdr:nvPicPr>
        <xdr:cNvPr id="118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218813262" y="13607"/>
          <a:ext cx="631718" cy="600074"/>
        </a:xfrm>
        <a:prstGeom prst="rect">
          <a:avLst/>
        </a:prstGeom>
      </xdr:spPr>
    </xdr:pic>
    <xdr:clientData/>
  </xdr:oneCellAnchor>
  <xdr:oneCellAnchor>
    <xdr:from>
      <xdr:col>357</xdr:col>
      <xdr:colOff>357869</xdr:colOff>
      <xdr:row>0</xdr:row>
      <xdr:rowOff>43461</xdr:rowOff>
    </xdr:from>
    <xdr:ext cx="783035" cy="498103"/>
    <xdr:pic>
      <xdr:nvPicPr>
        <xdr:cNvPr id="119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044340" y="43461"/>
          <a:ext cx="783035" cy="498103"/>
        </a:xfrm>
        <a:prstGeom prst="rect">
          <a:avLst/>
        </a:prstGeom>
      </xdr:spPr>
    </xdr:pic>
    <xdr:clientData/>
  </xdr:oneCellAnchor>
  <xdr:oneCellAnchor>
    <xdr:from>
      <xdr:col>165</xdr:col>
      <xdr:colOff>134150</xdr:colOff>
      <xdr:row>30</xdr:row>
      <xdr:rowOff>23351</xdr:rowOff>
    </xdr:from>
    <xdr:ext cx="246210" cy="190499"/>
    <xdr:sp macro="" textlink="">
      <xdr:nvSpPr>
        <xdr:cNvPr id="129" name="58 CuadroTexto"/>
        <xdr:cNvSpPr txBox="1"/>
      </xdr:nvSpPr>
      <xdr:spPr>
        <a:xfrm>
          <a:off x="163202150" y="6276233"/>
          <a:ext cx="246210" cy="1904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10</a:t>
          </a:r>
        </a:p>
      </xdr:txBody>
    </xdr:sp>
    <xdr:clientData/>
  </xdr:oneCellAnchor>
  <xdr:oneCellAnchor>
    <xdr:from>
      <xdr:col>147</xdr:col>
      <xdr:colOff>40821</xdr:colOff>
      <xdr:row>0</xdr:row>
      <xdr:rowOff>13607</xdr:rowOff>
    </xdr:from>
    <xdr:ext cx="631718" cy="600074"/>
    <xdr:pic>
      <xdr:nvPicPr>
        <xdr:cNvPr id="130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155466409" y="13607"/>
          <a:ext cx="631718" cy="600074"/>
        </a:xfrm>
        <a:prstGeom prst="rect">
          <a:avLst/>
        </a:prstGeom>
      </xdr:spPr>
    </xdr:pic>
    <xdr:clientData/>
  </xdr:oneCellAnchor>
  <xdr:oneCellAnchor>
    <xdr:from>
      <xdr:col>163</xdr:col>
      <xdr:colOff>357869</xdr:colOff>
      <xdr:row>0</xdr:row>
      <xdr:rowOff>43461</xdr:rowOff>
    </xdr:from>
    <xdr:ext cx="783035" cy="498103"/>
    <xdr:pic>
      <xdr:nvPicPr>
        <xdr:cNvPr id="131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697487" y="43461"/>
          <a:ext cx="783035" cy="498103"/>
        </a:xfrm>
        <a:prstGeom prst="rect">
          <a:avLst/>
        </a:prstGeom>
      </xdr:spPr>
    </xdr:pic>
    <xdr:clientData/>
  </xdr:oneCellAnchor>
  <xdr:oneCellAnchor>
    <xdr:from>
      <xdr:col>169</xdr:col>
      <xdr:colOff>40821</xdr:colOff>
      <xdr:row>0</xdr:row>
      <xdr:rowOff>0</xdr:rowOff>
    </xdr:from>
    <xdr:ext cx="631718" cy="600074"/>
    <xdr:pic>
      <xdr:nvPicPr>
        <xdr:cNvPr id="132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106059674" y="0"/>
          <a:ext cx="631718" cy="600074"/>
        </a:xfrm>
        <a:prstGeom prst="rect">
          <a:avLst/>
        </a:prstGeom>
      </xdr:spPr>
    </xdr:pic>
    <xdr:clientData/>
  </xdr:oneCellAnchor>
  <xdr:oneCellAnchor>
    <xdr:from>
      <xdr:col>185</xdr:col>
      <xdr:colOff>385082</xdr:colOff>
      <xdr:row>0</xdr:row>
      <xdr:rowOff>16247</xdr:rowOff>
    </xdr:from>
    <xdr:ext cx="783035" cy="498103"/>
    <xdr:pic>
      <xdr:nvPicPr>
        <xdr:cNvPr id="13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06758" y="16247"/>
          <a:ext cx="783035" cy="498103"/>
        </a:xfrm>
        <a:prstGeom prst="rect">
          <a:avLst/>
        </a:prstGeom>
      </xdr:spPr>
    </xdr:pic>
    <xdr:clientData/>
  </xdr:oneCellAnchor>
  <xdr:oneCellAnchor>
    <xdr:from>
      <xdr:col>187</xdr:col>
      <xdr:colOff>113230</xdr:colOff>
      <xdr:row>30</xdr:row>
      <xdr:rowOff>9743</xdr:rowOff>
    </xdr:from>
    <xdr:ext cx="288471" cy="190499"/>
    <xdr:sp macro="" textlink="">
      <xdr:nvSpPr>
        <xdr:cNvPr id="134" name="68 CuadroTexto"/>
        <xdr:cNvSpPr txBox="1"/>
      </xdr:nvSpPr>
      <xdr:spPr>
        <a:xfrm>
          <a:off x="113763289" y="6262625"/>
          <a:ext cx="288471" cy="1904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SV" sz="1100"/>
            <a:t>11</a:t>
          </a:r>
        </a:p>
      </xdr:txBody>
    </xdr:sp>
    <xdr:clientData/>
  </xdr:oneCellAnchor>
  <xdr:oneCellAnchor>
    <xdr:from>
      <xdr:col>43</xdr:col>
      <xdr:colOff>54429</xdr:colOff>
      <xdr:row>0</xdr:row>
      <xdr:rowOff>0</xdr:rowOff>
    </xdr:from>
    <xdr:ext cx="631718" cy="600074"/>
    <xdr:pic>
      <xdr:nvPicPr>
        <xdr:cNvPr id="57" name="Imagen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" t="-1" r="84066" b="-2499"/>
        <a:stretch/>
      </xdr:blipFill>
      <xdr:spPr>
        <a:xfrm>
          <a:off x="24384000" y="0"/>
          <a:ext cx="631718" cy="600074"/>
        </a:xfrm>
        <a:prstGeom prst="rect">
          <a:avLst/>
        </a:prstGeom>
      </xdr:spPr>
    </xdr:pic>
    <xdr:clientData/>
  </xdr:oneCellAnchor>
  <xdr:oneCellAnchor>
    <xdr:from>
      <xdr:col>59</xdr:col>
      <xdr:colOff>12741</xdr:colOff>
      <xdr:row>0</xdr:row>
      <xdr:rowOff>2640</xdr:rowOff>
    </xdr:from>
    <xdr:ext cx="783035" cy="498103"/>
    <xdr:pic>
      <xdr:nvPicPr>
        <xdr:cNvPr id="58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62955" y="2640"/>
          <a:ext cx="783035" cy="49810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X32"/>
  <sheetViews>
    <sheetView tabSelected="1" zoomScale="115" zoomScaleNormal="115" workbookViewId="0">
      <selection activeCell="BL6" sqref="BL6"/>
    </sheetView>
  </sheetViews>
  <sheetFormatPr baseColWidth="10" defaultRowHeight="15" x14ac:dyDescent="0.25"/>
  <cols>
    <col min="1" max="1" width="5" customWidth="1"/>
    <col min="2" max="2" width="12.42578125" customWidth="1"/>
    <col min="3" max="6" width="22.7109375" customWidth="1"/>
    <col min="7" max="7" width="8.7109375" customWidth="1"/>
    <col min="8" max="8" width="4.5703125" customWidth="1"/>
    <col min="9" max="9" width="1.140625" customWidth="1"/>
    <col min="11" max="11" width="16.42578125" customWidth="1"/>
    <col min="12" max="12" width="5.85546875" customWidth="1"/>
    <col min="13" max="23" width="5.7109375" customWidth="1"/>
    <col min="24" max="24" width="8" customWidth="1"/>
    <col min="25" max="25" width="5.5703125" customWidth="1"/>
    <col min="26" max="26" width="4.7109375" customWidth="1"/>
    <col min="27" max="27" width="2.85546875" style="2" customWidth="1"/>
    <col min="28" max="28" width="2.140625" customWidth="1"/>
    <col min="29" max="29" width="14.28515625" customWidth="1"/>
    <col min="30" max="30" width="5.28515625" customWidth="1"/>
    <col min="31" max="31" width="6.7109375" style="121" customWidth="1"/>
    <col min="32" max="32" width="7.28515625" customWidth="1"/>
    <col min="33" max="33" width="8.28515625" customWidth="1"/>
    <col min="34" max="34" width="5.85546875" style="121" customWidth="1"/>
    <col min="35" max="35" width="7.28515625" customWidth="1"/>
    <col min="36" max="36" width="4.7109375" customWidth="1"/>
    <col min="37" max="37" width="6.85546875" style="121" customWidth="1"/>
    <col min="38" max="38" width="7" customWidth="1"/>
    <col min="39" max="39" width="8.7109375" customWidth="1"/>
    <col min="40" max="40" width="9.5703125" style="121" customWidth="1"/>
    <col min="41" max="41" width="7.28515625" customWidth="1"/>
    <col min="42" max="42" width="13.140625" customWidth="1"/>
    <col min="43" max="43" width="9.5703125" customWidth="1"/>
    <col min="44" max="44" width="3.28515625" customWidth="1"/>
    <col min="45" max="45" width="14.42578125" customWidth="1"/>
    <col min="46" max="46" width="6.140625" customWidth="1"/>
    <col min="47" max="47" width="6.7109375" style="121" customWidth="1"/>
    <col min="48" max="48" width="6.42578125" customWidth="1"/>
    <col min="49" max="49" width="9.28515625" customWidth="1"/>
    <col min="50" max="50" width="5.5703125" style="121" customWidth="1"/>
    <col min="51" max="51" width="6.7109375" customWidth="1"/>
    <col min="52" max="52" width="4.5703125" customWidth="1"/>
    <col min="53" max="53" width="7.140625" style="121" customWidth="1"/>
    <col min="54" max="54" width="6.5703125" customWidth="1"/>
    <col min="55" max="55" width="7.140625" customWidth="1"/>
    <col min="56" max="56" width="5.7109375" style="121" customWidth="1"/>
    <col min="57" max="57" width="6.7109375" customWidth="1"/>
    <col min="58" max="58" width="6.28515625" customWidth="1"/>
    <col min="59" max="59" width="6.85546875" customWidth="1"/>
    <col min="60" max="60" width="5.5703125" customWidth="1"/>
    <col min="61" max="61" width="4.28515625" customWidth="1"/>
    <col min="62" max="62" width="2.42578125" customWidth="1"/>
    <col min="63" max="63" width="0.28515625" style="121" customWidth="1"/>
    <col min="64" max="64" width="43.5703125" customWidth="1"/>
    <col min="65" max="71" width="5.42578125" customWidth="1"/>
    <col min="72" max="72" width="5.5703125" customWidth="1"/>
    <col min="73" max="76" width="5.42578125" customWidth="1"/>
    <col min="77" max="77" width="6.42578125" customWidth="1"/>
    <col min="78" max="78" width="6.7109375" style="121" customWidth="1"/>
    <col min="79" max="79" width="1.28515625" customWidth="1"/>
    <col min="80" max="80" width="49" style="121" customWidth="1"/>
    <col min="81" max="82" width="6.28515625" style="121" customWidth="1"/>
    <col min="83" max="84" width="7.42578125" style="121" customWidth="1"/>
    <col min="85" max="86" width="6.28515625" style="121" customWidth="1"/>
    <col min="87" max="87" width="7.85546875" style="121" customWidth="1"/>
    <col min="88" max="88" width="7.5703125" style="121" customWidth="1"/>
    <col min="89" max="89" width="9.28515625" style="121" customWidth="1"/>
    <col min="90" max="90" width="6.28515625" style="121" customWidth="1"/>
    <col min="91" max="91" width="0.140625" style="121" customWidth="1"/>
    <col min="92" max="92" width="36.140625" style="121" customWidth="1"/>
    <col min="93" max="99" width="5" customWidth="1"/>
    <col min="100" max="100" width="5" style="121" customWidth="1"/>
    <col min="101" max="108" width="5" customWidth="1"/>
    <col min="109" max="109" width="5.85546875" customWidth="1"/>
    <col min="110" max="110" width="1.42578125" style="121" customWidth="1"/>
    <col min="111" max="111" width="27.7109375" style="121" customWidth="1"/>
    <col min="112" max="123" width="6.28515625" style="121" customWidth="1"/>
    <col min="124" max="124" width="6.85546875" style="121" customWidth="1"/>
    <col min="125" max="125" width="8.140625" style="121" customWidth="1"/>
    <col min="126" max="126" width="2.42578125" style="121" customWidth="1"/>
    <col min="127" max="127" width="1" style="82" customWidth="1"/>
    <col min="128" max="128" width="12.28515625" style="121" customWidth="1"/>
    <col min="129" max="129" width="15.140625" style="121" customWidth="1"/>
    <col min="130" max="141" width="5.7109375" style="121" customWidth="1"/>
    <col min="142" max="142" width="7.5703125" style="121" customWidth="1"/>
    <col min="143" max="143" width="6.5703125" style="121" customWidth="1"/>
    <col min="144" max="144" width="4.5703125" style="121" customWidth="1"/>
    <col min="145" max="145" width="3.42578125" style="121" customWidth="1"/>
    <col min="146" max="146" width="1.7109375" style="121" customWidth="1"/>
    <col min="147" max="147" width="1.140625" style="121" customWidth="1"/>
    <col min="148" max="148" width="2.28515625" style="121" customWidth="1"/>
    <col min="149" max="149" width="12.28515625" style="121" customWidth="1"/>
    <col min="150" max="150" width="17" style="121" customWidth="1"/>
    <col min="151" max="163" width="5.5703125" style="121" customWidth="1"/>
    <col min="164" max="164" width="6.42578125" style="121" customWidth="1"/>
    <col min="165" max="165" width="4.5703125" style="121" customWidth="1"/>
    <col min="166" max="166" width="4.42578125" style="121" customWidth="1"/>
    <col min="167" max="167" width="1.5703125" style="121" customWidth="1"/>
    <col min="168" max="168" width="0.85546875" style="121" customWidth="1"/>
    <col min="169" max="169" width="0.42578125" style="121" customWidth="1"/>
    <col min="170" max="170" width="2.42578125" style="121" customWidth="1"/>
    <col min="171" max="171" width="12.42578125" style="121" customWidth="1"/>
    <col min="172" max="172" width="15.7109375" style="121" customWidth="1"/>
    <col min="173" max="173" width="6.42578125" style="121" customWidth="1"/>
    <col min="174" max="185" width="5.5703125" style="121" customWidth="1"/>
    <col min="186" max="186" width="6.42578125" style="121" customWidth="1"/>
    <col min="187" max="187" width="4.5703125" style="121" customWidth="1"/>
    <col min="188" max="188" width="4.42578125" style="121" customWidth="1"/>
    <col min="189" max="189" width="2.42578125" style="121" customWidth="1"/>
    <col min="190" max="190" width="12.42578125" style="121" customWidth="1"/>
    <col min="191" max="191" width="16.140625" style="121" customWidth="1"/>
    <col min="192" max="203" width="5.42578125" style="121" customWidth="1"/>
    <col min="204" max="204" width="7.5703125" style="121" customWidth="1"/>
    <col min="205" max="205" width="7" style="121" customWidth="1"/>
    <col min="206" max="206" width="4.7109375" style="121" customWidth="1"/>
    <col min="207" max="207" width="2.5703125" style="121" customWidth="1"/>
    <col min="208" max="208" width="2.7109375" style="121" customWidth="1"/>
    <col min="209" max="209" width="1" style="121" customWidth="1"/>
    <col min="210" max="210" width="2" style="121" customWidth="1"/>
    <col min="211" max="211" width="0.42578125" style="121" customWidth="1"/>
    <col min="212" max="212" width="12.42578125" style="121" customWidth="1"/>
    <col min="213" max="213" width="16.140625" style="121" customWidth="1"/>
    <col min="214" max="225" width="5.42578125" style="121" customWidth="1"/>
    <col min="226" max="226" width="7.5703125" style="121" customWidth="1"/>
    <col min="227" max="227" width="7" style="121" customWidth="1"/>
    <col min="228" max="228" width="4.7109375" style="121" customWidth="1"/>
    <col min="229" max="229" width="2.5703125" style="121" customWidth="1"/>
    <col min="230" max="230" width="2.7109375" style="121" customWidth="1"/>
    <col min="231" max="231" width="1" style="121" customWidth="1"/>
    <col min="232" max="232" width="2" style="121" customWidth="1"/>
    <col min="233" max="233" width="12.28515625" style="121" customWidth="1"/>
    <col min="234" max="234" width="15.140625" style="121" customWidth="1"/>
    <col min="235" max="246" width="5.7109375" customWidth="1"/>
    <col min="247" max="247" width="7.5703125" customWidth="1"/>
    <col min="248" max="248" width="6.140625" customWidth="1"/>
    <col min="249" max="249" width="4.85546875" customWidth="1"/>
    <col min="250" max="251" width="3.42578125" customWidth="1"/>
    <col min="252" max="252" width="2.42578125" customWidth="1"/>
    <col min="253" max="253" width="12.42578125" customWidth="1"/>
    <col min="254" max="254" width="15.7109375" customWidth="1"/>
    <col min="255" max="255" width="6.42578125" customWidth="1"/>
    <col min="256" max="267" width="5.5703125" customWidth="1"/>
    <col min="268" max="268" width="6.42578125" customWidth="1"/>
    <col min="269" max="269" width="4.5703125" customWidth="1"/>
    <col min="270" max="270" width="4.42578125" customWidth="1"/>
    <col min="271" max="271" width="2.42578125" customWidth="1"/>
    <col min="272" max="272" width="2.28515625" customWidth="1"/>
    <col min="273" max="273" width="12.28515625" customWidth="1"/>
    <col min="274" max="274" width="17" customWidth="1"/>
    <col min="275" max="287" width="5.5703125" customWidth="1"/>
    <col min="288" max="288" width="6.42578125" customWidth="1"/>
    <col min="289" max="289" width="4.5703125" customWidth="1"/>
    <col min="290" max="290" width="4.42578125" customWidth="1"/>
    <col min="291" max="291" width="3.42578125" hidden="1" customWidth="1"/>
    <col min="292" max="292" width="1" hidden="1" customWidth="1"/>
    <col min="293" max="293" width="47.7109375" hidden="1" customWidth="1"/>
    <col min="294" max="295" width="9.42578125" hidden="1" customWidth="1"/>
    <col min="296" max="296" width="19.5703125" hidden="1" customWidth="1"/>
    <col min="297" max="297" width="18.7109375" hidden="1" customWidth="1"/>
    <col min="298" max="298" width="7.5703125" hidden="1" customWidth="1"/>
    <col min="299" max="299" width="10.140625" hidden="1" customWidth="1"/>
    <col min="300" max="301" width="2.28515625" customWidth="1"/>
    <col min="302" max="302" width="12.28515625" customWidth="1"/>
    <col min="303" max="303" width="17" customWidth="1"/>
    <col min="304" max="316" width="5.5703125" customWidth="1"/>
    <col min="317" max="317" width="6.42578125" customWidth="1"/>
    <col min="318" max="318" width="4.5703125" customWidth="1"/>
    <col min="319" max="319" width="4.42578125" customWidth="1"/>
    <col min="320" max="320" width="1.5703125" customWidth="1"/>
    <col min="321" max="321" width="2.28515625" style="121" customWidth="1"/>
    <col min="322" max="322" width="12.28515625" style="121" customWidth="1"/>
    <col min="323" max="323" width="17" style="121" customWidth="1"/>
    <col min="324" max="336" width="5.5703125" style="121" customWidth="1"/>
    <col min="337" max="337" width="6.42578125" style="121" customWidth="1"/>
    <col min="338" max="338" width="4.5703125" style="121" customWidth="1"/>
    <col min="339" max="339" width="4.42578125" style="121" customWidth="1"/>
    <col min="340" max="340" width="1.5703125" style="121" customWidth="1"/>
    <col min="341" max="341" width="0.42578125" customWidth="1"/>
    <col min="342" max="342" width="2.28515625" style="121" customWidth="1"/>
    <col min="343" max="343" width="12.28515625" style="121" customWidth="1"/>
    <col min="344" max="344" width="17" style="121" customWidth="1"/>
    <col min="345" max="357" width="5.5703125" style="121" customWidth="1"/>
    <col min="358" max="358" width="6.42578125" style="121" customWidth="1"/>
    <col min="359" max="359" width="4.5703125" style="121" customWidth="1"/>
    <col min="360" max="360" width="4.42578125" style="121" customWidth="1"/>
    <col min="361" max="361" width="1.5703125" style="121" customWidth="1"/>
    <col min="362" max="362" width="0.85546875" style="121" customWidth="1"/>
  </cols>
  <sheetData>
    <row r="1" spans="1:362" ht="9" customHeight="1" x14ac:dyDescent="0.25">
      <c r="C1" s="1"/>
      <c r="K1" s="1"/>
    </row>
    <row r="2" spans="1:362" ht="15.75" customHeight="1" x14ac:dyDescent="0.25">
      <c r="D2" s="2"/>
      <c r="HE2" s="6"/>
    </row>
    <row r="3" spans="1:362" ht="18.75" customHeight="1" x14ac:dyDescent="0.3">
      <c r="D3" t="s">
        <v>82</v>
      </c>
      <c r="BI3" s="412"/>
      <c r="BJ3" s="412"/>
      <c r="BK3" s="160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FI3" s="412"/>
      <c r="FJ3" s="412"/>
      <c r="GE3" s="412"/>
      <c r="GF3" s="412"/>
      <c r="GX3" s="412"/>
      <c r="GY3" s="412"/>
      <c r="GZ3" s="412"/>
      <c r="HT3" s="412"/>
      <c r="HU3" s="412"/>
      <c r="HV3" s="412"/>
      <c r="JI3" s="412"/>
      <c r="JJ3" s="412"/>
      <c r="KC3" s="412"/>
      <c r="KD3" s="412"/>
      <c r="LF3" s="412"/>
      <c r="LG3" s="412"/>
      <c r="LZ3" s="412"/>
      <c r="MA3" s="412"/>
      <c r="MU3" s="412"/>
      <c r="MV3" s="412"/>
    </row>
    <row r="4" spans="1:362" ht="14.25" customHeight="1" thickBot="1" x14ac:dyDescent="0.35">
      <c r="A4" s="6"/>
      <c r="B4" s="457" t="s">
        <v>98</v>
      </c>
      <c r="C4" s="457"/>
      <c r="D4" s="457"/>
      <c r="E4" s="457"/>
      <c r="F4" s="457"/>
      <c r="G4" s="457"/>
      <c r="I4" s="6"/>
      <c r="J4" s="622" t="s">
        <v>220</v>
      </c>
      <c r="K4" s="622"/>
      <c r="L4" s="622"/>
      <c r="M4" s="622"/>
      <c r="N4" s="622"/>
      <c r="O4" s="622"/>
      <c r="P4" s="622"/>
      <c r="Q4" s="622"/>
      <c r="R4" s="622"/>
      <c r="S4" s="622"/>
      <c r="T4" s="622"/>
      <c r="U4" s="622"/>
      <c r="V4" s="622"/>
      <c r="W4" s="622"/>
      <c r="X4" s="622"/>
      <c r="Y4" s="622"/>
      <c r="Z4" s="622"/>
      <c r="AA4" s="622"/>
      <c r="AC4" s="571" t="s">
        <v>93</v>
      </c>
      <c r="AD4" s="571"/>
      <c r="AE4" s="571"/>
      <c r="AF4" s="571"/>
      <c r="AG4" s="571"/>
      <c r="AH4" s="571"/>
      <c r="AI4" s="571"/>
      <c r="AJ4" s="571"/>
      <c r="AK4" s="571"/>
      <c r="AL4" s="571"/>
      <c r="AM4" s="571"/>
      <c r="AN4" s="571"/>
      <c r="AO4" s="571"/>
      <c r="AP4" s="571"/>
      <c r="AQ4" s="571"/>
      <c r="AR4" s="571" t="s">
        <v>94</v>
      </c>
      <c r="AS4" s="571"/>
      <c r="AT4" s="571"/>
      <c r="AU4" s="571"/>
      <c r="AV4" s="571"/>
      <c r="AW4" s="571"/>
      <c r="AX4" s="571"/>
      <c r="AY4" s="571"/>
      <c r="AZ4" s="571"/>
      <c r="BA4" s="571"/>
      <c r="BB4" s="571"/>
      <c r="BC4" s="571"/>
      <c r="BD4" s="571"/>
      <c r="BE4" s="571"/>
      <c r="BF4" s="571"/>
      <c r="BG4" s="571"/>
      <c r="BH4" s="571"/>
      <c r="BI4" s="571"/>
      <c r="BJ4" s="571"/>
      <c r="BK4" s="156"/>
      <c r="BL4" s="586" t="s">
        <v>189</v>
      </c>
      <c r="BM4" s="586"/>
      <c r="BN4" s="586"/>
      <c r="BO4" s="586"/>
      <c r="BP4" s="586"/>
      <c r="BQ4" s="586"/>
      <c r="BR4" s="586"/>
      <c r="BS4" s="586"/>
      <c r="BT4" s="586"/>
      <c r="BU4" s="586"/>
      <c r="BV4" s="586"/>
      <c r="BW4" s="586"/>
      <c r="BX4" s="586"/>
      <c r="BY4" s="586"/>
      <c r="BZ4" s="315">
        <v>2020</v>
      </c>
      <c r="CB4" s="571" t="s">
        <v>190</v>
      </c>
      <c r="CC4" s="571"/>
      <c r="CD4" s="571"/>
      <c r="CE4" s="571"/>
      <c r="CF4" s="571"/>
      <c r="CG4" s="571"/>
      <c r="CH4" s="571"/>
      <c r="CI4" s="571"/>
      <c r="CJ4" s="571"/>
      <c r="CK4" s="571"/>
      <c r="CL4" s="571"/>
      <c r="CM4" s="156"/>
      <c r="CN4" s="571" t="s">
        <v>191</v>
      </c>
      <c r="CO4" s="571"/>
      <c r="CP4" s="571"/>
      <c r="CQ4" s="571"/>
      <c r="CR4" s="571"/>
      <c r="CS4" s="571"/>
      <c r="CT4" s="571"/>
      <c r="CU4" s="571"/>
      <c r="CV4" s="571"/>
      <c r="CW4" s="571"/>
      <c r="CX4" s="571"/>
      <c r="CY4" s="571"/>
      <c r="CZ4" s="571"/>
      <c r="DA4" s="571"/>
      <c r="DB4" s="571"/>
      <c r="DC4" s="571"/>
      <c r="DD4" s="571"/>
      <c r="DE4" s="571"/>
      <c r="DF4" s="295"/>
      <c r="DG4" s="441" t="s">
        <v>221</v>
      </c>
      <c r="DH4" s="441"/>
      <c r="DI4" s="441"/>
      <c r="DJ4" s="441"/>
      <c r="DK4" s="441"/>
      <c r="DL4" s="441"/>
      <c r="DM4" s="316"/>
      <c r="DN4" s="316"/>
      <c r="DO4" s="316"/>
      <c r="DP4" s="316"/>
      <c r="DQ4" s="316"/>
      <c r="DR4" s="316"/>
      <c r="DS4" s="316"/>
      <c r="DT4" s="316"/>
      <c r="DU4" s="316"/>
      <c r="DV4" s="3"/>
      <c r="DW4" s="115"/>
      <c r="DX4" s="418" t="s">
        <v>222</v>
      </c>
      <c r="DY4" s="418"/>
      <c r="DZ4" s="418"/>
      <c r="EA4" s="418"/>
      <c r="EB4" s="418"/>
      <c r="EC4" s="418"/>
      <c r="ED4" s="418"/>
      <c r="EE4" s="418"/>
      <c r="EF4" s="418"/>
      <c r="EG4" s="418"/>
      <c r="EH4" s="418"/>
      <c r="EI4" s="418"/>
      <c r="EJ4" s="418"/>
      <c r="EK4" s="418"/>
      <c r="EL4" s="418"/>
      <c r="EM4" s="418"/>
      <c r="EN4" s="418"/>
      <c r="EO4" s="418"/>
      <c r="EP4" s="418"/>
      <c r="EQ4" s="418"/>
      <c r="ER4" s="413" t="s">
        <v>223</v>
      </c>
      <c r="ES4" s="413"/>
      <c r="ET4" s="413"/>
      <c r="EU4" s="413"/>
      <c r="EV4" s="413"/>
      <c r="EW4" s="413"/>
      <c r="EX4" s="413"/>
      <c r="EY4" s="413"/>
      <c r="EZ4" s="413"/>
      <c r="FA4" s="413"/>
      <c r="FB4" s="413"/>
      <c r="FC4" s="413"/>
      <c r="FD4" s="413"/>
      <c r="FE4" s="413"/>
      <c r="FF4" s="413"/>
      <c r="FG4" s="413"/>
      <c r="FH4" s="413"/>
      <c r="FI4" s="413"/>
      <c r="FJ4" s="413"/>
      <c r="FK4" s="413"/>
      <c r="FL4" s="413"/>
      <c r="FN4" s="418" t="s">
        <v>224</v>
      </c>
      <c r="FO4" s="418"/>
      <c r="FP4" s="418"/>
      <c r="FQ4" s="418"/>
      <c r="FR4" s="418"/>
      <c r="FS4" s="418"/>
      <c r="FT4" s="418"/>
      <c r="FU4" s="418"/>
      <c r="FV4" s="418"/>
      <c r="FW4" s="418"/>
      <c r="FX4" s="418"/>
      <c r="FY4" s="418"/>
      <c r="FZ4" s="418"/>
      <c r="GA4" s="418"/>
      <c r="GB4" s="418"/>
      <c r="GC4" s="418"/>
      <c r="GD4" s="418"/>
      <c r="GE4" s="418"/>
      <c r="GF4" s="418"/>
      <c r="GG4" s="418"/>
      <c r="GH4" s="418" t="s">
        <v>225</v>
      </c>
      <c r="GI4" s="418"/>
      <c r="GJ4" s="418"/>
      <c r="GK4" s="418"/>
      <c r="GL4" s="418"/>
      <c r="GM4" s="418"/>
      <c r="GN4" s="418"/>
      <c r="GO4" s="418"/>
      <c r="GP4" s="418"/>
      <c r="GQ4" s="418"/>
      <c r="GR4" s="418"/>
      <c r="GS4" s="418"/>
      <c r="GT4" s="418"/>
      <c r="GU4" s="418"/>
      <c r="GV4" s="418"/>
      <c r="GW4" s="418"/>
      <c r="GX4" s="418"/>
      <c r="GY4" s="418"/>
      <c r="GZ4" s="5"/>
      <c r="HA4" s="105"/>
      <c r="HB4" s="5"/>
      <c r="HD4" s="676" t="s">
        <v>226</v>
      </c>
      <c r="HE4" s="676"/>
      <c r="HF4" s="676"/>
      <c r="HG4" s="676"/>
      <c r="HH4" s="676"/>
      <c r="HI4" s="676"/>
      <c r="HJ4" s="676"/>
      <c r="HK4" s="676"/>
      <c r="HL4" s="676"/>
      <c r="HM4" s="676"/>
      <c r="HN4" s="676"/>
      <c r="HO4" s="676"/>
      <c r="HP4" s="676"/>
      <c r="HQ4" s="676"/>
      <c r="HR4" s="676"/>
      <c r="HS4" s="676"/>
      <c r="HT4" s="676"/>
      <c r="HU4" s="676"/>
      <c r="HV4" s="676"/>
      <c r="HW4" s="676"/>
      <c r="HX4" s="676"/>
      <c r="HY4" s="418" t="s">
        <v>227</v>
      </c>
      <c r="HZ4" s="418"/>
      <c r="IA4" s="418"/>
      <c r="IB4" s="418"/>
      <c r="IC4" s="418"/>
      <c r="ID4" s="418"/>
      <c r="IE4" s="418"/>
      <c r="IF4" s="418"/>
      <c r="IG4" s="418"/>
      <c r="IH4" s="418"/>
      <c r="II4" s="418"/>
      <c r="IJ4" s="418"/>
      <c r="IK4" s="418"/>
      <c r="IL4" s="418"/>
      <c r="IM4" s="418"/>
      <c r="IN4" s="418"/>
      <c r="IO4" s="418"/>
      <c r="IP4" s="418"/>
      <c r="IQ4" s="418"/>
      <c r="IR4" s="418" t="s">
        <v>228</v>
      </c>
      <c r="IS4" s="418"/>
      <c r="IT4" s="418"/>
      <c r="IU4" s="418"/>
      <c r="IV4" s="418"/>
      <c r="IW4" s="418"/>
      <c r="IX4" s="418"/>
      <c r="IY4" s="418"/>
      <c r="IZ4" s="418"/>
      <c r="JA4" s="418"/>
      <c r="JB4" s="418"/>
      <c r="JC4" s="418"/>
      <c r="JD4" s="418"/>
      <c r="JE4" s="418"/>
      <c r="JF4" s="418"/>
      <c r="JG4" s="418"/>
      <c r="JH4" s="418"/>
      <c r="JI4" s="418"/>
      <c r="JJ4" s="418"/>
      <c r="JK4" s="418"/>
      <c r="JL4" s="457" t="s">
        <v>229</v>
      </c>
      <c r="JM4" s="457"/>
      <c r="JN4" s="457"/>
      <c r="JO4" s="457"/>
      <c r="JP4" s="457"/>
      <c r="JQ4" s="457"/>
      <c r="JR4" s="457"/>
      <c r="JS4" s="457"/>
      <c r="JT4" s="457"/>
      <c r="JU4" s="457"/>
      <c r="JV4" s="457"/>
      <c r="JW4" s="457"/>
      <c r="JX4" s="457"/>
      <c r="JY4" s="457"/>
      <c r="JZ4" s="457"/>
      <c r="KA4" s="457"/>
      <c r="KB4" s="457"/>
      <c r="KC4" s="457"/>
      <c r="KD4" s="457"/>
      <c r="KE4" s="457"/>
      <c r="KF4" s="457"/>
      <c r="KG4" s="457"/>
      <c r="KH4" s="457"/>
      <c r="KI4" s="457"/>
      <c r="KJ4" s="457"/>
      <c r="KK4" s="457"/>
      <c r="KL4" s="457"/>
      <c r="KM4" s="457"/>
      <c r="KN4" s="457"/>
      <c r="KO4" s="457" t="s">
        <v>230</v>
      </c>
      <c r="KP4" s="457"/>
      <c r="KQ4" s="457"/>
      <c r="KR4" s="457"/>
      <c r="KS4" s="457"/>
      <c r="KT4" s="457"/>
      <c r="KU4" s="457"/>
      <c r="KV4" s="457"/>
      <c r="KW4" s="457"/>
      <c r="KX4" s="457"/>
      <c r="KY4" s="457"/>
      <c r="KZ4" s="457"/>
      <c r="LA4" s="457"/>
      <c r="LB4" s="457"/>
      <c r="LC4" s="457"/>
      <c r="LD4" s="457"/>
      <c r="LE4" s="457"/>
      <c r="LF4" s="457"/>
      <c r="LG4" s="457"/>
      <c r="LH4" s="457"/>
      <c r="LI4" s="457" t="s">
        <v>231</v>
      </c>
      <c r="LJ4" s="457"/>
      <c r="LK4" s="457"/>
      <c r="LL4" s="457"/>
      <c r="LM4" s="457"/>
      <c r="LN4" s="457"/>
      <c r="LO4" s="457"/>
      <c r="LP4" s="457"/>
      <c r="LQ4" s="457"/>
      <c r="LR4" s="457"/>
      <c r="LS4" s="457"/>
      <c r="LT4" s="457"/>
      <c r="LU4" s="457"/>
      <c r="LV4" s="457"/>
      <c r="LW4" s="457"/>
      <c r="LX4" s="457"/>
      <c r="LY4" s="457"/>
      <c r="LZ4" s="457"/>
      <c r="MA4" s="457"/>
      <c r="MB4" s="457"/>
      <c r="MD4" s="457" t="s">
        <v>232</v>
      </c>
      <c r="ME4" s="457"/>
      <c r="MF4" s="457"/>
      <c r="MG4" s="457"/>
      <c r="MH4" s="457"/>
      <c r="MI4" s="457"/>
      <c r="MJ4" s="457"/>
      <c r="MK4" s="457"/>
      <c r="ML4" s="457"/>
      <c r="MM4" s="457"/>
      <c r="MN4" s="457"/>
      <c r="MO4" s="457"/>
      <c r="MP4" s="457"/>
      <c r="MQ4" s="457"/>
      <c r="MR4" s="457"/>
      <c r="MS4" s="457"/>
      <c r="MT4" s="457"/>
      <c r="MU4" s="457"/>
      <c r="MV4" s="457"/>
      <c r="MW4" s="457"/>
      <c r="MX4" s="457"/>
    </row>
    <row r="5" spans="1:362" ht="19.5" customHeight="1" thickBot="1" x14ac:dyDescent="0.3">
      <c r="B5" s="614" t="s">
        <v>218</v>
      </c>
      <c r="C5" s="607"/>
      <c r="D5" s="619" t="s">
        <v>79</v>
      </c>
      <c r="E5" s="620"/>
      <c r="F5" s="621"/>
      <c r="G5" s="103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C5" s="572"/>
      <c r="AD5" s="572"/>
      <c r="AE5" s="572"/>
      <c r="AF5" s="572"/>
      <c r="AG5" s="572"/>
      <c r="AH5" s="572"/>
      <c r="AI5" s="572"/>
      <c r="AJ5" s="572"/>
      <c r="AK5" s="572"/>
      <c r="AL5" s="572"/>
      <c r="AM5" s="572"/>
      <c r="AN5" s="572"/>
      <c r="AO5" s="572"/>
      <c r="AP5" s="572"/>
      <c r="AQ5" s="572"/>
      <c r="AR5" s="411" t="s">
        <v>218</v>
      </c>
      <c r="AS5" s="411"/>
      <c r="AT5" s="411"/>
      <c r="AU5" s="411"/>
      <c r="AV5" s="411"/>
      <c r="AW5" s="156"/>
      <c r="AX5" s="184"/>
      <c r="AY5" s="156"/>
      <c r="AZ5" s="156"/>
      <c r="BA5" s="184"/>
      <c r="BB5" s="156"/>
      <c r="BC5" s="156"/>
      <c r="BD5" s="184"/>
      <c r="BE5" s="156"/>
      <c r="BF5" s="156"/>
      <c r="BG5" s="156"/>
      <c r="BH5" s="156"/>
      <c r="BI5" s="156"/>
      <c r="BJ5" s="156"/>
      <c r="BK5" s="156"/>
      <c r="BL5" s="10" t="s">
        <v>188</v>
      </c>
      <c r="BM5" s="195" t="s">
        <v>1</v>
      </c>
      <c r="BN5" s="196" t="s">
        <v>2</v>
      </c>
      <c r="BO5" s="196" t="s">
        <v>3</v>
      </c>
      <c r="BP5" s="196" t="s">
        <v>4</v>
      </c>
      <c r="BQ5" s="196" t="s">
        <v>5</v>
      </c>
      <c r="BR5" s="196" t="s">
        <v>6</v>
      </c>
      <c r="BS5" s="196" t="s">
        <v>7</v>
      </c>
      <c r="BT5" s="196" t="s">
        <v>8</v>
      </c>
      <c r="BU5" s="196" t="s">
        <v>9</v>
      </c>
      <c r="BV5" s="196" t="s">
        <v>10</v>
      </c>
      <c r="BW5" s="197" t="s">
        <v>11</v>
      </c>
      <c r="BX5" s="198" t="s">
        <v>12</v>
      </c>
      <c r="BY5" s="258" t="s">
        <v>13</v>
      </c>
      <c r="BZ5" s="266" t="s">
        <v>22</v>
      </c>
      <c r="CA5" s="257"/>
      <c r="CB5" s="571"/>
      <c r="CC5" s="571"/>
      <c r="CD5" s="571"/>
      <c r="CE5" s="571"/>
      <c r="CF5" s="571"/>
      <c r="CG5" s="571"/>
      <c r="CH5" s="571"/>
      <c r="CI5" s="571"/>
      <c r="CJ5" s="571"/>
      <c r="CK5" s="571"/>
      <c r="CL5" s="571"/>
      <c r="CM5" s="156"/>
      <c r="CN5" s="201" t="s">
        <v>102</v>
      </c>
      <c r="CO5" s="581" t="s">
        <v>91</v>
      </c>
      <c r="CP5" s="582"/>
      <c r="CQ5" s="582"/>
      <c r="CR5" s="582"/>
      <c r="CS5" s="582"/>
      <c r="CT5" s="582"/>
      <c r="CU5" s="582"/>
      <c r="CV5" s="582"/>
      <c r="CW5" s="582"/>
      <c r="CX5" s="582"/>
      <c r="CY5" s="582"/>
      <c r="CZ5" s="582"/>
      <c r="DA5" s="582"/>
      <c r="DB5" s="582"/>
      <c r="DC5" s="582"/>
      <c r="DD5" s="583"/>
      <c r="DE5" s="201"/>
      <c r="DF5" s="201"/>
      <c r="DG5" s="316"/>
      <c r="DH5" s="316"/>
      <c r="DI5" s="316"/>
      <c r="DJ5" s="316"/>
      <c r="DK5" s="316"/>
      <c r="DL5" s="316"/>
      <c r="DM5" s="316"/>
      <c r="DN5" s="316"/>
      <c r="DO5" s="316"/>
      <c r="DP5" s="316"/>
      <c r="DQ5" s="316"/>
      <c r="DR5" s="316"/>
      <c r="DS5" s="316"/>
      <c r="DT5" s="316"/>
      <c r="DU5" s="316"/>
      <c r="DV5" s="295"/>
      <c r="DW5" s="116"/>
      <c r="DX5" s="418"/>
      <c r="DY5" s="418"/>
      <c r="DZ5" s="418"/>
      <c r="EA5" s="418"/>
      <c r="EB5" s="418"/>
      <c r="EC5" s="418"/>
      <c r="ED5" s="418"/>
      <c r="EE5" s="418"/>
      <c r="EF5" s="418"/>
      <c r="EG5" s="418"/>
      <c r="EH5" s="418"/>
      <c r="EI5" s="418"/>
      <c r="EJ5" s="418"/>
      <c r="EK5" s="418"/>
      <c r="EL5" s="418"/>
      <c r="EM5" s="418"/>
      <c r="EN5" s="418"/>
      <c r="EO5" s="418"/>
      <c r="EP5" s="418"/>
      <c r="EQ5" s="418"/>
      <c r="ER5" s="413"/>
      <c r="ES5" s="413"/>
      <c r="ET5" s="413"/>
      <c r="EU5" s="413"/>
      <c r="EV5" s="413"/>
      <c r="EW5" s="413"/>
      <c r="EX5" s="413"/>
      <c r="EY5" s="413"/>
      <c r="EZ5" s="413"/>
      <c r="FA5" s="413"/>
      <c r="FB5" s="413"/>
      <c r="FC5" s="413"/>
      <c r="FD5" s="413"/>
      <c r="FE5" s="413"/>
      <c r="FF5" s="413"/>
      <c r="FG5" s="413"/>
      <c r="FH5" s="413"/>
      <c r="FI5" s="413"/>
      <c r="FJ5" s="413"/>
      <c r="FK5" s="413"/>
      <c r="FL5" s="413"/>
      <c r="FM5" s="6"/>
      <c r="FN5" s="418"/>
      <c r="FO5" s="418"/>
      <c r="FP5" s="418"/>
      <c r="FQ5" s="418"/>
      <c r="FR5" s="418"/>
      <c r="FS5" s="418"/>
      <c r="FT5" s="418"/>
      <c r="FU5" s="418"/>
      <c r="FV5" s="418"/>
      <c r="FW5" s="418"/>
      <c r="FX5" s="418"/>
      <c r="FY5" s="418"/>
      <c r="FZ5" s="418"/>
      <c r="GA5" s="418"/>
      <c r="GB5" s="418"/>
      <c r="GC5" s="418"/>
      <c r="GD5" s="418"/>
      <c r="GE5" s="418"/>
      <c r="GF5" s="418"/>
      <c r="GG5" s="418"/>
      <c r="GH5" s="418"/>
      <c r="GI5" s="418"/>
      <c r="GJ5" s="418"/>
      <c r="GK5" s="418"/>
      <c r="GL5" s="418"/>
      <c r="GM5" s="418"/>
      <c r="GN5" s="418"/>
      <c r="GO5" s="418"/>
      <c r="GP5" s="418"/>
      <c r="GQ5" s="418"/>
      <c r="GR5" s="418"/>
      <c r="GS5" s="418"/>
      <c r="GT5" s="418"/>
      <c r="GU5" s="418"/>
      <c r="GV5" s="418"/>
      <c r="GW5" s="418"/>
      <c r="GX5" s="418"/>
      <c r="GY5" s="418"/>
      <c r="GZ5" s="110"/>
      <c r="HA5" s="111"/>
      <c r="HB5" s="111"/>
      <c r="HC5" s="6"/>
      <c r="HD5" s="676"/>
      <c r="HE5" s="676"/>
      <c r="HF5" s="676"/>
      <c r="HG5" s="676"/>
      <c r="HH5" s="676"/>
      <c r="HI5" s="676"/>
      <c r="HJ5" s="676"/>
      <c r="HK5" s="676"/>
      <c r="HL5" s="676"/>
      <c r="HM5" s="676"/>
      <c r="HN5" s="676"/>
      <c r="HO5" s="676"/>
      <c r="HP5" s="676"/>
      <c r="HQ5" s="676"/>
      <c r="HR5" s="676"/>
      <c r="HS5" s="676"/>
      <c r="HT5" s="676"/>
      <c r="HU5" s="676"/>
      <c r="HV5" s="676"/>
      <c r="HW5" s="676"/>
      <c r="HX5" s="676"/>
      <c r="HY5" s="418"/>
      <c r="HZ5" s="418"/>
      <c r="IA5" s="418"/>
      <c r="IB5" s="418"/>
      <c r="IC5" s="418"/>
      <c r="ID5" s="418"/>
      <c r="IE5" s="418"/>
      <c r="IF5" s="418"/>
      <c r="IG5" s="418"/>
      <c r="IH5" s="418"/>
      <c r="II5" s="418"/>
      <c r="IJ5" s="418"/>
      <c r="IK5" s="418"/>
      <c r="IL5" s="418"/>
      <c r="IM5" s="418"/>
      <c r="IN5" s="418"/>
      <c r="IO5" s="418"/>
      <c r="IP5" s="418"/>
      <c r="IQ5" s="418"/>
      <c r="IR5" s="418"/>
      <c r="IS5" s="418"/>
      <c r="IT5" s="418"/>
      <c r="IU5" s="418"/>
      <c r="IV5" s="418"/>
      <c r="IW5" s="418"/>
      <c r="IX5" s="418"/>
      <c r="IY5" s="418"/>
      <c r="IZ5" s="418"/>
      <c r="JA5" s="418"/>
      <c r="JB5" s="418"/>
      <c r="JC5" s="418"/>
      <c r="JD5" s="418"/>
      <c r="JE5" s="418"/>
      <c r="JF5" s="418"/>
      <c r="JG5" s="418"/>
      <c r="JH5" s="418"/>
      <c r="JI5" s="418"/>
      <c r="JJ5" s="418"/>
      <c r="JK5" s="418"/>
      <c r="JL5" s="457"/>
      <c r="JM5" s="457"/>
      <c r="JN5" s="457"/>
      <c r="JO5" s="457"/>
      <c r="JP5" s="457"/>
      <c r="JQ5" s="457"/>
      <c r="JR5" s="457"/>
      <c r="JS5" s="457"/>
      <c r="JT5" s="457"/>
      <c r="JU5" s="457"/>
      <c r="JV5" s="457"/>
      <c r="JW5" s="457"/>
      <c r="JX5" s="457"/>
      <c r="JY5" s="457"/>
      <c r="JZ5" s="457"/>
      <c r="KA5" s="457"/>
      <c r="KB5" s="457"/>
      <c r="KC5" s="457"/>
      <c r="KD5" s="457"/>
      <c r="KE5" s="457"/>
      <c r="KF5" s="457"/>
      <c r="KG5" s="457"/>
      <c r="KH5" s="457"/>
      <c r="KI5" s="457"/>
      <c r="KJ5" s="457"/>
      <c r="KK5" s="457"/>
      <c r="KL5" s="457"/>
      <c r="KM5" s="457"/>
      <c r="KN5" s="457"/>
      <c r="KO5" s="457"/>
      <c r="KP5" s="457"/>
      <c r="KQ5" s="457"/>
      <c r="KR5" s="457"/>
      <c r="KS5" s="457"/>
      <c r="KT5" s="457"/>
      <c r="KU5" s="457"/>
      <c r="KV5" s="457"/>
      <c r="KW5" s="457"/>
      <c r="KX5" s="457"/>
      <c r="KY5" s="457"/>
      <c r="KZ5" s="457"/>
      <c r="LA5" s="457"/>
      <c r="LB5" s="457"/>
      <c r="LC5" s="457"/>
      <c r="LD5" s="457"/>
      <c r="LE5" s="457"/>
      <c r="LF5" s="457"/>
      <c r="LG5" s="457"/>
      <c r="LH5" s="457"/>
      <c r="LI5" s="457"/>
      <c r="LJ5" s="457"/>
      <c r="LK5" s="457"/>
      <c r="LL5" s="457"/>
      <c r="LM5" s="457"/>
      <c r="LN5" s="457"/>
      <c r="LO5" s="457"/>
      <c r="LP5" s="457"/>
      <c r="LQ5" s="457"/>
      <c r="LR5" s="457"/>
      <c r="LS5" s="457"/>
      <c r="LT5" s="457"/>
      <c r="LU5" s="457"/>
      <c r="LV5" s="457"/>
      <c r="LW5" s="457"/>
      <c r="LX5" s="457"/>
      <c r="LY5" s="457"/>
      <c r="LZ5" s="457"/>
      <c r="MA5" s="457"/>
      <c r="MB5" s="457"/>
      <c r="MD5" s="457"/>
      <c r="ME5" s="457"/>
      <c r="MF5" s="457"/>
      <c r="MG5" s="457"/>
      <c r="MH5" s="457"/>
      <c r="MI5" s="457"/>
      <c r="MJ5" s="457"/>
      <c r="MK5" s="457"/>
      <c r="ML5" s="457"/>
      <c r="MM5" s="457"/>
      <c r="MN5" s="457"/>
      <c r="MO5" s="457"/>
      <c r="MP5" s="457"/>
      <c r="MQ5" s="457"/>
      <c r="MR5" s="457"/>
      <c r="MS5" s="457"/>
      <c r="MT5" s="457"/>
      <c r="MU5" s="457"/>
      <c r="MV5" s="457"/>
      <c r="MW5" s="457"/>
      <c r="MX5" s="457"/>
    </row>
    <row r="6" spans="1:362" ht="16.5" customHeight="1" thickBot="1" x14ac:dyDescent="0.35">
      <c r="B6" s="7" t="s">
        <v>0</v>
      </c>
      <c r="C6" s="8" t="s">
        <v>15</v>
      </c>
      <c r="D6" s="9" t="s">
        <v>60</v>
      </c>
      <c r="E6" s="9" t="s">
        <v>61</v>
      </c>
      <c r="F6" s="9" t="s">
        <v>62</v>
      </c>
      <c r="G6" s="8" t="s">
        <v>13</v>
      </c>
      <c r="H6" s="2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C6" s="97"/>
      <c r="AD6" s="544" t="s">
        <v>16</v>
      </c>
      <c r="AE6" s="545"/>
      <c r="AF6" s="550"/>
      <c r="AG6" s="545" t="s">
        <v>56</v>
      </c>
      <c r="AH6" s="545"/>
      <c r="AI6" s="545"/>
      <c r="AJ6" s="426" t="s">
        <v>17</v>
      </c>
      <c r="AK6" s="425"/>
      <c r="AL6" s="427"/>
      <c r="AM6" s="425" t="s">
        <v>57</v>
      </c>
      <c r="AN6" s="425"/>
      <c r="AO6" s="425"/>
      <c r="AP6" s="637" t="s">
        <v>198</v>
      </c>
      <c r="AQ6" s="656" t="s">
        <v>20</v>
      </c>
      <c r="AR6" s="662" t="s">
        <v>0</v>
      </c>
      <c r="AS6" s="660" t="s">
        <v>91</v>
      </c>
      <c r="AT6" s="544" t="s">
        <v>16</v>
      </c>
      <c r="AU6" s="545"/>
      <c r="AV6" s="545"/>
      <c r="AW6" s="544" t="s">
        <v>56</v>
      </c>
      <c r="AX6" s="545"/>
      <c r="AY6" s="550"/>
      <c r="AZ6" s="425" t="s">
        <v>17</v>
      </c>
      <c r="BA6" s="425"/>
      <c r="BB6" s="425"/>
      <c r="BC6" s="426" t="s">
        <v>57</v>
      </c>
      <c r="BD6" s="425"/>
      <c r="BE6" s="427"/>
      <c r="BF6" s="590" t="s">
        <v>198</v>
      </c>
      <c r="BG6" s="439" t="s">
        <v>20</v>
      </c>
      <c r="BH6" s="4"/>
      <c r="BI6" s="4"/>
      <c r="BJ6" s="4"/>
      <c r="BK6" s="124"/>
      <c r="BL6" s="270" t="s">
        <v>185</v>
      </c>
      <c r="BM6" s="210">
        <v>1066</v>
      </c>
      <c r="BN6" s="211">
        <v>956</v>
      </c>
      <c r="BO6" s="211">
        <v>791</v>
      </c>
      <c r="BP6" s="211"/>
      <c r="BQ6" s="211"/>
      <c r="BR6" s="212"/>
      <c r="BS6" s="213"/>
      <c r="BT6" s="21"/>
      <c r="BU6" s="21"/>
      <c r="BV6" s="21"/>
      <c r="BW6" s="22"/>
      <c r="BX6" s="23"/>
      <c r="BY6" s="259">
        <f>SUM(BM6:BX6)</f>
        <v>2813</v>
      </c>
      <c r="BZ6" s="267">
        <f>BY6/BY26</f>
        <v>0.60248447204968947</v>
      </c>
      <c r="CA6" s="121"/>
      <c r="CB6" s="109" t="s">
        <v>218</v>
      </c>
      <c r="CC6" s="602" t="s">
        <v>16</v>
      </c>
      <c r="CD6" s="603"/>
      <c r="CE6" s="600" t="s">
        <v>56</v>
      </c>
      <c r="CF6" s="601"/>
      <c r="CG6" s="584" t="s">
        <v>17</v>
      </c>
      <c r="CH6" s="585"/>
      <c r="CI6" s="598" t="s">
        <v>57</v>
      </c>
      <c r="CJ6" s="599"/>
      <c r="CK6" s="437" t="s">
        <v>59</v>
      </c>
      <c r="CL6" s="439" t="s">
        <v>20</v>
      </c>
      <c r="CM6" s="605"/>
      <c r="CN6" s="606" t="s">
        <v>218</v>
      </c>
      <c r="CO6" s="578" t="s">
        <v>27</v>
      </c>
      <c r="CP6" s="434" t="s">
        <v>25</v>
      </c>
      <c r="CQ6" s="434" t="s">
        <v>29</v>
      </c>
      <c r="CR6" s="434" t="s">
        <v>35</v>
      </c>
      <c r="CS6" s="434" t="s">
        <v>33</v>
      </c>
      <c r="CT6" s="434" t="s">
        <v>39</v>
      </c>
      <c r="CU6" s="434" t="s">
        <v>43</v>
      </c>
      <c r="CV6" s="434" t="s">
        <v>187</v>
      </c>
      <c r="CW6" s="434" t="s">
        <v>47</v>
      </c>
      <c r="CX6" s="434" t="s">
        <v>46</v>
      </c>
      <c r="CY6" s="434" t="s">
        <v>42</v>
      </c>
      <c r="CZ6" s="434" t="s">
        <v>44</v>
      </c>
      <c r="DA6" s="434" t="s">
        <v>49</v>
      </c>
      <c r="DB6" s="434" t="s">
        <v>51</v>
      </c>
      <c r="DC6" s="434" t="s">
        <v>54</v>
      </c>
      <c r="DD6" s="592" t="s">
        <v>53</v>
      </c>
      <c r="DE6" s="609" t="s">
        <v>13</v>
      </c>
      <c r="DF6" s="301"/>
      <c r="DG6" s="10" t="s">
        <v>118</v>
      </c>
      <c r="DH6" s="195" t="s">
        <v>1</v>
      </c>
      <c r="DI6" s="196" t="s">
        <v>2</v>
      </c>
      <c r="DJ6" s="196" t="s">
        <v>3</v>
      </c>
      <c r="DK6" s="196" t="s">
        <v>4</v>
      </c>
      <c r="DL6" s="196" t="s">
        <v>5</v>
      </c>
      <c r="DM6" s="196" t="s">
        <v>6</v>
      </c>
      <c r="DN6" s="196" t="s">
        <v>7</v>
      </c>
      <c r="DO6" s="196" t="s">
        <v>8</v>
      </c>
      <c r="DP6" s="196" t="s">
        <v>9</v>
      </c>
      <c r="DQ6" s="196" t="s">
        <v>10</v>
      </c>
      <c r="DR6" s="197" t="s">
        <v>11</v>
      </c>
      <c r="DS6" s="198" t="s">
        <v>12</v>
      </c>
      <c r="DT6" s="304" t="s">
        <v>13</v>
      </c>
      <c r="DU6" s="3"/>
      <c r="DV6" s="301"/>
      <c r="DW6" s="117"/>
      <c r="DX6" s="122"/>
      <c r="DY6" s="122"/>
      <c r="DZ6" s="122"/>
      <c r="EA6" s="122"/>
      <c r="EB6" s="122"/>
      <c r="EC6" s="122"/>
      <c r="ED6" s="122"/>
      <c r="EE6" s="122"/>
      <c r="EF6" s="122"/>
      <c r="EG6" s="122"/>
      <c r="EH6" s="122"/>
      <c r="EI6" s="122"/>
      <c r="EJ6" s="122"/>
      <c r="EK6" s="122"/>
      <c r="EL6" s="122"/>
      <c r="EM6" s="122"/>
      <c r="EN6" s="122"/>
      <c r="EO6" s="122"/>
      <c r="ES6" s="104"/>
      <c r="ET6" s="104"/>
      <c r="EU6" s="104"/>
      <c r="EV6" s="104"/>
      <c r="EW6" s="104"/>
      <c r="EX6" s="104"/>
      <c r="EY6" s="104"/>
      <c r="EZ6" s="104"/>
      <c r="FA6" s="104"/>
      <c r="FB6" s="104"/>
      <c r="FC6" s="104"/>
      <c r="FD6" s="104"/>
      <c r="FE6" s="104"/>
      <c r="FF6" s="104"/>
      <c r="FG6" s="104"/>
      <c r="FH6" s="104"/>
      <c r="FI6" s="104"/>
      <c r="FJ6" s="104"/>
      <c r="FN6" s="122"/>
      <c r="FO6" s="122"/>
      <c r="FP6" s="122"/>
      <c r="FQ6" s="122"/>
      <c r="FR6" s="104"/>
      <c r="FS6" s="104"/>
      <c r="FT6" s="104"/>
      <c r="FU6" s="104"/>
      <c r="FV6" s="104"/>
      <c r="FW6" s="104"/>
      <c r="FX6" s="104"/>
      <c r="FY6" s="104"/>
      <c r="FZ6" s="104"/>
      <c r="GA6" s="104"/>
      <c r="GB6" s="104"/>
      <c r="GC6" s="104"/>
      <c r="GD6" s="104"/>
      <c r="GE6" s="104"/>
      <c r="GF6" s="104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604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604"/>
      <c r="HY6" s="122"/>
      <c r="HZ6" s="122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106"/>
      <c r="IR6" s="106"/>
      <c r="IS6" s="122"/>
      <c r="IT6" s="122"/>
      <c r="IU6" s="122"/>
      <c r="IV6" s="91"/>
      <c r="IW6" s="91"/>
      <c r="IX6" s="91"/>
      <c r="IY6" s="91"/>
      <c r="IZ6" s="91"/>
      <c r="JA6" s="91"/>
      <c r="JB6" s="91"/>
      <c r="JC6" s="91"/>
      <c r="JD6" s="91"/>
      <c r="JE6" s="91"/>
      <c r="JF6" s="91"/>
      <c r="JG6" s="91"/>
      <c r="JH6" s="91"/>
      <c r="JI6" s="91"/>
      <c r="JJ6" s="91"/>
      <c r="JM6" s="104"/>
      <c r="JN6" s="104"/>
      <c r="JO6" s="104"/>
      <c r="JP6" s="104"/>
      <c r="JQ6" s="104"/>
      <c r="JR6" s="104"/>
      <c r="JS6" s="104"/>
      <c r="JT6" s="104"/>
      <c r="JU6" s="104"/>
      <c r="JV6" s="104"/>
      <c r="JW6" s="104"/>
      <c r="JX6" s="104"/>
      <c r="JY6" s="104"/>
      <c r="JZ6" s="104"/>
      <c r="KA6" s="104"/>
      <c r="KB6" s="104"/>
      <c r="KC6" s="104"/>
      <c r="KD6" s="104"/>
      <c r="KF6" s="608" t="s">
        <v>211</v>
      </c>
      <c r="KG6" s="608"/>
      <c r="KH6" s="608"/>
      <c r="KI6" s="608"/>
      <c r="KJ6" s="608"/>
      <c r="KK6" s="608"/>
      <c r="KL6" s="608"/>
      <c r="KM6" s="608"/>
      <c r="KN6" s="121"/>
      <c r="KP6" s="104"/>
      <c r="KQ6" s="104"/>
      <c r="KR6" s="104"/>
      <c r="KS6" s="104"/>
      <c r="KT6" s="104"/>
      <c r="KU6" s="104"/>
      <c r="KV6" s="104"/>
      <c r="KW6" s="104"/>
      <c r="KX6" s="104"/>
      <c r="KY6" s="104"/>
      <c r="KZ6" s="104"/>
      <c r="LA6" s="104"/>
      <c r="LB6" s="104"/>
      <c r="LC6" s="104"/>
      <c r="LD6" s="104"/>
      <c r="LE6" s="104"/>
      <c r="LF6" s="104"/>
      <c r="LG6" s="104"/>
      <c r="LJ6" s="104"/>
      <c r="LK6" s="104"/>
      <c r="LL6" s="104"/>
      <c r="LM6" s="104"/>
      <c r="LN6" s="104"/>
      <c r="LO6" s="104"/>
      <c r="LP6" s="104"/>
      <c r="LQ6" s="104"/>
      <c r="LR6" s="104"/>
      <c r="LS6" s="104"/>
      <c r="LT6" s="104"/>
      <c r="LU6" s="104"/>
      <c r="LV6" s="104"/>
      <c r="LW6" s="104"/>
      <c r="LX6" s="104"/>
      <c r="LY6" s="104"/>
      <c r="LZ6" s="104"/>
      <c r="MA6" s="104"/>
      <c r="ME6" s="104"/>
      <c r="MF6" s="104"/>
      <c r="MG6" s="104"/>
      <c r="MH6" s="104"/>
      <c r="MI6" s="104"/>
      <c r="MJ6" s="104"/>
      <c r="MK6" s="104"/>
      <c r="ML6" s="104"/>
      <c r="MM6" s="104"/>
      <c r="MN6" s="104"/>
      <c r="MO6" s="104"/>
      <c r="MP6" s="104"/>
      <c r="MQ6" s="104"/>
      <c r="MR6" s="104"/>
      <c r="MS6" s="104"/>
      <c r="MT6" s="104"/>
      <c r="MU6" s="104"/>
      <c r="MV6" s="104"/>
    </row>
    <row r="7" spans="1:362" ht="16.5" customHeight="1" thickBot="1" x14ac:dyDescent="0.35">
      <c r="B7" s="416" t="s">
        <v>24</v>
      </c>
      <c r="C7" s="172" t="s">
        <v>27</v>
      </c>
      <c r="D7" s="12">
        <v>185</v>
      </c>
      <c r="E7" s="13">
        <v>11</v>
      </c>
      <c r="F7" s="13">
        <v>3</v>
      </c>
      <c r="G7" s="15">
        <f t="shared" ref="G7:G22" si="0">SUM(D7:F7)</f>
        <v>199</v>
      </c>
      <c r="H7" s="2"/>
      <c r="J7" s="7" t="s">
        <v>0</v>
      </c>
      <c r="K7" s="8" t="s">
        <v>15</v>
      </c>
      <c r="L7" s="9" t="s">
        <v>1</v>
      </c>
      <c r="M7" s="9" t="s">
        <v>2</v>
      </c>
      <c r="N7" s="9" t="s">
        <v>3</v>
      </c>
      <c r="O7" s="9" t="s">
        <v>4</v>
      </c>
      <c r="P7" s="9" t="s">
        <v>5</v>
      </c>
      <c r="Q7" s="9" t="s">
        <v>6</v>
      </c>
      <c r="R7" s="9" t="s">
        <v>7</v>
      </c>
      <c r="S7" s="9" t="s">
        <v>8</v>
      </c>
      <c r="T7" s="9" t="s">
        <v>9</v>
      </c>
      <c r="U7" s="9" t="s">
        <v>10</v>
      </c>
      <c r="V7" s="9" t="s">
        <v>11</v>
      </c>
      <c r="W7" s="9" t="s">
        <v>12</v>
      </c>
      <c r="X7" s="8" t="s">
        <v>13</v>
      </c>
      <c r="Y7" s="587" t="s">
        <v>14</v>
      </c>
      <c r="Z7" s="588"/>
      <c r="AA7" s="589"/>
      <c r="AB7" s="2"/>
      <c r="AC7" s="654" t="s">
        <v>219</v>
      </c>
      <c r="AD7" s="546" t="s">
        <v>199</v>
      </c>
      <c r="AE7" s="547"/>
      <c r="AF7" s="632" t="s">
        <v>200</v>
      </c>
      <c r="AG7" s="658" t="s">
        <v>119</v>
      </c>
      <c r="AH7" s="555"/>
      <c r="AI7" s="635" t="s">
        <v>58</v>
      </c>
      <c r="AJ7" s="546" t="s">
        <v>199</v>
      </c>
      <c r="AK7" s="547"/>
      <c r="AL7" s="632" t="s">
        <v>200</v>
      </c>
      <c r="AM7" s="658" t="s">
        <v>119</v>
      </c>
      <c r="AN7" s="555"/>
      <c r="AO7" s="635" t="s">
        <v>58</v>
      </c>
      <c r="AP7" s="638"/>
      <c r="AQ7" s="657"/>
      <c r="AR7" s="663"/>
      <c r="AS7" s="661"/>
      <c r="AT7" s="546" t="s">
        <v>199</v>
      </c>
      <c r="AU7" s="547"/>
      <c r="AV7" s="423" t="s">
        <v>200</v>
      </c>
      <c r="AW7" s="554" t="s">
        <v>119</v>
      </c>
      <c r="AX7" s="555"/>
      <c r="AY7" s="542" t="s">
        <v>58</v>
      </c>
      <c r="AZ7" s="551" t="s">
        <v>199</v>
      </c>
      <c r="BA7" s="547"/>
      <c r="BB7" s="423" t="s">
        <v>200</v>
      </c>
      <c r="BC7" s="554" t="s">
        <v>119</v>
      </c>
      <c r="BD7" s="555"/>
      <c r="BE7" s="542" t="s">
        <v>58</v>
      </c>
      <c r="BF7" s="591"/>
      <c r="BG7" s="573"/>
      <c r="BH7" s="574" t="s">
        <v>14</v>
      </c>
      <c r="BI7" s="414"/>
      <c r="BJ7" s="415"/>
      <c r="BK7" s="169"/>
      <c r="BL7" s="271" t="s">
        <v>28</v>
      </c>
      <c r="BM7" s="214">
        <v>305</v>
      </c>
      <c r="BN7" s="215">
        <v>258</v>
      </c>
      <c r="BO7" s="215">
        <v>245</v>
      </c>
      <c r="BP7" s="215"/>
      <c r="BQ7" s="215"/>
      <c r="BR7" s="216"/>
      <c r="BS7" s="213"/>
      <c r="BT7" s="21"/>
      <c r="BU7" s="21"/>
      <c r="BV7" s="21"/>
      <c r="BW7" s="22"/>
      <c r="BX7" s="23"/>
      <c r="BY7" s="260">
        <f t="shared" ref="BY7:BY25" si="1">SUM(BM7:BX7)</f>
        <v>808</v>
      </c>
      <c r="BZ7" s="268">
        <f>BY7/BY26</f>
        <v>0.17305632897836795</v>
      </c>
      <c r="CB7" s="10" t="s">
        <v>188</v>
      </c>
      <c r="CC7" s="149" t="s">
        <v>203</v>
      </c>
      <c r="CD7" s="150" t="s">
        <v>206</v>
      </c>
      <c r="CE7" s="151" t="s">
        <v>120</v>
      </c>
      <c r="CF7" s="152" t="s">
        <v>78</v>
      </c>
      <c r="CG7" s="153" t="s">
        <v>203</v>
      </c>
      <c r="CH7" s="348" t="s">
        <v>206</v>
      </c>
      <c r="CI7" s="154" t="s">
        <v>120</v>
      </c>
      <c r="CJ7" s="155" t="s">
        <v>78</v>
      </c>
      <c r="CK7" s="438"/>
      <c r="CL7" s="440"/>
      <c r="CM7" s="605"/>
      <c r="CN7" s="607"/>
      <c r="CO7" s="579"/>
      <c r="CP7" s="435"/>
      <c r="CQ7" s="435"/>
      <c r="CR7" s="435"/>
      <c r="CS7" s="435"/>
      <c r="CT7" s="435"/>
      <c r="CU7" s="435"/>
      <c r="CV7" s="435"/>
      <c r="CW7" s="435"/>
      <c r="CX7" s="435"/>
      <c r="CY7" s="435"/>
      <c r="CZ7" s="435"/>
      <c r="DA7" s="435"/>
      <c r="DB7" s="435"/>
      <c r="DC7" s="435"/>
      <c r="DD7" s="593"/>
      <c r="DE7" s="610"/>
      <c r="DF7" s="301"/>
      <c r="DG7" s="305" t="s">
        <v>111</v>
      </c>
      <c r="DH7" s="306">
        <v>978</v>
      </c>
      <c r="DI7" s="307">
        <v>884</v>
      </c>
      <c r="DJ7" s="307">
        <v>732</v>
      </c>
      <c r="DK7" s="307"/>
      <c r="DL7" s="307"/>
      <c r="DM7" s="308"/>
      <c r="DN7" s="307"/>
      <c r="DO7" s="349"/>
      <c r="DP7" s="309"/>
      <c r="DQ7" s="309"/>
      <c r="DR7" s="310"/>
      <c r="DS7" s="311"/>
      <c r="DT7" s="312">
        <f>SUM(DH7:DS7)</f>
        <v>2594</v>
      </c>
      <c r="DU7" s="3"/>
      <c r="DV7" s="301"/>
      <c r="DW7" s="117"/>
      <c r="DX7" s="298" t="s">
        <v>0</v>
      </c>
      <c r="DY7" s="126" t="s">
        <v>15</v>
      </c>
      <c r="DZ7" s="127" t="s">
        <v>1</v>
      </c>
      <c r="EA7" s="127" t="s">
        <v>2</v>
      </c>
      <c r="EB7" s="127" t="s">
        <v>3</v>
      </c>
      <c r="EC7" s="127" t="s">
        <v>4</v>
      </c>
      <c r="ED7" s="127" t="s">
        <v>5</v>
      </c>
      <c r="EE7" s="127" t="s">
        <v>6</v>
      </c>
      <c r="EF7" s="127" t="s">
        <v>7</v>
      </c>
      <c r="EG7" s="127" t="s">
        <v>8</v>
      </c>
      <c r="EH7" s="127" t="s">
        <v>9</v>
      </c>
      <c r="EI7" s="127" t="s">
        <v>10</v>
      </c>
      <c r="EJ7" s="127" t="s">
        <v>11</v>
      </c>
      <c r="EK7" s="127" t="s">
        <v>12</v>
      </c>
      <c r="EL7" s="126" t="s">
        <v>13</v>
      </c>
      <c r="EM7" s="587" t="s">
        <v>14</v>
      </c>
      <c r="EN7" s="588"/>
      <c r="EO7" s="589"/>
      <c r="ER7" s="6"/>
      <c r="ES7" s="336" t="s">
        <v>0</v>
      </c>
      <c r="ET7" s="126" t="s">
        <v>15</v>
      </c>
      <c r="EU7" s="127" t="s">
        <v>1</v>
      </c>
      <c r="EV7" s="127" t="s">
        <v>2</v>
      </c>
      <c r="EW7" s="127" t="s">
        <v>3</v>
      </c>
      <c r="EX7" s="127" t="s">
        <v>4</v>
      </c>
      <c r="EY7" s="127" t="s">
        <v>5</v>
      </c>
      <c r="EZ7" s="127" t="s">
        <v>6</v>
      </c>
      <c r="FA7" s="127" t="s">
        <v>7</v>
      </c>
      <c r="FB7" s="127" t="s">
        <v>8</v>
      </c>
      <c r="FC7" s="127" t="s">
        <v>9</v>
      </c>
      <c r="FD7" s="127" t="s">
        <v>10</v>
      </c>
      <c r="FE7" s="127" t="s">
        <v>11</v>
      </c>
      <c r="FF7" s="127" t="s">
        <v>12</v>
      </c>
      <c r="FG7" s="10" t="s">
        <v>13</v>
      </c>
      <c r="FH7" s="414" t="s">
        <v>14</v>
      </c>
      <c r="FI7" s="414"/>
      <c r="FJ7" s="415"/>
      <c r="FN7" s="101"/>
      <c r="FO7" s="336" t="s">
        <v>0</v>
      </c>
      <c r="FP7" s="126" t="s">
        <v>15</v>
      </c>
      <c r="FQ7" s="127" t="s">
        <v>1</v>
      </c>
      <c r="FR7" s="127" t="s">
        <v>2</v>
      </c>
      <c r="FS7" s="127" t="s">
        <v>3</v>
      </c>
      <c r="FT7" s="127" t="s">
        <v>4</v>
      </c>
      <c r="FU7" s="127" t="s">
        <v>5</v>
      </c>
      <c r="FV7" s="127" t="s">
        <v>6</v>
      </c>
      <c r="FW7" s="127" t="s">
        <v>7</v>
      </c>
      <c r="FX7" s="127" t="s">
        <v>8</v>
      </c>
      <c r="FY7" s="127" t="s">
        <v>9</v>
      </c>
      <c r="FZ7" s="127" t="s">
        <v>10</v>
      </c>
      <c r="GA7" s="127" t="s">
        <v>11</v>
      </c>
      <c r="GB7" s="127" t="s">
        <v>12</v>
      </c>
      <c r="GC7" s="10" t="s">
        <v>13</v>
      </c>
      <c r="GD7" s="414" t="s">
        <v>14</v>
      </c>
      <c r="GE7" s="414"/>
      <c r="GF7" s="415"/>
      <c r="GG7" s="6"/>
      <c r="GH7" s="298" t="s">
        <v>0</v>
      </c>
      <c r="GI7" s="126" t="s">
        <v>15</v>
      </c>
      <c r="GJ7" s="127" t="s">
        <v>1</v>
      </c>
      <c r="GK7" s="127" t="s">
        <v>2</v>
      </c>
      <c r="GL7" s="127" t="s">
        <v>3</v>
      </c>
      <c r="GM7" s="127" t="s">
        <v>4</v>
      </c>
      <c r="GN7" s="127" t="s">
        <v>5</v>
      </c>
      <c r="GO7" s="127" t="s">
        <v>6</v>
      </c>
      <c r="GP7" s="127" t="s">
        <v>7</v>
      </c>
      <c r="GQ7" s="127" t="s">
        <v>8</v>
      </c>
      <c r="GR7" s="127" t="s">
        <v>9</v>
      </c>
      <c r="GS7" s="127" t="s">
        <v>10</v>
      </c>
      <c r="GT7" s="127" t="s">
        <v>11</v>
      </c>
      <c r="GU7" s="127" t="s">
        <v>12</v>
      </c>
      <c r="GV7" s="126" t="s">
        <v>13</v>
      </c>
      <c r="GW7" s="581" t="s">
        <v>23</v>
      </c>
      <c r="GX7" s="582"/>
      <c r="GY7" s="113" t="s">
        <v>22</v>
      </c>
      <c r="HA7" s="604"/>
      <c r="HD7" s="334" t="s">
        <v>0</v>
      </c>
      <c r="HE7" s="126" t="s">
        <v>15</v>
      </c>
      <c r="HF7" s="127" t="s">
        <v>1</v>
      </c>
      <c r="HG7" s="127" t="s">
        <v>2</v>
      </c>
      <c r="HH7" s="127" t="s">
        <v>3</v>
      </c>
      <c r="HI7" s="127" t="s">
        <v>4</v>
      </c>
      <c r="HJ7" s="127" t="s">
        <v>5</v>
      </c>
      <c r="HK7" s="127" t="s">
        <v>6</v>
      </c>
      <c r="HL7" s="127" t="s">
        <v>7</v>
      </c>
      <c r="HM7" s="127" t="s">
        <v>8</v>
      </c>
      <c r="HN7" s="127" t="s">
        <v>9</v>
      </c>
      <c r="HO7" s="127" t="s">
        <v>10</v>
      </c>
      <c r="HP7" s="127" t="s">
        <v>11</v>
      </c>
      <c r="HQ7" s="127" t="s">
        <v>12</v>
      </c>
      <c r="HR7" s="126" t="s">
        <v>13</v>
      </c>
      <c r="HS7" s="581" t="s">
        <v>23</v>
      </c>
      <c r="HT7" s="582"/>
      <c r="HU7" s="113" t="s">
        <v>22</v>
      </c>
      <c r="HW7" s="604"/>
      <c r="HY7" s="298" t="s">
        <v>0</v>
      </c>
      <c r="HZ7" s="126" t="s">
        <v>15</v>
      </c>
      <c r="IA7" s="9" t="s">
        <v>1</v>
      </c>
      <c r="IB7" s="9" t="s">
        <v>2</v>
      </c>
      <c r="IC7" s="9" t="s">
        <v>3</v>
      </c>
      <c r="ID7" s="9" t="s">
        <v>4</v>
      </c>
      <c r="IE7" s="9" t="s">
        <v>5</v>
      </c>
      <c r="IF7" s="9" t="s">
        <v>6</v>
      </c>
      <c r="IG7" s="9" t="s">
        <v>7</v>
      </c>
      <c r="IH7" s="9" t="s">
        <v>8</v>
      </c>
      <c r="II7" s="9" t="s">
        <v>9</v>
      </c>
      <c r="IJ7" s="9" t="s">
        <v>10</v>
      </c>
      <c r="IK7" s="9" t="s">
        <v>11</v>
      </c>
      <c r="IL7" s="9" t="s">
        <v>12</v>
      </c>
      <c r="IM7" s="8" t="s">
        <v>13</v>
      </c>
      <c r="IN7" s="414" t="s">
        <v>14</v>
      </c>
      <c r="IO7" s="414"/>
      <c r="IP7" s="415"/>
      <c r="IQ7" s="101"/>
      <c r="IR7" s="101"/>
      <c r="IS7" s="125" t="s">
        <v>0</v>
      </c>
      <c r="IT7" s="126" t="s">
        <v>15</v>
      </c>
      <c r="IU7" s="127" t="s">
        <v>1</v>
      </c>
      <c r="IV7" s="9" t="s">
        <v>2</v>
      </c>
      <c r="IW7" s="9" t="s">
        <v>3</v>
      </c>
      <c r="IX7" s="9" t="s">
        <v>4</v>
      </c>
      <c r="IY7" s="9" t="s">
        <v>5</v>
      </c>
      <c r="IZ7" s="9" t="s">
        <v>6</v>
      </c>
      <c r="JA7" s="9" t="s">
        <v>7</v>
      </c>
      <c r="JB7" s="9" t="s">
        <v>8</v>
      </c>
      <c r="JC7" s="9" t="s">
        <v>9</v>
      </c>
      <c r="JD7" s="9" t="s">
        <v>10</v>
      </c>
      <c r="JE7" s="9" t="s">
        <v>11</v>
      </c>
      <c r="JF7" s="9" t="s">
        <v>12</v>
      </c>
      <c r="JG7" s="10" t="s">
        <v>13</v>
      </c>
      <c r="JH7" s="414" t="s">
        <v>14</v>
      </c>
      <c r="JI7" s="414"/>
      <c r="JJ7" s="415"/>
      <c r="JK7" s="6"/>
      <c r="JL7" s="6"/>
      <c r="JM7" s="7" t="s">
        <v>0</v>
      </c>
      <c r="JN7" s="8" t="s">
        <v>15</v>
      </c>
      <c r="JO7" s="9" t="s">
        <v>1</v>
      </c>
      <c r="JP7" s="9" t="s">
        <v>2</v>
      </c>
      <c r="JQ7" s="9" t="s">
        <v>3</v>
      </c>
      <c r="JR7" s="9" t="s">
        <v>4</v>
      </c>
      <c r="JS7" s="9" t="s">
        <v>5</v>
      </c>
      <c r="JT7" s="9" t="s">
        <v>6</v>
      </c>
      <c r="JU7" s="9" t="s">
        <v>7</v>
      </c>
      <c r="JV7" s="9" t="s">
        <v>8</v>
      </c>
      <c r="JW7" s="9" t="s">
        <v>9</v>
      </c>
      <c r="JX7" s="9" t="s">
        <v>10</v>
      </c>
      <c r="JY7" s="9" t="s">
        <v>11</v>
      </c>
      <c r="JZ7" s="9" t="s">
        <v>12</v>
      </c>
      <c r="KA7" s="126" t="s">
        <v>13</v>
      </c>
      <c r="KB7" s="414" t="s">
        <v>14</v>
      </c>
      <c r="KC7" s="414"/>
      <c r="KD7" s="415"/>
      <c r="KF7" s="608"/>
      <c r="KG7" s="608"/>
      <c r="KH7" s="608"/>
      <c r="KI7" s="608"/>
      <c r="KJ7" s="608"/>
      <c r="KK7" s="608"/>
      <c r="KL7" s="608"/>
      <c r="KM7" s="608"/>
      <c r="KO7" s="6"/>
      <c r="KP7" s="7" t="s">
        <v>0</v>
      </c>
      <c r="KQ7" s="8" t="s">
        <v>15</v>
      </c>
      <c r="KR7" s="9" t="s">
        <v>1</v>
      </c>
      <c r="KS7" s="9" t="s">
        <v>2</v>
      </c>
      <c r="KT7" s="9" t="s">
        <v>3</v>
      </c>
      <c r="KU7" s="9" t="s">
        <v>4</v>
      </c>
      <c r="KV7" s="9" t="s">
        <v>5</v>
      </c>
      <c r="KW7" s="9" t="s">
        <v>6</v>
      </c>
      <c r="KX7" s="9" t="s">
        <v>7</v>
      </c>
      <c r="KY7" s="9" t="s">
        <v>8</v>
      </c>
      <c r="KZ7" s="9" t="s">
        <v>9</v>
      </c>
      <c r="LA7" s="9" t="s">
        <v>10</v>
      </c>
      <c r="LB7" s="9" t="s">
        <v>11</v>
      </c>
      <c r="LC7" s="9" t="s">
        <v>12</v>
      </c>
      <c r="LD7" s="10" t="s">
        <v>13</v>
      </c>
      <c r="LE7" s="414" t="s">
        <v>14</v>
      </c>
      <c r="LF7" s="414"/>
      <c r="LG7" s="415"/>
      <c r="LI7" s="6"/>
      <c r="LJ7" s="298" t="s">
        <v>0</v>
      </c>
      <c r="LK7" s="126" t="s">
        <v>15</v>
      </c>
      <c r="LL7" s="127" t="s">
        <v>1</v>
      </c>
      <c r="LM7" s="127" t="s">
        <v>2</v>
      </c>
      <c r="LN7" s="127" t="s">
        <v>3</v>
      </c>
      <c r="LO7" s="127" t="s">
        <v>4</v>
      </c>
      <c r="LP7" s="127" t="s">
        <v>5</v>
      </c>
      <c r="LQ7" s="127" t="s">
        <v>6</v>
      </c>
      <c r="LR7" s="127" t="s">
        <v>7</v>
      </c>
      <c r="LS7" s="127" t="s">
        <v>8</v>
      </c>
      <c r="LT7" s="127" t="s">
        <v>9</v>
      </c>
      <c r="LU7" s="127" t="s">
        <v>10</v>
      </c>
      <c r="LV7" s="127" t="s">
        <v>11</v>
      </c>
      <c r="LW7" s="127" t="s">
        <v>12</v>
      </c>
      <c r="LX7" s="10" t="s">
        <v>13</v>
      </c>
      <c r="LY7" s="414" t="s">
        <v>14</v>
      </c>
      <c r="LZ7" s="414"/>
      <c r="MA7" s="415"/>
      <c r="MD7" s="6"/>
      <c r="ME7" s="334" t="s">
        <v>0</v>
      </c>
      <c r="MF7" s="126" t="s">
        <v>15</v>
      </c>
      <c r="MG7" s="127" t="s">
        <v>1</v>
      </c>
      <c r="MH7" s="127" t="s">
        <v>2</v>
      </c>
      <c r="MI7" s="127" t="s">
        <v>3</v>
      </c>
      <c r="MJ7" s="127" t="s">
        <v>4</v>
      </c>
      <c r="MK7" s="127" t="s">
        <v>5</v>
      </c>
      <c r="ML7" s="127" t="s">
        <v>6</v>
      </c>
      <c r="MM7" s="127" t="s">
        <v>7</v>
      </c>
      <c r="MN7" s="127" t="s">
        <v>8</v>
      </c>
      <c r="MO7" s="127" t="s">
        <v>9</v>
      </c>
      <c r="MP7" s="127" t="s">
        <v>10</v>
      </c>
      <c r="MQ7" s="127" t="s">
        <v>11</v>
      </c>
      <c r="MR7" s="127" t="s">
        <v>12</v>
      </c>
      <c r="MS7" s="10" t="s">
        <v>13</v>
      </c>
      <c r="MT7" s="414" t="s">
        <v>14</v>
      </c>
      <c r="MU7" s="414"/>
      <c r="MV7" s="415"/>
    </row>
    <row r="8" spans="1:362" ht="16.5" customHeight="1" thickBot="1" x14ac:dyDescent="0.3">
      <c r="B8" s="417"/>
      <c r="C8" s="173" t="s">
        <v>25</v>
      </c>
      <c r="D8" s="25">
        <v>209</v>
      </c>
      <c r="E8" s="26">
        <v>60</v>
      </c>
      <c r="F8" s="26">
        <v>1</v>
      </c>
      <c r="G8" s="17">
        <f t="shared" si="0"/>
        <v>270</v>
      </c>
      <c r="H8" s="2"/>
      <c r="J8" s="416" t="s">
        <v>24</v>
      </c>
      <c r="K8" s="172" t="s">
        <v>27</v>
      </c>
      <c r="L8" s="177">
        <v>80</v>
      </c>
      <c r="M8" s="61">
        <v>61</v>
      </c>
      <c r="N8" s="61">
        <v>58</v>
      </c>
      <c r="O8" s="13"/>
      <c r="P8" s="13"/>
      <c r="Q8" s="13"/>
      <c r="R8" s="13"/>
      <c r="S8" s="13"/>
      <c r="T8" s="13"/>
      <c r="U8" s="13"/>
      <c r="V8" s="16"/>
      <c r="W8" s="14"/>
      <c r="X8" s="15">
        <f>SUM(L8:W8)</f>
        <v>199</v>
      </c>
      <c r="Y8" s="511">
        <f>X8+X9+X10</f>
        <v>779</v>
      </c>
      <c r="Z8" s="475">
        <f>Y8*100/X24</f>
        <v>23.969230769230769</v>
      </c>
      <c r="AA8" s="628" t="s">
        <v>22</v>
      </c>
      <c r="AB8" s="2"/>
      <c r="AC8" s="655"/>
      <c r="AD8" s="548"/>
      <c r="AE8" s="549"/>
      <c r="AF8" s="633"/>
      <c r="AG8" s="659"/>
      <c r="AH8" s="557"/>
      <c r="AI8" s="636"/>
      <c r="AJ8" s="548"/>
      <c r="AK8" s="549"/>
      <c r="AL8" s="633"/>
      <c r="AM8" s="659"/>
      <c r="AN8" s="557"/>
      <c r="AO8" s="636"/>
      <c r="AP8" s="638"/>
      <c r="AQ8" s="657"/>
      <c r="AR8" s="664"/>
      <c r="AS8" s="661"/>
      <c r="AT8" s="548"/>
      <c r="AU8" s="549"/>
      <c r="AV8" s="424"/>
      <c r="AW8" s="556"/>
      <c r="AX8" s="557"/>
      <c r="AY8" s="543"/>
      <c r="AZ8" s="552"/>
      <c r="BA8" s="549"/>
      <c r="BB8" s="424"/>
      <c r="BC8" s="556"/>
      <c r="BD8" s="557"/>
      <c r="BE8" s="543"/>
      <c r="BF8" s="591"/>
      <c r="BG8" s="573"/>
      <c r="BH8" s="575"/>
      <c r="BI8" s="576"/>
      <c r="BJ8" s="577"/>
      <c r="BK8" s="170"/>
      <c r="BL8" s="271" t="s">
        <v>34</v>
      </c>
      <c r="BM8" s="214">
        <v>121</v>
      </c>
      <c r="BN8" s="215">
        <v>148</v>
      </c>
      <c r="BO8" s="215">
        <v>75</v>
      </c>
      <c r="BP8" s="215"/>
      <c r="BQ8" s="215"/>
      <c r="BR8" s="212"/>
      <c r="BS8" s="217"/>
      <c r="BT8" s="30"/>
      <c r="BU8" s="30"/>
      <c r="BV8" s="30"/>
      <c r="BW8" s="38"/>
      <c r="BX8" s="39"/>
      <c r="BY8" s="261">
        <f t="shared" si="1"/>
        <v>344</v>
      </c>
      <c r="BZ8" s="268">
        <f>BY8/BY26</f>
        <v>7.3677446990790318E-2</v>
      </c>
      <c r="CB8" s="208" t="s">
        <v>185</v>
      </c>
      <c r="CC8" s="231">
        <v>418</v>
      </c>
      <c r="CD8" s="232">
        <v>170</v>
      </c>
      <c r="CE8" s="231">
        <v>432</v>
      </c>
      <c r="CF8" s="232">
        <v>798</v>
      </c>
      <c r="CG8" s="233">
        <v>437</v>
      </c>
      <c r="CH8" s="234">
        <v>149</v>
      </c>
      <c r="CI8" s="231">
        <v>119</v>
      </c>
      <c r="CJ8" s="232">
        <v>136</v>
      </c>
      <c r="CK8" s="235">
        <v>154</v>
      </c>
      <c r="CL8" s="250">
        <f t="shared" ref="CL8:CL27" si="2">SUM(CC8:CK8)</f>
        <v>2813</v>
      </c>
      <c r="CM8" s="605"/>
      <c r="CN8" s="10" t="s">
        <v>188</v>
      </c>
      <c r="CO8" s="580"/>
      <c r="CP8" s="436"/>
      <c r="CQ8" s="436"/>
      <c r="CR8" s="436"/>
      <c r="CS8" s="436"/>
      <c r="CT8" s="436"/>
      <c r="CU8" s="436"/>
      <c r="CV8" s="436"/>
      <c r="CW8" s="436"/>
      <c r="CX8" s="436"/>
      <c r="CY8" s="436"/>
      <c r="CZ8" s="436"/>
      <c r="DA8" s="436"/>
      <c r="DB8" s="436"/>
      <c r="DC8" s="436"/>
      <c r="DD8" s="594"/>
      <c r="DE8" s="611"/>
      <c r="DF8" s="301"/>
      <c r="DG8" s="201"/>
      <c r="DH8" s="201"/>
      <c r="DI8" s="201"/>
      <c r="DJ8" s="201"/>
      <c r="DK8" s="201"/>
      <c r="DL8" s="201"/>
      <c r="DM8" s="201"/>
      <c r="DN8" s="201"/>
      <c r="DO8" s="201"/>
      <c r="DP8" s="201"/>
      <c r="DQ8" s="201"/>
      <c r="DR8" s="201"/>
      <c r="DS8" s="201"/>
      <c r="DT8" s="201"/>
      <c r="DU8" s="201"/>
      <c r="DV8" s="302"/>
      <c r="DX8" s="416" t="s">
        <v>24</v>
      </c>
      <c r="DY8" s="128" t="s">
        <v>27</v>
      </c>
      <c r="DZ8" s="297">
        <v>38</v>
      </c>
      <c r="EA8" s="13">
        <v>36</v>
      </c>
      <c r="EB8" s="13">
        <v>21</v>
      </c>
      <c r="EC8" s="13"/>
      <c r="ED8" s="13"/>
      <c r="EE8" s="13"/>
      <c r="EF8" s="13"/>
      <c r="EG8" s="13"/>
      <c r="EH8" s="13"/>
      <c r="EI8" s="14"/>
      <c r="EJ8" s="14"/>
      <c r="EK8" s="14"/>
      <c r="EL8" s="15">
        <f>SUM(DZ8:EK8)</f>
        <v>95</v>
      </c>
      <c r="EM8" s="511">
        <f>EL8+EL9+EL10</f>
        <v>957</v>
      </c>
      <c r="EN8" s="475">
        <f>EM8*100/EL24</f>
        <v>35.196763515998526</v>
      </c>
      <c r="EO8" s="520" t="s">
        <v>22</v>
      </c>
      <c r="ES8" s="416" t="s">
        <v>24</v>
      </c>
      <c r="ET8" s="128" t="s">
        <v>27</v>
      </c>
      <c r="EU8" s="297">
        <v>2</v>
      </c>
      <c r="EV8" s="13">
        <v>2</v>
      </c>
      <c r="EW8" s="13">
        <v>1</v>
      </c>
      <c r="EX8" s="13"/>
      <c r="EY8" s="13"/>
      <c r="EZ8" s="13"/>
      <c r="FA8" s="13"/>
      <c r="FB8" s="13"/>
      <c r="FC8" s="13"/>
      <c r="FD8" s="13"/>
      <c r="FE8" s="16"/>
      <c r="FF8" s="14"/>
      <c r="FG8" s="44">
        <f>SUM(EU8:FF8)</f>
        <v>5</v>
      </c>
      <c r="FH8" s="420">
        <f>FG8+FG9+FG10</f>
        <v>21</v>
      </c>
      <c r="FI8" s="459">
        <f>FH8*100/FG24</f>
        <v>14.583333333333334</v>
      </c>
      <c r="FJ8" s="462" t="s">
        <v>22</v>
      </c>
      <c r="FN8" s="102"/>
      <c r="FO8" s="416" t="s">
        <v>24</v>
      </c>
      <c r="FP8" s="128" t="s">
        <v>27</v>
      </c>
      <c r="FQ8" s="297"/>
      <c r="FR8" s="13"/>
      <c r="FS8" s="13"/>
      <c r="FT8" s="13"/>
      <c r="FU8" s="13"/>
      <c r="FV8" s="13"/>
      <c r="FW8" s="13"/>
      <c r="FX8" s="13"/>
      <c r="FY8" s="13"/>
      <c r="FZ8" s="13"/>
      <c r="GA8" s="16"/>
      <c r="GB8" s="14"/>
      <c r="GC8" s="44">
        <f>SUM(FQ8:GB8)</f>
        <v>0</v>
      </c>
      <c r="GD8" s="420">
        <f>GC8+GC9+GC10</f>
        <v>0</v>
      </c>
      <c r="GE8" s="459">
        <f>GD8*100/GC24</f>
        <v>0</v>
      </c>
      <c r="GF8" s="462" t="s">
        <v>22</v>
      </c>
      <c r="GH8" s="416" t="s">
        <v>24</v>
      </c>
      <c r="GI8" s="128" t="s">
        <v>27</v>
      </c>
      <c r="GJ8" s="297">
        <v>3</v>
      </c>
      <c r="GK8" s="13">
        <v>5</v>
      </c>
      <c r="GL8" s="13">
        <v>3</v>
      </c>
      <c r="GM8" s="13"/>
      <c r="GN8" s="13"/>
      <c r="GO8" s="13"/>
      <c r="GP8" s="13"/>
      <c r="GQ8" s="13"/>
      <c r="GR8" s="13"/>
      <c r="GS8" s="13"/>
      <c r="GT8" s="16"/>
      <c r="GU8" s="14"/>
      <c r="GV8" s="15">
        <f>SUM(GJ8:GU8)</f>
        <v>11</v>
      </c>
      <c r="GW8" s="517">
        <f>GV8+GV9+GV10</f>
        <v>84</v>
      </c>
      <c r="GX8" s="475">
        <f>GW8*100/GV24</f>
        <v>13.838550247116968</v>
      </c>
      <c r="GY8" s="514" t="s">
        <v>22</v>
      </c>
      <c r="HD8" s="416" t="s">
        <v>24</v>
      </c>
      <c r="HE8" s="128" t="s">
        <v>27</v>
      </c>
      <c r="HF8" s="297"/>
      <c r="HG8" s="13">
        <v>1</v>
      </c>
      <c r="HH8" s="13">
        <v>2</v>
      </c>
      <c r="HI8" s="13"/>
      <c r="HJ8" s="13"/>
      <c r="HK8" s="13"/>
      <c r="HL8" s="13"/>
      <c r="HM8" s="13"/>
      <c r="HN8" s="13"/>
      <c r="HO8" s="13"/>
      <c r="HP8" s="16"/>
      <c r="HQ8" s="14"/>
      <c r="HR8" s="15">
        <f>SUM(HF8:HQ8)</f>
        <v>3</v>
      </c>
      <c r="HS8" s="517">
        <f>HR8+HR9+HR10</f>
        <v>12</v>
      </c>
      <c r="HT8" s="475">
        <f>HS8*100/HR24</f>
        <v>4.5454545454545459</v>
      </c>
      <c r="HU8" s="514" t="s">
        <v>22</v>
      </c>
      <c r="HY8" s="416" t="s">
        <v>24</v>
      </c>
      <c r="HZ8" s="128" t="s">
        <v>27</v>
      </c>
      <c r="IA8" s="129">
        <v>6</v>
      </c>
      <c r="IB8" s="13">
        <v>11</v>
      </c>
      <c r="IC8" s="13">
        <v>11</v>
      </c>
      <c r="ID8" s="13"/>
      <c r="IE8" s="13"/>
      <c r="IF8" s="13"/>
      <c r="IG8" s="13"/>
      <c r="IH8" s="13"/>
      <c r="II8" s="13"/>
      <c r="IJ8" s="14"/>
      <c r="IK8" s="14"/>
      <c r="IL8" s="14"/>
      <c r="IM8" s="15">
        <f>SUM(IA8:IL8)</f>
        <v>28</v>
      </c>
      <c r="IN8" s="511">
        <f>IM8+IM9+IM10</f>
        <v>299</v>
      </c>
      <c r="IO8" s="508">
        <f>IN8*100/IM24</f>
        <v>12.7017841971113</v>
      </c>
      <c r="IP8" s="520" t="s">
        <v>22</v>
      </c>
      <c r="IQ8" s="102"/>
      <c r="IR8" s="102"/>
      <c r="IS8" s="416" t="s">
        <v>24</v>
      </c>
      <c r="IT8" s="128" t="s">
        <v>27</v>
      </c>
      <c r="IU8" s="129"/>
      <c r="IV8" s="13">
        <v>1</v>
      </c>
      <c r="IW8" s="13">
        <v>1</v>
      </c>
      <c r="IX8" s="13"/>
      <c r="IY8" s="13"/>
      <c r="IZ8" s="13"/>
      <c r="JA8" s="13"/>
      <c r="JB8" s="13"/>
      <c r="JC8" s="13"/>
      <c r="JD8" s="13"/>
      <c r="JE8" s="16"/>
      <c r="JF8" s="14"/>
      <c r="JG8" s="44">
        <f>SUM(IU8:JF8)</f>
        <v>2</v>
      </c>
      <c r="JH8" s="420">
        <f>JG8+JG9+JG10</f>
        <v>30</v>
      </c>
      <c r="JI8" s="459">
        <f>JH8*100/JG24</f>
        <v>38.961038961038959</v>
      </c>
      <c r="JJ8" s="462" t="s">
        <v>22</v>
      </c>
      <c r="JM8" s="416" t="s">
        <v>24</v>
      </c>
      <c r="JN8" s="128" t="s">
        <v>27</v>
      </c>
      <c r="JO8" s="96"/>
      <c r="JP8" s="13"/>
      <c r="JQ8" s="13"/>
      <c r="JR8" s="13"/>
      <c r="JS8" s="13"/>
      <c r="JT8" s="13"/>
      <c r="JU8" s="13"/>
      <c r="JV8" s="13"/>
      <c r="JW8" s="13"/>
      <c r="JX8" s="13"/>
      <c r="JY8" s="16"/>
      <c r="JZ8" s="14"/>
      <c r="KA8" s="15">
        <f>SUM(JO8:JZ8)</f>
        <v>0</v>
      </c>
      <c r="KB8" s="420">
        <f>KA8+KA9+KA10</f>
        <v>13</v>
      </c>
      <c r="KC8" s="459">
        <f>KB8*100/KA24</f>
        <v>76.470588235294116</v>
      </c>
      <c r="KD8" s="462" t="s">
        <v>22</v>
      </c>
      <c r="KP8" s="416" t="s">
        <v>24</v>
      </c>
      <c r="KQ8" s="128" t="s">
        <v>27</v>
      </c>
      <c r="KR8" s="129">
        <v>4</v>
      </c>
      <c r="KS8" s="13">
        <v>4</v>
      </c>
      <c r="KT8" s="13">
        <v>3</v>
      </c>
      <c r="KU8" s="13"/>
      <c r="KV8" s="13"/>
      <c r="KW8" s="13"/>
      <c r="KX8" s="13"/>
      <c r="KY8" s="13"/>
      <c r="KZ8" s="13"/>
      <c r="LA8" s="13"/>
      <c r="LB8" s="16"/>
      <c r="LC8" s="14"/>
      <c r="LD8" s="44">
        <f>SUM(KR8:LC8)</f>
        <v>11</v>
      </c>
      <c r="LE8" s="420">
        <f>LD8+LD9+LD10</f>
        <v>30</v>
      </c>
      <c r="LF8" s="459">
        <f>LE8*100/LD24</f>
        <v>39.473684210526315</v>
      </c>
      <c r="LG8" s="462" t="s">
        <v>22</v>
      </c>
      <c r="LJ8" s="416" t="s">
        <v>24</v>
      </c>
      <c r="LK8" s="128" t="s">
        <v>27</v>
      </c>
      <c r="LL8" s="297"/>
      <c r="LM8" s="13"/>
      <c r="LN8" s="13"/>
      <c r="LO8" s="13"/>
      <c r="LP8" s="13"/>
      <c r="LQ8" s="13"/>
      <c r="LR8" s="13"/>
      <c r="LS8" s="13"/>
      <c r="LT8" s="13"/>
      <c r="LU8" s="13"/>
      <c r="LV8" s="16"/>
      <c r="LW8" s="14"/>
      <c r="LX8" s="44">
        <f>SUM(LL8:LW8)</f>
        <v>0</v>
      </c>
      <c r="LY8" s="420">
        <f>LX8+LX9+LX10</f>
        <v>0</v>
      </c>
      <c r="LZ8" s="459">
        <f>LY8*100/LX24</f>
        <v>0</v>
      </c>
      <c r="MA8" s="462" t="s">
        <v>22</v>
      </c>
      <c r="ME8" s="416" t="s">
        <v>24</v>
      </c>
      <c r="MF8" s="128" t="s">
        <v>27</v>
      </c>
      <c r="MG8" s="297"/>
      <c r="MH8" s="13"/>
      <c r="MI8" s="13"/>
      <c r="MJ8" s="13"/>
      <c r="MK8" s="13"/>
      <c r="ML8" s="13"/>
      <c r="MM8" s="13"/>
      <c r="MN8" s="13"/>
      <c r="MO8" s="13"/>
      <c r="MP8" s="13"/>
      <c r="MQ8" s="16"/>
      <c r="MR8" s="14"/>
      <c r="MS8" s="44">
        <f>SUM(MG8:MR8)</f>
        <v>0</v>
      </c>
      <c r="MT8" s="420">
        <f>MS8+MS9+MS10</f>
        <v>4</v>
      </c>
      <c r="MU8" s="459">
        <f>MT8*100/MS24</f>
        <v>12.121212121212121</v>
      </c>
      <c r="MV8" s="462" t="s">
        <v>22</v>
      </c>
    </row>
    <row r="9" spans="1:362" ht="16.5" customHeight="1" thickBot="1" x14ac:dyDescent="0.3">
      <c r="B9" s="419"/>
      <c r="C9" s="174" t="s">
        <v>29</v>
      </c>
      <c r="D9" s="32">
        <v>285</v>
      </c>
      <c r="E9" s="33">
        <v>22</v>
      </c>
      <c r="F9" s="33">
        <v>3</v>
      </c>
      <c r="G9" s="35">
        <f t="shared" si="0"/>
        <v>310</v>
      </c>
      <c r="H9" s="37"/>
      <c r="J9" s="417"/>
      <c r="K9" s="173" t="s">
        <v>25</v>
      </c>
      <c r="L9" s="178">
        <v>106</v>
      </c>
      <c r="M9" s="179">
        <v>91</v>
      </c>
      <c r="N9" s="179">
        <v>73</v>
      </c>
      <c r="O9" s="26"/>
      <c r="P9" s="26"/>
      <c r="Q9" s="26"/>
      <c r="R9" s="26"/>
      <c r="S9" s="26"/>
      <c r="T9" s="26"/>
      <c r="U9" s="26"/>
      <c r="V9" s="28"/>
      <c r="W9" s="27"/>
      <c r="X9" s="17">
        <f t="shared" ref="X9:X23" si="3">SUM(L9:W9)</f>
        <v>270</v>
      </c>
      <c r="Y9" s="512"/>
      <c r="Z9" s="476"/>
      <c r="AA9" s="629"/>
      <c r="AB9" s="2"/>
      <c r="AC9" s="190" t="s">
        <v>63</v>
      </c>
      <c r="AD9" s="634">
        <v>229</v>
      </c>
      <c r="AE9" s="564"/>
      <c r="AF9" s="364">
        <v>83</v>
      </c>
      <c r="AG9" s="563">
        <v>189</v>
      </c>
      <c r="AH9" s="564"/>
      <c r="AI9" s="367">
        <v>396</v>
      </c>
      <c r="AJ9" s="634">
        <v>227</v>
      </c>
      <c r="AK9" s="564"/>
      <c r="AL9" s="364">
        <v>94</v>
      </c>
      <c r="AM9" s="563">
        <v>68</v>
      </c>
      <c r="AN9" s="564"/>
      <c r="AO9" s="367">
        <v>82</v>
      </c>
      <c r="AP9" s="407">
        <v>78</v>
      </c>
      <c r="AQ9" s="277">
        <f>SUM(AD9:AP9)</f>
        <v>1446</v>
      </c>
      <c r="AR9" s="558" t="s">
        <v>24</v>
      </c>
      <c r="AS9" s="190" t="s">
        <v>27</v>
      </c>
      <c r="AT9" s="527">
        <v>38</v>
      </c>
      <c r="AU9" s="528"/>
      <c r="AV9" s="367">
        <v>18</v>
      </c>
      <c r="AW9" s="527">
        <v>44</v>
      </c>
      <c r="AX9" s="528"/>
      <c r="AY9" s="364">
        <v>62</v>
      </c>
      <c r="AZ9" s="553">
        <v>40</v>
      </c>
      <c r="BA9" s="528"/>
      <c r="BB9" s="367">
        <v>6</v>
      </c>
      <c r="BC9" s="527">
        <v>6</v>
      </c>
      <c r="BD9" s="528"/>
      <c r="BE9" s="364">
        <v>13</v>
      </c>
      <c r="BF9" s="370">
        <v>15</v>
      </c>
      <c r="BG9" s="277">
        <f t="shared" ref="BG9:BG25" si="4">SUM(AT9:BF9)</f>
        <v>242</v>
      </c>
      <c r="BH9" s="595">
        <f>BG9+BG10+BG11</f>
        <v>927</v>
      </c>
      <c r="BI9" s="431">
        <f>BH9*100/BG25</f>
        <v>23.91640866873065</v>
      </c>
      <c r="BJ9" s="428" t="s">
        <v>22</v>
      </c>
      <c r="BK9" s="170"/>
      <c r="BL9" s="271" t="s">
        <v>121</v>
      </c>
      <c r="BM9" s="214">
        <v>67</v>
      </c>
      <c r="BN9" s="215">
        <v>96</v>
      </c>
      <c r="BO9" s="215">
        <v>88</v>
      </c>
      <c r="BP9" s="215"/>
      <c r="BQ9" s="215"/>
      <c r="BR9" s="216"/>
      <c r="BS9" s="217"/>
      <c r="BT9" s="30"/>
      <c r="BU9" s="30"/>
      <c r="BV9" s="30"/>
      <c r="BW9" s="38"/>
      <c r="BX9" s="39"/>
      <c r="BY9" s="261">
        <f t="shared" si="1"/>
        <v>251</v>
      </c>
      <c r="BZ9" s="268">
        <f>BY9/BY26</f>
        <v>5.3758834868280148E-2</v>
      </c>
      <c r="CB9" s="209" t="s">
        <v>28</v>
      </c>
      <c r="CC9" s="236">
        <v>84</v>
      </c>
      <c r="CD9" s="237">
        <v>11</v>
      </c>
      <c r="CE9" s="236">
        <v>101</v>
      </c>
      <c r="CF9" s="237">
        <v>423</v>
      </c>
      <c r="CG9" s="238">
        <v>107</v>
      </c>
      <c r="CH9" s="239">
        <v>13</v>
      </c>
      <c r="CI9" s="231">
        <v>12</v>
      </c>
      <c r="CJ9" s="232">
        <v>28</v>
      </c>
      <c r="CK9" s="235">
        <v>29</v>
      </c>
      <c r="CL9" s="250">
        <f t="shared" si="2"/>
        <v>808</v>
      </c>
      <c r="CM9" s="167"/>
      <c r="CN9" s="329" t="s">
        <v>185</v>
      </c>
      <c r="CO9" s="282">
        <v>169</v>
      </c>
      <c r="CP9" s="283">
        <v>291</v>
      </c>
      <c r="CQ9" s="283">
        <v>316</v>
      </c>
      <c r="CR9" s="283">
        <v>104</v>
      </c>
      <c r="CS9" s="283">
        <v>251</v>
      </c>
      <c r="CT9" s="284">
        <v>164</v>
      </c>
      <c r="CU9" s="283">
        <v>233</v>
      </c>
      <c r="CV9" s="283">
        <v>150</v>
      </c>
      <c r="CW9" s="283">
        <v>110</v>
      </c>
      <c r="CX9" s="283">
        <v>134</v>
      </c>
      <c r="CY9" s="283">
        <v>109</v>
      </c>
      <c r="CZ9" s="283">
        <v>98</v>
      </c>
      <c r="DA9" s="283">
        <v>166</v>
      </c>
      <c r="DB9" s="283">
        <v>244</v>
      </c>
      <c r="DC9" s="283">
        <v>124</v>
      </c>
      <c r="DD9" s="285">
        <v>150</v>
      </c>
      <c r="DE9" s="355">
        <f t="shared" ref="DE9:DE28" si="5">SUM(CO9:DD9)</f>
        <v>2813</v>
      </c>
      <c r="DF9" s="302"/>
      <c r="DG9" s="10" t="s">
        <v>192</v>
      </c>
      <c r="DH9" s="195" t="s">
        <v>1</v>
      </c>
      <c r="DI9" s="196" t="s">
        <v>2</v>
      </c>
      <c r="DJ9" s="196" t="s">
        <v>3</v>
      </c>
      <c r="DK9" s="196" t="s">
        <v>4</v>
      </c>
      <c r="DL9" s="196" t="s">
        <v>5</v>
      </c>
      <c r="DM9" s="196" t="s">
        <v>6</v>
      </c>
      <c r="DN9" s="196" t="s">
        <v>7</v>
      </c>
      <c r="DO9" s="196" t="s">
        <v>8</v>
      </c>
      <c r="DP9" s="196" t="s">
        <v>9</v>
      </c>
      <c r="DQ9" s="196" t="s">
        <v>10</v>
      </c>
      <c r="DR9" s="197" t="s">
        <v>11</v>
      </c>
      <c r="DS9" s="198" t="s">
        <v>12</v>
      </c>
      <c r="DT9" s="258" t="s">
        <v>13</v>
      </c>
      <c r="DU9" s="266" t="s">
        <v>22</v>
      </c>
      <c r="DV9" s="302"/>
      <c r="DX9" s="417"/>
      <c r="DY9" s="130" t="s">
        <v>25</v>
      </c>
      <c r="DZ9" s="131">
        <v>30</v>
      </c>
      <c r="EA9" s="26">
        <v>27</v>
      </c>
      <c r="EB9" s="26">
        <v>25</v>
      </c>
      <c r="EC9" s="26"/>
      <c r="ED9" s="26"/>
      <c r="EE9" s="26"/>
      <c r="EF9" s="26"/>
      <c r="EG9" s="26"/>
      <c r="EH9" s="26"/>
      <c r="EI9" s="27"/>
      <c r="EJ9" s="27"/>
      <c r="EK9" s="27"/>
      <c r="EL9" s="17">
        <f t="shared" ref="EL9:EL22" si="6">SUM(DZ9:EK9)</f>
        <v>82</v>
      </c>
      <c r="EM9" s="512"/>
      <c r="EN9" s="476"/>
      <c r="EO9" s="521"/>
      <c r="ES9" s="417"/>
      <c r="ET9" s="130" t="s">
        <v>25</v>
      </c>
      <c r="EU9" s="131">
        <v>5</v>
      </c>
      <c r="EV9" s="26">
        <v>4</v>
      </c>
      <c r="EW9" s="26">
        <v>6</v>
      </c>
      <c r="EX9" s="26"/>
      <c r="EY9" s="26"/>
      <c r="EZ9" s="26"/>
      <c r="FA9" s="26"/>
      <c r="FB9" s="26"/>
      <c r="FC9" s="26"/>
      <c r="FD9" s="26"/>
      <c r="FE9" s="28"/>
      <c r="FF9" s="27"/>
      <c r="FG9" s="17">
        <f t="shared" ref="FG9:FG23" si="7">SUM(EU9:FF9)</f>
        <v>15</v>
      </c>
      <c r="FH9" s="421"/>
      <c r="FI9" s="460"/>
      <c r="FJ9" s="455"/>
      <c r="FN9" s="102"/>
      <c r="FO9" s="417"/>
      <c r="FP9" s="130" t="s">
        <v>25</v>
      </c>
      <c r="FQ9" s="131"/>
      <c r="FR9" s="26"/>
      <c r="FS9" s="26"/>
      <c r="FT9" s="26"/>
      <c r="FU9" s="26"/>
      <c r="FV9" s="26"/>
      <c r="FW9" s="26"/>
      <c r="FX9" s="26"/>
      <c r="FY9" s="26"/>
      <c r="FZ9" s="26"/>
      <c r="GA9" s="28"/>
      <c r="GB9" s="27"/>
      <c r="GC9" s="44">
        <f t="shared" ref="GC9:GC23" si="8">SUM(FQ9:GB9)</f>
        <v>0</v>
      </c>
      <c r="GD9" s="421"/>
      <c r="GE9" s="460"/>
      <c r="GF9" s="455"/>
      <c r="GH9" s="417"/>
      <c r="GI9" s="130" t="s">
        <v>25</v>
      </c>
      <c r="GJ9" s="131">
        <v>12</v>
      </c>
      <c r="GK9" s="26">
        <v>16</v>
      </c>
      <c r="GL9" s="26">
        <v>2</v>
      </c>
      <c r="GM9" s="26"/>
      <c r="GN9" s="26"/>
      <c r="GO9" s="26"/>
      <c r="GP9" s="26"/>
      <c r="GQ9" s="26"/>
      <c r="GR9" s="26"/>
      <c r="GS9" s="26"/>
      <c r="GT9" s="28"/>
      <c r="GU9" s="27"/>
      <c r="GV9" s="17">
        <f t="shared" ref="GV9:GV23" si="9">SUM(GJ9:GU9)</f>
        <v>30</v>
      </c>
      <c r="GW9" s="518"/>
      <c r="GX9" s="476"/>
      <c r="GY9" s="515"/>
      <c r="HD9" s="417"/>
      <c r="HE9" s="130" t="s">
        <v>25</v>
      </c>
      <c r="HF9" s="131">
        <v>1</v>
      </c>
      <c r="HG9" s="26">
        <v>1</v>
      </c>
      <c r="HH9" s="26">
        <v>2</v>
      </c>
      <c r="HI9" s="26"/>
      <c r="HJ9" s="26"/>
      <c r="HK9" s="26"/>
      <c r="HL9" s="26"/>
      <c r="HM9" s="26"/>
      <c r="HN9" s="26"/>
      <c r="HO9" s="26"/>
      <c r="HP9" s="28"/>
      <c r="HQ9" s="27"/>
      <c r="HR9" s="17">
        <f t="shared" ref="HR9:HR20" si="10">SUM(HF9:HQ9)</f>
        <v>4</v>
      </c>
      <c r="HS9" s="518"/>
      <c r="HT9" s="476"/>
      <c r="HU9" s="515"/>
      <c r="HY9" s="417"/>
      <c r="HZ9" s="130" t="s">
        <v>25</v>
      </c>
      <c r="IA9" s="131">
        <v>55</v>
      </c>
      <c r="IB9" s="26">
        <v>37</v>
      </c>
      <c r="IC9" s="26">
        <v>28</v>
      </c>
      <c r="ID9" s="26"/>
      <c r="IE9" s="26"/>
      <c r="IF9" s="26"/>
      <c r="IG9" s="26"/>
      <c r="IH9" s="26"/>
      <c r="II9" s="26"/>
      <c r="IJ9" s="27"/>
      <c r="IK9" s="27"/>
      <c r="IL9" s="27"/>
      <c r="IM9" s="17">
        <f t="shared" ref="IM9:IM23" si="11">SUM(IA9:IL9)</f>
        <v>120</v>
      </c>
      <c r="IN9" s="512"/>
      <c r="IO9" s="509"/>
      <c r="IP9" s="521"/>
      <c r="IQ9" s="102"/>
      <c r="IR9" s="102"/>
      <c r="IS9" s="417"/>
      <c r="IT9" s="130" t="s">
        <v>25</v>
      </c>
      <c r="IU9" s="131">
        <v>5</v>
      </c>
      <c r="IV9" s="26">
        <v>5</v>
      </c>
      <c r="IW9" s="26">
        <v>5</v>
      </c>
      <c r="IX9" s="26"/>
      <c r="IY9" s="26"/>
      <c r="IZ9" s="26"/>
      <c r="JA9" s="26"/>
      <c r="JB9" s="26"/>
      <c r="JC9" s="26"/>
      <c r="JD9" s="26"/>
      <c r="JE9" s="28"/>
      <c r="JF9" s="27"/>
      <c r="JG9" s="44">
        <f t="shared" ref="JG9:JG23" si="12">SUM(IU9:JF9)</f>
        <v>15</v>
      </c>
      <c r="JH9" s="421"/>
      <c r="JI9" s="460"/>
      <c r="JJ9" s="455"/>
      <c r="JM9" s="417"/>
      <c r="JN9" s="130" t="s">
        <v>25</v>
      </c>
      <c r="JO9" s="145"/>
      <c r="JP9" s="26"/>
      <c r="JQ9" s="26"/>
      <c r="JR9" s="26"/>
      <c r="JS9" s="26"/>
      <c r="JT9" s="26"/>
      <c r="JU9" s="26"/>
      <c r="JV9" s="26"/>
      <c r="JW9" s="26"/>
      <c r="JX9" s="26"/>
      <c r="JY9" s="28"/>
      <c r="JZ9" s="27"/>
      <c r="KA9" s="17">
        <f t="shared" ref="KA9:KA23" si="13">SUM(JO9:JZ9)</f>
        <v>0</v>
      </c>
      <c r="KB9" s="421"/>
      <c r="KC9" s="460"/>
      <c r="KD9" s="455"/>
      <c r="KP9" s="417"/>
      <c r="KQ9" s="130" t="s">
        <v>25</v>
      </c>
      <c r="KR9" s="131">
        <v>10</v>
      </c>
      <c r="KS9" s="26">
        <v>4</v>
      </c>
      <c r="KT9" s="26">
        <v>3</v>
      </c>
      <c r="KU9" s="26"/>
      <c r="KV9" s="26"/>
      <c r="KW9" s="26"/>
      <c r="KX9" s="26"/>
      <c r="KY9" s="26"/>
      <c r="KZ9" s="26"/>
      <c r="LA9" s="26"/>
      <c r="LB9" s="28"/>
      <c r="LC9" s="27"/>
      <c r="LD9" s="17">
        <f t="shared" ref="LD9:LD23" si="14">SUM(KR9:LC9)</f>
        <v>17</v>
      </c>
      <c r="LE9" s="421"/>
      <c r="LF9" s="460"/>
      <c r="LG9" s="455"/>
      <c r="LJ9" s="417"/>
      <c r="LK9" s="130" t="s">
        <v>25</v>
      </c>
      <c r="LL9" s="131"/>
      <c r="LM9" s="26"/>
      <c r="LN9" s="26"/>
      <c r="LO9" s="26"/>
      <c r="LP9" s="26"/>
      <c r="LQ9" s="26"/>
      <c r="LR9" s="26"/>
      <c r="LS9" s="26"/>
      <c r="LT9" s="26"/>
      <c r="LU9" s="26"/>
      <c r="LV9" s="28"/>
      <c r="LW9" s="27"/>
      <c r="LX9" s="17">
        <f t="shared" ref="LX9:LX23" si="15">SUM(LL9:LW9)</f>
        <v>0</v>
      </c>
      <c r="LY9" s="421"/>
      <c r="LZ9" s="460"/>
      <c r="MA9" s="455"/>
      <c r="ME9" s="417"/>
      <c r="MF9" s="130" t="s">
        <v>25</v>
      </c>
      <c r="MG9" s="131"/>
      <c r="MH9" s="26">
        <v>3</v>
      </c>
      <c r="MI9" s="26"/>
      <c r="MJ9" s="26"/>
      <c r="MK9" s="26"/>
      <c r="ML9" s="26"/>
      <c r="MM9" s="26"/>
      <c r="MN9" s="26"/>
      <c r="MO9" s="26"/>
      <c r="MP9" s="26"/>
      <c r="MQ9" s="28"/>
      <c r="MR9" s="27"/>
      <c r="MS9" s="17">
        <f t="shared" ref="MS9:MS23" si="16">SUM(MG9:MR9)</f>
        <v>3</v>
      </c>
      <c r="MT9" s="421"/>
      <c r="MU9" s="460"/>
      <c r="MV9" s="455"/>
    </row>
    <row r="10" spans="1:362" ht="16.5" customHeight="1" thickBot="1" x14ac:dyDescent="0.3">
      <c r="B10" s="416" t="s">
        <v>32</v>
      </c>
      <c r="C10" s="175" t="s">
        <v>35</v>
      </c>
      <c r="D10" s="18">
        <v>99</v>
      </c>
      <c r="E10" s="19">
        <v>14</v>
      </c>
      <c r="F10" s="19">
        <v>3</v>
      </c>
      <c r="G10" s="44">
        <f t="shared" si="0"/>
        <v>116</v>
      </c>
      <c r="H10" s="2"/>
      <c r="J10" s="419"/>
      <c r="K10" s="31" t="s">
        <v>29</v>
      </c>
      <c r="L10" s="32">
        <v>122</v>
      </c>
      <c r="M10" s="33">
        <v>123</v>
      </c>
      <c r="N10" s="180">
        <v>65</v>
      </c>
      <c r="O10" s="33"/>
      <c r="P10" s="33"/>
      <c r="Q10" s="33"/>
      <c r="R10" s="33"/>
      <c r="S10" s="33"/>
      <c r="T10" s="33"/>
      <c r="U10" s="33"/>
      <c r="V10" s="36"/>
      <c r="W10" s="34"/>
      <c r="X10" s="35">
        <f t="shared" si="3"/>
        <v>310</v>
      </c>
      <c r="Y10" s="513"/>
      <c r="Z10" s="477"/>
      <c r="AA10" s="630"/>
      <c r="AB10" s="37">
        <f>Y8*100/X24</f>
        <v>23.969230769230769</v>
      </c>
      <c r="AC10" s="191" t="s">
        <v>64</v>
      </c>
      <c r="AD10" s="561">
        <v>209</v>
      </c>
      <c r="AE10" s="562"/>
      <c r="AF10" s="365">
        <v>77</v>
      </c>
      <c r="AG10" s="565">
        <v>191</v>
      </c>
      <c r="AH10" s="562"/>
      <c r="AI10" s="368">
        <v>373</v>
      </c>
      <c r="AJ10" s="561">
        <v>195</v>
      </c>
      <c r="AK10" s="562"/>
      <c r="AL10" s="365">
        <v>80</v>
      </c>
      <c r="AM10" s="565">
        <v>59</v>
      </c>
      <c r="AN10" s="562"/>
      <c r="AO10" s="368">
        <v>75</v>
      </c>
      <c r="AP10" s="408">
        <v>70</v>
      </c>
      <c r="AQ10" s="278">
        <f>SUM(AD10:AP10)</f>
        <v>1329</v>
      </c>
      <c r="AR10" s="559"/>
      <c r="AS10" s="191" t="s">
        <v>25</v>
      </c>
      <c r="AT10" s="469">
        <v>49</v>
      </c>
      <c r="AU10" s="470"/>
      <c r="AV10" s="368">
        <v>30</v>
      </c>
      <c r="AW10" s="469">
        <v>43</v>
      </c>
      <c r="AX10" s="470"/>
      <c r="AY10" s="365">
        <v>62</v>
      </c>
      <c r="AZ10" s="478">
        <v>64</v>
      </c>
      <c r="BA10" s="470"/>
      <c r="BB10" s="368">
        <v>26</v>
      </c>
      <c r="BC10" s="469">
        <v>19</v>
      </c>
      <c r="BD10" s="470"/>
      <c r="BE10" s="365">
        <v>21</v>
      </c>
      <c r="BF10" s="371">
        <v>15</v>
      </c>
      <c r="BG10" s="278">
        <f t="shared" si="4"/>
        <v>329</v>
      </c>
      <c r="BH10" s="596"/>
      <c r="BI10" s="432"/>
      <c r="BJ10" s="429"/>
      <c r="BK10" s="170"/>
      <c r="BL10" s="271" t="s">
        <v>122</v>
      </c>
      <c r="BM10" s="218">
        <v>43</v>
      </c>
      <c r="BN10" s="216">
        <v>26</v>
      </c>
      <c r="BO10" s="216">
        <v>28</v>
      </c>
      <c r="BP10" s="215"/>
      <c r="BQ10" s="215"/>
      <c r="BR10" s="216"/>
      <c r="BS10" s="217"/>
      <c r="BT10" s="30"/>
      <c r="BU10" s="30"/>
      <c r="BV10" s="30"/>
      <c r="BW10" s="38"/>
      <c r="BX10" s="39"/>
      <c r="BY10" s="261">
        <f t="shared" si="1"/>
        <v>97</v>
      </c>
      <c r="BZ10" s="268">
        <f>BY10/BY26</f>
        <v>2.0775326622403084E-2</v>
      </c>
      <c r="CB10" s="209" t="s">
        <v>34</v>
      </c>
      <c r="CC10" s="236">
        <v>18</v>
      </c>
      <c r="CD10" s="237">
        <v>17</v>
      </c>
      <c r="CE10" s="236">
        <v>53</v>
      </c>
      <c r="CF10" s="237">
        <v>86</v>
      </c>
      <c r="CG10" s="238">
        <v>32</v>
      </c>
      <c r="CH10" s="234">
        <v>28</v>
      </c>
      <c r="CI10" s="236">
        <v>35</v>
      </c>
      <c r="CJ10" s="237">
        <v>48</v>
      </c>
      <c r="CK10" s="240">
        <v>27</v>
      </c>
      <c r="CL10" s="251">
        <f t="shared" si="2"/>
        <v>344</v>
      </c>
      <c r="CM10" s="167"/>
      <c r="CN10" s="330" t="s">
        <v>28</v>
      </c>
      <c r="CO10" s="286">
        <v>49</v>
      </c>
      <c r="CP10" s="287">
        <v>41</v>
      </c>
      <c r="CQ10" s="287">
        <v>23</v>
      </c>
      <c r="CR10" s="287">
        <v>5</v>
      </c>
      <c r="CS10" s="287">
        <v>31</v>
      </c>
      <c r="CT10" s="288">
        <v>93</v>
      </c>
      <c r="CU10" s="283">
        <v>13</v>
      </c>
      <c r="CV10" s="283">
        <v>124</v>
      </c>
      <c r="CW10" s="283">
        <v>58</v>
      </c>
      <c r="CX10" s="283">
        <v>17</v>
      </c>
      <c r="CY10" s="283">
        <v>5</v>
      </c>
      <c r="CZ10" s="283">
        <v>25</v>
      </c>
      <c r="DA10" s="283">
        <v>95</v>
      </c>
      <c r="DB10" s="283">
        <v>99</v>
      </c>
      <c r="DC10" s="287">
        <v>60</v>
      </c>
      <c r="DD10" s="289">
        <v>70</v>
      </c>
      <c r="DE10" s="356">
        <f t="shared" si="5"/>
        <v>808</v>
      </c>
      <c r="DF10" s="302"/>
      <c r="DG10" s="270" t="s">
        <v>204</v>
      </c>
      <c r="DH10" s="210">
        <v>164</v>
      </c>
      <c r="DI10" s="211">
        <v>143</v>
      </c>
      <c r="DJ10" s="211">
        <v>111</v>
      </c>
      <c r="DK10" s="211"/>
      <c r="DL10" s="211"/>
      <c r="DM10" s="212"/>
      <c r="DN10" s="211"/>
      <c r="DO10" s="350"/>
      <c r="DP10" s="21"/>
      <c r="DQ10" s="21"/>
      <c r="DR10" s="22"/>
      <c r="DS10" s="23"/>
      <c r="DT10" s="259">
        <f>SUM(DH10:DS10)</f>
        <v>418</v>
      </c>
      <c r="DU10" s="267">
        <f>DT10/DT19</f>
        <v>0.14859580519018842</v>
      </c>
      <c r="DV10" s="302"/>
      <c r="DX10" s="419"/>
      <c r="DY10" s="132" t="s">
        <v>29</v>
      </c>
      <c r="DZ10" s="133">
        <v>289</v>
      </c>
      <c r="EA10" s="33">
        <v>348</v>
      </c>
      <c r="EB10" s="33">
        <v>143</v>
      </c>
      <c r="EC10" s="33"/>
      <c r="ED10" s="33"/>
      <c r="EE10" s="33"/>
      <c r="EF10" s="33"/>
      <c r="EG10" s="33"/>
      <c r="EH10" s="33"/>
      <c r="EI10" s="34"/>
      <c r="EJ10" s="34"/>
      <c r="EK10" s="34"/>
      <c r="EL10" s="35">
        <f t="shared" si="6"/>
        <v>780</v>
      </c>
      <c r="EM10" s="513"/>
      <c r="EN10" s="477"/>
      <c r="EO10" s="522"/>
      <c r="ES10" s="417"/>
      <c r="ET10" s="136" t="s">
        <v>29</v>
      </c>
      <c r="EU10" s="137">
        <v>1</v>
      </c>
      <c r="EV10" s="51"/>
      <c r="EW10" s="51"/>
      <c r="EX10" s="51"/>
      <c r="EY10" s="51"/>
      <c r="EZ10" s="51"/>
      <c r="FA10" s="51"/>
      <c r="FB10" s="51"/>
      <c r="FC10" s="51"/>
      <c r="FD10" s="51"/>
      <c r="FE10" s="53"/>
      <c r="FF10" s="52"/>
      <c r="FG10" s="54">
        <f t="shared" si="7"/>
        <v>1</v>
      </c>
      <c r="FH10" s="421"/>
      <c r="FI10" s="460"/>
      <c r="FJ10" s="455"/>
      <c r="FM10" s="40"/>
      <c r="FN10" s="102"/>
      <c r="FO10" s="419"/>
      <c r="FP10" s="132" t="s">
        <v>29</v>
      </c>
      <c r="FQ10" s="133"/>
      <c r="FR10" s="33"/>
      <c r="FS10" s="33"/>
      <c r="FT10" s="33"/>
      <c r="FU10" s="33"/>
      <c r="FV10" s="33"/>
      <c r="FW10" s="33"/>
      <c r="FX10" s="33"/>
      <c r="FY10" s="33"/>
      <c r="FZ10" s="33"/>
      <c r="GA10" s="36"/>
      <c r="GB10" s="34"/>
      <c r="GC10" s="199">
        <f t="shared" si="8"/>
        <v>0</v>
      </c>
      <c r="GD10" s="422"/>
      <c r="GE10" s="461"/>
      <c r="GF10" s="456"/>
      <c r="GH10" s="419"/>
      <c r="GI10" s="132" t="s">
        <v>29</v>
      </c>
      <c r="GJ10" s="133">
        <v>15</v>
      </c>
      <c r="GK10" s="33">
        <v>19</v>
      </c>
      <c r="GL10" s="33">
        <v>9</v>
      </c>
      <c r="GM10" s="33"/>
      <c r="GN10" s="33"/>
      <c r="GO10" s="33"/>
      <c r="GP10" s="33"/>
      <c r="GQ10" s="33"/>
      <c r="GR10" s="33"/>
      <c r="GS10" s="33"/>
      <c r="GT10" s="36"/>
      <c r="GU10" s="34"/>
      <c r="GV10" s="35">
        <f t="shared" si="9"/>
        <v>43</v>
      </c>
      <c r="GW10" s="519"/>
      <c r="GX10" s="477"/>
      <c r="GY10" s="516"/>
      <c r="HC10" s="40"/>
      <c r="HD10" s="419"/>
      <c r="HE10" s="132" t="s">
        <v>29</v>
      </c>
      <c r="HF10" s="133">
        <v>4</v>
      </c>
      <c r="HG10" s="33">
        <v>1</v>
      </c>
      <c r="HH10" s="33"/>
      <c r="HI10" s="33"/>
      <c r="HJ10" s="33"/>
      <c r="HK10" s="33"/>
      <c r="HL10" s="33"/>
      <c r="HM10" s="33"/>
      <c r="HN10" s="33"/>
      <c r="HO10" s="33"/>
      <c r="HP10" s="36"/>
      <c r="HQ10" s="34"/>
      <c r="HR10" s="35">
        <f t="shared" si="10"/>
        <v>5</v>
      </c>
      <c r="HS10" s="519"/>
      <c r="HT10" s="477"/>
      <c r="HU10" s="516"/>
      <c r="HY10" s="419"/>
      <c r="HZ10" s="132" t="s">
        <v>29</v>
      </c>
      <c r="IA10" s="133">
        <v>63</v>
      </c>
      <c r="IB10" s="33">
        <v>56</v>
      </c>
      <c r="IC10" s="33">
        <v>32</v>
      </c>
      <c r="ID10" s="33"/>
      <c r="IE10" s="33"/>
      <c r="IF10" s="33"/>
      <c r="IG10" s="33"/>
      <c r="IH10" s="33"/>
      <c r="II10" s="33"/>
      <c r="IJ10" s="34"/>
      <c r="IK10" s="34"/>
      <c r="IL10" s="34"/>
      <c r="IM10" s="35">
        <f t="shared" si="11"/>
        <v>151</v>
      </c>
      <c r="IN10" s="513"/>
      <c r="IO10" s="510"/>
      <c r="IP10" s="522"/>
      <c r="IQ10" s="102"/>
      <c r="IR10" s="102"/>
      <c r="IS10" s="419"/>
      <c r="IT10" s="132" t="s">
        <v>29</v>
      </c>
      <c r="IU10" s="133">
        <v>3</v>
      </c>
      <c r="IV10" s="33">
        <v>7</v>
      </c>
      <c r="IW10" s="33">
        <v>3</v>
      </c>
      <c r="IX10" s="33"/>
      <c r="IY10" s="33"/>
      <c r="IZ10" s="33"/>
      <c r="JA10" s="33"/>
      <c r="JB10" s="33"/>
      <c r="JC10" s="33"/>
      <c r="JD10" s="33"/>
      <c r="JE10" s="36"/>
      <c r="JF10" s="34"/>
      <c r="JG10" s="199">
        <f t="shared" si="12"/>
        <v>13</v>
      </c>
      <c r="JH10" s="422"/>
      <c r="JI10" s="461"/>
      <c r="JJ10" s="456"/>
      <c r="JM10" s="419"/>
      <c r="JN10" s="132" t="s">
        <v>29</v>
      </c>
      <c r="JO10" s="146">
        <v>2</v>
      </c>
      <c r="JP10" s="33">
        <v>7</v>
      </c>
      <c r="JQ10" s="33">
        <v>4</v>
      </c>
      <c r="JR10" s="33"/>
      <c r="JS10" s="33"/>
      <c r="JT10" s="33"/>
      <c r="JU10" s="33"/>
      <c r="JV10" s="33"/>
      <c r="JW10" s="33"/>
      <c r="JX10" s="33"/>
      <c r="JY10" s="36"/>
      <c r="JZ10" s="34"/>
      <c r="KA10" s="35">
        <f t="shared" si="13"/>
        <v>13</v>
      </c>
      <c r="KB10" s="422"/>
      <c r="KC10" s="461"/>
      <c r="KD10" s="456"/>
      <c r="KG10" s="10" t="s">
        <v>21</v>
      </c>
      <c r="KH10" s="41" t="s">
        <v>16</v>
      </c>
      <c r="KI10" s="41" t="s">
        <v>17</v>
      </c>
      <c r="KJ10" s="41" t="s">
        <v>18</v>
      </c>
      <c r="KK10" s="11" t="s">
        <v>19</v>
      </c>
      <c r="KL10" s="10" t="s">
        <v>13</v>
      </c>
      <c r="KM10" s="10" t="s">
        <v>31</v>
      </c>
      <c r="KP10" s="417"/>
      <c r="KQ10" s="136" t="s">
        <v>29</v>
      </c>
      <c r="KR10" s="137">
        <v>1</v>
      </c>
      <c r="KS10" s="51">
        <v>1</v>
      </c>
      <c r="KT10" s="51"/>
      <c r="KU10" s="51"/>
      <c r="KV10" s="51"/>
      <c r="KW10" s="51"/>
      <c r="KX10" s="51"/>
      <c r="KY10" s="51"/>
      <c r="KZ10" s="51"/>
      <c r="LA10" s="51"/>
      <c r="LB10" s="53"/>
      <c r="LC10" s="52"/>
      <c r="LD10" s="54">
        <f t="shared" si="14"/>
        <v>2</v>
      </c>
      <c r="LE10" s="421"/>
      <c r="LF10" s="460"/>
      <c r="LG10" s="455"/>
      <c r="LJ10" s="417"/>
      <c r="LK10" s="136" t="s">
        <v>29</v>
      </c>
      <c r="LL10" s="137"/>
      <c r="LM10" s="51"/>
      <c r="LN10" s="51"/>
      <c r="LO10" s="51"/>
      <c r="LP10" s="51"/>
      <c r="LQ10" s="51"/>
      <c r="LR10" s="51"/>
      <c r="LS10" s="51"/>
      <c r="LT10" s="51"/>
      <c r="LU10" s="51"/>
      <c r="LV10" s="53"/>
      <c r="LW10" s="52"/>
      <c r="LX10" s="54">
        <f t="shared" si="15"/>
        <v>0</v>
      </c>
      <c r="LY10" s="421"/>
      <c r="LZ10" s="460"/>
      <c r="MA10" s="455"/>
      <c r="ME10" s="417"/>
      <c r="MF10" s="136" t="s">
        <v>29</v>
      </c>
      <c r="MG10" s="137">
        <v>1</v>
      </c>
      <c r="MH10" s="51"/>
      <c r="MI10" s="51"/>
      <c r="MJ10" s="51"/>
      <c r="MK10" s="51"/>
      <c r="ML10" s="51"/>
      <c r="MM10" s="51"/>
      <c r="MN10" s="51"/>
      <c r="MO10" s="51"/>
      <c r="MP10" s="51"/>
      <c r="MQ10" s="53"/>
      <c r="MR10" s="52"/>
      <c r="MS10" s="54">
        <f t="shared" si="16"/>
        <v>1</v>
      </c>
      <c r="MT10" s="421"/>
      <c r="MU10" s="460"/>
      <c r="MV10" s="455"/>
    </row>
    <row r="11" spans="1:362" ht="16.5" customHeight="1" thickBot="1" x14ac:dyDescent="0.3">
      <c r="B11" s="417"/>
      <c r="C11" s="173" t="s">
        <v>33</v>
      </c>
      <c r="D11" s="25">
        <v>232</v>
      </c>
      <c r="E11" s="26">
        <v>26</v>
      </c>
      <c r="F11" s="26">
        <v>1</v>
      </c>
      <c r="G11" s="17">
        <f t="shared" si="0"/>
        <v>259</v>
      </c>
      <c r="H11" s="2"/>
      <c r="J11" s="416" t="s">
        <v>32</v>
      </c>
      <c r="K11" s="42" t="s">
        <v>35</v>
      </c>
      <c r="L11" s="18">
        <v>41</v>
      </c>
      <c r="M11" s="19">
        <v>32</v>
      </c>
      <c r="N11" s="19">
        <v>43</v>
      </c>
      <c r="O11" s="19"/>
      <c r="P11" s="19"/>
      <c r="Q11" s="19"/>
      <c r="R11" s="19"/>
      <c r="S11" s="19"/>
      <c r="T11" s="19"/>
      <c r="U11" s="19"/>
      <c r="V11" s="20"/>
      <c r="W11" s="43"/>
      <c r="X11" s="44">
        <f t="shared" si="3"/>
        <v>116</v>
      </c>
      <c r="Y11" s="649">
        <f>X11+X12+X15+X13+X14</f>
        <v>1166</v>
      </c>
      <c r="Z11" s="431">
        <f>Y11*100/X24</f>
        <v>35.876923076923077</v>
      </c>
      <c r="AA11" s="651" t="s">
        <v>22</v>
      </c>
      <c r="AB11" s="2"/>
      <c r="AC11" s="191" t="s">
        <v>65</v>
      </c>
      <c r="AD11" s="561">
        <v>168</v>
      </c>
      <c r="AE11" s="562"/>
      <c r="AF11" s="365">
        <v>65</v>
      </c>
      <c r="AG11" s="565">
        <v>157</v>
      </c>
      <c r="AH11" s="562"/>
      <c r="AI11" s="368">
        <v>311</v>
      </c>
      <c r="AJ11" s="561">
        <v>189</v>
      </c>
      <c r="AK11" s="562"/>
      <c r="AL11" s="365">
        <v>43</v>
      </c>
      <c r="AM11" s="565">
        <v>34</v>
      </c>
      <c r="AN11" s="562"/>
      <c r="AO11" s="368">
        <v>53</v>
      </c>
      <c r="AP11" s="408">
        <v>81</v>
      </c>
      <c r="AQ11" s="278">
        <f>SUM(AD11:AP11)</f>
        <v>1101</v>
      </c>
      <c r="AR11" s="560"/>
      <c r="AS11" s="193" t="s">
        <v>29</v>
      </c>
      <c r="AT11" s="533">
        <v>56</v>
      </c>
      <c r="AU11" s="534"/>
      <c r="AV11" s="376">
        <v>12</v>
      </c>
      <c r="AW11" s="533">
        <v>47</v>
      </c>
      <c r="AX11" s="534"/>
      <c r="AY11" s="377">
        <v>117</v>
      </c>
      <c r="AZ11" s="535">
        <v>58</v>
      </c>
      <c r="BA11" s="534"/>
      <c r="BB11" s="376">
        <v>17</v>
      </c>
      <c r="BC11" s="533">
        <v>19</v>
      </c>
      <c r="BD11" s="534"/>
      <c r="BE11" s="377">
        <v>12</v>
      </c>
      <c r="BF11" s="372">
        <v>18</v>
      </c>
      <c r="BG11" s="280">
        <f t="shared" si="4"/>
        <v>356</v>
      </c>
      <c r="BH11" s="597"/>
      <c r="BI11" s="433"/>
      <c r="BJ11" s="430"/>
      <c r="BK11" s="171"/>
      <c r="BL11" s="271" t="s">
        <v>186</v>
      </c>
      <c r="BM11" s="214">
        <v>49</v>
      </c>
      <c r="BN11" s="215">
        <v>23</v>
      </c>
      <c r="BO11" s="215">
        <v>19</v>
      </c>
      <c r="BP11" s="215"/>
      <c r="BQ11" s="215"/>
      <c r="BR11" s="216"/>
      <c r="BS11" s="217"/>
      <c r="BT11" s="30"/>
      <c r="BU11" s="30"/>
      <c r="BV11" s="30"/>
      <c r="BW11" s="38"/>
      <c r="BX11" s="39"/>
      <c r="BY11" s="261">
        <f t="shared" si="1"/>
        <v>91</v>
      </c>
      <c r="BZ11" s="268">
        <f>BY11/BY26</f>
        <v>1.9490254872563718E-2</v>
      </c>
      <c r="CB11" s="209" t="s">
        <v>121</v>
      </c>
      <c r="CC11" s="236">
        <v>44</v>
      </c>
      <c r="CD11" s="237">
        <v>16</v>
      </c>
      <c r="CE11" s="236">
        <v>30</v>
      </c>
      <c r="CF11" s="237">
        <v>26</v>
      </c>
      <c r="CG11" s="238">
        <v>58</v>
      </c>
      <c r="CH11" s="239">
        <v>21</v>
      </c>
      <c r="CI11" s="236">
        <v>8</v>
      </c>
      <c r="CJ11" s="237">
        <v>13</v>
      </c>
      <c r="CK11" s="240">
        <v>35</v>
      </c>
      <c r="CL11" s="251">
        <f t="shared" si="2"/>
        <v>251</v>
      </c>
      <c r="CM11" s="167"/>
      <c r="CN11" s="330" t="s">
        <v>34</v>
      </c>
      <c r="CO11" s="286">
        <v>13</v>
      </c>
      <c r="CP11" s="287">
        <v>31</v>
      </c>
      <c r="CQ11" s="287">
        <v>16</v>
      </c>
      <c r="CR11" s="287">
        <v>9</v>
      </c>
      <c r="CS11" s="287">
        <v>42</v>
      </c>
      <c r="CT11" s="284">
        <v>27</v>
      </c>
      <c r="CU11" s="287">
        <v>8</v>
      </c>
      <c r="CV11" s="287">
        <v>16</v>
      </c>
      <c r="CW11" s="287">
        <v>35</v>
      </c>
      <c r="CX11" s="287">
        <v>12</v>
      </c>
      <c r="CY11" s="287">
        <v>14</v>
      </c>
      <c r="CZ11" s="287">
        <v>12</v>
      </c>
      <c r="DA11" s="287">
        <v>15</v>
      </c>
      <c r="DB11" s="287">
        <v>40</v>
      </c>
      <c r="DC11" s="287">
        <v>20</v>
      </c>
      <c r="DD11" s="289">
        <v>34</v>
      </c>
      <c r="DE11" s="357">
        <f t="shared" si="5"/>
        <v>344</v>
      </c>
      <c r="DF11" s="302"/>
      <c r="DG11" s="271" t="s">
        <v>201</v>
      </c>
      <c r="DH11" s="214">
        <v>62</v>
      </c>
      <c r="DI11" s="215">
        <v>61</v>
      </c>
      <c r="DJ11" s="215">
        <v>47</v>
      </c>
      <c r="DK11" s="215"/>
      <c r="DL11" s="215"/>
      <c r="DM11" s="216"/>
      <c r="DN11" s="211"/>
      <c r="DO11" s="350"/>
      <c r="DP11" s="21"/>
      <c r="DQ11" s="21"/>
      <c r="DR11" s="22"/>
      <c r="DS11" s="23"/>
      <c r="DT11" s="260">
        <f t="shared" ref="DT11:DT18" si="17">SUM(DH11:DS11)</f>
        <v>170</v>
      </c>
      <c r="DU11" s="268">
        <f>DT11/DT19</f>
        <v>6.0433700675435478E-2</v>
      </c>
      <c r="DV11" s="302"/>
      <c r="DX11" s="416" t="s">
        <v>32</v>
      </c>
      <c r="DY11" s="134" t="s">
        <v>35</v>
      </c>
      <c r="DZ11" s="135">
        <v>9</v>
      </c>
      <c r="EA11" s="19">
        <v>16</v>
      </c>
      <c r="EB11" s="19">
        <v>2</v>
      </c>
      <c r="EC11" s="19"/>
      <c r="ED11" s="19"/>
      <c r="EE11" s="19"/>
      <c r="EF11" s="19"/>
      <c r="EG11" s="19"/>
      <c r="EH11" s="19"/>
      <c r="EI11" s="43"/>
      <c r="EJ11" s="43"/>
      <c r="EK11" s="43"/>
      <c r="EL11" s="44">
        <f t="shared" si="6"/>
        <v>27</v>
      </c>
      <c r="EM11" s="649">
        <f>EL11+EL12+EL15+EL13+EL14</f>
        <v>1402</v>
      </c>
      <c r="EN11" s="431">
        <f>EM11*100/EL24</f>
        <v>51.563074659801394</v>
      </c>
      <c r="EO11" s="651" t="s">
        <v>22</v>
      </c>
      <c r="ES11" s="416" t="s">
        <v>32</v>
      </c>
      <c r="ET11" s="128" t="s">
        <v>35</v>
      </c>
      <c r="EU11" s="297">
        <v>7</v>
      </c>
      <c r="EV11" s="13">
        <v>5</v>
      </c>
      <c r="EW11" s="13">
        <v>5</v>
      </c>
      <c r="EX11" s="13"/>
      <c r="EY11" s="13"/>
      <c r="EZ11" s="13"/>
      <c r="FA11" s="13"/>
      <c r="FB11" s="13"/>
      <c r="FC11" s="13"/>
      <c r="FD11" s="13"/>
      <c r="FE11" s="16"/>
      <c r="FF11" s="14"/>
      <c r="FG11" s="15">
        <f t="shared" si="7"/>
        <v>17</v>
      </c>
      <c r="FH11" s="420">
        <f>FG11+FG12+FG15+FG13+FG14</f>
        <v>63</v>
      </c>
      <c r="FI11" s="431">
        <f>FH11*100/FG24</f>
        <v>43.75</v>
      </c>
      <c r="FJ11" s="463" t="s">
        <v>22</v>
      </c>
      <c r="FM11" s="40"/>
      <c r="FN11" s="120"/>
      <c r="FO11" s="416" t="s">
        <v>32</v>
      </c>
      <c r="FP11" s="134" t="s">
        <v>35</v>
      </c>
      <c r="FQ11" s="135"/>
      <c r="FR11" s="19">
        <v>2</v>
      </c>
      <c r="FS11" s="19"/>
      <c r="FT11" s="19"/>
      <c r="FU11" s="19"/>
      <c r="FV11" s="19"/>
      <c r="FW11" s="19"/>
      <c r="FX11" s="19"/>
      <c r="FY11" s="19"/>
      <c r="FZ11" s="19"/>
      <c r="GA11" s="20"/>
      <c r="GB11" s="43"/>
      <c r="GC11" s="15">
        <f t="shared" si="8"/>
        <v>2</v>
      </c>
      <c r="GD11" s="420">
        <f>GC11+GC12+GC15+GC13+GC14</f>
        <v>9</v>
      </c>
      <c r="GE11" s="431">
        <f>GD11*100/GC24</f>
        <v>45</v>
      </c>
      <c r="GF11" s="463" t="s">
        <v>22</v>
      </c>
      <c r="GH11" s="416" t="s">
        <v>32</v>
      </c>
      <c r="GI11" s="134" t="s">
        <v>35</v>
      </c>
      <c r="GJ11" s="135">
        <v>21</v>
      </c>
      <c r="GK11" s="19">
        <v>3</v>
      </c>
      <c r="GL11" s="19">
        <v>8</v>
      </c>
      <c r="GM11" s="19"/>
      <c r="GN11" s="19"/>
      <c r="GO11" s="19"/>
      <c r="GP11" s="19"/>
      <c r="GQ11" s="19"/>
      <c r="GR11" s="19"/>
      <c r="GS11" s="19"/>
      <c r="GT11" s="20"/>
      <c r="GU11" s="43"/>
      <c r="GV11" s="44">
        <f t="shared" si="9"/>
        <v>32</v>
      </c>
      <c r="GW11" s="420">
        <f>GV11+GV12+GV15+GV13+GV14</f>
        <v>68</v>
      </c>
      <c r="GX11" s="431">
        <f>GW11*100/GV24</f>
        <v>11.202635914332784</v>
      </c>
      <c r="GY11" s="463" t="s">
        <v>22</v>
      </c>
      <c r="HC11" s="40"/>
      <c r="HD11" s="416" t="s">
        <v>32</v>
      </c>
      <c r="HE11" s="134" t="s">
        <v>35</v>
      </c>
      <c r="HF11" s="135"/>
      <c r="HG11" s="19"/>
      <c r="HH11" s="19"/>
      <c r="HI11" s="19"/>
      <c r="HJ11" s="19"/>
      <c r="HK11" s="19"/>
      <c r="HL11" s="19"/>
      <c r="HM11" s="19"/>
      <c r="HN11" s="19"/>
      <c r="HO11" s="19"/>
      <c r="HP11" s="20"/>
      <c r="HQ11" s="43"/>
      <c r="HR11" s="44">
        <f t="shared" si="10"/>
        <v>0</v>
      </c>
      <c r="HS11" s="420">
        <f>HR11+HR12+HR15+HR13+HR14</f>
        <v>14</v>
      </c>
      <c r="HT11" s="431">
        <f>HS11*100/HR24</f>
        <v>5.3030303030303028</v>
      </c>
      <c r="HU11" s="463" t="s">
        <v>22</v>
      </c>
      <c r="HY11" s="416" t="s">
        <v>32</v>
      </c>
      <c r="HZ11" s="134" t="s">
        <v>35</v>
      </c>
      <c r="IA11" s="135">
        <v>79</v>
      </c>
      <c r="IB11" s="19">
        <v>15</v>
      </c>
      <c r="IC11" s="19">
        <v>45</v>
      </c>
      <c r="ID11" s="19"/>
      <c r="IE11" s="19"/>
      <c r="IF11" s="19"/>
      <c r="IG11" s="19"/>
      <c r="IH11" s="19"/>
      <c r="II11" s="19"/>
      <c r="IJ11" s="19"/>
      <c r="IK11" s="20"/>
      <c r="IL11" s="43"/>
      <c r="IM11" s="44">
        <f t="shared" si="11"/>
        <v>139</v>
      </c>
      <c r="IN11" s="420">
        <f>IM11+IM12+IM15+IM13+IM14</f>
        <v>279</v>
      </c>
      <c r="IO11" s="431">
        <f>IN11*100/IM24</f>
        <v>11.852166525063721</v>
      </c>
      <c r="IP11" s="463" t="s">
        <v>22</v>
      </c>
      <c r="IQ11" s="120"/>
      <c r="IR11" s="120"/>
      <c r="IS11" s="416" t="s">
        <v>32</v>
      </c>
      <c r="IT11" s="134" t="s">
        <v>35</v>
      </c>
      <c r="IU11" s="135"/>
      <c r="IV11" s="19"/>
      <c r="IW11" s="19"/>
      <c r="IX11" s="19"/>
      <c r="IY11" s="19"/>
      <c r="IZ11" s="19"/>
      <c r="JA11" s="19"/>
      <c r="JB11" s="19"/>
      <c r="JC11" s="19"/>
      <c r="JD11" s="19"/>
      <c r="JE11" s="20"/>
      <c r="JF11" s="43"/>
      <c r="JG11" s="15">
        <f t="shared" si="12"/>
        <v>0</v>
      </c>
      <c r="JH11" s="420">
        <f>JG11+JG12+JG15+JG13+JG14</f>
        <v>11</v>
      </c>
      <c r="JI11" s="431">
        <f>JH11*100/JG24</f>
        <v>14.285714285714286</v>
      </c>
      <c r="JJ11" s="463" t="s">
        <v>22</v>
      </c>
      <c r="JM11" s="416" t="s">
        <v>32</v>
      </c>
      <c r="JN11" s="134" t="s">
        <v>35</v>
      </c>
      <c r="JO11" s="135"/>
      <c r="JP11" s="19"/>
      <c r="JQ11" s="19"/>
      <c r="JR11" s="19"/>
      <c r="JS11" s="19"/>
      <c r="JT11" s="19"/>
      <c r="JU11" s="19"/>
      <c r="JV11" s="19"/>
      <c r="JW11" s="19"/>
      <c r="JX11" s="19"/>
      <c r="JY11" s="20"/>
      <c r="JZ11" s="43"/>
      <c r="KA11" s="44">
        <f t="shared" si="13"/>
        <v>0</v>
      </c>
      <c r="KB11" s="420">
        <f>KA11+KA12+KA15+KA13+KA14</f>
        <v>2</v>
      </c>
      <c r="KC11" s="431">
        <f>KB11*100/KA24</f>
        <v>11.764705882352942</v>
      </c>
      <c r="KD11" s="463" t="s">
        <v>22</v>
      </c>
      <c r="KG11" s="48" t="s">
        <v>26</v>
      </c>
      <c r="KH11" s="45"/>
      <c r="KI11" s="46"/>
      <c r="KJ11" s="46"/>
      <c r="KK11" s="46"/>
      <c r="KL11" s="49">
        <f t="shared" ref="KL11:KL21" si="18">SUM(KH11:KK11)</f>
        <v>0</v>
      </c>
      <c r="KM11" s="47" t="e">
        <f>KL11*100/KL22</f>
        <v>#DIV/0!</v>
      </c>
      <c r="KP11" s="416" t="s">
        <v>32</v>
      </c>
      <c r="KQ11" s="128" t="s">
        <v>35</v>
      </c>
      <c r="KR11" s="297">
        <v>1</v>
      </c>
      <c r="KS11" s="13">
        <v>4</v>
      </c>
      <c r="KT11" s="13"/>
      <c r="KU11" s="13"/>
      <c r="KV11" s="13"/>
      <c r="KW11" s="13"/>
      <c r="KX11" s="13"/>
      <c r="KY11" s="13"/>
      <c r="KZ11" s="13"/>
      <c r="LA11" s="13"/>
      <c r="LB11" s="16"/>
      <c r="LC11" s="14"/>
      <c r="LD11" s="15">
        <f t="shared" si="14"/>
        <v>5</v>
      </c>
      <c r="LE11" s="420">
        <f>LD11+LD12+LD15+LD13+LD14</f>
        <v>23</v>
      </c>
      <c r="LF11" s="431">
        <f>LE11*100/LD24</f>
        <v>30.263157894736842</v>
      </c>
      <c r="LG11" s="463" t="s">
        <v>22</v>
      </c>
      <c r="LJ11" s="416" t="s">
        <v>32</v>
      </c>
      <c r="LK11" s="128" t="s">
        <v>35</v>
      </c>
      <c r="LL11" s="297"/>
      <c r="LM11" s="13"/>
      <c r="LN11" s="13"/>
      <c r="LO11" s="13"/>
      <c r="LP11" s="13"/>
      <c r="LQ11" s="13"/>
      <c r="LR11" s="13"/>
      <c r="LS11" s="13"/>
      <c r="LT11" s="13"/>
      <c r="LU11" s="13"/>
      <c r="LV11" s="16"/>
      <c r="LW11" s="14"/>
      <c r="LX11" s="15">
        <f t="shared" si="15"/>
        <v>0</v>
      </c>
      <c r="LY11" s="420">
        <f>LX11+LX12+LX15+LX13+LX14</f>
        <v>1</v>
      </c>
      <c r="LZ11" s="431">
        <f>LY11*100/LX24</f>
        <v>50</v>
      </c>
      <c r="MA11" s="463" t="s">
        <v>22</v>
      </c>
      <c r="ME11" s="416" t="s">
        <v>32</v>
      </c>
      <c r="MF11" s="128" t="s">
        <v>35</v>
      </c>
      <c r="MG11" s="297"/>
      <c r="MH11" s="13"/>
      <c r="MI11" s="13"/>
      <c r="MJ11" s="13"/>
      <c r="MK11" s="13"/>
      <c r="ML11" s="13"/>
      <c r="MM11" s="13"/>
      <c r="MN11" s="13"/>
      <c r="MO11" s="13"/>
      <c r="MP11" s="13"/>
      <c r="MQ11" s="16"/>
      <c r="MR11" s="14"/>
      <c r="MS11" s="15">
        <f t="shared" si="16"/>
        <v>0</v>
      </c>
      <c r="MT11" s="420">
        <f>MS11+MS12+MS15+MS13+MS14</f>
        <v>14</v>
      </c>
      <c r="MU11" s="431">
        <f>MT11*100/MS24</f>
        <v>42.424242424242422</v>
      </c>
      <c r="MV11" s="463" t="s">
        <v>22</v>
      </c>
    </row>
    <row r="12" spans="1:362" ht="16.5" customHeight="1" x14ac:dyDescent="0.25">
      <c r="B12" s="417"/>
      <c r="C12" s="176" t="s">
        <v>39</v>
      </c>
      <c r="D12" s="50">
        <v>224</v>
      </c>
      <c r="E12" s="51">
        <v>27</v>
      </c>
      <c r="F12" s="51">
        <v>3</v>
      </c>
      <c r="G12" s="17">
        <f>SUM(D12:F12)</f>
        <v>254</v>
      </c>
      <c r="H12" s="2"/>
      <c r="J12" s="417"/>
      <c r="K12" s="24" t="s">
        <v>33</v>
      </c>
      <c r="L12" s="25">
        <v>114</v>
      </c>
      <c r="M12" s="26">
        <v>83</v>
      </c>
      <c r="N12" s="26">
        <v>62</v>
      </c>
      <c r="O12" s="26"/>
      <c r="P12" s="26"/>
      <c r="Q12" s="26"/>
      <c r="R12" s="26"/>
      <c r="S12" s="26"/>
      <c r="T12" s="26"/>
      <c r="U12" s="26"/>
      <c r="V12" s="28"/>
      <c r="W12" s="27"/>
      <c r="X12" s="17">
        <f t="shared" si="3"/>
        <v>259</v>
      </c>
      <c r="Y12" s="646"/>
      <c r="Z12" s="432"/>
      <c r="AA12" s="647"/>
      <c r="AB12" s="2"/>
      <c r="AC12" s="191" t="s">
        <v>66</v>
      </c>
      <c r="AD12" s="561"/>
      <c r="AE12" s="562"/>
      <c r="AF12" s="365"/>
      <c r="AG12" s="565"/>
      <c r="AH12" s="562"/>
      <c r="AI12" s="368"/>
      <c r="AJ12" s="561"/>
      <c r="AK12" s="562"/>
      <c r="AL12" s="365"/>
      <c r="AM12" s="565"/>
      <c r="AN12" s="562"/>
      <c r="AO12" s="368"/>
      <c r="AP12" s="408"/>
      <c r="AQ12" s="278">
        <f t="shared" ref="AQ12:AQ20" si="19">SUM(AD12:AP12)</f>
        <v>0</v>
      </c>
      <c r="AR12" s="559" t="s">
        <v>32</v>
      </c>
      <c r="AS12" s="190" t="s">
        <v>35</v>
      </c>
      <c r="AT12" s="527">
        <v>19</v>
      </c>
      <c r="AU12" s="528"/>
      <c r="AV12" s="367">
        <v>9</v>
      </c>
      <c r="AW12" s="527">
        <v>23</v>
      </c>
      <c r="AX12" s="528"/>
      <c r="AY12" s="364">
        <v>45</v>
      </c>
      <c r="AZ12" s="553">
        <v>8</v>
      </c>
      <c r="BA12" s="528"/>
      <c r="BB12" s="367">
        <v>10</v>
      </c>
      <c r="BC12" s="527">
        <v>3</v>
      </c>
      <c r="BD12" s="528"/>
      <c r="BE12" s="364">
        <v>13</v>
      </c>
      <c r="BF12" s="375">
        <v>6</v>
      </c>
      <c r="BG12" s="281">
        <f t="shared" si="4"/>
        <v>136</v>
      </c>
      <c r="BH12" s="646">
        <f>BG12+BG13+BG16+BG14+BG15</f>
        <v>1373</v>
      </c>
      <c r="BI12" s="432">
        <f>BH12*100/BG25</f>
        <v>35.42311661506708</v>
      </c>
      <c r="BJ12" s="647" t="s">
        <v>22</v>
      </c>
      <c r="BK12" s="171"/>
      <c r="BL12" s="271" t="s">
        <v>40</v>
      </c>
      <c r="BM12" s="219">
        <v>26</v>
      </c>
      <c r="BN12" s="220">
        <v>40</v>
      </c>
      <c r="BO12" s="220">
        <v>11</v>
      </c>
      <c r="BP12" s="220"/>
      <c r="BQ12" s="220"/>
      <c r="BR12" s="221"/>
      <c r="BS12" s="222"/>
      <c r="BT12" s="55"/>
      <c r="BU12" s="55"/>
      <c r="BV12" s="55"/>
      <c r="BW12" s="56"/>
      <c r="BX12" s="57"/>
      <c r="BY12" s="262">
        <f t="shared" si="1"/>
        <v>77</v>
      </c>
      <c r="BZ12" s="268">
        <f>BY12/BY26</f>
        <v>1.6491754122938532E-2</v>
      </c>
      <c r="CB12" s="209" t="s">
        <v>122</v>
      </c>
      <c r="CC12" s="236">
        <v>11</v>
      </c>
      <c r="CD12" s="237">
        <v>11</v>
      </c>
      <c r="CE12" s="236">
        <v>9</v>
      </c>
      <c r="CF12" s="237">
        <v>15</v>
      </c>
      <c r="CG12" s="238">
        <v>8</v>
      </c>
      <c r="CH12" s="239">
        <v>4</v>
      </c>
      <c r="CI12" s="236">
        <v>2</v>
      </c>
      <c r="CJ12" s="237">
        <v>37</v>
      </c>
      <c r="CK12" s="240"/>
      <c r="CL12" s="251">
        <f t="shared" si="2"/>
        <v>97</v>
      </c>
      <c r="CM12" s="167"/>
      <c r="CN12" s="330" t="s">
        <v>121</v>
      </c>
      <c r="CO12" s="286">
        <v>9</v>
      </c>
      <c r="CP12" s="287">
        <v>18</v>
      </c>
      <c r="CQ12" s="287">
        <v>4</v>
      </c>
      <c r="CR12" s="287">
        <v>1</v>
      </c>
      <c r="CS12" s="287">
        <v>55</v>
      </c>
      <c r="CT12" s="288">
        <v>30</v>
      </c>
      <c r="CU12" s="287"/>
      <c r="CV12" s="287">
        <v>6</v>
      </c>
      <c r="CW12" s="287"/>
      <c r="CX12" s="287">
        <v>7</v>
      </c>
      <c r="CY12" s="287">
        <v>4</v>
      </c>
      <c r="CZ12" s="287">
        <v>15</v>
      </c>
      <c r="DA12" s="287">
        <v>37</v>
      </c>
      <c r="DB12" s="287">
        <v>54</v>
      </c>
      <c r="DC12" s="287">
        <v>4</v>
      </c>
      <c r="DD12" s="289">
        <v>7</v>
      </c>
      <c r="DE12" s="357">
        <f t="shared" si="5"/>
        <v>251</v>
      </c>
      <c r="DF12" s="302"/>
      <c r="DG12" s="271" t="s">
        <v>207</v>
      </c>
      <c r="DH12" s="214">
        <v>148</v>
      </c>
      <c r="DI12" s="215">
        <v>157</v>
      </c>
      <c r="DJ12" s="215">
        <v>127</v>
      </c>
      <c r="DK12" s="215"/>
      <c r="DL12" s="215"/>
      <c r="DM12" s="212"/>
      <c r="DN12" s="215"/>
      <c r="DO12" s="351"/>
      <c r="DP12" s="30"/>
      <c r="DQ12" s="30"/>
      <c r="DR12" s="38"/>
      <c r="DS12" s="39"/>
      <c r="DT12" s="261">
        <f t="shared" si="17"/>
        <v>432</v>
      </c>
      <c r="DU12" s="268">
        <f>DT12/DT19</f>
        <v>0.15357269818698899</v>
      </c>
      <c r="DV12" s="302"/>
      <c r="DX12" s="417"/>
      <c r="DY12" s="130" t="s">
        <v>33</v>
      </c>
      <c r="DZ12" s="131">
        <v>7</v>
      </c>
      <c r="EA12" s="26">
        <v>16</v>
      </c>
      <c r="EB12" s="26">
        <v>21</v>
      </c>
      <c r="EC12" s="26"/>
      <c r="ED12" s="26"/>
      <c r="EE12" s="26"/>
      <c r="EF12" s="26"/>
      <c r="EG12" s="26"/>
      <c r="EH12" s="26"/>
      <c r="EI12" s="27"/>
      <c r="EJ12" s="27"/>
      <c r="EK12" s="27"/>
      <c r="EL12" s="17">
        <f t="shared" si="6"/>
        <v>44</v>
      </c>
      <c r="EM12" s="646"/>
      <c r="EN12" s="432"/>
      <c r="EO12" s="647"/>
      <c r="ES12" s="417"/>
      <c r="ET12" s="130" t="s">
        <v>33</v>
      </c>
      <c r="EU12" s="131">
        <v>5</v>
      </c>
      <c r="EV12" s="26">
        <v>3</v>
      </c>
      <c r="EW12" s="26">
        <v>8</v>
      </c>
      <c r="EX12" s="26"/>
      <c r="EY12" s="26"/>
      <c r="EZ12" s="26"/>
      <c r="FA12" s="26"/>
      <c r="FB12" s="26"/>
      <c r="FC12" s="26"/>
      <c r="FD12" s="26"/>
      <c r="FE12" s="28"/>
      <c r="FF12" s="27"/>
      <c r="FG12" s="17">
        <f t="shared" si="7"/>
        <v>16</v>
      </c>
      <c r="FH12" s="466"/>
      <c r="FI12" s="432"/>
      <c r="FJ12" s="464"/>
      <c r="FM12" s="40"/>
      <c r="FN12" s="120"/>
      <c r="FO12" s="417"/>
      <c r="FP12" s="130" t="s">
        <v>33</v>
      </c>
      <c r="FQ12" s="131">
        <v>2</v>
      </c>
      <c r="FR12" s="26"/>
      <c r="FS12" s="26"/>
      <c r="FT12" s="26"/>
      <c r="FU12" s="26"/>
      <c r="FV12" s="26"/>
      <c r="FW12" s="26"/>
      <c r="FX12" s="26"/>
      <c r="FY12" s="26"/>
      <c r="FZ12" s="26"/>
      <c r="GA12" s="28"/>
      <c r="GB12" s="27"/>
      <c r="GC12" s="17">
        <f t="shared" si="8"/>
        <v>2</v>
      </c>
      <c r="GD12" s="466"/>
      <c r="GE12" s="432"/>
      <c r="GF12" s="464"/>
      <c r="GH12" s="417"/>
      <c r="GI12" s="130" t="s">
        <v>33</v>
      </c>
      <c r="GJ12" s="131">
        <v>2</v>
      </c>
      <c r="GK12" s="26">
        <v>7</v>
      </c>
      <c r="GL12" s="26">
        <v>6</v>
      </c>
      <c r="GM12" s="26"/>
      <c r="GN12" s="26"/>
      <c r="GO12" s="26"/>
      <c r="GP12" s="26"/>
      <c r="GQ12" s="26"/>
      <c r="GR12" s="26"/>
      <c r="GS12" s="26"/>
      <c r="GT12" s="28"/>
      <c r="GU12" s="27"/>
      <c r="GV12" s="17">
        <f t="shared" si="9"/>
        <v>15</v>
      </c>
      <c r="GW12" s="466"/>
      <c r="GX12" s="432"/>
      <c r="GY12" s="464"/>
      <c r="HC12" s="40"/>
      <c r="HD12" s="417"/>
      <c r="HE12" s="130" t="s">
        <v>33</v>
      </c>
      <c r="HF12" s="131"/>
      <c r="HG12" s="26">
        <v>1</v>
      </c>
      <c r="HH12" s="26">
        <v>6</v>
      </c>
      <c r="HI12" s="26"/>
      <c r="HJ12" s="26"/>
      <c r="HK12" s="26"/>
      <c r="HL12" s="26"/>
      <c r="HM12" s="26"/>
      <c r="HN12" s="26"/>
      <c r="HO12" s="26"/>
      <c r="HP12" s="28"/>
      <c r="HQ12" s="27"/>
      <c r="HR12" s="17">
        <f t="shared" si="10"/>
        <v>7</v>
      </c>
      <c r="HS12" s="466"/>
      <c r="HT12" s="432"/>
      <c r="HU12" s="464"/>
      <c r="HY12" s="417"/>
      <c r="HZ12" s="130" t="s">
        <v>33</v>
      </c>
      <c r="IA12" s="131">
        <v>9</v>
      </c>
      <c r="IB12" s="26">
        <v>16</v>
      </c>
      <c r="IC12" s="26">
        <v>0</v>
      </c>
      <c r="ID12" s="26"/>
      <c r="IE12" s="26"/>
      <c r="IF12" s="26"/>
      <c r="IG12" s="26"/>
      <c r="IH12" s="26"/>
      <c r="II12" s="26"/>
      <c r="IJ12" s="26"/>
      <c r="IK12" s="28"/>
      <c r="IL12" s="27"/>
      <c r="IM12" s="17">
        <f t="shared" si="11"/>
        <v>25</v>
      </c>
      <c r="IN12" s="466"/>
      <c r="IO12" s="432"/>
      <c r="IP12" s="464"/>
      <c r="IQ12" s="120"/>
      <c r="IR12" s="120"/>
      <c r="IS12" s="417"/>
      <c r="IT12" s="130" t="s">
        <v>33</v>
      </c>
      <c r="IU12" s="131"/>
      <c r="IV12" s="26">
        <v>2</v>
      </c>
      <c r="IW12" s="26">
        <v>1</v>
      </c>
      <c r="IX12" s="26"/>
      <c r="IY12" s="26"/>
      <c r="IZ12" s="26"/>
      <c r="JA12" s="26"/>
      <c r="JB12" s="26"/>
      <c r="JC12" s="26"/>
      <c r="JD12" s="26"/>
      <c r="JE12" s="28"/>
      <c r="JF12" s="27"/>
      <c r="JG12" s="17">
        <f t="shared" si="12"/>
        <v>3</v>
      </c>
      <c r="JH12" s="466"/>
      <c r="JI12" s="432"/>
      <c r="JJ12" s="464"/>
      <c r="JM12" s="417"/>
      <c r="JN12" s="130" t="s">
        <v>33</v>
      </c>
      <c r="JO12" s="131"/>
      <c r="JP12" s="26"/>
      <c r="JQ12" s="26"/>
      <c r="JR12" s="26"/>
      <c r="JS12" s="26"/>
      <c r="JT12" s="26"/>
      <c r="JU12" s="26"/>
      <c r="JV12" s="26"/>
      <c r="JW12" s="26"/>
      <c r="JX12" s="26"/>
      <c r="JY12" s="28"/>
      <c r="JZ12" s="27"/>
      <c r="KA12" s="17">
        <f t="shared" si="13"/>
        <v>0</v>
      </c>
      <c r="KB12" s="466"/>
      <c r="KC12" s="432"/>
      <c r="KD12" s="464"/>
      <c r="KG12" s="48" t="s">
        <v>37</v>
      </c>
      <c r="KH12" s="45"/>
      <c r="KI12" s="46"/>
      <c r="KJ12" s="46"/>
      <c r="KK12" s="46"/>
      <c r="KL12" s="49">
        <f t="shared" si="18"/>
        <v>0</v>
      </c>
      <c r="KM12" s="47" t="e">
        <f>KL12*100/KL22</f>
        <v>#DIV/0!</v>
      </c>
      <c r="KP12" s="417"/>
      <c r="KQ12" s="130" t="s">
        <v>33</v>
      </c>
      <c r="KR12" s="131">
        <v>3</v>
      </c>
      <c r="KS12" s="26">
        <v>1</v>
      </c>
      <c r="KT12" s="26">
        <v>1</v>
      </c>
      <c r="KU12" s="26"/>
      <c r="KV12" s="26"/>
      <c r="KW12" s="26"/>
      <c r="KX12" s="26"/>
      <c r="KY12" s="26"/>
      <c r="KZ12" s="26"/>
      <c r="LA12" s="26"/>
      <c r="LB12" s="28"/>
      <c r="LC12" s="27"/>
      <c r="LD12" s="17">
        <f t="shared" si="14"/>
        <v>5</v>
      </c>
      <c r="LE12" s="466"/>
      <c r="LF12" s="432"/>
      <c r="LG12" s="464"/>
      <c r="LJ12" s="417"/>
      <c r="LK12" s="130" t="s">
        <v>33</v>
      </c>
      <c r="LL12" s="131"/>
      <c r="LM12" s="26"/>
      <c r="LN12" s="26"/>
      <c r="LO12" s="26"/>
      <c r="LP12" s="26"/>
      <c r="LQ12" s="26"/>
      <c r="LR12" s="26"/>
      <c r="LS12" s="26"/>
      <c r="LT12" s="26"/>
      <c r="LU12" s="26"/>
      <c r="LV12" s="28"/>
      <c r="LW12" s="27"/>
      <c r="LX12" s="17">
        <f t="shared" si="15"/>
        <v>0</v>
      </c>
      <c r="LY12" s="466"/>
      <c r="LZ12" s="432"/>
      <c r="MA12" s="464"/>
      <c r="ME12" s="417"/>
      <c r="MF12" s="130" t="s">
        <v>33</v>
      </c>
      <c r="MG12" s="131">
        <v>2</v>
      </c>
      <c r="MH12" s="26">
        <v>2</v>
      </c>
      <c r="MI12" s="26">
        <v>4</v>
      </c>
      <c r="MJ12" s="26"/>
      <c r="MK12" s="26"/>
      <c r="ML12" s="26"/>
      <c r="MM12" s="26"/>
      <c r="MN12" s="26"/>
      <c r="MO12" s="26"/>
      <c r="MP12" s="26"/>
      <c r="MQ12" s="28"/>
      <c r="MR12" s="27"/>
      <c r="MS12" s="17">
        <f t="shared" si="16"/>
        <v>8</v>
      </c>
      <c r="MT12" s="466"/>
      <c r="MU12" s="432"/>
      <c r="MV12" s="464"/>
    </row>
    <row r="13" spans="1:362" ht="16.5" customHeight="1" x14ac:dyDescent="0.25">
      <c r="B13" s="417"/>
      <c r="C13" s="176" t="s">
        <v>43</v>
      </c>
      <c r="D13" s="137">
        <v>219</v>
      </c>
      <c r="E13" s="51">
        <v>41</v>
      </c>
      <c r="F13" s="51">
        <v>1</v>
      </c>
      <c r="G13" s="17">
        <f>SUM(D13:F13)</f>
        <v>261</v>
      </c>
      <c r="H13" s="37"/>
      <c r="J13" s="417"/>
      <c r="K13" s="176" t="s">
        <v>39</v>
      </c>
      <c r="L13" s="181">
        <v>89</v>
      </c>
      <c r="M13" s="182">
        <v>89</v>
      </c>
      <c r="N13" s="182">
        <v>76</v>
      </c>
      <c r="O13" s="51"/>
      <c r="P13" s="51"/>
      <c r="Q13" s="51"/>
      <c r="R13" s="51"/>
      <c r="S13" s="51"/>
      <c r="T13" s="51"/>
      <c r="U13" s="51"/>
      <c r="V13" s="53"/>
      <c r="W13" s="52"/>
      <c r="X13" s="17">
        <f>SUM(L13:W13)</f>
        <v>254</v>
      </c>
      <c r="Y13" s="646"/>
      <c r="Z13" s="432"/>
      <c r="AA13" s="647"/>
      <c r="AB13" s="2"/>
      <c r="AC13" s="191" t="s">
        <v>67</v>
      </c>
      <c r="AD13" s="561"/>
      <c r="AE13" s="562"/>
      <c r="AF13" s="365"/>
      <c r="AG13" s="565"/>
      <c r="AH13" s="562"/>
      <c r="AI13" s="368"/>
      <c r="AJ13" s="561"/>
      <c r="AK13" s="562"/>
      <c r="AL13" s="365"/>
      <c r="AM13" s="565"/>
      <c r="AN13" s="562"/>
      <c r="AO13" s="368"/>
      <c r="AP13" s="408"/>
      <c r="AQ13" s="278">
        <f t="shared" si="19"/>
        <v>0</v>
      </c>
      <c r="AR13" s="559"/>
      <c r="AS13" s="191" t="s">
        <v>33</v>
      </c>
      <c r="AT13" s="469">
        <v>47</v>
      </c>
      <c r="AU13" s="470"/>
      <c r="AV13" s="368">
        <v>18</v>
      </c>
      <c r="AW13" s="469">
        <v>56</v>
      </c>
      <c r="AX13" s="470"/>
      <c r="AY13" s="365">
        <v>71</v>
      </c>
      <c r="AZ13" s="478">
        <v>58</v>
      </c>
      <c r="BA13" s="470"/>
      <c r="BB13" s="368">
        <v>18</v>
      </c>
      <c r="BC13" s="469">
        <v>13</v>
      </c>
      <c r="BD13" s="470"/>
      <c r="BE13" s="365">
        <v>19</v>
      </c>
      <c r="BF13" s="371">
        <v>15</v>
      </c>
      <c r="BG13" s="278">
        <f t="shared" si="4"/>
        <v>315</v>
      </c>
      <c r="BH13" s="646"/>
      <c r="BI13" s="432"/>
      <c r="BJ13" s="647"/>
      <c r="BK13" s="171"/>
      <c r="BL13" s="271" t="s">
        <v>36</v>
      </c>
      <c r="BM13" s="219">
        <v>22</v>
      </c>
      <c r="BN13" s="220">
        <v>16</v>
      </c>
      <c r="BO13" s="220">
        <v>15</v>
      </c>
      <c r="BP13" s="220"/>
      <c r="BQ13" s="220"/>
      <c r="BR13" s="221"/>
      <c r="BS13" s="222"/>
      <c r="BT13" s="55"/>
      <c r="BU13" s="55"/>
      <c r="BV13" s="55"/>
      <c r="BW13" s="56"/>
      <c r="BX13" s="57"/>
      <c r="BY13" s="262">
        <f t="shared" si="1"/>
        <v>53</v>
      </c>
      <c r="BZ13" s="268">
        <f>BY13/BY26</f>
        <v>1.1351467123581066E-2</v>
      </c>
      <c r="CB13" s="209" t="s">
        <v>186</v>
      </c>
      <c r="CC13" s="236">
        <v>16</v>
      </c>
      <c r="CD13" s="237">
        <v>5</v>
      </c>
      <c r="CE13" s="236">
        <v>9</v>
      </c>
      <c r="CF13" s="237">
        <v>11</v>
      </c>
      <c r="CG13" s="238">
        <v>19</v>
      </c>
      <c r="CH13" s="239">
        <v>5</v>
      </c>
      <c r="CI13" s="236">
        <v>5</v>
      </c>
      <c r="CJ13" s="237">
        <v>21</v>
      </c>
      <c r="CK13" s="240"/>
      <c r="CL13" s="251">
        <f t="shared" si="2"/>
        <v>91</v>
      </c>
      <c r="CM13" s="167"/>
      <c r="CN13" s="330" t="s">
        <v>122</v>
      </c>
      <c r="CO13" s="286">
        <v>18</v>
      </c>
      <c r="CP13" s="287">
        <v>9</v>
      </c>
      <c r="CQ13" s="287"/>
      <c r="CR13" s="287">
        <v>11</v>
      </c>
      <c r="CS13" s="287"/>
      <c r="CT13" s="288">
        <v>5</v>
      </c>
      <c r="CU13" s="287">
        <v>10</v>
      </c>
      <c r="CV13" s="287">
        <v>8</v>
      </c>
      <c r="CW13" s="287"/>
      <c r="CX13" s="287"/>
      <c r="CY13" s="287">
        <v>15</v>
      </c>
      <c r="CZ13" s="287">
        <v>2</v>
      </c>
      <c r="DA13" s="287">
        <v>9</v>
      </c>
      <c r="DB13" s="287">
        <v>3</v>
      </c>
      <c r="DC13" s="287">
        <v>7</v>
      </c>
      <c r="DD13" s="289"/>
      <c r="DE13" s="357">
        <f t="shared" si="5"/>
        <v>97</v>
      </c>
      <c r="DF13" s="302"/>
      <c r="DG13" s="271" t="s">
        <v>208</v>
      </c>
      <c r="DH13" s="214">
        <v>297</v>
      </c>
      <c r="DI13" s="215">
        <v>276</v>
      </c>
      <c r="DJ13" s="215">
        <v>225</v>
      </c>
      <c r="DK13" s="215"/>
      <c r="DL13" s="215"/>
      <c r="DM13" s="216"/>
      <c r="DN13" s="215"/>
      <c r="DO13" s="351"/>
      <c r="DP13" s="30"/>
      <c r="DQ13" s="30"/>
      <c r="DR13" s="38"/>
      <c r="DS13" s="39"/>
      <c r="DT13" s="261">
        <f t="shared" si="17"/>
        <v>798</v>
      </c>
      <c r="DU13" s="268">
        <f>DT13/DT19</f>
        <v>0.28368290081763242</v>
      </c>
      <c r="DV13" s="302"/>
      <c r="DX13" s="417"/>
      <c r="DY13" s="176" t="s">
        <v>39</v>
      </c>
      <c r="DZ13" s="181">
        <v>19</v>
      </c>
      <c r="EA13" s="51">
        <v>58</v>
      </c>
      <c r="EB13" s="51">
        <v>53</v>
      </c>
      <c r="EC13" s="51"/>
      <c r="ED13" s="51"/>
      <c r="EE13" s="51"/>
      <c r="EF13" s="51"/>
      <c r="EG13" s="51"/>
      <c r="EH13" s="51"/>
      <c r="EI13" s="52"/>
      <c r="EJ13" s="52"/>
      <c r="EK13" s="52"/>
      <c r="EL13" s="17">
        <f t="shared" si="6"/>
        <v>130</v>
      </c>
      <c r="EM13" s="646"/>
      <c r="EN13" s="432"/>
      <c r="EO13" s="647"/>
      <c r="ES13" s="417"/>
      <c r="ET13" s="136" t="s">
        <v>39</v>
      </c>
      <c r="EU13" s="137">
        <v>4</v>
      </c>
      <c r="EV13" s="51">
        <v>4</v>
      </c>
      <c r="EW13" s="51">
        <v>3</v>
      </c>
      <c r="EX13" s="51"/>
      <c r="EY13" s="51"/>
      <c r="EZ13" s="51"/>
      <c r="FA13" s="51"/>
      <c r="FB13" s="51"/>
      <c r="FC13" s="51"/>
      <c r="FD13" s="51"/>
      <c r="FE13" s="53"/>
      <c r="FF13" s="52"/>
      <c r="FG13" s="54">
        <f t="shared" si="7"/>
        <v>11</v>
      </c>
      <c r="FH13" s="466"/>
      <c r="FI13" s="432"/>
      <c r="FJ13" s="464"/>
      <c r="FM13" s="40"/>
      <c r="FN13" s="120"/>
      <c r="FO13" s="417"/>
      <c r="FP13" s="136" t="s">
        <v>39</v>
      </c>
      <c r="FQ13" s="137"/>
      <c r="FR13" s="51"/>
      <c r="FS13" s="51">
        <v>1</v>
      </c>
      <c r="FT13" s="51"/>
      <c r="FU13" s="51"/>
      <c r="FV13" s="51"/>
      <c r="FW13" s="51"/>
      <c r="FX13" s="51"/>
      <c r="FY13" s="51"/>
      <c r="FZ13" s="51"/>
      <c r="GA13" s="53"/>
      <c r="GB13" s="52"/>
      <c r="GC13" s="54">
        <f t="shared" si="8"/>
        <v>1</v>
      </c>
      <c r="GD13" s="466"/>
      <c r="GE13" s="432"/>
      <c r="GF13" s="464"/>
      <c r="GH13" s="417"/>
      <c r="GI13" s="136" t="s">
        <v>39</v>
      </c>
      <c r="GJ13" s="137"/>
      <c r="GK13" s="51">
        <v>6</v>
      </c>
      <c r="GL13" s="51">
        <v>5</v>
      </c>
      <c r="GM13" s="51"/>
      <c r="GN13" s="51"/>
      <c r="GO13" s="51"/>
      <c r="GP13" s="51"/>
      <c r="GQ13" s="51"/>
      <c r="GR13" s="51"/>
      <c r="GS13" s="51"/>
      <c r="GT13" s="53"/>
      <c r="GU13" s="52"/>
      <c r="GV13" s="54">
        <f t="shared" si="9"/>
        <v>11</v>
      </c>
      <c r="GW13" s="466"/>
      <c r="GX13" s="432"/>
      <c r="GY13" s="464"/>
      <c r="HC13" s="40"/>
      <c r="HD13" s="417"/>
      <c r="HE13" s="136" t="s">
        <v>39</v>
      </c>
      <c r="HF13" s="137"/>
      <c r="HG13" s="51">
        <v>2</v>
      </c>
      <c r="HH13" s="51"/>
      <c r="HI13" s="51"/>
      <c r="HJ13" s="51"/>
      <c r="HK13" s="51"/>
      <c r="HL13" s="51"/>
      <c r="HM13" s="51"/>
      <c r="HN13" s="51"/>
      <c r="HO13" s="51"/>
      <c r="HP13" s="53"/>
      <c r="HQ13" s="52"/>
      <c r="HR13" s="54">
        <f t="shared" si="10"/>
        <v>2</v>
      </c>
      <c r="HS13" s="466"/>
      <c r="HT13" s="432"/>
      <c r="HU13" s="464"/>
      <c r="HY13" s="417"/>
      <c r="HZ13" s="136" t="s">
        <v>39</v>
      </c>
      <c r="IA13" s="137"/>
      <c r="IB13" s="51">
        <v>22</v>
      </c>
      <c r="IC13" s="51">
        <v>20</v>
      </c>
      <c r="ID13" s="51"/>
      <c r="IE13" s="51"/>
      <c r="IF13" s="51"/>
      <c r="IG13" s="51"/>
      <c r="IH13" s="51"/>
      <c r="II13" s="51"/>
      <c r="IJ13" s="51"/>
      <c r="IK13" s="53"/>
      <c r="IL13" s="52"/>
      <c r="IM13" s="54">
        <f t="shared" si="11"/>
        <v>42</v>
      </c>
      <c r="IN13" s="466"/>
      <c r="IO13" s="432"/>
      <c r="IP13" s="464"/>
      <c r="IQ13" s="120"/>
      <c r="IR13" s="120"/>
      <c r="IS13" s="417"/>
      <c r="IT13" s="136" t="s">
        <v>39</v>
      </c>
      <c r="IU13" s="137"/>
      <c r="IV13" s="51"/>
      <c r="IW13" s="51">
        <v>3</v>
      </c>
      <c r="IX13" s="51"/>
      <c r="IY13" s="51"/>
      <c r="IZ13" s="51"/>
      <c r="JA13" s="51"/>
      <c r="JB13" s="51"/>
      <c r="JC13" s="51"/>
      <c r="JD13" s="51"/>
      <c r="JE13" s="53"/>
      <c r="JF13" s="52"/>
      <c r="JG13" s="54">
        <f t="shared" si="12"/>
        <v>3</v>
      </c>
      <c r="JH13" s="466"/>
      <c r="JI13" s="432"/>
      <c r="JJ13" s="464"/>
      <c r="JM13" s="417"/>
      <c r="JN13" s="136" t="s">
        <v>39</v>
      </c>
      <c r="JO13" s="137"/>
      <c r="JP13" s="51"/>
      <c r="JQ13" s="51"/>
      <c r="JR13" s="51"/>
      <c r="JS13" s="51"/>
      <c r="JT13" s="51"/>
      <c r="JU13" s="51"/>
      <c r="JV13" s="51"/>
      <c r="JW13" s="51"/>
      <c r="JX13" s="51"/>
      <c r="JY13" s="53"/>
      <c r="JZ13" s="52"/>
      <c r="KA13" s="54">
        <f t="shared" si="13"/>
        <v>0</v>
      </c>
      <c r="KB13" s="466"/>
      <c r="KC13" s="432"/>
      <c r="KD13" s="464"/>
      <c r="KG13" s="48" t="s">
        <v>38</v>
      </c>
      <c r="KH13" s="45"/>
      <c r="KI13" s="46"/>
      <c r="KJ13" s="46"/>
      <c r="KK13" s="46"/>
      <c r="KL13" s="49">
        <f t="shared" si="18"/>
        <v>0</v>
      </c>
      <c r="KM13" s="47" t="e">
        <f>KL13*100/KL22</f>
        <v>#DIV/0!</v>
      </c>
      <c r="KP13" s="417"/>
      <c r="KQ13" s="136" t="s">
        <v>39</v>
      </c>
      <c r="KR13" s="137">
        <v>1</v>
      </c>
      <c r="KS13" s="51">
        <v>1</v>
      </c>
      <c r="KT13" s="51"/>
      <c r="KU13" s="51"/>
      <c r="KV13" s="51"/>
      <c r="KW13" s="51"/>
      <c r="KX13" s="51"/>
      <c r="KY13" s="51"/>
      <c r="KZ13" s="51"/>
      <c r="LA13" s="51"/>
      <c r="LB13" s="53"/>
      <c r="LC13" s="52"/>
      <c r="LD13" s="54">
        <f t="shared" si="14"/>
        <v>2</v>
      </c>
      <c r="LE13" s="466"/>
      <c r="LF13" s="432"/>
      <c r="LG13" s="464"/>
      <c r="LJ13" s="417"/>
      <c r="LK13" s="136" t="s">
        <v>39</v>
      </c>
      <c r="LL13" s="137"/>
      <c r="LM13" s="51">
        <v>1</v>
      </c>
      <c r="LN13" s="51"/>
      <c r="LO13" s="51"/>
      <c r="LP13" s="51"/>
      <c r="LQ13" s="51"/>
      <c r="LR13" s="51"/>
      <c r="LS13" s="51"/>
      <c r="LT13" s="51"/>
      <c r="LU13" s="51"/>
      <c r="LV13" s="53"/>
      <c r="LW13" s="52"/>
      <c r="LX13" s="54">
        <f t="shared" si="15"/>
        <v>1</v>
      </c>
      <c r="LY13" s="466"/>
      <c r="LZ13" s="432"/>
      <c r="MA13" s="464"/>
      <c r="ME13" s="417"/>
      <c r="MF13" s="136" t="s">
        <v>39</v>
      </c>
      <c r="MG13" s="137">
        <v>1</v>
      </c>
      <c r="MH13" s="51">
        <v>1</v>
      </c>
      <c r="MI13" s="51"/>
      <c r="MJ13" s="51"/>
      <c r="MK13" s="51"/>
      <c r="ML13" s="51"/>
      <c r="MM13" s="51"/>
      <c r="MN13" s="51"/>
      <c r="MO13" s="51"/>
      <c r="MP13" s="51"/>
      <c r="MQ13" s="53"/>
      <c r="MR13" s="52"/>
      <c r="MS13" s="54">
        <f t="shared" si="16"/>
        <v>2</v>
      </c>
      <c r="MT13" s="466"/>
      <c r="MU13" s="432"/>
      <c r="MV13" s="464"/>
    </row>
    <row r="14" spans="1:362" ht="16.5" customHeight="1" thickBot="1" x14ac:dyDescent="0.3">
      <c r="B14" s="419"/>
      <c r="C14" s="176" t="s">
        <v>187</v>
      </c>
      <c r="D14" s="50">
        <v>240</v>
      </c>
      <c r="E14" s="51">
        <v>33</v>
      </c>
      <c r="F14" s="51">
        <v>3</v>
      </c>
      <c r="G14" s="17">
        <f t="shared" si="0"/>
        <v>276</v>
      </c>
      <c r="H14" s="2"/>
      <c r="J14" s="417"/>
      <c r="K14" s="176" t="s">
        <v>43</v>
      </c>
      <c r="L14" s="181">
        <v>101</v>
      </c>
      <c r="M14" s="182">
        <v>95</v>
      </c>
      <c r="N14" s="182">
        <v>65</v>
      </c>
      <c r="O14" s="51"/>
      <c r="P14" s="51"/>
      <c r="Q14" s="51"/>
      <c r="R14" s="51"/>
      <c r="S14" s="51"/>
      <c r="T14" s="51"/>
      <c r="U14" s="51"/>
      <c r="V14" s="53"/>
      <c r="W14" s="52"/>
      <c r="X14" s="17">
        <f>SUM(L14:W14)</f>
        <v>261</v>
      </c>
      <c r="Y14" s="646"/>
      <c r="Z14" s="432"/>
      <c r="AA14" s="647"/>
      <c r="AB14" s="37">
        <f>Y11*100/X24</f>
        <v>35.876923076923077</v>
      </c>
      <c r="AC14" s="191" t="s">
        <v>68</v>
      </c>
      <c r="AD14" s="561"/>
      <c r="AE14" s="562"/>
      <c r="AF14" s="365"/>
      <c r="AG14" s="565"/>
      <c r="AH14" s="562"/>
      <c r="AI14" s="368"/>
      <c r="AJ14" s="561"/>
      <c r="AK14" s="562"/>
      <c r="AL14" s="365"/>
      <c r="AM14" s="565"/>
      <c r="AN14" s="562"/>
      <c r="AO14" s="368"/>
      <c r="AP14" s="408"/>
      <c r="AQ14" s="278">
        <f t="shared" si="19"/>
        <v>0</v>
      </c>
      <c r="AR14" s="559"/>
      <c r="AS14" s="191" t="s">
        <v>39</v>
      </c>
      <c r="AT14" s="469">
        <v>47</v>
      </c>
      <c r="AU14" s="470"/>
      <c r="AV14" s="368">
        <v>16</v>
      </c>
      <c r="AW14" s="469">
        <v>28</v>
      </c>
      <c r="AX14" s="470"/>
      <c r="AY14" s="365">
        <v>88</v>
      </c>
      <c r="AZ14" s="478">
        <v>66</v>
      </c>
      <c r="BA14" s="470"/>
      <c r="BB14" s="368">
        <v>14</v>
      </c>
      <c r="BC14" s="469">
        <v>11</v>
      </c>
      <c r="BD14" s="470"/>
      <c r="BE14" s="365">
        <v>17</v>
      </c>
      <c r="BF14" s="371">
        <v>27</v>
      </c>
      <c r="BG14" s="278">
        <f t="shared" si="4"/>
        <v>314</v>
      </c>
      <c r="BH14" s="646"/>
      <c r="BI14" s="432"/>
      <c r="BJ14" s="647"/>
      <c r="BK14" s="171"/>
      <c r="BL14" s="271" t="s">
        <v>123</v>
      </c>
      <c r="BM14" s="214">
        <v>15</v>
      </c>
      <c r="BN14" s="220">
        <v>19</v>
      </c>
      <c r="BO14" s="220">
        <v>17</v>
      </c>
      <c r="BP14" s="220"/>
      <c r="BQ14" s="220"/>
      <c r="BR14" s="221"/>
      <c r="BS14" s="222"/>
      <c r="BT14" s="55"/>
      <c r="BU14" s="55"/>
      <c r="BV14" s="55"/>
      <c r="BW14" s="56"/>
      <c r="BX14" s="57"/>
      <c r="BY14" s="262">
        <f t="shared" si="1"/>
        <v>51</v>
      </c>
      <c r="BZ14" s="268">
        <f>BY14/BY26</f>
        <v>1.0923109873634611E-2</v>
      </c>
      <c r="CB14" s="209" t="s">
        <v>40</v>
      </c>
      <c r="CC14" s="241">
        <v>19</v>
      </c>
      <c r="CD14" s="242">
        <v>9</v>
      </c>
      <c r="CE14" s="241">
        <v>2</v>
      </c>
      <c r="CF14" s="242">
        <v>5</v>
      </c>
      <c r="CG14" s="243">
        <v>26</v>
      </c>
      <c r="CH14" s="244">
        <v>3</v>
      </c>
      <c r="CI14" s="241">
        <v>8</v>
      </c>
      <c r="CJ14" s="242">
        <v>1</v>
      </c>
      <c r="CK14" s="245">
        <v>4</v>
      </c>
      <c r="CL14" s="252">
        <f t="shared" si="2"/>
        <v>77</v>
      </c>
      <c r="CM14" s="167"/>
      <c r="CN14" s="410" t="s">
        <v>186</v>
      </c>
      <c r="CO14" s="286">
        <v>5</v>
      </c>
      <c r="CP14" s="287">
        <v>20</v>
      </c>
      <c r="CQ14" s="287">
        <v>22</v>
      </c>
      <c r="CR14" s="287">
        <v>1</v>
      </c>
      <c r="CS14" s="287"/>
      <c r="CT14" s="288">
        <v>1</v>
      </c>
      <c r="CU14" s="287">
        <v>1</v>
      </c>
      <c r="CV14" s="287"/>
      <c r="CW14" s="287">
        <v>6</v>
      </c>
      <c r="CX14" s="287">
        <v>2</v>
      </c>
      <c r="CY14" s="287"/>
      <c r="CZ14" s="287">
        <v>7</v>
      </c>
      <c r="DA14" s="287">
        <v>7</v>
      </c>
      <c r="DB14" s="287">
        <v>9</v>
      </c>
      <c r="DC14" s="287"/>
      <c r="DD14" s="289">
        <v>10</v>
      </c>
      <c r="DE14" s="357">
        <f t="shared" si="5"/>
        <v>91</v>
      </c>
      <c r="DF14" s="302"/>
      <c r="DG14" s="271" t="s">
        <v>205</v>
      </c>
      <c r="DH14" s="218">
        <v>169</v>
      </c>
      <c r="DI14" s="216">
        <v>135</v>
      </c>
      <c r="DJ14" s="216">
        <v>133</v>
      </c>
      <c r="DK14" s="215"/>
      <c r="DL14" s="215"/>
      <c r="DM14" s="216"/>
      <c r="DN14" s="215"/>
      <c r="DO14" s="351"/>
      <c r="DP14" s="30"/>
      <c r="DQ14" s="30"/>
      <c r="DR14" s="38"/>
      <c r="DS14" s="39"/>
      <c r="DT14" s="261">
        <f t="shared" si="17"/>
        <v>437</v>
      </c>
      <c r="DU14" s="268">
        <f>DT14/DT19</f>
        <v>0.15535015997156063</v>
      </c>
      <c r="DV14" s="302"/>
      <c r="DX14" s="417"/>
      <c r="DY14" s="176" t="s">
        <v>43</v>
      </c>
      <c r="DZ14" s="181">
        <v>417</v>
      </c>
      <c r="EA14" s="51">
        <v>335</v>
      </c>
      <c r="EB14" s="51">
        <v>271</v>
      </c>
      <c r="EC14" s="51"/>
      <c r="ED14" s="51"/>
      <c r="EE14" s="51"/>
      <c r="EF14" s="51"/>
      <c r="EG14" s="51"/>
      <c r="EH14" s="51"/>
      <c r="EI14" s="52"/>
      <c r="EJ14" s="52"/>
      <c r="EK14" s="52"/>
      <c r="EL14" s="17">
        <f t="shared" si="6"/>
        <v>1023</v>
      </c>
      <c r="EM14" s="646"/>
      <c r="EN14" s="432"/>
      <c r="EO14" s="647"/>
      <c r="ES14" s="417"/>
      <c r="ET14" s="136" t="s">
        <v>43</v>
      </c>
      <c r="EU14" s="137">
        <v>3</v>
      </c>
      <c r="EV14" s="51">
        <v>8</v>
      </c>
      <c r="EW14" s="51">
        <v>3</v>
      </c>
      <c r="EX14" s="51"/>
      <c r="EY14" s="51"/>
      <c r="EZ14" s="51"/>
      <c r="FA14" s="51"/>
      <c r="FB14" s="51"/>
      <c r="FC14" s="51"/>
      <c r="FD14" s="51"/>
      <c r="FE14" s="53"/>
      <c r="FF14" s="52"/>
      <c r="FG14" s="54">
        <f t="shared" si="7"/>
        <v>14</v>
      </c>
      <c r="FH14" s="466"/>
      <c r="FI14" s="432"/>
      <c r="FJ14" s="464"/>
      <c r="FM14" s="40"/>
      <c r="FN14" s="120"/>
      <c r="FO14" s="417"/>
      <c r="FP14" s="136" t="s">
        <v>43</v>
      </c>
      <c r="FQ14" s="137">
        <v>1</v>
      </c>
      <c r="FR14" s="51"/>
      <c r="FS14" s="51">
        <v>1</v>
      </c>
      <c r="FT14" s="51"/>
      <c r="FU14" s="51"/>
      <c r="FV14" s="51"/>
      <c r="FW14" s="51"/>
      <c r="FX14" s="51"/>
      <c r="FY14" s="51"/>
      <c r="FZ14" s="51"/>
      <c r="GA14" s="53"/>
      <c r="GB14" s="52"/>
      <c r="GC14" s="54">
        <f t="shared" si="8"/>
        <v>2</v>
      </c>
      <c r="GD14" s="466"/>
      <c r="GE14" s="432"/>
      <c r="GF14" s="464"/>
      <c r="GH14" s="417"/>
      <c r="GI14" s="136" t="s">
        <v>43</v>
      </c>
      <c r="GJ14" s="137">
        <v>2</v>
      </c>
      <c r="GK14" s="51">
        <v>2</v>
      </c>
      <c r="GL14" s="51">
        <v>2</v>
      </c>
      <c r="GM14" s="51"/>
      <c r="GN14" s="51"/>
      <c r="GO14" s="51"/>
      <c r="GP14" s="51"/>
      <c r="GQ14" s="51"/>
      <c r="GR14" s="51"/>
      <c r="GS14" s="51"/>
      <c r="GT14" s="53"/>
      <c r="GU14" s="52"/>
      <c r="GV14" s="54">
        <f t="shared" si="9"/>
        <v>6</v>
      </c>
      <c r="GW14" s="466"/>
      <c r="GX14" s="432"/>
      <c r="GY14" s="464"/>
      <c r="HC14" s="40"/>
      <c r="HD14" s="417"/>
      <c r="HE14" s="136" t="s">
        <v>43</v>
      </c>
      <c r="HF14" s="137">
        <v>2</v>
      </c>
      <c r="HG14" s="51">
        <v>2</v>
      </c>
      <c r="HH14" s="51"/>
      <c r="HI14" s="51"/>
      <c r="HJ14" s="51"/>
      <c r="HK14" s="51"/>
      <c r="HL14" s="51"/>
      <c r="HM14" s="51"/>
      <c r="HN14" s="51"/>
      <c r="HO14" s="51"/>
      <c r="HP14" s="53"/>
      <c r="HQ14" s="52"/>
      <c r="HR14" s="54">
        <f t="shared" si="10"/>
        <v>4</v>
      </c>
      <c r="HS14" s="466"/>
      <c r="HT14" s="432"/>
      <c r="HU14" s="464"/>
      <c r="HY14" s="417"/>
      <c r="HZ14" s="136" t="s">
        <v>43</v>
      </c>
      <c r="IA14" s="137">
        <v>24</v>
      </c>
      <c r="IB14" s="51">
        <v>16</v>
      </c>
      <c r="IC14" s="51">
        <v>10</v>
      </c>
      <c r="ID14" s="51"/>
      <c r="IE14" s="51"/>
      <c r="IF14" s="51"/>
      <c r="IG14" s="51"/>
      <c r="IH14" s="51"/>
      <c r="II14" s="51"/>
      <c r="IJ14" s="51"/>
      <c r="IK14" s="53"/>
      <c r="IL14" s="52"/>
      <c r="IM14" s="54">
        <f t="shared" si="11"/>
        <v>50</v>
      </c>
      <c r="IN14" s="466"/>
      <c r="IO14" s="432"/>
      <c r="IP14" s="464"/>
      <c r="IQ14" s="120"/>
      <c r="IR14" s="120"/>
      <c r="IS14" s="417"/>
      <c r="IT14" s="136" t="s">
        <v>43</v>
      </c>
      <c r="IU14" s="137"/>
      <c r="IV14" s="51">
        <v>2</v>
      </c>
      <c r="IW14" s="51"/>
      <c r="IX14" s="51"/>
      <c r="IY14" s="51"/>
      <c r="IZ14" s="51"/>
      <c r="JA14" s="51"/>
      <c r="JB14" s="51"/>
      <c r="JC14" s="51"/>
      <c r="JD14" s="51"/>
      <c r="JE14" s="53"/>
      <c r="JF14" s="52"/>
      <c r="JG14" s="54">
        <f t="shared" si="12"/>
        <v>2</v>
      </c>
      <c r="JH14" s="466"/>
      <c r="JI14" s="432"/>
      <c r="JJ14" s="464"/>
      <c r="JK14" s="121"/>
      <c r="JL14" s="121"/>
      <c r="JM14" s="417"/>
      <c r="JN14" s="136" t="s">
        <v>43</v>
      </c>
      <c r="JO14" s="137"/>
      <c r="JP14" s="51">
        <v>2</v>
      </c>
      <c r="JQ14" s="51"/>
      <c r="JR14" s="51"/>
      <c r="JS14" s="51"/>
      <c r="JT14" s="51"/>
      <c r="JU14" s="51"/>
      <c r="JV14" s="51"/>
      <c r="JW14" s="51"/>
      <c r="JX14" s="51"/>
      <c r="JY14" s="53"/>
      <c r="JZ14" s="52"/>
      <c r="KA14" s="54">
        <f t="shared" si="13"/>
        <v>2</v>
      </c>
      <c r="KB14" s="466"/>
      <c r="KC14" s="432"/>
      <c r="KD14" s="464"/>
      <c r="KE14" s="121"/>
      <c r="KF14" s="121"/>
      <c r="KG14" s="48"/>
      <c r="KH14" s="45"/>
      <c r="KI14" s="46"/>
      <c r="KJ14" s="46"/>
      <c r="KK14" s="46"/>
      <c r="KL14" s="49"/>
      <c r="KM14" s="47"/>
      <c r="KN14" s="121"/>
      <c r="KO14" s="121"/>
      <c r="KP14" s="417"/>
      <c r="KQ14" s="136" t="s">
        <v>43</v>
      </c>
      <c r="KR14" s="137">
        <v>4</v>
      </c>
      <c r="KS14" s="51">
        <v>2</v>
      </c>
      <c r="KT14" s="51">
        <v>3</v>
      </c>
      <c r="KU14" s="51"/>
      <c r="KV14" s="51"/>
      <c r="KW14" s="51"/>
      <c r="KX14" s="51"/>
      <c r="KY14" s="51"/>
      <c r="KZ14" s="51"/>
      <c r="LA14" s="51"/>
      <c r="LB14" s="53"/>
      <c r="LC14" s="52"/>
      <c r="LD14" s="54">
        <f t="shared" si="14"/>
        <v>9</v>
      </c>
      <c r="LE14" s="466"/>
      <c r="LF14" s="432"/>
      <c r="LG14" s="464"/>
      <c r="LH14" s="121"/>
      <c r="LJ14" s="417"/>
      <c r="LK14" s="136" t="s">
        <v>43</v>
      </c>
      <c r="LL14" s="137"/>
      <c r="LM14" s="51"/>
      <c r="LN14" s="51"/>
      <c r="LO14" s="51"/>
      <c r="LP14" s="51"/>
      <c r="LQ14" s="51"/>
      <c r="LR14" s="51"/>
      <c r="LS14" s="51"/>
      <c r="LT14" s="51"/>
      <c r="LU14" s="51"/>
      <c r="LV14" s="53"/>
      <c r="LW14" s="52"/>
      <c r="LX14" s="54">
        <f t="shared" si="15"/>
        <v>0</v>
      </c>
      <c r="LY14" s="466"/>
      <c r="LZ14" s="432"/>
      <c r="MA14" s="464"/>
      <c r="MC14" s="121"/>
      <c r="ME14" s="417"/>
      <c r="MF14" s="136" t="s">
        <v>43</v>
      </c>
      <c r="MG14" s="137"/>
      <c r="MH14" s="51"/>
      <c r="MI14" s="51"/>
      <c r="MJ14" s="51"/>
      <c r="MK14" s="51"/>
      <c r="ML14" s="51"/>
      <c r="MM14" s="51"/>
      <c r="MN14" s="51"/>
      <c r="MO14" s="51"/>
      <c r="MP14" s="51"/>
      <c r="MQ14" s="53"/>
      <c r="MR14" s="52"/>
      <c r="MS14" s="54">
        <f t="shared" si="16"/>
        <v>0</v>
      </c>
      <c r="MT14" s="466"/>
      <c r="MU14" s="432"/>
      <c r="MV14" s="464"/>
    </row>
    <row r="15" spans="1:362" ht="16.5" customHeight="1" thickBot="1" x14ac:dyDescent="0.3">
      <c r="B15" s="416" t="s">
        <v>41</v>
      </c>
      <c r="C15" s="172" t="s">
        <v>47</v>
      </c>
      <c r="D15" s="12">
        <v>128</v>
      </c>
      <c r="E15" s="13">
        <v>26</v>
      </c>
      <c r="F15" s="13">
        <v>2</v>
      </c>
      <c r="G15" s="15">
        <f t="shared" si="0"/>
        <v>156</v>
      </c>
      <c r="H15" s="37"/>
      <c r="J15" s="419"/>
      <c r="K15" s="176" t="s">
        <v>187</v>
      </c>
      <c r="L15" s="181">
        <v>97</v>
      </c>
      <c r="M15" s="182">
        <v>105</v>
      </c>
      <c r="N15" s="182">
        <v>74</v>
      </c>
      <c r="O15" s="51"/>
      <c r="P15" s="51"/>
      <c r="Q15" s="51"/>
      <c r="R15" s="51"/>
      <c r="S15" s="51"/>
      <c r="T15" s="51"/>
      <c r="U15" s="51"/>
      <c r="V15" s="53"/>
      <c r="W15" s="52"/>
      <c r="X15" s="17">
        <f t="shared" si="3"/>
        <v>276</v>
      </c>
      <c r="Y15" s="650"/>
      <c r="Z15" s="433"/>
      <c r="AA15" s="652"/>
      <c r="AB15" s="2"/>
      <c r="AC15" s="191" t="s">
        <v>69</v>
      </c>
      <c r="AD15" s="561"/>
      <c r="AE15" s="562"/>
      <c r="AF15" s="365"/>
      <c r="AG15" s="565"/>
      <c r="AH15" s="562"/>
      <c r="AI15" s="368"/>
      <c r="AJ15" s="561"/>
      <c r="AK15" s="562"/>
      <c r="AL15" s="365"/>
      <c r="AM15" s="565"/>
      <c r="AN15" s="562"/>
      <c r="AO15" s="368"/>
      <c r="AP15" s="408"/>
      <c r="AQ15" s="278">
        <f>SUM(AD15:AP15)</f>
        <v>0</v>
      </c>
      <c r="AR15" s="559"/>
      <c r="AS15" s="191" t="s">
        <v>43</v>
      </c>
      <c r="AT15" s="469">
        <v>36</v>
      </c>
      <c r="AU15" s="470"/>
      <c r="AV15" s="368">
        <v>13</v>
      </c>
      <c r="AW15" s="469">
        <v>44</v>
      </c>
      <c r="AX15" s="470"/>
      <c r="AY15" s="365">
        <v>113</v>
      </c>
      <c r="AZ15" s="478">
        <v>30</v>
      </c>
      <c r="BA15" s="470"/>
      <c r="BB15" s="368">
        <v>14</v>
      </c>
      <c r="BC15" s="469">
        <v>13</v>
      </c>
      <c r="BD15" s="470"/>
      <c r="BE15" s="365">
        <v>14</v>
      </c>
      <c r="BF15" s="371">
        <v>21</v>
      </c>
      <c r="BG15" s="278">
        <f t="shared" si="4"/>
        <v>298</v>
      </c>
      <c r="BH15" s="646"/>
      <c r="BI15" s="432"/>
      <c r="BJ15" s="647"/>
      <c r="BK15" s="171"/>
      <c r="BL15" s="271" t="s">
        <v>124</v>
      </c>
      <c r="BM15" s="218">
        <v>7</v>
      </c>
      <c r="BN15" s="220">
        <v>6</v>
      </c>
      <c r="BO15" s="220">
        <v>6</v>
      </c>
      <c r="BP15" s="220"/>
      <c r="BQ15" s="220"/>
      <c r="BR15" s="221"/>
      <c r="BS15" s="222"/>
      <c r="BT15" s="55"/>
      <c r="BU15" s="55"/>
      <c r="BV15" s="55"/>
      <c r="BW15" s="56"/>
      <c r="BX15" s="57"/>
      <c r="BY15" s="262">
        <f t="shared" si="1"/>
        <v>19</v>
      </c>
      <c r="BZ15" s="268">
        <f>BY15/BY26</f>
        <v>4.0693938744913258E-3</v>
      </c>
      <c r="CB15" s="209" t="s">
        <v>36</v>
      </c>
      <c r="CC15" s="241">
        <v>8</v>
      </c>
      <c r="CD15" s="242">
        <v>3</v>
      </c>
      <c r="CE15" s="241">
        <v>5</v>
      </c>
      <c r="CF15" s="242">
        <v>5</v>
      </c>
      <c r="CG15" s="243">
        <v>7</v>
      </c>
      <c r="CH15" s="244">
        <v>1</v>
      </c>
      <c r="CI15" s="241">
        <v>1</v>
      </c>
      <c r="CJ15" s="242">
        <v>4</v>
      </c>
      <c r="CK15" s="245">
        <v>19</v>
      </c>
      <c r="CL15" s="252">
        <f t="shared" si="2"/>
        <v>53</v>
      </c>
      <c r="CM15" s="167"/>
      <c r="CN15" s="332" t="s">
        <v>40</v>
      </c>
      <c r="CO15" s="286">
        <v>13</v>
      </c>
      <c r="CP15" s="287">
        <v>25</v>
      </c>
      <c r="CQ15" s="290">
        <v>5</v>
      </c>
      <c r="CR15" s="290">
        <v>1</v>
      </c>
      <c r="CS15" s="290">
        <v>2</v>
      </c>
      <c r="CT15" s="291">
        <v>6</v>
      </c>
      <c r="CU15" s="290">
        <v>2</v>
      </c>
      <c r="CV15" s="290">
        <v>10</v>
      </c>
      <c r="CW15" s="290">
        <v>1</v>
      </c>
      <c r="CX15" s="290">
        <v>2</v>
      </c>
      <c r="CY15" s="290"/>
      <c r="CZ15" s="290">
        <v>2</v>
      </c>
      <c r="DA15" s="290">
        <v>4</v>
      </c>
      <c r="DB15" s="290">
        <v>2</v>
      </c>
      <c r="DC15" s="287">
        <v>1</v>
      </c>
      <c r="DD15" s="289">
        <v>1</v>
      </c>
      <c r="DE15" s="358">
        <f t="shared" si="5"/>
        <v>77</v>
      </c>
      <c r="DF15" s="302"/>
      <c r="DG15" s="271" t="s">
        <v>202</v>
      </c>
      <c r="DH15" s="218">
        <v>69</v>
      </c>
      <c r="DI15" s="216">
        <v>52</v>
      </c>
      <c r="DJ15" s="216">
        <v>28</v>
      </c>
      <c r="DK15" s="215"/>
      <c r="DL15" s="215"/>
      <c r="DM15" s="216"/>
      <c r="DN15" s="215"/>
      <c r="DO15" s="351"/>
      <c r="DP15" s="30"/>
      <c r="DQ15" s="30"/>
      <c r="DR15" s="38"/>
      <c r="DS15" s="39"/>
      <c r="DT15" s="261">
        <f t="shared" si="17"/>
        <v>149</v>
      </c>
      <c r="DU15" s="303">
        <f>DT15/DT19</f>
        <v>5.2968361180234624E-2</v>
      </c>
      <c r="DV15" s="302"/>
      <c r="DX15" s="419"/>
      <c r="DY15" s="176" t="s">
        <v>187</v>
      </c>
      <c r="DZ15" s="181">
        <v>140</v>
      </c>
      <c r="EA15" s="51">
        <v>38</v>
      </c>
      <c r="EB15" s="51"/>
      <c r="EC15" s="51"/>
      <c r="ED15" s="51"/>
      <c r="EE15" s="51"/>
      <c r="EF15" s="51"/>
      <c r="EG15" s="51"/>
      <c r="EH15" s="51"/>
      <c r="EI15" s="52"/>
      <c r="EJ15" s="52"/>
      <c r="EK15" s="52"/>
      <c r="EL15" s="54">
        <f t="shared" si="6"/>
        <v>178</v>
      </c>
      <c r="EM15" s="650"/>
      <c r="EN15" s="433"/>
      <c r="EO15" s="652"/>
      <c r="ES15" s="419"/>
      <c r="ET15" s="132" t="s">
        <v>187</v>
      </c>
      <c r="EU15" s="133">
        <v>4</v>
      </c>
      <c r="EV15" s="33">
        <v>1</v>
      </c>
      <c r="EW15" s="33"/>
      <c r="EX15" s="33"/>
      <c r="EY15" s="33"/>
      <c r="EZ15" s="33"/>
      <c r="FA15" s="33"/>
      <c r="FB15" s="33"/>
      <c r="FC15" s="33"/>
      <c r="FD15" s="33"/>
      <c r="FE15" s="36"/>
      <c r="FF15" s="34"/>
      <c r="FG15" s="35">
        <f t="shared" si="7"/>
        <v>5</v>
      </c>
      <c r="FH15" s="467"/>
      <c r="FI15" s="433"/>
      <c r="FJ15" s="465"/>
      <c r="FM15" s="40"/>
      <c r="FN15" s="120"/>
      <c r="FO15" s="419"/>
      <c r="FP15" s="136" t="s">
        <v>187</v>
      </c>
      <c r="FQ15" s="137">
        <v>2</v>
      </c>
      <c r="FR15" s="51"/>
      <c r="FS15" s="51"/>
      <c r="FT15" s="51"/>
      <c r="FU15" s="51"/>
      <c r="FV15" s="51"/>
      <c r="FW15" s="51"/>
      <c r="FX15" s="51"/>
      <c r="FY15" s="51"/>
      <c r="FZ15" s="51"/>
      <c r="GA15" s="53"/>
      <c r="GB15" s="52"/>
      <c r="GC15" s="35">
        <f t="shared" si="8"/>
        <v>2</v>
      </c>
      <c r="GD15" s="467"/>
      <c r="GE15" s="433"/>
      <c r="GF15" s="465"/>
      <c r="GH15" s="419"/>
      <c r="GI15" s="136" t="s">
        <v>187</v>
      </c>
      <c r="GJ15" s="137">
        <v>2</v>
      </c>
      <c r="GK15" s="51">
        <v>2</v>
      </c>
      <c r="GL15" s="51"/>
      <c r="GM15" s="51"/>
      <c r="GN15" s="51"/>
      <c r="GO15" s="51"/>
      <c r="GP15" s="51"/>
      <c r="GQ15" s="51"/>
      <c r="GR15" s="51"/>
      <c r="GS15" s="51"/>
      <c r="GT15" s="53"/>
      <c r="GU15" s="52"/>
      <c r="GV15" s="54">
        <f t="shared" si="9"/>
        <v>4</v>
      </c>
      <c r="GW15" s="467"/>
      <c r="GX15" s="433"/>
      <c r="GY15" s="465"/>
      <c r="HC15" s="40"/>
      <c r="HD15" s="419"/>
      <c r="HE15" s="136" t="s">
        <v>187</v>
      </c>
      <c r="HF15" s="137">
        <v>1</v>
      </c>
      <c r="HG15" s="51"/>
      <c r="HH15" s="51"/>
      <c r="HI15" s="51"/>
      <c r="HJ15" s="51"/>
      <c r="HK15" s="51"/>
      <c r="HL15" s="51"/>
      <c r="HM15" s="51"/>
      <c r="HN15" s="51"/>
      <c r="HO15" s="51"/>
      <c r="HP15" s="53"/>
      <c r="HQ15" s="52"/>
      <c r="HR15" s="54">
        <f t="shared" si="10"/>
        <v>1</v>
      </c>
      <c r="HS15" s="467"/>
      <c r="HT15" s="433"/>
      <c r="HU15" s="465"/>
      <c r="HY15" s="419"/>
      <c r="HZ15" s="136" t="s">
        <v>187</v>
      </c>
      <c r="IA15" s="137">
        <v>16</v>
      </c>
      <c r="IB15" s="51">
        <v>7</v>
      </c>
      <c r="IC15" s="51"/>
      <c r="ID15" s="51"/>
      <c r="IE15" s="51"/>
      <c r="IF15" s="51"/>
      <c r="IG15" s="51"/>
      <c r="IH15" s="51"/>
      <c r="II15" s="51"/>
      <c r="IJ15" s="51"/>
      <c r="IK15" s="53"/>
      <c r="IL15" s="52"/>
      <c r="IM15" s="54">
        <f t="shared" si="11"/>
        <v>23</v>
      </c>
      <c r="IN15" s="467"/>
      <c r="IO15" s="433"/>
      <c r="IP15" s="465"/>
      <c r="IQ15" s="120"/>
      <c r="IR15" s="120"/>
      <c r="IS15" s="419"/>
      <c r="IT15" s="136" t="s">
        <v>187</v>
      </c>
      <c r="IU15" s="137">
        <v>2</v>
      </c>
      <c r="IV15" s="51"/>
      <c r="IW15" s="51">
        <v>1</v>
      </c>
      <c r="IX15" s="51"/>
      <c r="IY15" s="51"/>
      <c r="IZ15" s="51"/>
      <c r="JA15" s="51"/>
      <c r="JB15" s="51"/>
      <c r="JC15" s="51"/>
      <c r="JD15" s="51"/>
      <c r="JE15" s="53"/>
      <c r="JF15" s="52"/>
      <c r="JG15" s="35">
        <f t="shared" si="12"/>
        <v>3</v>
      </c>
      <c r="JH15" s="467"/>
      <c r="JI15" s="433"/>
      <c r="JJ15" s="465"/>
      <c r="JM15" s="419"/>
      <c r="JN15" s="136" t="s">
        <v>187</v>
      </c>
      <c r="JO15" s="137"/>
      <c r="JP15" s="51"/>
      <c r="JQ15" s="51"/>
      <c r="JR15" s="51"/>
      <c r="JS15" s="51"/>
      <c r="JT15" s="51"/>
      <c r="JU15" s="51"/>
      <c r="JV15" s="51"/>
      <c r="JW15" s="51"/>
      <c r="JX15" s="51"/>
      <c r="JY15" s="53"/>
      <c r="JZ15" s="52"/>
      <c r="KA15" s="54">
        <f t="shared" si="13"/>
        <v>0</v>
      </c>
      <c r="KB15" s="467"/>
      <c r="KC15" s="433"/>
      <c r="KD15" s="465"/>
      <c r="KG15" s="58" t="s">
        <v>34</v>
      </c>
      <c r="KH15" s="59"/>
      <c r="KI15" s="29"/>
      <c r="KJ15" s="29"/>
      <c r="KK15" s="29"/>
      <c r="KL15" s="49">
        <f t="shared" si="18"/>
        <v>0</v>
      </c>
      <c r="KM15" s="60" t="e">
        <f>KL15*100/KL22</f>
        <v>#DIV/0!</v>
      </c>
      <c r="KP15" s="419"/>
      <c r="KQ15" s="132" t="s">
        <v>187</v>
      </c>
      <c r="KR15" s="133">
        <v>2</v>
      </c>
      <c r="KS15" s="33"/>
      <c r="KT15" s="33"/>
      <c r="KU15" s="33"/>
      <c r="KV15" s="33"/>
      <c r="KW15" s="33"/>
      <c r="KX15" s="33"/>
      <c r="KY15" s="33"/>
      <c r="KZ15" s="33"/>
      <c r="LA15" s="33"/>
      <c r="LB15" s="36"/>
      <c r="LC15" s="34"/>
      <c r="LD15" s="35">
        <f t="shared" si="14"/>
        <v>2</v>
      </c>
      <c r="LE15" s="467"/>
      <c r="LF15" s="433"/>
      <c r="LG15" s="465"/>
      <c r="LJ15" s="419"/>
      <c r="LK15" s="132" t="s">
        <v>187</v>
      </c>
      <c r="LL15" s="133"/>
      <c r="LM15" s="33"/>
      <c r="LN15" s="33"/>
      <c r="LO15" s="33"/>
      <c r="LP15" s="33"/>
      <c r="LQ15" s="33"/>
      <c r="LR15" s="33"/>
      <c r="LS15" s="33"/>
      <c r="LT15" s="33"/>
      <c r="LU15" s="33"/>
      <c r="LV15" s="36"/>
      <c r="LW15" s="34"/>
      <c r="LX15" s="35">
        <f t="shared" si="15"/>
        <v>0</v>
      </c>
      <c r="LY15" s="467"/>
      <c r="LZ15" s="433"/>
      <c r="MA15" s="465"/>
      <c r="ME15" s="419"/>
      <c r="MF15" s="132" t="s">
        <v>187</v>
      </c>
      <c r="MG15" s="133">
        <v>3</v>
      </c>
      <c r="MH15" s="33">
        <v>1</v>
      </c>
      <c r="MI15" s="33"/>
      <c r="MJ15" s="33"/>
      <c r="MK15" s="33"/>
      <c r="ML15" s="33"/>
      <c r="MM15" s="33"/>
      <c r="MN15" s="33"/>
      <c r="MO15" s="33"/>
      <c r="MP15" s="33"/>
      <c r="MQ15" s="36"/>
      <c r="MR15" s="34"/>
      <c r="MS15" s="35">
        <f t="shared" si="16"/>
        <v>4</v>
      </c>
      <c r="MT15" s="467"/>
      <c r="MU15" s="433"/>
      <c r="MV15" s="465"/>
    </row>
    <row r="16" spans="1:362" ht="16.5" customHeight="1" thickBot="1" x14ac:dyDescent="0.3">
      <c r="B16" s="417"/>
      <c r="C16" s="173" t="s">
        <v>46</v>
      </c>
      <c r="D16" s="25">
        <v>114</v>
      </c>
      <c r="E16" s="26">
        <v>27</v>
      </c>
      <c r="F16" s="26"/>
      <c r="G16" s="17">
        <f t="shared" si="0"/>
        <v>141</v>
      </c>
      <c r="H16" s="37"/>
      <c r="J16" s="416" t="s">
        <v>41</v>
      </c>
      <c r="K16" s="172" t="s">
        <v>47</v>
      </c>
      <c r="L16" s="177">
        <v>56</v>
      </c>
      <c r="M16" s="61">
        <v>53</v>
      </c>
      <c r="N16" s="61">
        <v>47</v>
      </c>
      <c r="O16" s="13"/>
      <c r="P16" s="13"/>
      <c r="Q16" s="61"/>
      <c r="R16" s="13"/>
      <c r="S16" s="13"/>
      <c r="T16" s="13"/>
      <c r="U16" s="13"/>
      <c r="V16" s="16"/>
      <c r="W16" s="14"/>
      <c r="X16" s="15">
        <f t="shared" si="3"/>
        <v>156</v>
      </c>
      <c r="Y16" s="511">
        <f>X16+X19+X17+X18</f>
        <v>495</v>
      </c>
      <c r="Z16" s="475">
        <f>Y16*100/X24</f>
        <v>15.23076923076923</v>
      </c>
      <c r="AA16" s="520" t="s">
        <v>22</v>
      </c>
      <c r="AB16" s="37">
        <f>Y16*100/X24</f>
        <v>15.23076923076923</v>
      </c>
      <c r="AC16" s="191" t="s">
        <v>70</v>
      </c>
      <c r="AD16" s="561"/>
      <c r="AE16" s="562"/>
      <c r="AF16" s="365"/>
      <c r="AG16" s="565"/>
      <c r="AH16" s="562"/>
      <c r="AI16" s="368"/>
      <c r="AJ16" s="561"/>
      <c r="AK16" s="562"/>
      <c r="AL16" s="365"/>
      <c r="AM16" s="565"/>
      <c r="AN16" s="562"/>
      <c r="AO16" s="368"/>
      <c r="AP16" s="408"/>
      <c r="AQ16" s="278">
        <f t="shared" si="19"/>
        <v>0</v>
      </c>
      <c r="AR16" s="559"/>
      <c r="AS16" s="192" t="s">
        <v>187</v>
      </c>
      <c r="AT16" s="529">
        <v>47</v>
      </c>
      <c r="AU16" s="530"/>
      <c r="AV16" s="369">
        <v>15</v>
      </c>
      <c r="AW16" s="529">
        <v>46</v>
      </c>
      <c r="AX16" s="530"/>
      <c r="AY16" s="366">
        <v>115</v>
      </c>
      <c r="AZ16" s="536">
        <v>23</v>
      </c>
      <c r="BA16" s="530"/>
      <c r="BB16" s="369">
        <v>12</v>
      </c>
      <c r="BC16" s="529">
        <v>14</v>
      </c>
      <c r="BD16" s="530"/>
      <c r="BE16" s="366">
        <v>18</v>
      </c>
      <c r="BF16" s="378">
        <v>20</v>
      </c>
      <c r="BG16" s="279">
        <f t="shared" si="4"/>
        <v>310</v>
      </c>
      <c r="BH16" s="646"/>
      <c r="BI16" s="432"/>
      <c r="BJ16" s="647"/>
      <c r="BK16" s="171"/>
      <c r="BL16" s="271" t="s">
        <v>125</v>
      </c>
      <c r="BM16" s="223">
        <v>9</v>
      </c>
      <c r="BN16" s="221">
        <v>2</v>
      </c>
      <c r="BO16" s="221">
        <v>2</v>
      </c>
      <c r="BP16" s="220"/>
      <c r="BQ16" s="220"/>
      <c r="BR16" s="221"/>
      <c r="BS16" s="222"/>
      <c r="BT16" s="55"/>
      <c r="BU16" s="55"/>
      <c r="BV16" s="55"/>
      <c r="BW16" s="56"/>
      <c r="BX16" s="57"/>
      <c r="BY16" s="262">
        <f t="shared" si="1"/>
        <v>13</v>
      </c>
      <c r="BZ16" s="268">
        <f>BY16/BY26</f>
        <v>2.7843221246519599E-3</v>
      </c>
      <c r="CB16" s="209" t="s">
        <v>123</v>
      </c>
      <c r="CC16" s="236">
        <v>10</v>
      </c>
      <c r="CD16" s="242">
        <v>5</v>
      </c>
      <c r="CE16" s="241">
        <v>10</v>
      </c>
      <c r="CF16" s="242">
        <v>8</v>
      </c>
      <c r="CG16" s="243">
        <v>9</v>
      </c>
      <c r="CH16" s="244">
        <v>3</v>
      </c>
      <c r="CI16" s="241">
        <v>2</v>
      </c>
      <c r="CJ16" s="242">
        <v>2</v>
      </c>
      <c r="CK16" s="245">
        <v>2</v>
      </c>
      <c r="CL16" s="252">
        <f t="shared" si="2"/>
        <v>51</v>
      </c>
      <c r="CM16" s="167"/>
      <c r="CN16" s="330" t="s">
        <v>36</v>
      </c>
      <c r="CO16" s="286">
        <v>10</v>
      </c>
      <c r="CP16" s="287"/>
      <c r="CQ16" s="290">
        <v>4</v>
      </c>
      <c r="CR16" s="290">
        <v>3</v>
      </c>
      <c r="CS16" s="290">
        <v>3</v>
      </c>
      <c r="CT16" s="291">
        <v>1</v>
      </c>
      <c r="CU16" s="290"/>
      <c r="CV16" s="290">
        <v>7</v>
      </c>
      <c r="CW16" s="290"/>
      <c r="CX16" s="290">
        <v>2</v>
      </c>
      <c r="CY16" s="290">
        <v>1</v>
      </c>
      <c r="CZ16" s="290">
        <v>4</v>
      </c>
      <c r="DA16" s="290">
        <v>6</v>
      </c>
      <c r="DB16" s="290">
        <v>6</v>
      </c>
      <c r="DC16" s="287">
        <v>2</v>
      </c>
      <c r="DD16" s="289">
        <v>4</v>
      </c>
      <c r="DE16" s="358">
        <f t="shared" si="5"/>
        <v>53</v>
      </c>
      <c r="DF16" s="302"/>
      <c r="DG16" s="271" t="s">
        <v>209</v>
      </c>
      <c r="DH16" s="218">
        <v>53</v>
      </c>
      <c r="DI16" s="216">
        <v>35</v>
      </c>
      <c r="DJ16" s="216">
        <v>31</v>
      </c>
      <c r="DK16" s="215"/>
      <c r="DL16" s="215"/>
      <c r="DM16" s="216"/>
      <c r="DN16" s="215"/>
      <c r="DO16" s="351"/>
      <c r="DP16" s="30"/>
      <c r="DQ16" s="30"/>
      <c r="DR16" s="38"/>
      <c r="DS16" s="39"/>
      <c r="DT16" s="261">
        <f t="shared" si="17"/>
        <v>119</v>
      </c>
      <c r="DU16" s="303">
        <f>DT16/DT19</f>
        <v>4.2303590472804832E-2</v>
      </c>
      <c r="DV16" s="302"/>
      <c r="DX16" s="416" t="s">
        <v>41</v>
      </c>
      <c r="DY16" s="128" t="s">
        <v>47</v>
      </c>
      <c r="DZ16" s="297">
        <v>15</v>
      </c>
      <c r="EA16" s="13">
        <v>10</v>
      </c>
      <c r="EB16" s="13">
        <v>20</v>
      </c>
      <c r="EC16" s="13"/>
      <c r="ED16" s="13"/>
      <c r="EE16" s="61"/>
      <c r="EF16" s="13"/>
      <c r="EG16" s="13"/>
      <c r="EH16" s="13"/>
      <c r="EI16" s="14"/>
      <c r="EJ16" s="14"/>
      <c r="EK16" s="14"/>
      <c r="EL16" s="15">
        <f t="shared" si="6"/>
        <v>45</v>
      </c>
      <c r="EM16" s="511">
        <f>EL16+EL17+EL18+EL19</f>
        <v>114</v>
      </c>
      <c r="EN16" s="475">
        <f>EM16*100/EL24</f>
        <v>4.1927179109966897</v>
      </c>
      <c r="EO16" s="520" t="s">
        <v>22</v>
      </c>
      <c r="ES16" s="417" t="s">
        <v>41</v>
      </c>
      <c r="ET16" s="134" t="s">
        <v>47</v>
      </c>
      <c r="EU16" s="135">
        <v>1</v>
      </c>
      <c r="EV16" s="19">
        <v>1</v>
      </c>
      <c r="EW16" s="19">
        <v>1</v>
      </c>
      <c r="EX16" s="19"/>
      <c r="EY16" s="19"/>
      <c r="EZ16" s="147"/>
      <c r="FA16" s="19"/>
      <c r="FB16" s="19"/>
      <c r="FC16" s="19"/>
      <c r="FD16" s="19"/>
      <c r="FE16" s="20"/>
      <c r="FF16" s="43"/>
      <c r="FG16" s="44">
        <f t="shared" si="7"/>
        <v>3</v>
      </c>
      <c r="FH16" s="421">
        <f>FG16+FG19+FG17+FG18</f>
        <v>12</v>
      </c>
      <c r="FI16" s="460">
        <f>FH16*100/FG24</f>
        <v>8.3333333333333339</v>
      </c>
      <c r="FJ16" s="455" t="s">
        <v>22</v>
      </c>
      <c r="FM16" s="40"/>
      <c r="FN16" s="102"/>
      <c r="FO16" s="416" t="s">
        <v>41</v>
      </c>
      <c r="FP16" s="128" t="s">
        <v>47</v>
      </c>
      <c r="FQ16" s="297"/>
      <c r="FR16" s="13"/>
      <c r="FS16" s="13"/>
      <c r="FT16" s="13"/>
      <c r="FU16" s="13"/>
      <c r="FV16" s="61"/>
      <c r="FW16" s="13"/>
      <c r="FX16" s="13"/>
      <c r="FY16" s="13"/>
      <c r="FZ16" s="13"/>
      <c r="GA16" s="16"/>
      <c r="GB16" s="14"/>
      <c r="GC16" s="44">
        <f t="shared" si="8"/>
        <v>0</v>
      </c>
      <c r="GD16" s="420">
        <f>GC16+GC19+GC17+GC18</f>
        <v>0</v>
      </c>
      <c r="GE16" s="459">
        <f>GD16*100/GC24</f>
        <v>0</v>
      </c>
      <c r="GF16" s="462" t="s">
        <v>22</v>
      </c>
      <c r="GH16" s="416" t="s">
        <v>41</v>
      </c>
      <c r="GI16" s="128" t="s">
        <v>47</v>
      </c>
      <c r="GJ16" s="297">
        <v>19</v>
      </c>
      <c r="GK16" s="13">
        <v>25</v>
      </c>
      <c r="GL16" s="13">
        <v>17</v>
      </c>
      <c r="GM16" s="13"/>
      <c r="GN16" s="13"/>
      <c r="GO16" s="61"/>
      <c r="GP16" s="13"/>
      <c r="GQ16" s="13"/>
      <c r="GR16" s="13"/>
      <c r="GS16" s="13"/>
      <c r="GT16" s="16"/>
      <c r="GU16" s="14"/>
      <c r="GV16" s="15">
        <f t="shared" si="9"/>
        <v>61</v>
      </c>
      <c r="GW16" s="517">
        <f>GV16+GV19+GV17+GV18</f>
        <v>179</v>
      </c>
      <c r="GX16" s="475">
        <f>GW16*100/GV24</f>
        <v>29.489291598023065</v>
      </c>
      <c r="GY16" s="514" t="s">
        <v>22</v>
      </c>
      <c r="HC16" s="40"/>
      <c r="HD16" s="416" t="s">
        <v>41</v>
      </c>
      <c r="HE16" s="128" t="s">
        <v>47</v>
      </c>
      <c r="HF16" s="297">
        <v>10</v>
      </c>
      <c r="HG16" s="13">
        <v>5</v>
      </c>
      <c r="HH16" s="13">
        <v>5</v>
      </c>
      <c r="HI16" s="13"/>
      <c r="HJ16" s="13"/>
      <c r="HK16" s="61"/>
      <c r="HL16" s="13"/>
      <c r="HM16" s="13"/>
      <c r="HN16" s="13"/>
      <c r="HO16" s="13"/>
      <c r="HP16" s="16"/>
      <c r="HQ16" s="14"/>
      <c r="HR16" s="15">
        <f t="shared" si="10"/>
        <v>20</v>
      </c>
      <c r="HS16" s="517">
        <f>HR16+HR19+HR17+HR18</f>
        <v>110</v>
      </c>
      <c r="HT16" s="475">
        <f>HS16*100/HR24</f>
        <v>41.666666666666664</v>
      </c>
      <c r="HU16" s="514" t="s">
        <v>22</v>
      </c>
      <c r="HY16" s="416" t="s">
        <v>41</v>
      </c>
      <c r="HZ16" s="128" t="s">
        <v>47</v>
      </c>
      <c r="IA16" s="129">
        <v>53</v>
      </c>
      <c r="IB16" s="13">
        <v>65</v>
      </c>
      <c r="IC16" s="13">
        <v>49</v>
      </c>
      <c r="ID16" s="13"/>
      <c r="IE16" s="13"/>
      <c r="IF16" s="61"/>
      <c r="IG16" s="13"/>
      <c r="IH16" s="13"/>
      <c r="II16" s="13"/>
      <c r="IJ16" s="14"/>
      <c r="IK16" s="14"/>
      <c r="IL16" s="14"/>
      <c r="IM16" s="15">
        <f t="shared" si="11"/>
        <v>167</v>
      </c>
      <c r="IN16" s="511">
        <f>IM16+IM17+IM18+IM19</f>
        <v>1089</v>
      </c>
      <c r="IO16" s="508">
        <f>IN16*100/IM24</f>
        <v>46.261682242990652</v>
      </c>
      <c r="IP16" s="520" t="s">
        <v>22</v>
      </c>
      <c r="IQ16" s="102"/>
      <c r="IR16" s="102"/>
      <c r="IS16" s="416" t="s">
        <v>41</v>
      </c>
      <c r="IT16" s="128" t="s">
        <v>47</v>
      </c>
      <c r="IU16" s="129">
        <v>5</v>
      </c>
      <c r="IV16" s="13">
        <v>4</v>
      </c>
      <c r="IW16" s="13">
        <v>3</v>
      </c>
      <c r="IX16" s="13"/>
      <c r="IY16" s="13"/>
      <c r="IZ16" s="61"/>
      <c r="JA16" s="13"/>
      <c r="JB16" s="13"/>
      <c r="JC16" s="13"/>
      <c r="JD16" s="13"/>
      <c r="JE16" s="16"/>
      <c r="JF16" s="14"/>
      <c r="JG16" s="44">
        <f t="shared" si="12"/>
        <v>12</v>
      </c>
      <c r="JH16" s="420">
        <f>JG16+JG19+JG17+JG18</f>
        <v>13</v>
      </c>
      <c r="JI16" s="459">
        <f>JH16*100/JG24</f>
        <v>16.883116883116884</v>
      </c>
      <c r="JJ16" s="462" t="s">
        <v>22</v>
      </c>
      <c r="JM16" s="416" t="s">
        <v>41</v>
      </c>
      <c r="JN16" s="128" t="s">
        <v>47</v>
      </c>
      <c r="JO16" s="96"/>
      <c r="JP16" s="13"/>
      <c r="JQ16" s="13"/>
      <c r="JR16" s="13"/>
      <c r="JS16" s="13"/>
      <c r="JT16" s="61"/>
      <c r="JU16" s="13"/>
      <c r="JV16" s="13"/>
      <c r="JW16" s="13"/>
      <c r="JX16" s="13"/>
      <c r="JY16" s="16"/>
      <c r="JZ16" s="14"/>
      <c r="KA16" s="15">
        <f t="shared" si="13"/>
        <v>0</v>
      </c>
      <c r="KB16" s="420">
        <f>KA16+KA19+KA17+KA18</f>
        <v>0</v>
      </c>
      <c r="KC16" s="459">
        <f>KB16*100/KA24</f>
        <v>0</v>
      </c>
      <c r="KD16" s="462" t="s">
        <v>22</v>
      </c>
      <c r="KG16" s="58" t="s">
        <v>45</v>
      </c>
      <c r="KH16" s="59"/>
      <c r="KI16" s="29"/>
      <c r="KJ16" s="29"/>
      <c r="KK16" s="29"/>
      <c r="KL16" s="49">
        <f t="shared" si="18"/>
        <v>0</v>
      </c>
      <c r="KM16" s="60" t="e">
        <f>KL16*100/KL22</f>
        <v>#DIV/0!</v>
      </c>
      <c r="KP16" s="417" t="s">
        <v>41</v>
      </c>
      <c r="KQ16" s="134" t="s">
        <v>47</v>
      </c>
      <c r="KR16" s="135"/>
      <c r="KS16" s="19"/>
      <c r="KT16" s="19"/>
      <c r="KU16" s="19"/>
      <c r="KV16" s="19"/>
      <c r="KW16" s="147"/>
      <c r="KX16" s="19"/>
      <c r="KY16" s="19"/>
      <c r="KZ16" s="19"/>
      <c r="LA16" s="19"/>
      <c r="LB16" s="20"/>
      <c r="LC16" s="43"/>
      <c r="LD16" s="44">
        <f t="shared" si="14"/>
        <v>0</v>
      </c>
      <c r="LE16" s="421">
        <f>LD16+LD19+LD17+LD18</f>
        <v>8</v>
      </c>
      <c r="LF16" s="460">
        <f>LE16*100/LD24</f>
        <v>10.526315789473685</v>
      </c>
      <c r="LG16" s="455" t="s">
        <v>22</v>
      </c>
      <c r="LJ16" s="417" t="s">
        <v>41</v>
      </c>
      <c r="LK16" s="134" t="s">
        <v>47</v>
      </c>
      <c r="LL16" s="135"/>
      <c r="LM16" s="19"/>
      <c r="LN16" s="19"/>
      <c r="LO16" s="19"/>
      <c r="LP16" s="19"/>
      <c r="LQ16" s="147"/>
      <c r="LR16" s="19"/>
      <c r="LS16" s="19"/>
      <c r="LT16" s="19"/>
      <c r="LU16" s="19"/>
      <c r="LV16" s="20"/>
      <c r="LW16" s="43"/>
      <c r="LX16" s="44">
        <f t="shared" si="15"/>
        <v>0</v>
      </c>
      <c r="LY16" s="421">
        <f>LX16+LX19+LX17+LX18</f>
        <v>1</v>
      </c>
      <c r="LZ16" s="460">
        <f>LY16*100/LX24</f>
        <v>50</v>
      </c>
      <c r="MA16" s="455" t="s">
        <v>22</v>
      </c>
      <c r="ME16" s="417" t="s">
        <v>41</v>
      </c>
      <c r="MF16" s="134" t="s">
        <v>47</v>
      </c>
      <c r="MG16" s="135">
        <v>1</v>
      </c>
      <c r="MH16" s="19">
        <v>3</v>
      </c>
      <c r="MI16" s="19">
        <v>2</v>
      </c>
      <c r="MJ16" s="19"/>
      <c r="MK16" s="19"/>
      <c r="ML16" s="147"/>
      <c r="MM16" s="19"/>
      <c r="MN16" s="19"/>
      <c r="MO16" s="19"/>
      <c r="MP16" s="19"/>
      <c r="MQ16" s="20"/>
      <c r="MR16" s="43"/>
      <c r="MS16" s="44">
        <f t="shared" si="16"/>
        <v>6</v>
      </c>
      <c r="MT16" s="421">
        <f>MS16+MS19+MS17+MS18</f>
        <v>7</v>
      </c>
      <c r="MU16" s="460">
        <f>MT16*100/MS24</f>
        <v>21.212121212121211</v>
      </c>
      <c r="MV16" s="455" t="s">
        <v>22</v>
      </c>
    </row>
    <row r="17" spans="1:362" ht="16.5" customHeight="1" x14ac:dyDescent="0.25">
      <c r="B17" s="417"/>
      <c r="C17" s="173" t="s">
        <v>42</v>
      </c>
      <c r="D17" s="25">
        <v>90</v>
      </c>
      <c r="E17" s="26">
        <v>11</v>
      </c>
      <c r="F17" s="26">
        <v>1</v>
      </c>
      <c r="G17" s="17">
        <f t="shared" si="0"/>
        <v>102</v>
      </c>
      <c r="H17" s="2"/>
      <c r="J17" s="417"/>
      <c r="K17" s="24" t="s">
        <v>46</v>
      </c>
      <c r="L17" s="25">
        <v>39</v>
      </c>
      <c r="M17" s="179">
        <v>53</v>
      </c>
      <c r="N17" s="179">
        <v>49</v>
      </c>
      <c r="O17" s="26"/>
      <c r="P17" s="26"/>
      <c r="Q17" s="26"/>
      <c r="R17" s="26"/>
      <c r="S17" s="26"/>
      <c r="T17" s="26"/>
      <c r="U17" s="26"/>
      <c r="V17" s="28"/>
      <c r="W17" s="27"/>
      <c r="X17" s="17">
        <f t="shared" si="3"/>
        <v>141</v>
      </c>
      <c r="Y17" s="512"/>
      <c r="Z17" s="476"/>
      <c r="AA17" s="521"/>
      <c r="AB17" s="37"/>
      <c r="AC17" s="191" t="s">
        <v>71</v>
      </c>
      <c r="AD17" s="561"/>
      <c r="AE17" s="562"/>
      <c r="AF17" s="365"/>
      <c r="AG17" s="565"/>
      <c r="AH17" s="562"/>
      <c r="AI17" s="368"/>
      <c r="AJ17" s="561"/>
      <c r="AK17" s="562"/>
      <c r="AL17" s="365"/>
      <c r="AM17" s="565"/>
      <c r="AN17" s="562"/>
      <c r="AO17" s="368"/>
      <c r="AP17" s="408"/>
      <c r="AQ17" s="278">
        <f t="shared" si="19"/>
        <v>0</v>
      </c>
      <c r="AR17" s="558" t="s">
        <v>41</v>
      </c>
      <c r="AS17" s="194" t="s">
        <v>47</v>
      </c>
      <c r="AT17" s="541">
        <v>32</v>
      </c>
      <c r="AU17" s="540"/>
      <c r="AV17" s="373">
        <v>21</v>
      </c>
      <c r="AW17" s="541">
        <v>24</v>
      </c>
      <c r="AX17" s="540"/>
      <c r="AY17" s="374">
        <v>63</v>
      </c>
      <c r="AZ17" s="539">
        <v>18</v>
      </c>
      <c r="BA17" s="540"/>
      <c r="BB17" s="373">
        <v>8</v>
      </c>
      <c r="BC17" s="541">
        <v>8</v>
      </c>
      <c r="BD17" s="540"/>
      <c r="BE17" s="374">
        <v>6</v>
      </c>
      <c r="BF17" s="370">
        <v>12</v>
      </c>
      <c r="BG17" s="277">
        <f t="shared" si="4"/>
        <v>192</v>
      </c>
      <c r="BH17" s="653">
        <f>BG17+BG20+BG18+BG19</f>
        <v>617</v>
      </c>
      <c r="BI17" s="475">
        <f>BH17*100/BG25</f>
        <v>15.918472652218782</v>
      </c>
      <c r="BJ17" s="520" t="s">
        <v>22</v>
      </c>
      <c r="BK17" s="171"/>
      <c r="BL17" s="271" t="s">
        <v>126</v>
      </c>
      <c r="BM17" s="223">
        <v>3</v>
      </c>
      <c r="BN17" s="221">
        <v>7</v>
      </c>
      <c r="BO17" s="221">
        <v>2</v>
      </c>
      <c r="BP17" s="220"/>
      <c r="BQ17" s="220"/>
      <c r="BR17" s="221"/>
      <c r="BS17" s="222"/>
      <c r="BT17" s="55"/>
      <c r="BU17" s="55"/>
      <c r="BV17" s="55"/>
      <c r="BW17" s="56"/>
      <c r="BX17" s="57"/>
      <c r="BY17" s="262">
        <f t="shared" si="1"/>
        <v>12</v>
      </c>
      <c r="BZ17" s="268">
        <f>BY17/BY26</f>
        <v>2.570143499678732E-3</v>
      </c>
      <c r="CB17" s="209" t="s">
        <v>124</v>
      </c>
      <c r="CC17" s="246">
        <v>5</v>
      </c>
      <c r="CD17" s="242">
        <v>1</v>
      </c>
      <c r="CE17" s="241">
        <v>3</v>
      </c>
      <c r="CF17" s="242"/>
      <c r="CG17" s="243">
        <v>4</v>
      </c>
      <c r="CH17" s="244">
        <v>3</v>
      </c>
      <c r="CI17" s="241">
        <v>1</v>
      </c>
      <c r="CJ17" s="242"/>
      <c r="CK17" s="245">
        <v>2</v>
      </c>
      <c r="CL17" s="252">
        <f t="shared" si="2"/>
        <v>19</v>
      </c>
      <c r="CM17" s="167"/>
      <c r="CN17" s="332" t="s">
        <v>123</v>
      </c>
      <c r="CO17" s="286">
        <v>5</v>
      </c>
      <c r="CP17" s="287">
        <v>1</v>
      </c>
      <c r="CQ17" s="290">
        <v>14</v>
      </c>
      <c r="CR17" s="290">
        <v>7</v>
      </c>
      <c r="CS17" s="290">
        <v>3</v>
      </c>
      <c r="CT17" s="291">
        <v>2</v>
      </c>
      <c r="CU17" s="290"/>
      <c r="CV17" s="290">
        <v>3</v>
      </c>
      <c r="CW17" s="290">
        <v>1</v>
      </c>
      <c r="CX17" s="290"/>
      <c r="CY17" s="290"/>
      <c r="CZ17" s="290"/>
      <c r="DA17" s="290">
        <v>9</v>
      </c>
      <c r="DB17" s="290">
        <v>2</v>
      </c>
      <c r="DC17" s="287">
        <v>4</v>
      </c>
      <c r="DD17" s="289"/>
      <c r="DE17" s="358">
        <f t="shared" si="5"/>
        <v>51</v>
      </c>
      <c r="DF17" s="302"/>
      <c r="DG17" s="271" t="s">
        <v>210</v>
      </c>
      <c r="DH17" s="218">
        <v>54</v>
      </c>
      <c r="DI17" s="216">
        <v>51</v>
      </c>
      <c r="DJ17" s="216">
        <v>31</v>
      </c>
      <c r="DK17" s="215"/>
      <c r="DL17" s="215"/>
      <c r="DM17" s="216"/>
      <c r="DN17" s="215"/>
      <c r="DO17" s="351"/>
      <c r="DP17" s="30"/>
      <c r="DQ17" s="30"/>
      <c r="DR17" s="38"/>
      <c r="DS17" s="39"/>
      <c r="DT17" s="261">
        <f t="shared" si="17"/>
        <v>136</v>
      </c>
      <c r="DU17" s="303">
        <f>DT17/DT19</f>
        <v>4.8346960540348385E-2</v>
      </c>
      <c r="DV17" s="302"/>
      <c r="DX17" s="417"/>
      <c r="DY17" s="173" t="s">
        <v>46</v>
      </c>
      <c r="DZ17" s="178">
        <v>5</v>
      </c>
      <c r="EA17" s="26">
        <v>10</v>
      </c>
      <c r="EB17" s="26">
        <v>3</v>
      </c>
      <c r="EC17" s="26"/>
      <c r="ED17" s="26"/>
      <c r="EE17" s="26"/>
      <c r="EF17" s="26"/>
      <c r="EG17" s="26"/>
      <c r="EH17" s="26"/>
      <c r="EI17" s="27"/>
      <c r="EJ17" s="27"/>
      <c r="EK17" s="27"/>
      <c r="EL17" s="17">
        <f t="shared" si="6"/>
        <v>18</v>
      </c>
      <c r="EM17" s="512"/>
      <c r="EN17" s="476"/>
      <c r="EO17" s="521"/>
      <c r="ES17" s="417"/>
      <c r="ET17" s="130" t="s">
        <v>46</v>
      </c>
      <c r="EU17" s="131">
        <v>1</v>
      </c>
      <c r="EV17" s="26"/>
      <c r="EW17" s="26">
        <v>1</v>
      </c>
      <c r="EX17" s="26"/>
      <c r="EY17" s="26"/>
      <c r="EZ17" s="26"/>
      <c r="FA17" s="26"/>
      <c r="FB17" s="26"/>
      <c r="FC17" s="26"/>
      <c r="FD17" s="26"/>
      <c r="FE17" s="28"/>
      <c r="FF17" s="27"/>
      <c r="FG17" s="17">
        <f t="shared" si="7"/>
        <v>2</v>
      </c>
      <c r="FH17" s="421"/>
      <c r="FI17" s="460"/>
      <c r="FJ17" s="455"/>
      <c r="FM17" s="40"/>
      <c r="FN17" s="102"/>
      <c r="FO17" s="417"/>
      <c r="FP17" s="130" t="s">
        <v>46</v>
      </c>
      <c r="FQ17" s="131"/>
      <c r="FR17" s="26"/>
      <c r="FS17" s="26"/>
      <c r="FT17" s="26"/>
      <c r="FU17" s="26"/>
      <c r="FV17" s="26"/>
      <c r="FW17" s="26"/>
      <c r="FX17" s="26"/>
      <c r="FY17" s="26"/>
      <c r="FZ17" s="26"/>
      <c r="GA17" s="28"/>
      <c r="GB17" s="27"/>
      <c r="GC17" s="44">
        <f t="shared" si="8"/>
        <v>0</v>
      </c>
      <c r="GD17" s="421"/>
      <c r="GE17" s="460"/>
      <c r="GF17" s="455"/>
      <c r="GH17" s="417"/>
      <c r="GI17" s="130" t="s">
        <v>46</v>
      </c>
      <c r="GJ17" s="131">
        <v>10</v>
      </c>
      <c r="GK17" s="26">
        <v>11</v>
      </c>
      <c r="GL17" s="26">
        <v>1</v>
      </c>
      <c r="GM17" s="26"/>
      <c r="GN17" s="26"/>
      <c r="GO17" s="26"/>
      <c r="GP17" s="26"/>
      <c r="GQ17" s="26"/>
      <c r="GR17" s="26"/>
      <c r="GS17" s="26"/>
      <c r="GT17" s="28"/>
      <c r="GU17" s="27"/>
      <c r="GV17" s="17">
        <f t="shared" si="9"/>
        <v>22</v>
      </c>
      <c r="GW17" s="518"/>
      <c r="GX17" s="476"/>
      <c r="GY17" s="515"/>
      <c r="HC17" s="40"/>
      <c r="HD17" s="417"/>
      <c r="HE17" s="130" t="s">
        <v>46</v>
      </c>
      <c r="HF17" s="131">
        <v>2</v>
      </c>
      <c r="HG17" s="26">
        <v>3</v>
      </c>
      <c r="HH17" s="26"/>
      <c r="HI17" s="26"/>
      <c r="HJ17" s="26"/>
      <c r="HK17" s="26"/>
      <c r="HL17" s="26"/>
      <c r="HM17" s="26"/>
      <c r="HN17" s="26"/>
      <c r="HO17" s="26"/>
      <c r="HP17" s="28"/>
      <c r="HQ17" s="27"/>
      <c r="HR17" s="17">
        <f t="shared" si="10"/>
        <v>5</v>
      </c>
      <c r="HS17" s="518"/>
      <c r="HT17" s="476"/>
      <c r="HU17" s="515"/>
      <c r="HY17" s="417"/>
      <c r="HZ17" s="130" t="s">
        <v>46</v>
      </c>
      <c r="IA17" s="131">
        <v>46</v>
      </c>
      <c r="IB17" s="26">
        <v>36</v>
      </c>
      <c r="IC17" s="26">
        <v>6</v>
      </c>
      <c r="ID17" s="26"/>
      <c r="IE17" s="26"/>
      <c r="IF17" s="26"/>
      <c r="IG17" s="26"/>
      <c r="IH17" s="26"/>
      <c r="II17" s="26"/>
      <c r="IJ17" s="27"/>
      <c r="IK17" s="27"/>
      <c r="IL17" s="27"/>
      <c r="IM17" s="17">
        <f t="shared" si="11"/>
        <v>88</v>
      </c>
      <c r="IN17" s="512"/>
      <c r="IO17" s="509"/>
      <c r="IP17" s="521"/>
      <c r="IQ17" s="102"/>
      <c r="IR17" s="102"/>
      <c r="IS17" s="417"/>
      <c r="IT17" s="130" t="s">
        <v>46</v>
      </c>
      <c r="IU17" s="131"/>
      <c r="IV17" s="26"/>
      <c r="IW17" s="26"/>
      <c r="IX17" s="26"/>
      <c r="IY17" s="26"/>
      <c r="IZ17" s="26"/>
      <c r="JA17" s="26"/>
      <c r="JB17" s="26"/>
      <c r="JC17" s="26"/>
      <c r="JD17" s="26"/>
      <c r="JE17" s="28"/>
      <c r="JF17" s="27"/>
      <c r="JG17" s="44">
        <f t="shared" si="12"/>
        <v>0</v>
      </c>
      <c r="JH17" s="421"/>
      <c r="JI17" s="460"/>
      <c r="JJ17" s="455"/>
      <c r="JM17" s="417"/>
      <c r="JN17" s="130" t="s">
        <v>46</v>
      </c>
      <c r="JO17" s="145"/>
      <c r="JP17" s="26"/>
      <c r="JQ17" s="26"/>
      <c r="JR17" s="26"/>
      <c r="JS17" s="26"/>
      <c r="JT17" s="26"/>
      <c r="JU17" s="26"/>
      <c r="JV17" s="26"/>
      <c r="JW17" s="26"/>
      <c r="JX17" s="26"/>
      <c r="JY17" s="28"/>
      <c r="JZ17" s="27"/>
      <c r="KA17" s="17">
        <f t="shared" si="13"/>
        <v>0</v>
      </c>
      <c r="KB17" s="421"/>
      <c r="KC17" s="460"/>
      <c r="KD17" s="455"/>
      <c r="KG17" s="62" t="s">
        <v>40</v>
      </c>
      <c r="KH17" s="59"/>
      <c r="KI17" s="29"/>
      <c r="KJ17" s="29"/>
      <c r="KK17" s="29"/>
      <c r="KL17" s="49">
        <f t="shared" si="18"/>
        <v>0</v>
      </c>
      <c r="KM17" s="60" t="e">
        <f>KL17*100/KL22</f>
        <v>#DIV/0!</v>
      </c>
      <c r="KP17" s="417"/>
      <c r="KQ17" s="130" t="s">
        <v>46</v>
      </c>
      <c r="KR17" s="131">
        <v>4</v>
      </c>
      <c r="KS17" s="26"/>
      <c r="KT17" s="26"/>
      <c r="KU17" s="26"/>
      <c r="KV17" s="26"/>
      <c r="KW17" s="26"/>
      <c r="KX17" s="26"/>
      <c r="KY17" s="26"/>
      <c r="KZ17" s="26"/>
      <c r="LA17" s="26"/>
      <c r="LB17" s="28"/>
      <c r="LC17" s="27"/>
      <c r="LD17" s="17">
        <f t="shared" si="14"/>
        <v>4</v>
      </c>
      <c r="LE17" s="421"/>
      <c r="LF17" s="460"/>
      <c r="LG17" s="455"/>
      <c r="LJ17" s="417"/>
      <c r="LK17" s="130" t="s">
        <v>46</v>
      </c>
      <c r="LL17" s="131"/>
      <c r="LM17" s="26"/>
      <c r="LN17" s="26">
        <v>1</v>
      </c>
      <c r="LO17" s="26"/>
      <c r="LP17" s="26"/>
      <c r="LQ17" s="26"/>
      <c r="LR17" s="26"/>
      <c r="LS17" s="26"/>
      <c r="LT17" s="26"/>
      <c r="LU17" s="26"/>
      <c r="LV17" s="28"/>
      <c r="LW17" s="27"/>
      <c r="LX17" s="17">
        <f t="shared" si="15"/>
        <v>1</v>
      </c>
      <c r="LY17" s="421"/>
      <c r="LZ17" s="460"/>
      <c r="MA17" s="455"/>
      <c r="ME17" s="417"/>
      <c r="MF17" s="130" t="s">
        <v>46</v>
      </c>
      <c r="MG17" s="131"/>
      <c r="MH17" s="26"/>
      <c r="MI17" s="26"/>
      <c r="MJ17" s="26"/>
      <c r="MK17" s="26"/>
      <c r="ML17" s="26"/>
      <c r="MM17" s="26"/>
      <c r="MN17" s="26"/>
      <c r="MO17" s="26"/>
      <c r="MP17" s="26"/>
      <c r="MQ17" s="28"/>
      <c r="MR17" s="27"/>
      <c r="MS17" s="17">
        <f t="shared" si="16"/>
        <v>0</v>
      </c>
      <c r="MT17" s="421"/>
      <c r="MU17" s="460"/>
      <c r="MV17" s="455"/>
    </row>
    <row r="18" spans="1:362" ht="16.5" customHeight="1" thickBot="1" x14ac:dyDescent="0.3">
      <c r="B18" s="419"/>
      <c r="C18" s="174" t="s">
        <v>44</v>
      </c>
      <c r="D18" s="32">
        <v>77</v>
      </c>
      <c r="E18" s="33">
        <v>17</v>
      </c>
      <c r="F18" s="33">
        <v>2</v>
      </c>
      <c r="G18" s="35">
        <f t="shared" si="0"/>
        <v>96</v>
      </c>
      <c r="H18" s="2"/>
      <c r="J18" s="417"/>
      <c r="K18" s="24" t="s">
        <v>42</v>
      </c>
      <c r="L18" s="25">
        <v>34</v>
      </c>
      <c r="M18" s="26">
        <v>37</v>
      </c>
      <c r="N18" s="26">
        <v>31</v>
      </c>
      <c r="O18" s="26"/>
      <c r="P18" s="26"/>
      <c r="Q18" s="26"/>
      <c r="R18" s="26"/>
      <c r="S18" s="26"/>
      <c r="T18" s="26"/>
      <c r="U18" s="26"/>
      <c r="V18" s="28"/>
      <c r="W18" s="27"/>
      <c r="X18" s="17">
        <f t="shared" si="3"/>
        <v>102</v>
      </c>
      <c r="Y18" s="512"/>
      <c r="Z18" s="476"/>
      <c r="AA18" s="521"/>
      <c r="AB18" s="2"/>
      <c r="AC18" s="191" t="s">
        <v>72</v>
      </c>
      <c r="AD18" s="561"/>
      <c r="AE18" s="562"/>
      <c r="AF18" s="365"/>
      <c r="AG18" s="565"/>
      <c r="AH18" s="562"/>
      <c r="AI18" s="368"/>
      <c r="AJ18" s="561"/>
      <c r="AK18" s="562"/>
      <c r="AL18" s="365"/>
      <c r="AM18" s="565"/>
      <c r="AN18" s="562"/>
      <c r="AO18" s="368"/>
      <c r="AP18" s="408"/>
      <c r="AQ18" s="278">
        <f t="shared" si="19"/>
        <v>0</v>
      </c>
      <c r="AR18" s="559"/>
      <c r="AS18" s="191" t="s">
        <v>46</v>
      </c>
      <c r="AT18" s="469">
        <v>28</v>
      </c>
      <c r="AU18" s="470"/>
      <c r="AV18" s="368">
        <v>10</v>
      </c>
      <c r="AW18" s="469">
        <v>22</v>
      </c>
      <c r="AX18" s="470"/>
      <c r="AY18" s="365">
        <v>52</v>
      </c>
      <c r="AZ18" s="478">
        <v>26</v>
      </c>
      <c r="BA18" s="470"/>
      <c r="BB18" s="368">
        <v>17</v>
      </c>
      <c r="BC18" s="469">
        <v>5</v>
      </c>
      <c r="BD18" s="470"/>
      <c r="BE18" s="365">
        <v>8</v>
      </c>
      <c r="BF18" s="371">
        <v>5</v>
      </c>
      <c r="BG18" s="278">
        <f t="shared" si="4"/>
        <v>173</v>
      </c>
      <c r="BH18" s="473"/>
      <c r="BI18" s="476"/>
      <c r="BJ18" s="521"/>
      <c r="BK18" s="171"/>
      <c r="BL18" s="271" t="s">
        <v>129</v>
      </c>
      <c r="BM18" s="223">
        <v>2</v>
      </c>
      <c r="BN18" s="221">
        <v>2</v>
      </c>
      <c r="BO18" s="221">
        <v>6</v>
      </c>
      <c r="BP18" s="220"/>
      <c r="BQ18" s="220"/>
      <c r="BR18" s="221"/>
      <c r="BS18" s="222"/>
      <c r="BT18" s="55"/>
      <c r="BU18" s="55"/>
      <c r="BV18" s="55"/>
      <c r="BW18" s="56"/>
      <c r="BX18" s="57"/>
      <c r="BY18" s="262">
        <f t="shared" si="1"/>
        <v>10</v>
      </c>
      <c r="BZ18" s="268">
        <f>BY18/BY26</f>
        <v>2.1417862497322766E-3</v>
      </c>
      <c r="CB18" s="209" t="s">
        <v>125</v>
      </c>
      <c r="CC18" s="241">
        <v>7</v>
      </c>
      <c r="CD18" s="242"/>
      <c r="CE18" s="241"/>
      <c r="CF18" s="242"/>
      <c r="CG18" s="243">
        <v>5</v>
      </c>
      <c r="CH18" s="244"/>
      <c r="CI18" s="241"/>
      <c r="CJ18" s="242"/>
      <c r="CK18" s="245">
        <v>1</v>
      </c>
      <c r="CL18" s="252">
        <f t="shared" si="2"/>
        <v>13</v>
      </c>
      <c r="CM18" s="167"/>
      <c r="CN18" s="410" t="s">
        <v>124</v>
      </c>
      <c r="CO18" s="286">
        <v>1</v>
      </c>
      <c r="CP18" s="288">
        <v>3</v>
      </c>
      <c r="CQ18" s="290">
        <v>1</v>
      </c>
      <c r="CR18" s="290"/>
      <c r="CS18" s="290">
        <v>1</v>
      </c>
      <c r="CT18" s="291">
        <v>2</v>
      </c>
      <c r="CU18" s="290">
        <v>4</v>
      </c>
      <c r="CV18" s="290">
        <v>5</v>
      </c>
      <c r="CW18" s="290"/>
      <c r="CX18" s="290"/>
      <c r="CY18" s="290"/>
      <c r="CZ18" s="290"/>
      <c r="DA18" s="290">
        <v>2</v>
      </c>
      <c r="DB18" s="290"/>
      <c r="DC18" s="287"/>
      <c r="DD18" s="289"/>
      <c r="DE18" s="358">
        <f t="shared" si="5"/>
        <v>19</v>
      </c>
      <c r="DF18" s="302"/>
      <c r="DG18" s="271" t="s">
        <v>59</v>
      </c>
      <c r="DH18" s="214">
        <v>50</v>
      </c>
      <c r="DI18" s="215">
        <v>46</v>
      </c>
      <c r="DJ18" s="215">
        <v>58</v>
      </c>
      <c r="DK18" s="215"/>
      <c r="DL18" s="215"/>
      <c r="DM18" s="216"/>
      <c r="DN18" s="215"/>
      <c r="DO18" s="351"/>
      <c r="DP18" s="30"/>
      <c r="DQ18" s="30"/>
      <c r="DR18" s="38"/>
      <c r="DS18" s="39"/>
      <c r="DT18" s="261">
        <f t="shared" si="17"/>
        <v>154</v>
      </c>
      <c r="DU18" s="269">
        <f>DT18/DT19</f>
        <v>5.4745822964806255E-2</v>
      </c>
      <c r="DV18" s="302"/>
      <c r="DX18" s="417"/>
      <c r="DY18" s="130" t="s">
        <v>42</v>
      </c>
      <c r="DZ18" s="131">
        <v>9</v>
      </c>
      <c r="EA18" s="26">
        <v>5</v>
      </c>
      <c r="EB18" s="26">
        <v>14</v>
      </c>
      <c r="EC18" s="26"/>
      <c r="ED18" s="26"/>
      <c r="EE18" s="26"/>
      <c r="EF18" s="26"/>
      <c r="EG18" s="26"/>
      <c r="EH18" s="26"/>
      <c r="EI18" s="27"/>
      <c r="EJ18" s="27"/>
      <c r="EK18" s="27"/>
      <c r="EL18" s="17">
        <f t="shared" si="6"/>
        <v>28</v>
      </c>
      <c r="EM18" s="512"/>
      <c r="EN18" s="476"/>
      <c r="EO18" s="521"/>
      <c r="ES18" s="417"/>
      <c r="ET18" s="130" t="s">
        <v>42</v>
      </c>
      <c r="EU18" s="131">
        <v>1</v>
      </c>
      <c r="EV18" s="26">
        <v>1</v>
      </c>
      <c r="EW18" s="26"/>
      <c r="EX18" s="26"/>
      <c r="EY18" s="26"/>
      <c r="EZ18" s="26"/>
      <c r="FA18" s="26"/>
      <c r="FB18" s="26"/>
      <c r="FC18" s="26"/>
      <c r="FD18" s="26"/>
      <c r="FE18" s="28"/>
      <c r="FF18" s="27"/>
      <c r="FG18" s="17">
        <f t="shared" si="7"/>
        <v>2</v>
      </c>
      <c r="FH18" s="421"/>
      <c r="FI18" s="460"/>
      <c r="FJ18" s="455"/>
      <c r="FM18" s="40"/>
      <c r="FN18" s="102"/>
      <c r="FO18" s="417"/>
      <c r="FP18" s="130" t="s">
        <v>42</v>
      </c>
      <c r="FQ18" s="131"/>
      <c r="FR18" s="26"/>
      <c r="FS18" s="26"/>
      <c r="FT18" s="26"/>
      <c r="FU18" s="26"/>
      <c r="FV18" s="26"/>
      <c r="FW18" s="26"/>
      <c r="FX18" s="26"/>
      <c r="FY18" s="26"/>
      <c r="FZ18" s="26"/>
      <c r="GA18" s="28"/>
      <c r="GB18" s="27"/>
      <c r="GC18" s="44">
        <f t="shared" si="8"/>
        <v>0</v>
      </c>
      <c r="GD18" s="421"/>
      <c r="GE18" s="460"/>
      <c r="GF18" s="455"/>
      <c r="GH18" s="417"/>
      <c r="GI18" s="130" t="s">
        <v>42</v>
      </c>
      <c r="GJ18" s="131">
        <v>10</v>
      </c>
      <c r="GK18" s="26">
        <v>8</v>
      </c>
      <c r="GL18" s="26">
        <v>5</v>
      </c>
      <c r="GM18" s="26"/>
      <c r="GN18" s="26"/>
      <c r="GO18" s="26"/>
      <c r="GP18" s="26"/>
      <c r="GQ18" s="26"/>
      <c r="GR18" s="26"/>
      <c r="GS18" s="26"/>
      <c r="GT18" s="28"/>
      <c r="GU18" s="27"/>
      <c r="GV18" s="17">
        <f t="shared" si="9"/>
        <v>23</v>
      </c>
      <c r="GW18" s="518"/>
      <c r="GX18" s="476"/>
      <c r="GY18" s="515"/>
      <c r="HC18" s="40"/>
      <c r="HD18" s="417"/>
      <c r="HE18" s="130" t="s">
        <v>42</v>
      </c>
      <c r="HF18" s="131">
        <v>3</v>
      </c>
      <c r="HG18" s="26">
        <v>7</v>
      </c>
      <c r="HH18" s="26">
        <v>4</v>
      </c>
      <c r="HI18" s="26"/>
      <c r="HJ18" s="26"/>
      <c r="HK18" s="26"/>
      <c r="HL18" s="26"/>
      <c r="HM18" s="26"/>
      <c r="HN18" s="26"/>
      <c r="HO18" s="26"/>
      <c r="HP18" s="28"/>
      <c r="HQ18" s="27"/>
      <c r="HR18" s="17">
        <f t="shared" si="10"/>
        <v>14</v>
      </c>
      <c r="HS18" s="518"/>
      <c r="HT18" s="476"/>
      <c r="HU18" s="515"/>
      <c r="HY18" s="417"/>
      <c r="HZ18" s="130" t="s">
        <v>42</v>
      </c>
      <c r="IA18" s="131">
        <v>42</v>
      </c>
      <c r="IB18" s="26">
        <v>43</v>
      </c>
      <c r="IC18" s="26">
        <v>11</v>
      </c>
      <c r="ID18" s="26"/>
      <c r="IE18" s="26"/>
      <c r="IF18" s="26"/>
      <c r="IG18" s="26"/>
      <c r="IH18" s="26"/>
      <c r="II18" s="26"/>
      <c r="IJ18" s="27"/>
      <c r="IK18" s="27"/>
      <c r="IL18" s="27"/>
      <c r="IM18" s="17">
        <f t="shared" si="11"/>
        <v>96</v>
      </c>
      <c r="IN18" s="512"/>
      <c r="IO18" s="509"/>
      <c r="IP18" s="521"/>
      <c r="IQ18" s="102"/>
      <c r="IR18" s="102"/>
      <c r="IS18" s="417"/>
      <c r="IT18" s="130" t="s">
        <v>42</v>
      </c>
      <c r="IU18" s="131"/>
      <c r="IV18" s="26"/>
      <c r="IW18" s="26"/>
      <c r="IX18" s="26"/>
      <c r="IY18" s="26"/>
      <c r="IZ18" s="26"/>
      <c r="JA18" s="26"/>
      <c r="JB18" s="26"/>
      <c r="JC18" s="26"/>
      <c r="JD18" s="26"/>
      <c r="JE18" s="28"/>
      <c r="JF18" s="27"/>
      <c r="JG18" s="44">
        <f t="shared" si="12"/>
        <v>0</v>
      </c>
      <c r="JH18" s="421"/>
      <c r="JI18" s="460"/>
      <c r="JJ18" s="455"/>
      <c r="JM18" s="417"/>
      <c r="JN18" s="130" t="s">
        <v>42</v>
      </c>
      <c r="JO18" s="145"/>
      <c r="JP18" s="26"/>
      <c r="JQ18" s="26"/>
      <c r="JR18" s="26"/>
      <c r="JS18" s="26"/>
      <c r="JT18" s="26"/>
      <c r="JU18" s="26"/>
      <c r="JV18" s="26"/>
      <c r="JW18" s="26"/>
      <c r="JX18" s="26"/>
      <c r="JY18" s="28"/>
      <c r="JZ18" s="27"/>
      <c r="KA18" s="17">
        <f t="shared" si="13"/>
        <v>0</v>
      </c>
      <c r="KB18" s="421"/>
      <c r="KC18" s="460"/>
      <c r="KD18" s="455"/>
      <c r="KG18" s="58" t="s">
        <v>30</v>
      </c>
      <c r="KH18" s="59"/>
      <c r="KI18" s="29"/>
      <c r="KJ18" s="29"/>
      <c r="KK18" s="29"/>
      <c r="KL18" s="49">
        <f t="shared" si="18"/>
        <v>0</v>
      </c>
      <c r="KM18" s="60" t="e">
        <f>KL18*100/KL22</f>
        <v>#DIV/0!</v>
      </c>
      <c r="KP18" s="417"/>
      <c r="KQ18" s="130" t="s">
        <v>42</v>
      </c>
      <c r="KR18" s="131">
        <v>1</v>
      </c>
      <c r="KS18" s="26">
        <v>1</v>
      </c>
      <c r="KT18" s="26">
        <v>1</v>
      </c>
      <c r="KU18" s="26"/>
      <c r="KV18" s="26"/>
      <c r="KW18" s="26"/>
      <c r="KX18" s="26"/>
      <c r="KY18" s="26"/>
      <c r="KZ18" s="26"/>
      <c r="LA18" s="26"/>
      <c r="LB18" s="28"/>
      <c r="LC18" s="27"/>
      <c r="LD18" s="17">
        <f t="shared" si="14"/>
        <v>3</v>
      </c>
      <c r="LE18" s="421"/>
      <c r="LF18" s="460"/>
      <c r="LG18" s="455"/>
      <c r="LJ18" s="417"/>
      <c r="LK18" s="130" t="s">
        <v>42</v>
      </c>
      <c r="LL18" s="131"/>
      <c r="LM18" s="26"/>
      <c r="LN18" s="26"/>
      <c r="LO18" s="26"/>
      <c r="LP18" s="26"/>
      <c r="LQ18" s="26"/>
      <c r="LR18" s="26"/>
      <c r="LS18" s="26"/>
      <c r="LT18" s="26"/>
      <c r="LU18" s="26"/>
      <c r="LV18" s="28"/>
      <c r="LW18" s="27"/>
      <c r="LX18" s="17">
        <f t="shared" si="15"/>
        <v>0</v>
      </c>
      <c r="LY18" s="421"/>
      <c r="LZ18" s="460"/>
      <c r="MA18" s="455"/>
      <c r="ME18" s="417"/>
      <c r="MF18" s="130" t="s">
        <v>42</v>
      </c>
      <c r="MG18" s="131"/>
      <c r="MH18" s="26"/>
      <c r="MI18" s="26"/>
      <c r="MJ18" s="26"/>
      <c r="MK18" s="26"/>
      <c r="ML18" s="26"/>
      <c r="MM18" s="26"/>
      <c r="MN18" s="26"/>
      <c r="MO18" s="26"/>
      <c r="MP18" s="26"/>
      <c r="MQ18" s="28"/>
      <c r="MR18" s="27"/>
      <c r="MS18" s="17">
        <f t="shared" si="16"/>
        <v>0</v>
      </c>
      <c r="MT18" s="421"/>
      <c r="MU18" s="460"/>
      <c r="MV18" s="455"/>
    </row>
    <row r="19" spans="1:362" ht="16.5" customHeight="1" thickBot="1" x14ac:dyDescent="0.3">
      <c r="B19" s="416" t="s">
        <v>48</v>
      </c>
      <c r="C19" s="175" t="s">
        <v>49</v>
      </c>
      <c r="D19" s="18">
        <v>223</v>
      </c>
      <c r="E19" s="19">
        <v>10</v>
      </c>
      <c r="F19" s="19"/>
      <c r="G19" s="44">
        <f t="shared" si="0"/>
        <v>233</v>
      </c>
      <c r="H19" s="2"/>
      <c r="J19" s="419"/>
      <c r="K19" s="31" t="s">
        <v>44</v>
      </c>
      <c r="L19" s="32">
        <v>34</v>
      </c>
      <c r="M19" s="33">
        <v>31</v>
      </c>
      <c r="N19" s="33">
        <v>31</v>
      </c>
      <c r="O19" s="33"/>
      <c r="P19" s="33"/>
      <c r="Q19" s="33"/>
      <c r="R19" s="33"/>
      <c r="S19" s="33"/>
      <c r="T19" s="33"/>
      <c r="U19" s="33"/>
      <c r="V19" s="36"/>
      <c r="W19" s="34"/>
      <c r="X19" s="35">
        <f t="shared" si="3"/>
        <v>96</v>
      </c>
      <c r="Y19" s="513"/>
      <c r="Z19" s="477"/>
      <c r="AA19" s="522"/>
      <c r="AB19" s="2"/>
      <c r="AC19" s="191" t="s">
        <v>73</v>
      </c>
      <c r="AD19" s="561"/>
      <c r="AE19" s="562"/>
      <c r="AF19" s="365"/>
      <c r="AG19" s="565"/>
      <c r="AH19" s="562"/>
      <c r="AI19" s="368"/>
      <c r="AJ19" s="561"/>
      <c r="AK19" s="562"/>
      <c r="AL19" s="365"/>
      <c r="AM19" s="565"/>
      <c r="AN19" s="562"/>
      <c r="AO19" s="368"/>
      <c r="AP19" s="408"/>
      <c r="AQ19" s="278">
        <f t="shared" si="19"/>
        <v>0</v>
      </c>
      <c r="AR19" s="559"/>
      <c r="AS19" s="191" t="s">
        <v>42</v>
      </c>
      <c r="AT19" s="469">
        <v>21</v>
      </c>
      <c r="AU19" s="470"/>
      <c r="AV19" s="368">
        <v>8</v>
      </c>
      <c r="AW19" s="469">
        <v>17</v>
      </c>
      <c r="AX19" s="470"/>
      <c r="AY19" s="365">
        <v>41</v>
      </c>
      <c r="AZ19" s="478">
        <v>17</v>
      </c>
      <c r="BA19" s="470"/>
      <c r="BB19" s="368">
        <v>7</v>
      </c>
      <c r="BC19" s="469">
        <v>5</v>
      </c>
      <c r="BD19" s="470"/>
      <c r="BE19" s="365">
        <v>12</v>
      </c>
      <c r="BF19" s="371">
        <v>5</v>
      </c>
      <c r="BG19" s="278">
        <f t="shared" si="4"/>
        <v>133</v>
      </c>
      <c r="BH19" s="473"/>
      <c r="BI19" s="476"/>
      <c r="BJ19" s="521"/>
      <c r="BK19" s="171"/>
      <c r="BL19" s="271" t="s">
        <v>127</v>
      </c>
      <c r="BM19" s="223">
        <v>4</v>
      </c>
      <c r="BN19" s="221">
        <v>3</v>
      </c>
      <c r="BO19" s="221">
        <v>2</v>
      </c>
      <c r="BP19" s="220"/>
      <c r="BQ19" s="220"/>
      <c r="BR19" s="221"/>
      <c r="BS19" s="222"/>
      <c r="BT19" s="55"/>
      <c r="BU19" s="55"/>
      <c r="BV19" s="55"/>
      <c r="BW19" s="56"/>
      <c r="BX19" s="57"/>
      <c r="BY19" s="262">
        <f t="shared" si="1"/>
        <v>9</v>
      </c>
      <c r="BZ19" s="268">
        <f>BY19/BY26</f>
        <v>1.927607624759049E-3</v>
      </c>
      <c r="CB19" s="209" t="s">
        <v>126</v>
      </c>
      <c r="CC19" s="241">
        <v>4</v>
      </c>
      <c r="CD19" s="242">
        <v>2</v>
      </c>
      <c r="CE19" s="241">
        <v>1</v>
      </c>
      <c r="CF19" s="242"/>
      <c r="CG19" s="243">
        <v>2</v>
      </c>
      <c r="CH19" s="244">
        <v>1</v>
      </c>
      <c r="CI19" s="241"/>
      <c r="CJ19" s="242">
        <v>2</v>
      </c>
      <c r="CK19" s="245"/>
      <c r="CL19" s="252">
        <f t="shared" si="2"/>
        <v>12</v>
      </c>
      <c r="CM19" s="167"/>
      <c r="CN19" s="330" t="s">
        <v>125</v>
      </c>
      <c r="CO19" s="286">
        <v>2</v>
      </c>
      <c r="CP19" s="287"/>
      <c r="CQ19" s="290">
        <v>1</v>
      </c>
      <c r="CR19" s="290">
        <v>2</v>
      </c>
      <c r="CS19" s="290"/>
      <c r="CT19" s="291">
        <v>1</v>
      </c>
      <c r="CU19" s="290"/>
      <c r="CV19" s="290">
        <v>1</v>
      </c>
      <c r="CW19" s="290">
        <v>1</v>
      </c>
      <c r="CX19" s="290"/>
      <c r="CY19" s="290"/>
      <c r="CZ19" s="290"/>
      <c r="DA19" s="290">
        <v>2</v>
      </c>
      <c r="DB19" s="290"/>
      <c r="DC19" s="287"/>
      <c r="DD19" s="289">
        <v>3</v>
      </c>
      <c r="DE19" s="358">
        <f t="shared" si="5"/>
        <v>13</v>
      </c>
      <c r="DF19" s="302"/>
      <c r="DG19" s="89" t="s">
        <v>13</v>
      </c>
      <c r="DH19" s="229">
        <f t="shared" ref="DH19:DS19" si="20">SUM(DH10:DH18)</f>
        <v>1066</v>
      </c>
      <c r="DI19" s="230">
        <f t="shared" si="20"/>
        <v>956</v>
      </c>
      <c r="DJ19" s="230">
        <f t="shared" si="20"/>
        <v>791</v>
      </c>
      <c r="DK19" s="230">
        <f t="shared" si="20"/>
        <v>0</v>
      </c>
      <c r="DL19" s="230">
        <f t="shared" si="20"/>
        <v>0</v>
      </c>
      <c r="DM19" s="202">
        <f t="shared" si="20"/>
        <v>0</v>
      </c>
      <c r="DN19" s="202">
        <f t="shared" si="20"/>
        <v>0</v>
      </c>
      <c r="DO19" s="255">
        <f t="shared" si="20"/>
        <v>0</v>
      </c>
      <c r="DP19" s="255">
        <f t="shared" si="20"/>
        <v>0</v>
      </c>
      <c r="DQ19" s="202">
        <f t="shared" si="20"/>
        <v>0</v>
      </c>
      <c r="DR19" s="202">
        <f t="shared" si="20"/>
        <v>0</v>
      </c>
      <c r="DS19" s="202">
        <f t="shared" si="20"/>
        <v>0</v>
      </c>
      <c r="DT19" s="224">
        <f>SUM(DH19:DS19)</f>
        <v>2813</v>
      </c>
      <c r="DU19" s="302"/>
      <c r="DV19" s="302"/>
      <c r="DX19" s="419"/>
      <c r="DY19" s="174" t="s">
        <v>44</v>
      </c>
      <c r="DZ19" s="183">
        <v>1</v>
      </c>
      <c r="EA19" s="33">
        <v>10</v>
      </c>
      <c r="EB19" s="33">
        <v>12</v>
      </c>
      <c r="EC19" s="33"/>
      <c r="ED19" s="51"/>
      <c r="EE19" s="33"/>
      <c r="EF19" s="33"/>
      <c r="EG19" s="33"/>
      <c r="EH19" s="33"/>
      <c r="EI19" s="34"/>
      <c r="EJ19" s="34"/>
      <c r="EK19" s="34"/>
      <c r="EL19" s="35">
        <f t="shared" si="6"/>
        <v>23</v>
      </c>
      <c r="EM19" s="513"/>
      <c r="EN19" s="477"/>
      <c r="EO19" s="522"/>
      <c r="ES19" s="419"/>
      <c r="ET19" s="132" t="s">
        <v>44</v>
      </c>
      <c r="EU19" s="137">
        <v>2</v>
      </c>
      <c r="EV19" s="51">
        <v>1</v>
      </c>
      <c r="EW19" s="51">
        <v>2</v>
      </c>
      <c r="EX19" s="51"/>
      <c r="EY19" s="51"/>
      <c r="EZ19" s="51"/>
      <c r="FA19" s="51"/>
      <c r="FB19" s="51"/>
      <c r="FC19" s="51"/>
      <c r="FD19" s="51"/>
      <c r="FE19" s="53"/>
      <c r="FF19" s="52"/>
      <c r="FG19" s="54">
        <f t="shared" si="7"/>
        <v>5</v>
      </c>
      <c r="FH19" s="421"/>
      <c r="FI19" s="460"/>
      <c r="FJ19" s="455"/>
      <c r="FM19" s="40"/>
      <c r="FN19" s="102"/>
      <c r="FO19" s="419"/>
      <c r="FP19" s="132" t="s">
        <v>44</v>
      </c>
      <c r="FQ19" s="133"/>
      <c r="FR19" s="33"/>
      <c r="FS19" s="33"/>
      <c r="FT19" s="33"/>
      <c r="FU19" s="33"/>
      <c r="FV19" s="33"/>
      <c r="FW19" s="33"/>
      <c r="FX19" s="33"/>
      <c r="FY19" s="33"/>
      <c r="FZ19" s="33"/>
      <c r="GA19" s="36"/>
      <c r="GB19" s="34"/>
      <c r="GC19" s="199">
        <f t="shared" si="8"/>
        <v>0</v>
      </c>
      <c r="GD19" s="422"/>
      <c r="GE19" s="461"/>
      <c r="GF19" s="456"/>
      <c r="GH19" s="419"/>
      <c r="GI19" s="132" t="s">
        <v>44</v>
      </c>
      <c r="GJ19" s="133">
        <v>28</v>
      </c>
      <c r="GK19" s="33">
        <v>30</v>
      </c>
      <c r="GL19" s="33">
        <v>15</v>
      </c>
      <c r="GM19" s="33"/>
      <c r="GN19" s="33"/>
      <c r="GO19" s="33"/>
      <c r="GP19" s="33"/>
      <c r="GQ19" s="33"/>
      <c r="GR19" s="33"/>
      <c r="GS19" s="33"/>
      <c r="GT19" s="36"/>
      <c r="GU19" s="34"/>
      <c r="GV19" s="35">
        <f t="shared" si="9"/>
        <v>73</v>
      </c>
      <c r="GW19" s="519"/>
      <c r="GX19" s="477"/>
      <c r="GY19" s="516"/>
      <c r="HC19" s="40"/>
      <c r="HD19" s="419"/>
      <c r="HE19" s="132" t="s">
        <v>44</v>
      </c>
      <c r="HF19" s="133">
        <v>27</v>
      </c>
      <c r="HG19" s="33">
        <v>29</v>
      </c>
      <c r="HH19" s="33">
        <v>15</v>
      </c>
      <c r="HI19" s="33"/>
      <c r="HJ19" s="33"/>
      <c r="HK19" s="33"/>
      <c r="HL19" s="33"/>
      <c r="HM19" s="33"/>
      <c r="HN19" s="33"/>
      <c r="HO19" s="33"/>
      <c r="HP19" s="36"/>
      <c r="HQ19" s="34"/>
      <c r="HR19" s="35">
        <f t="shared" si="10"/>
        <v>71</v>
      </c>
      <c r="HS19" s="519"/>
      <c r="HT19" s="477"/>
      <c r="HU19" s="516"/>
      <c r="HY19" s="419"/>
      <c r="HZ19" s="132" t="s">
        <v>44</v>
      </c>
      <c r="IA19" s="133">
        <v>286</v>
      </c>
      <c r="IB19" s="33">
        <v>322</v>
      </c>
      <c r="IC19" s="33">
        <v>130</v>
      </c>
      <c r="ID19" s="33"/>
      <c r="IE19" s="51"/>
      <c r="IF19" s="33"/>
      <c r="IG19" s="33"/>
      <c r="IH19" s="33"/>
      <c r="II19" s="33"/>
      <c r="IJ19" s="34"/>
      <c r="IK19" s="34"/>
      <c r="IL19" s="34"/>
      <c r="IM19" s="35">
        <f t="shared" si="11"/>
        <v>738</v>
      </c>
      <c r="IN19" s="513"/>
      <c r="IO19" s="510"/>
      <c r="IP19" s="522"/>
      <c r="IQ19" s="102"/>
      <c r="IR19" s="102"/>
      <c r="IS19" s="419"/>
      <c r="IT19" s="132" t="s">
        <v>44</v>
      </c>
      <c r="IU19" s="133"/>
      <c r="IV19" s="33"/>
      <c r="IW19" s="33">
        <v>1</v>
      </c>
      <c r="IX19" s="33"/>
      <c r="IY19" s="33"/>
      <c r="IZ19" s="33"/>
      <c r="JA19" s="33"/>
      <c r="JB19" s="33"/>
      <c r="JC19" s="33"/>
      <c r="JD19" s="33"/>
      <c r="JE19" s="36"/>
      <c r="JF19" s="34"/>
      <c r="JG19" s="199">
        <f t="shared" si="12"/>
        <v>1</v>
      </c>
      <c r="JH19" s="422"/>
      <c r="JI19" s="461"/>
      <c r="JJ19" s="456"/>
      <c r="JM19" s="419"/>
      <c r="JN19" s="132" t="s">
        <v>44</v>
      </c>
      <c r="JO19" s="146"/>
      <c r="JP19" s="33"/>
      <c r="JQ19" s="33"/>
      <c r="JR19" s="33"/>
      <c r="JS19" s="33"/>
      <c r="JT19" s="33"/>
      <c r="JU19" s="33"/>
      <c r="JV19" s="33"/>
      <c r="JW19" s="33"/>
      <c r="JX19" s="33"/>
      <c r="JY19" s="36"/>
      <c r="JZ19" s="34"/>
      <c r="KA19" s="35">
        <f t="shared" si="13"/>
        <v>0</v>
      </c>
      <c r="KB19" s="422"/>
      <c r="KC19" s="461"/>
      <c r="KD19" s="456"/>
      <c r="KG19" s="58" t="s">
        <v>28</v>
      </c>
      <c r="KH19" s="59"/>
      <c r="KI19" s="29"/>
      <c r="KJ19" s="29"/>
      <c r="KK19" s="29"/>
      <c r="KL19" s="49">
        <f t="shared" si="18"/>
        <v>0</v>
      </c>
      <c r="KM19" s="60" t="e">
        <f>KL19*100/KL22</f>
        <v>#DIV/0!</v>
      </c>
      <c r="KP19" s="419"/>
      <c r="KQ19" s="132" t="s">
        <v>44</v>
      </c>
      <c r="KR19" s="137"/>
      <c r="KS19" s="51">
        <v>1</v>
      </c>
      <c r="KT19" s="51"/>
      <c r="KU19" s="51"/>
      <c r="KV19" s="51"/>
      <c r="KW19" s="51"/>
      <c r="KX19" s="51"/>
      <c r="KY19" s="51"/>
      <c r="KZ19" s="51"/>
      <c r="LA19" s="51"/>
      <c r="LB19" s="53"/>
      <c r="LC19" s="52"/>
      <c r="LD19" s="54">
        <f t="shared" si="14"/>
        <v>1</v>
      </c>
      <c r="LE19" s="421"/>
      <c r="LF19" s="460"/>
      <c r="LG19" s="455"/>
      <c r="LJ19" s="419"/>
      <c r="LK19" s="132" t="s">
        <v>44</v>
      </c>
      <c r="LL19" s="137"/>
      <c r="LM19" s="51"/>
      <c r="LN19" s="51"/>
      <c r="LO19" s="51"/>
      <c r="LP19" s="51"/>
      <c r="LQ19" s="51"/>
      <c r="LR19" s="51"/>
      <c r="LS19" s="51"/>
      <c r="LT19" s="51"/>
      <c r="LU19" s="51"/>
      <c r="LV19" s="53"/>
      <c r="LW19" s="52"/>
      <c r="LX19" s="54">
        <f t="shared" si="15"/>
        <v>0</v>
      </c>
      <c r="LY19" s="421"/>
      <c r="LZ19" s="460"/>
      <c r="MA19" s="455"/>
      <c r="ME19" s="419"/>
      <c r="MF19" s="132" t="s">
        <v>44</v>
      </c>
      <c r="MG19" s="137"/>
      <c r="MH19" s="51">
        <v>1</v>
      </c>
      <c r="MI19" s="51"/>
      <c r="MJ19" s="51"/>
      <c r="MK19" s="51"/>
      <c r="ML19" s="51"/>
      <c r="MM19" s="51"/>
      <c r="MN19" s="51"/>
      <c r="MO19" s="51"/>
      <c r="MP19" s="51"/>
      <c r="MQ19" s="53"/>
      <c r="MR19" s="52"/>
      <c r="MS19" s="54">
        <f t="shared" si="16"/>
        <v>1</v>
      </c>
      <c r="MT19" s="421"/>
      <c r="MU19" s="460"/>
      <c r="MV19" s="455"/>
    </row>
    <row r="20" spans="1:362" ht="16.5" customHeight="1" thickBot="1" x14ac:dyDescent="0.3">
      <c r="B20" s="417"/>
      <c r="C20" s="173" t="s">
        <v>51</v>
      </c>
      <c r="D20" s="25">
        <v>232</v>
      </c>
      <c r="E20" s="26">
        <v>24</v>
      </c>
      <c r="F20" s="26">
        <v>1</v>
      </c>
      <c r="G20" s="17">
        <f t="shared" si="0"/>
        <v>257</v>
      </c>
      <c r="H20" s="37"/>
      <c r="J20" s="416" t="s">
        <v>48</v>
      </c>
      <c r="K20" s="42" t="s">
        <v>49</v>
      </c>
      <c r="L20" s="18">
        <v>92</v>
      </c>
      <c r="M20" s="19">
        <v>59</v>
      </c>
      <c r="N20" s="19">
        <v>82</v>
      </c>
      <c r="O20" s="19"/>
      <c r="P20" s="19"/>
      <c r="Q20" s="19"/>
      <c r="R20" s="19"/>
      <c r="S20" s="19"/>
      <c r="T20" s="19"/>
      <c r="U20" s="19"/>
      <c r="V20" s="20"/>
      <c r="W20" s="43"/>
      <c r="X20" s="44">
        <f t="shared" si="3"/>
        <v>233</v>
      </c>
      <c r="Y20" s="511">
        <f>X20+X21+X22+X23</f>
        <v>810</v>
      </c>
      <c r="Z20" s="475">
        <f>Y20*100/X24</f>
        <v>24.923076923076923</v>
      </c>
      <c r="AA20" s="520" t="s">
        <v>22</v>
      </c>
      <c r="AB20" s="2"/>
      <c r="AC20" s="192" t="s">
        <v>74</v>
      </c>
      <c r="AD20" s="570"/>
      <c r="AE20" s="567"/>
      <c r="AF20" s="366"/>
      <c r="AG20" s="566"/>
      <c r="AH20" s="567"/>
      <c r="AI20" s="369"/>
      <c r="AJ20" s="570"/>
      <c r="AK20" s="567"/>
      <c r="AL20" s="366"/>
      <c r="AM20" s="566"/>
      <c r="AN20" s="567"/>
      <c r="AO20" s="369"/>
      <c r="AP20" s="409"/>
      <c r="AQ20" s="280">
        <f t="shared" si="19"/>
        <v>0</v>
      </c>
      <c r="AR20" s="560"/>
      <c r="AS20" s="193" t="s">
        <v>44</v>
      </c>
      <c r="AT20" s="533">
        <v>16</v>
      </c>
      <c r="AU20" s="534"/>
      <c r="AV20" s="376">
        <v>7</v>
      </c>
      <c r="AW20" s="533">
        <v>11</v>
      </c>
      <c r="AX20" s="534"/>
      <c r="AY20" s="377">
        <v>24</v>
      </c>
      <c r="AZ20" s="535">
        <v>19</v>
      </c>
      <c r="BA20" s="534"/>
      <c r="BB20" s="376">
        <v>12</v>
      </c>
      <c r="BC20" s="533">
        <v>10</v>
      </c>
      <c r="BD20" s="534"/>
      <c r="BE20" s="377">
        <v>13</v>
      </c>
      <c r="BF20" s="372">
        <v>7</v>
      </c>
      <c r="BG20" s="280">
        <f t="shared" si="4"/>
        <v>119</v>
      </c>
      <c r="BH20" s="474"/>
      <c r="BI20" s="477"/>
      <c r="BJ20" s="522"/>
      <c r="BK20" s="171"/>
      <c r="BL20" s="271" t="s">
        <v>172</v>
      </c>
      <c r="BM20" s="223">
        <v>4</v>
      </c>
      <c r="BN20" s="221">
        <v>1</v>
      </c>
      <c r="BO20" s="221"/>
      <c r="BP20" s="220"/>
      <c r="BQ20" s="220"/>
      <c r="BR20" s="221"/>
      <c r="BS20" s="222"/>
      <c r="BT20" s="55"/>
      <c r="BU20" s="55"/>
      <c r="BV20" s="55"/>
      <c r="BW20" s="56"/>
      <c r="BX20" s="57"/>
      <c r="BY20" s="262">
        <f t="shared" si="1"/>
        <v>5</v>
      </c>
      <c r="BZ20" s="268">
        <f>BY20/BY26</f>
        <v>1.0708931248661383E-3</v>
      </c>
      <c r="CB20" s="209" t="s">
        <v>129</v>
      </c>
      <c r="CC20" s="241">
        <v>2</v>
      </c>
      <c r="CD20" s="242">
        <v>2</v>
      </c>
      <c r="CE20" s="241"/>
      <c r="CF20" s="242"/>
      <c r="CG20" s="243">
        <v>3</v>
      </c>
      <c r="CH20" s="244"/>
      <c r="CI20" s="241"/>
      <c r="CJ20" s="242"/>
      <c r="CK20" s="245">
        <v>3</v>
      </c>
      <c r="CL20" s="252">
        <f t="shared" si="2"/>
        <v>10</v>
      </c>
      <c r="CM20" s="167"/>
      <c r="CN20" s="330" t="s">
        <v>126</v>
      </c>
      <c r="CO20" s="286"/>
      <c r="CP20" s="287">
        <v>2</v>
      </c>
      <c r="CQ20" s="290"/>
      <c r="CR20" s="290"/>
      <c r="CS20" s="290"/>
      <c r="CT20" s="291"/>
      <c r="CU20" s="290">
        <v>2</v>
      </c>
      <c r="CV20" s="290"/>
      <c r="CW20" s="290">
        <v>2</v>
      </c>
      <c r="CX20" s="290"/>
      <c r="CY20" s="290">
        <v>1</v>
      </c>
      <c r="CZ20" s="290">
        <v>1</v>
      </c>
      <c r="DA20" s="290">
        <v>2</v>
      </c>
      <c r="DB20" s="290">
        <v>1</v>
      </c>
      <c r="DC20" s="287">
        <v>1</v>
      </c>
      <c r="DD20" s="289"/>
      <c r="DE20" s="358">
        <f t="shared" si="5"/>
        <v>12</v>
      </c>
      <c r="DF20" s="302"/>
      <c r="DG20" s="302"/>
      <c r="DH20" s="302"/>
      <c r="DI20" s="302"/>
      <c r="DJ20" s="302"/>
      <c r="DK20" s="302"/>
      <c r="DL20" s="302"/>
      <c r="DM20" s="302"/>
      <c r="DN20" s="302"/>
      <c r="DO20" s="302"/>
      <c r="DP20" s="302"/>
      <c r="DQ20" s="302"/>
      <c r="DR20" s="302"/>
      <c r="DS20" s="302"/>
      <c r="DT20" s="302"/>
      <c r="DU20" s="302"/>
      <c r="DV20" s="302"/>
      <c r="DX20" s="416" t="s">
        <v>48</v>
      </c>
      <c r="DY20" s="134" t="s">
        <v>49</v>
      </c>
      <c r="DZ20" s="135">
        <v>53</v>
      </c>
      <c r="EA20" s="19">
        <v>29</v>
      </c>
      <c r="EB20" s="19">
        <v>38</v>
      </c>
      <c r="EC20" s="20"/>
      <c r="ED20" s="13"/>
      <c r="EE20" s="135"/>
      <c r="EF20" s="19"/>
      <c r="EG20" s="19"/>
      <c r="EH20" s="19"/>
      <c r="EI20" s="43"/>
      <c r="EJ20" s="43"/>
      <c r="EK20" s="43"/>
      <c r="EL20" s="44">
        <f t="shared" si="6"/>
        <v>120</v>
      </c>
      <c r="EM20" s="511">
        <f>EL20+EL21+EL22+EL23</f>
        <v>246</v>
      </c>
      <c r="EN20" s="475">
        <f>EM20*100/EL24</f>
        <v>9.0474439132033844</v>
      </c>
      <c r="EO20" s="520" t="s">
        <v>22</v>
      </c>
      <c r="ES20" s="450" t="s">
        <v>48</v>
      </c>
      <c r="ET20" s="134" t="s">
        <v>49</v>
      </c>
      <c r="EU20" s="96">
        <v>1</v>
      </c>
      <c r="EV20" s="13">
        <v>5</v>
      </c>
      <c r="EW20" s="13">
        <v>3</v>
      </c>
      <c r="EX20" s="13"/>
      <c r="EY20" s="13"/>
      <c r="EZ20" s="13"/>
      <c r="FA20" s="13"/>
      <c r="FB20" s="13"/>
      <c r="FC20" s="13"/>
      <c r="FD20" s="13"/>
      <c r="FE20" s="16"/>
      <c r="FF20" s="14"/>
      <c r="FG20" s="15">
        <f t="shared" si="7"/>
        <v>9</v>
      </c>
      <c r="FH20" s="458">
        <f>FG20+FG21+FG22+FG23</f>
        <v>48</v>
      </c>
      <c r="FI20" s="459">
        <f>FH20*100/FG24</f>
        <v>33.333333333333336</v>
      </c>
      <c r="FJ20" s="462" t="s">
        <v>22</v>
      </c>
      <c r="FN20" s="102"/>
      <c r="FO20" s="450" t="s">
        <v>48</v>
      </c>
      <c r="FP20" s="134" t="s">
        <v>49</v>
      </c>
      <c r="FQ20" s="135"/>
      <c r="FR20" s="19"/>
      <c r="FS20" s="19"/>
      <c r="FT20" s="19"/>
      <c r="FU20" s="19"/>
      <c r="FV20" s="19"/>
      <c r="FW20" s="19"/>
      <c r="FX20" s="19"/>
      <c r="FY20" s="19"/>
      <c r="FZ20" s="19"/>
      <c r="GA20" s="20"/>
      <c r="GB20" s="43"/>
      <c r="GC20" s="15">
        <f t="shared" si="8"/>
        <v>0</v>
      </c>
      <c r="GD20" s="452">
        <f>GC20+GC21+GC22+GC23</f>
        <v>11</v>
      </c>
      <c r="GE20" s="460">
        <f>GD20*100/GC24</f>
        <v>55</v>
      </c>
      <c r="GF20" s="455" t="s">
        <v>22</v>
      </c>
      <c r="GH20" s="416" t="s">
        <v>48</v>
      </c>
      <c r="GI20" s="134" t="s">
        <v>49</v>
      </c>
      <c r="GJ20" s="135">
        <v>44</v>
      </c>
      <c r="GK20" s="19">
        <v>24</v>
      </c>
      <c r="GL20" s="19">
        <v>24</v>
      </c>
      <c r="GM20" s="19"/>
      <c r="GN20" s="19"/>
      <c r="GO20" s="19"/>
      <c r="GP20" s="19"/>
      <c r="GQ20" s="19"/>
      <c r="GR20" s="19"/>
      <c r="GS20" s="19"/>
      <c r="GT20" s="20"/>
      <c r="GU20" s="43"/>
      <c r="GV20" s="44">
        <f t="shared" si="9"/>
        <v>92</v>
      </c>
      <c r="GW20" s="517">
        <f>GV20+GV21+GV22+GV23</f>
        <v>276</v>
      </c>
      <c r="GX20" s="475">
        <f>GW20*100/GV24</f>
        <v>45.469522240527183</v>
      </c>
      <c r="GY20" s="514" t="s">
        <v>22</v>
      </c>
      <c r="HD20" s="416" t="s">
        <v>48</v>
      </c>
      <c r="HE20" s="134" t="s">
        <v>49</v>
      </c>
      <c r="HF20" s="135">
        <v>22</v>
      </c>
      <c r="HG20" s="19">
        <v>10</v>
      </c>
      <c r="HH20" s="19">
        <v>15</v>
      </c>
      <c r="HI20" s="19"/>
      <c r="HJ20" s="19"/>
      <c r="HK20" s="19"/>
      <c r="HL20" s="19"/>
      <c r="HM20" s="19"/>
      <c r="HN20" s="19"/>
      <c r="HO20" s="19"/>
      <c r="HP20" s="20"/>
      <c r="HQ20" s="43"/>
      <c r="HR20" s="44">
        <f t="shared" si="10"/>
        <v>47</v>
      </c>
      <c r="HS20" s="517">
        <f>HR20+HR21+HR22+HR23</f>
        <v>128</v>
      </c>
      <c r="HT20" s="475">
        <f>HS20*100/HR24</f>
        <v>48.484848484848484</v>
      </c>
      <c r="HU20" s="514" t="s">
        <v>22</v>
      </c>
      <c r="HY20" s="416" t="s">
        <v>48</v>
      </c>
      <c r="HZ20" s="134" t="s">
        <v>49</v>
      </c>
      <c r="IA20" s="135">
        <v>122</v>
      </c>
      <c r="IB20" s="19">
        <v>64</v>
      </c>
      <c r="IC20" s="19">
        <v>76</v>
      </c>
      <c r="ID20" s="20"/>
      <c r="IE20" s="13"/>
      <c r="IF20" s="18"/>
      <c r="IG20" s="19"/>
      <c r="IH20" s="19"/>
      <c r="II20" s="19"/>
      <c r="IJ20" s="43"/>
      <c r="IK20" s="43"/>
      <c r="IL20" s="43"/>
      <c r="IM20" s="44">
        <f t="shared" si="11"/>
        <v>262</v>
      </c>
      <c r="IN20" s="473">
        <f>IM20+IM21+IM22+IM23</f>
        <v>687</v>
      </c>
      <c r="IO20" s="509">
        <f>IN20*100/IM24</f>
        <v>29.184367034834324</v>
      </c>
      <c r="IP20" s="521" t="s">
        <v>22</v>
      </c>
      <c r="IQ20" s="102"/>
      <c r="IR20" s="102"/>
      <c r="IS20" s="450" t="s">
        <v>48</v>
      </c>
      <c r="IT20" s="134" t="s">
        <v>49</v>
      </c>
      <c r="IU20" s="135"/>
      <c r="IV20" s="19">
        <v>4</v>
      </c>
      <c r="IW20" s="19">
        <v>2</v>
      </c>
      <c r="IX20" s="19"/>
      <c r="IY20" s="19"/>
      <c r="IZ20" s="19"/>
      <c r="JA20" s="19"/>
      <c r="JB20" s="19"/>
      <c r="JC20" s="19"/>
      <c r="JD20" s="19"/>
      <c r="JE20" s="20"/>
      <c r="JF20" s="43"/>
      <c r="JG20" s="15">
        <f t="shared" si="12"/>
        <v>6</v>
      </c>
      <c r="JH20" s="452">
        <f>JG20+JG21+JG22+JG23</f>
        <v>23</v>
      </c>
      <c r="JI20" s="460">
        <f>JH20*100/JG24</f>
        <v>29.870129870129869</v>
      </c>
      <c r="JJ20" s="455" t="s">
        <v>22</v>
      </c>
      <c r="JM20" s="450" t="s">
        <v>48</v>
      </c>
      <c r="JN20" s="134" t="s">
        <v>49</v>
      </c>
      <c r="JO20" s="135"/>
      <c r="JP20" s="19"/>
      <c r="JQ20" s="19"/>
      <c r="JR20" s="19"/>
      <c r="JS20" s="19"/>
      <c r="JT20" s="19"/>
      <c r="JU20" s="19"/>
      <c r="JV20" s="19"/>
      <c r="JW20" s="19"/>
      <c r="JX20" s="19"/>
      <c r="JY20" s="20"/>
      <c r="JZ20" s="43"/>
      <c r="KA20" s="44">
        <f t="shared" si="13"/>
        <v>0</v>
      </c>
      <c r="KB20" s="452">
        <f>KA20+KA21+KA22+KA23</f>
        <v>2</v>
      </c>
      <c r="KC20" s="460">
        <f>KB20*100/KA24</f>
        <v>11.764705882352942</v>
      </c>
      <c r="KD20" s="455" t="s">
        <v>22</v>
      </c>
      <c r="KG20" s="67" t="s">
        <v>36</v>
      </c>
      <c r="KH20" s="64"/>
      <c r="KI20" s="65"/>
      <c r="KJ20" s="65"/>
      <c r="KK20" s="65"/>
      <c r="KL20" s="49">
        <f t="shared" si="18"/>
        <v>0</v>
      </c>
      <c r="KM20" s="68" t="e">
        <f>KL20*100/KL22</f>
        <v>#DIV/0!</v>
      </c>
      <c r="KP20" s="450" t="s">
        <v>48</v>
      </c>
      <c r="KQ20" s="134" t="s">
        <v>49</v>
      </c>
      <c r="KR20" s="96">
        <v>1</v>
      </c>
      <c r="KS20" s="13"/>
      <c r="KT20" s="13">
        <v>1</v>
      </c>
      <c r="KU20" s="13"/>
      <c r="KV20" s="13"/>
      <c r="KW20" s="13"/>
      <c r="KX20" s="13"/>
      <c r="KY20" s="13"/>
      <c r="KZ20" s="13"/>
      <c r="LA20" s="13"/>
      <c r="LB20" s="16"/>
      <c r="LC20" s="14"/>
      <c r="LD20" s="15">
        <f t="shared" si="14"/>
        <v>2</v>
      </c>
      <c r="LE20" s="458">
        <f>LD20+LD21+LD22+LD23</f>
        <v>15</v>
      </c>
      <c r="LF20" s="459">
        <f>LE20*100/LD24</f>
        <v>19.736842105263158</v>
      </c>
      <c r="LG20" s="462" t="s">
        <v>22</v>
      </c>
      <c r="LJ20" s="450" t="s">
        <v>48</v>
      </c>
      <c r="LK20" s="134" t="s">
        <v>49</v>
      </c>
      <c r="LL20" s="96"/>
      <c r="LM20" s="13"/>
      <c r="LN20" s="13"/>
      <c r="LO20" s="13"/>
      <c r="LP20" s="13"/>
      <c r="LQ20" s="13"/>
      <c r="LR20" s="13"/>
      <c r="LS20" s="13"/>
      <c r="LT20" s="13"/>
      <c r="LU20" s="13"/>
      <c r="LV20" s="16"/>
      <c r="LW20" s="14"/>
      <c r="LX20" s="15">
        <f t="shared" si="15"/>
        <v>0</v>
      </c>
      <c r="LY20" s="458">
        <f>LX20+LX21+LX22+LX23</f>
        <v>0</v>
      </c>
      <c r="LZ20" s="459">
        <f>LY20*100/LX24</f>
        <v>0</v>
      </c>
      <c r="MA20" s="462" t="s">
        <v>22</v>
      </c>
      <c r="ME20" s="450" t="s">
        <v>48</v>
      </c>
      <c r="MF20" s="134" t="s">
        <v>49</v>
      </c>
      <c r="MG20" s="96">
        <v>1</v>
      </c>
      <c r="MH20" s="13">
        <v>1</v>
      </c>
      <c r="MI20" s="13"/>
      <c r="MJ20" s="13"/>
      <c r="MK20" s="13"/>
      <c r="ML20" s="13"/>
      <c r="MM20" s="13"/>
      <c r="MN20" s="13"/>
      <c r="MO20" s="13"/>
      <c r="MP20" s="13"/>
      <c r="MQ20" s="16"/>
      <c r="MR20" s="14"/>
      <c r="MS20" s="15">
        <f t="shared" si="16"/>
        <v>2</v>
      </c>
      <c r="MT20" s="458">
        <f>MS20+MS21+MS22+MS23</f>
        <v>8</v>
      </c>
      <c r="MU20" s="459">
        <f>MT20*100/MS24</f>
        <v>24.242424242424242</v>
      </c>
      <c r="MV20" s="462" t="s">
        <v>22</v>
      </c>
    </row>
    <row r="21" spans="1:362" ht="16.5" customHeight="1" thickBot="1" x14ac:dyDescent="0.3">
      <c r="B21" s="417"/>
      <c r="C21" s="173" t="s">
        <v>54</v>
      </c>
      <c r="D21" s="25">
        <v>129</v>
      </c>
      <c r="E21" s="26">
        <v>15</v>
      </c>
      <c r="F21" s="26">
        <v>1</v>
      </c>
      <c r="G21" s="17">
        <f t="shared" si="0"/>
        <v>145</v>
      </c>
      <c r="H21" s="2"/>
      <c r="J21" s="417"/>
      <c r="K21" s="24" t="s">
        <v>51</v>
      </c>
      <c r="L21" s="178">
        <v>84</v>
      </c>
      <c r="M21" s="179">
        <v>99</v>
      </c>
      <c r="N21" s="179">
        <v>74</v>
      </c>
      <c r="O21" s="26"/>
      <c r="P21" s="26"/>
      <c r="Q21" s="26"/>
      <c r="R21" s="26"/>
      <c r="S21" s="26"/>
      <c r="T21" s="26"/>
      <c r="U21" s="26"/>
      <c r="V21" s="28"/>
      <c r="W21" s="27"/>
      <c r="X21" s="17">
        <f t="shared" si="3"/>
        <v>257</v>
      </c>
      <c r="Y21" s="512"/>
      <c r="Z21" s="476"/>
      <c r="AA21" s="521"/>
      <c r="AB21" s="37">
        <f>Y20*100/X24</f>
        <v>24.923076923076923</v>
      </c>
      <c r="AC21" s="343" t="s">
        <v>85</v>
      </c>
      <c r="AD21" s="668">
        <f>AD9+AD10+AD11+AD12+AD13+AD14+AD15+AD16+AD17+AD18+AD19+AD20</f>
        <v>606</v>
      </c>
      <c r="AE21" s="669"/>
      <c r="AF21" s="340">
        <f t="shared" ref="AF21:AP21" si="21">SUM(AF9:AF20)</f>
        <v>225</v>
      </c>
      <c r="AG21" s="568">
        <f t="shared" si="21"/>
        <v>537</v>
      </c>
      <c r="AH21" s="569"/>
      <c r="AI21" s="341">
        <f t="shared" si="21"/>
        <v>1080</v>
      </c>
      <c r="AJ21" s="668">
        <f>SUM(AJ9:AJ20)</f>
        <v>611</v>
      </c>
      <c r="AK21" s="669"/>
      <c r="AL21" s="340">
        <f t="shared" ref="AL21" si="22">SUM(AL9:AL20)</f>
        <v>217</v>
      </c>
      <c r="AM21" s="568">
        <f>SUM(AM9:AM20)</f>
        <v>161</v>
      </c>
      <c r="AN21" s="569"/>
      <c r="AO21" s="341">
        <f t="shared" ref="AO21" si="23">SUM(AO9:AO20)</f>
        <v>210</v>
      </c>
      <c r="AP21" s="344">
        <f t="shared" si="21"/>
        <v>229</v>
      </c>
      <c r="AQ21" s="294">
        <f>SUM(AD21:AP21)</f>
        <v>3876</v>
      </c>
      <c r="AR21" s="559" t="s">
        <v>48</v>
      </c>
      <c r="AS21" s="190" t="s">
        <v>49</v>
      </c>
      <c r="AT21" s="527">
        <v>65</v>
      </c>
      <c r="AU21" s="528"/>
      <c r="AV21" s="367">
        <v>19</v>
      </c>
      <c r="AW21" s="527">
        <v>29</v>
      </c>
      <c r="AX21" s="528"/>
      <c r="AY21" s="364">
        <v>44</v>
      </c>
      <c r="AZ21" s="553">
        <v>59</v>
      </c>
      <c r="BA21" s="528"/>
      <c r="BB21" s="367">
        <v>17</v>
      </c>
      <c r="BC21" s="527">
        <v>4</v>
      </c>
      <c r="BD21" s="528"/>
      <c r="BE21" s="364">
        <v>7</v>
      </c>
      <c r="BF21" s="375">
        <v>15</v>
      </c>
      <c r="BG21" s="281">
        <f t="shared" si="4"/>
        <v>259</v>
      </c>
      <c r="BH21" s="473">
        <f>BG21+BG22+BG23+BG24</f>
        <v>959</v>
      </c>
      <c r="BI21" s="476">
        <f>BH21*100/BG25</f>
        <v>24.742002063983488</v>
      </c>
      <c r="BJ21" s="521" t="s">
        <v>22</v>
      </c>
      <c r="BK21" s="171"/>
      <c r="BL21" s="271" t="s">
        <v>132</v>
      </c>
      <c r="BM21" s="223">
        <v>3</v>
      </c>
      <c r="BN21" s="221">
        <v>1</v>
      </c>
      <c r="BO21" s="221"/>
      <c r="BP21" s="220"/>
      <c r="BQ21" s="220"/>
      <c r="BR21" s="221"/>
      <c r="BS21" s="222"/>
      <c r="BT21" s="55"/>
      <c r="BU21" s="55"/>
      <c r="BV21" s="55"/>
      <c r="BW21" s="56"/>
      <c r="BX21" s="57"/>
      <c r="BY21" s="262">
        <f t="shared" si="1"/>
        <v>4</v>
      </c>
      <c r="BZ21" s="268">
        <f>BY21/BY26</f>
        <v>8.5671449989291066E-4</v>
      </c>
      <c r="CB21" s="209" t="s">
        <v>127</v>
      </c>
      <c r="CC21" s="241">
        <v>1</v>
      </c>
      <c r="CD21" s="242"/>
      <c r="CE21" s="241"/>
      <c r="CF21" s="242">
        <v>4</v>
      </c>
      <c r="CG21" s="243"/>
      <c r="CH21" s="244"/>
      <c r="CI21" s="241"/>
      <c r="CJ21" s="242">
        <v>2</v>
      </c>
      <c r="CK21" s="245">
        <v>2</v>
      </c>
      <c r="CL21" s="252">
        <f t="shared" si="2"/>
        <v>9</v>
      </c>
      <c r="CM21" s="167"/>
      <c r="CN21" s="330" t="s">
        <v>129</v>
      </c>
      <c r="CO21" s="286"/>
      <c r="CP21" s="287"/>
      <c r="CQ21" s="290">
        <v>1</v>
      </c>
      <c r="CR21" s="290"/>
      <c r="CS21" s="290">
        <v>1</v>
      </c>
      <c r="CT21" s="291">
        <v>2</v>
      </c>
      <c r="CU21" s="290"/>
      <c r="CV21" s="290"/>
      <c r="CW21" s="290"/>
      <c r="CX21" s="290">
        <v>1</v>
      </c>
      <c r="CY21" s="290"/>
      <c r="CZ21" s="290"/>
      <c r="DA21" s="290">
        <v>5</v>
      </c>
      <c r="DB21" s="290"/>
      <c r="DC21" s="287"/>
      <c r="DD21" s="289"/>
      <c r="DE21" s="358">
        <f t="shared" si="5"/>
        <v>10</v>
      </c>
      <c r="DF21" s="302"/>
      <c r="DG21" s="10" t="s">
        <v>111</v>
      </c>
      <c r="DH21" s="383" t="s">
        <v>1</v>
      </c>
      <c r="DI21" s="384" t="s">
        <v>2</v>
      </c>
      <c r="DJ21" s="384" t="s">
        <v>3</v>
      </c>
      <c r="DK21" s="384" t="s">
        <v>4</v>
      </c>
      <c r="DL21" s="384" t="s">
        <v>5</v>
      </c>
      <c r="DM21" s="384" t="s">
        <v>6</v>
      </c>
      <c r="DN21" s="384" t="s">
        <v>7</v>
      </c>
      <c r="DO21" s="384" t="s">
        <v>8</v>
      </c>
      <c r="DP21" s="384" t="s">
        <v>9</v>
      </c>
      <c r="DQ21" s="384" t="s">
        <v>10</v>
      </c>
      <c r="DR21" s="388" t="s">
        <v>11</v>
      </c>
      <c r="DS21" s="389" t="s">
        <v>12</v>
      </c>
      <c r="DT21" s="258" t="s">
        <v>13</v>
      </c>
      <c r="DU21" s="313"/>
      <c r="DV21" s="302"/>
      <c r="DX21" s="417"/>
      <c r="DY21" s="130" t="s">
        <v>51</v>
      </c>
      <c r="DZ21" s="131">
        <v>38</v>
      </c>
      <c r="EA21" s="26">
        <v>12</v>
      </c>
      <c r="EB21" s="26">
        <v>11</v>
      </c>
      <c r="EC21" s="26"/>
      <c r="ED21" s="19"/>
      <c r="EE21" s="26"/>
      <c r="EF21" s="26"/>
      <c r="EG21" s="26"/>
      <c r="EH21" s="26"/>
      <c r="EI21" s="27"/>
      <c r="EJ21" s="27"/>
      <c r="EK21" s="27"/>
      <c r="EL21" s="17">
        <f t="shared" si="6"/>
        <v>61</v>
      </c>
      <c r="EM21" s="512"/>
      <c r="EN21" s="476"/>
      <c r="EO21" s="521"/>
      <c r="ES21" s="450"/>
      <c r="ET21" s="130" t="s">
        <v>51</v>
      </c>
      <c r="EU21" s="145">
        <v>13</v>
      </c>
      <c r="EV21" s="26">
        <v>10</v>
      </c>
      <c r="EW21" s="26">
        <v>1</v>
      </c>
      <c r="EX21" s="26"/>
      <c r="EY21" s="26"/>
      <c r="EZ21" s="26"/>
      <c r="FA21" s="26"/>
      <c r="FB21" s="26"/>
      <c r="FC21" s="26"/>
      <c r="FD21" s="26"/>
      <c r="FE21" s="28"/>
      <c r="FF21" s="27"/>
      <c r="FG21" s="17">
        <f t="shared" si="7"/>
        <v>24</v>
      </c>
      <c r="FH21" s="452"/>
      <c r="FI21" s="460"/>
      <c r="FJ21" s="455"/>
      <c r="FN21" s="102"/>
      <c r="FO21" s="450"/>
      <c r="FP21" s="130" t="s">
        <v>51</v>
      </c>
      <c r="FQ21" s="131">
        <v>4</v>
      </c>
      <c r="FR21" s="26">
        <v>1</v>
      </c>
      <c r="FS21" s="26">
        <v>3</v>
      </c>
      <c r="FT21" s="26"/>
      <c r="FU21" s="26"/>
      <c r="FV21" s="26"/>
      <c r="FW21" s="26"/>
      <c r="FX21" s="26"/>
      <c r="FY21" s="26"/>
      <c r="FZ21" s="26"/>
      <c r="GA21" s="28"/>
      <c r="GB21" s="27"/>
      <c r="GC21" s="44">
        <f t="shared" si="8"/>
        <v>8</v>
      </c>
      <c r="GD21" s="452"/>
      <c r="GE21" s="460"/>
      <c r="GF21" s="455"/>
      <c r="GH21" s="417"/>
      <c r="GI21" s="130" t="s">
        <v>51</v>
      </c>
      <c r="GJ21" s="131">
        <v>11</v>
      </c>
      <c r="GK21" s="26">
        <v>14</v>
      </c>
      <c r="GL21" s="26">
        <v>9</v>
      </c>
      <c r="GM21" s="26"/>
      <c r="GN21" s="26"/>
      <c r="GO21" s="26"/>
      <c r="GP21" s="26"/>
      <c r="GQ21" s="26"/>
      <c r="GR21" s="26"/>
      <c r="GS21" s="26"/>
      <c r="GT21" s="28"/>
      <c r="GU21" s="27"/>
      <c r="GV21" s="17">
        <f>SUM(GJ21:GU21)</f>
        <v>34</v>
      </c>
      <c r="GW21" s="518"/>
      <c r="GX21" s="476"/>
      <c r="GY21" s="515"/>
      <c r="HD21" s="417"/>
      <c r="HE21" s="130" t="s">
        <v>51</v>
      </c>
      <c r="HF21" s="131">
        <v>6</v>
      </c>
      <c r="HG21" s="26">
        <v>2</v>
      </c>
      <c r="HH21" s="26">
        <v>5</v>
      </c>
      <c r="HI21" s="26"/>
      <c r="HJ21" s="26"/>
      <c r="HK21" s="26"/>
      <c r="HL21" s="26"/>
      <c r="HM21" s="26"/>
      <c r="HN21" s="26"/>
      <c r="HO21" s="26"/>
      <c r="HP21" s="28"/>
      <c r="HQ21" s="27"/>
      <c r="HR21" s="17">
        <f>SUM(HF21:HQ21)</f>
        <v>13</v>
      </c>
      <c r="HS21" s="518"/>
      <c r="HT21" s="476"/>
      <c r="HU21" s="515"/>
      <c r="HY21" s="417"/>
      <c r="HZ21" s="130" t="s">
        <v>51</v>
      </c>
      <c r="IA21" s="131">
        <v>22</v>
      </c>
      <c r="IB21" s="26">
        <v>44</v>
      </c>
      <c r="IC21" s="26">
        <v>18</v>
      </c>
      <c r="ID21" s="26"/>
      <c r="IE21" s="19"/>
      <c r="IF21" s="26"/>
      <c r="IG21" s="26"/>
      <c r="IH21" s="26"/>
      <c r="II21" s="26"/>
      <c r="IJ21" s="27"/>
      <c r="IK21" s="27"/>
      <c r="IL21" s="27"/>
      <c r="IM21" s="17">
        <f t="shared" si="11"/>
        <v>84</v>
      </c>
      <c r="IN21" s="473"/>
      <c r="IO21" s="509"/>
      <c r="IP21" s="521"/>
      <c r="IQ21" s="102"/>
      <c r="IR21" s="102"/>
      <c r="IS21" s="450"/>
      <c r="IT21" s="130" t="s">
        <v>51</v>
      </c>
      <c r="IU21" s="131"/>
      <c r="IV21" s="26"/>
      <c r="IW21" s="26"/>
      <c r="IX21" s="26"/>
      <c r="IY21" s="26"/>
      <c r="IZ21" s="26"/>
      <c r="JA21" s="26"/>
      <c r="JB21" s="26"/>
      <c r="JC21" s="26"/>
      <c r="JD21" s="26"/>
      <c r="JE21" s="28"/>
      <c r="JF21" s="27"/>
      <c r="JG21" s="44">
        <f t="shared" si="12"/>
        <v>0</v>
      </c>
      <c r="JH21" s="452"/>
      <c r="JI21" s="460"/>
      <c r="JJ21" s="455"/>
      <c r="JM21" s="450"/>
      <c r="JN21" s="130" t="s">
        <v>51</v>
      </c>
      <c r="JO21" s="131"/>
      <c r="JP21" s="26"/>
      <c r="JQ21" s="26"/>
      <c r="JR21" s="26"/>
      <c r="JS21" s="26"/>
      <c r="JT21" s="26"/>
      <c r="JU21" s="26"/>
      <c r="JV21" s="26"/>
      <c r="JW21" s="26"/>
      <c r="JX21" s="26"/>
      <c r="JY21" s="28"/>
      <c r="JZ21" s="27"/>
      <c r="KA21" s="17">
        <f t="shared" si="13"/>
        <v>0</v>
      </c>
      <c r="KB21" s="452"/>
      <c r="KC21" s="460"/>
      <c r="KD21" s="455"/>
      <c r="KG21" s="63" t="s">
        <v>50</v>
      </c>
      <c r="KH21" s="64"/>
      <c r="KI21" s="65"/>
      <c r="KJ21" s="65"/>
      <c r="KK21" s="65"/>
      <c r="KL21" s="49">
        <f t="shared" si="18"/>
        <v>0</v>
      </c>
      <c r="KM21" s="66" t="e">
        <f>KL21*100/KL22</f>
        <v>#DIV/0!</v>
      </c>
      <c r="KP21" s="450"/>
      <c r="KQ21" s="130" t="s">
        <v>51</v>
      </c>
      <c r="KR21" s="145">
        <v>1</v>
      </c>
      <c r="KS21" s="26">
        <v>2</v>
      </c>
      <c r="KT21" s="26">
        <v>5</v>
      </c>
      <c r="KU21" s="26"/>
      <c r="KV21" s="26"/>
      <c r="KW21" s="26"/>
      <c r="KX21" s="26"/>
      <c r="KY21" s="26"/>
      <c r="KZ21" s="26"/>
      <c r="LA21" s="26"/>
      <c r="LB21" s="28"/>
      <c r="LC21" s="27"/>
      <c r="LD21" s="17">
        <f t="shared" si="14"/>
        <v>8</v>
      </c>
      <c r="LE21" s="452"/>
      <c r="LF21" s="460"/>
      <c r="LG21" s="455"/>
      <c r="LJ21" s="450"/>
      <c r="LK21" s="130" t="s">
        <v>51</v>
      </c>
      <c r="LL21" s="145"/>
      <c r="LM21" s="26"/>
      <c r="LN21" s="26"/>
      <c r="LO21" s="26"/>
      <c r="LP21" s="26"/>
      <c r="LQ21" s="26"/>
      <c r="LR21" s="26"/>
      <c r="LS21" s="26"/>
      <c r="LT21" s="26"/>
      <c r="LU21" s="26"/>
      <c r="LV21" s="28"/>
      <c r="LW21" s="27"/>
      <c r="LX21" s="17">
        <f t="shared" si="15"/>
        <v>0</v>
      </c>
      <c r="LY21" s="452"/>
      <c r="LZ21" s="460"/>
      <c r="MA21" s="455"/>
      <c r="ME21" s="450"/>
      <c r="MF21" s="130" t="s">
        <v>51</v>
      </c>
      <c r="MG21" s="145"/>
      <c r="MH21" s="26">
        <v>2</v>
      </c>
      <c r="MI21" s="26"/>
      <c r="MJ21" s="26"/>
      <c r="MK21" s="26"/>
      <c r="ML21" s="26"/>
      <c r="MM21" s="26"/>
      <c r="MN21" s="26"/>
      <c r="MO21" s="26"/>
      <c r="MP21" s="26"/>
      <c r="MQ21" s="28"/>
      <c r="MR21" s="27"/>
      <c r="MS21" s="17">
        <f t="shared" si="16"/>
        <v>2</v>
      </c>
      <c r="MT21" s="452"/>
      <c r="MU21" s="460"/>
      <c r="MV21" s="455"/>
    </row>
    <row r="22" spans="1:362" ht="16.5" customHeight="1" thickBot="1" x14ac:dyDescent="0.3">
      <c r="B22" s="419"/>
      <c r="C22" s="174" t="s">
        <v>53</v>
      </c>
      <c r="D22" s="32">
        <v>162</v>
      </c>
      <c r="E22" s="33">
        <v>11</v>
      </c>
      <c r="F22" s="33">
        <v>2</v>
      </c>
      <c r="G22" s="35">
        <f t="shared" si="0"/>
        <v>175</v>
      </c>
      <c r="J22" s="417"/>
      <c r="K22" s="24" t="s">
        <v>54</v>
      </c>
      <c r="L22" s="25">
        <v>59</v>
      </c>
      <c r="M22" s="26">
        <v>52</v>
      </c>
      <c r="N22" s="26">
        <v>34</v>
      </c>
      <c r="O22" s="26"/>
      <c r="P22" s="26"/>
      <c r="Q22" s="26"/>
      <c r="R22" s="26"/>
      <c r="S22" s="26"/>
      <c r="T22" s="26"/>
      <c r="U22" s="26"/>
      <c r="V22" s="28"/>
      <c r="W22" s="27"/>
      <c r="X22" s="17">
        <f t="shared" si="3"/>
        <v>145</v>
      </c>
      <c r="Y22" s="512"/>
      <c r="Z22" s="476"/>
      <c r="AA22" s="521"/>
      <c r="AB22" s="2"/>
      <c r="AC22" s="98"/>
      <c r="AD22" s="623" t="s">
        <v>87</v>
      </c>
      <c r="AE22" s="624">
        <f>AD21+AF21</f>
        <v>831</v>
      </c>
      <c r="AF22" s="625">
        <f>AE22/AQ21</f>
        <v>0.21439628482972137</v>
      </c>
      <c r="AG22" s="674" t="s">
        <v>88</v>
      </c>
      <c r="AH22" s="665">
        <f>AG21+AI21</f>
        <v>1617</v>
      </c>
      <c r="AI22" s="666">
        <f>AH22/AQ21</f>
        <v>0.41718266253869968</v>
      </c>
      <c r="AJ22" s="623" t="s">
        <v>86</v>
      </c>
      <c r="AK22" s="624">
        <f>AJ21+AL21</f>
        <v>828</v>
      </c>
      <c r="AL22" s="625">
        <f>AK22/AQ21</f>
        <v>0.21362229102167182</v>
      </c>
      <c r="AM22" s="627" t="s">
        <v>89</v>
      </c>
      <c r="AN22" s="665">
        <f>AM21+AO21</f>
        <v>371</v>
      </c>
      <c r="AO22" s="639">
        <f>AN22/AQ21</f>
        <v>9.5717234262125903E-2</v>
      </c>
      <c r="AP22" s="641">
        <f>AP21/AQ21</f>
        <v>5.9081527347781215E-2</v>
      </c>
      <c r="AQ22" s="100"/>
      <c r="AR22" s="559"/>
      <c r="AS22" s="191" t="s">
        <v>51</v>
      </c>
      <c r="AT22" s="469">
        <v>61</v>
      </c>
      <c r="AU22" s="470"/>
      <c r="AV22" s="368">
        <v>17</v>
      </c>
      <c r="AW22" s="469">
        <v>51</v>
      </c>
      <c r="AX22" s="470"/>
      <c r="AY22" s="365">
        <v>78</v>
      </c>
      <c r="AZ22" s="478">
        <v>51</v>
      </c>
      <c r="BA22" s="470"/>
      <c r="BB22" s="368">
        <v>16</v>
      </c>
      <c r="BC22" s="469">
        <v>15</v>
      </c>
      <c r="BD22" s="470"/>
      <c r="BE22" s="365">
        <v>17</v>
      </c>
      <c r="BF22" s="371">
        <v>27</v>
      </c>
      <c r="BG22" s="278">
        <f t="shared" si="4"/>
        <v>333</v>
      </c>
      <c r="BH22" s="473"/>
      <c r="BI22" s="476"/>
      <c r="BJ22" s="521"/>
      <c r="BK22" s="171"/>
      <c r="BL22" s="271" t="s">
        <v>128</v>
      </c>
      <c r="BM22" s="223">
        <v>3</v>
      </c>
      <c r="BN22" s="221">
        <v>1</v>
      </c>
      <c r="BO22" s="221"/>
      <c r="BP22" s="220"/>
      <c r="BQ22" s="220"/>
      <c r="BR22" s="221"/>
      <c r="BS22" s="222"/>
      <c r="BT22" s="55"/>
      <c r="BU22" s="55"/>
      <c r="BV22" s="55"/>
      <c r="BW22" s="56"/>
      <c r="BX22" s="57"/>
      <c r="BY22" s="262">
        <f t="shared" si="1"/>
        <v>4</v>
      </c>
      <c r="BZ22" s="268">
        <f>BY22/BY26</f>
        <v>8.5671449989291066E-4</v>
      </c>
      <c r="CB22" s="209" t="s">
        <v>172</v>
      </c>
      <c r="CC22" s="241"/>
      <c r="CD22" s="242"/>
      <c r="CE22" s="241">
        <v>2</v>
      </c>
      <c r="CF22" s="242">
        <v>1</v>
      </c>
      <c r="CG22" s="243"/>
      <c r="CH22" s="244"/>
      <c r="CI22" s="241">
        <v>2</v>
      </c>
      <c r="CJ22" s="242"/>
      <c r="CK22" s="245"/>
      <c r="CL22" s="252">
        <f t="shared" si="2"/>
        <v>5</v>
      </c>
      <c r="CM22" s="167"/>
      <c r="CN22" s="330" t="s">
        <v>127</v>
      </c>
      <c r="CO22" s="286"/>
      <c r="CP22" s="287"/>
      <c r="CQ22" s="290"/>
      <c r="CR22" s="290"/>
      <c r="CS22" s="290">
        <v>1</v>
      </c>
      <c r="CT22" s="291">
        <v>1</v>
      </c>
      <c r="CU22" s="290">
        <v>4</v>
      </c>
      <c r="CV22" s="290"/>
      <c r="CW22" s="290">
        <v>1</v>
      </c>
      <c r="CX22" s="290"/>
      <c r="CY22" s="290"/>
      <c r="CZ22" s="290">
        <v>2</v>
      </c>
      <c r="DA22" s="290"/>
      <c r="DB22" s="290"/>
      <c r="DC22" s="287"/>
      <c r="DD22" s="289"/>
      <c r="DE22" s="358">
        <f t="shared" si="5"/>
        <v>9</v>
      </c>
      <c r="DF22" s="302"/>
      <c r="DG22" s="381" t="s">
        <v>112</v>
      </c>
      <c r="DH22" s="391">
        <v>0.49830508474576274</v>
      </c>
      <c r="DI22" s="392">
        <v>0.47740963855421686</v>
      </c>
      <c r="DJ22" s="392">
        <v>0.50902527075812276</v>
      </c>
      <c r="DK22" s="392"/>
      <c r="DL22" s="392"/>
      <c r="DM22" s="392"/>
      <c r="DN22" s="392"/>
      <c r="DO22" s="393"/>
      <c r="DP22" s="393"/>
      <c r="DQ22" s="393"/>
      <c r="DR22" s="394"/>
      <c r="DS22" s="395"/>
      <c r="DT22" s="400">
        <v>0.49424699565328561</v>
      </c>
      <c r="DU22" s="314"/>
      <c r="DV22" s="302"/>
      <c r="DX22" s="417"/>
      <c r="DY22" s="130" t="s">
        <v>54</v>
      </c>
      <c r="DZ22" s="131">
        <v>17</v>
      </c>
      <c r="EA22" s="26">
        <v>12</v>
      </c>
      <c r="EB22" s="26">
        <v>15</v>
      </c>
      <c r="EC22" s="26"/>
      <c r="ED22" s="26"/>
      <c r="EE22" s="26"/>
      <c r="EF22" s="26"/>
      <c r="EG22" s="26"/>
      <c r="EH22" s="26"/>
      <c r="EI22" s="27"/>
      <c r="EJ22" s="27"/>
      <c r="EK22" s="27"/>
      <c r="EL22" s="17">
        <f t="shared" si="6"/>
        <v>44</v>
      </c>
      <c r="EM22" s="512"/>
      <c r="EN22" s="476"/>
      <c r="EO22" s="521"/>
      <c r="ES22" s="450"/>
      <c r="ET22" s="130" t="s">
        <v>54</v>
      </c>
      <c r="EU22" s="145">
        <v>1</v>
      </c>
      <c r="EV22" s="26">
        <v>6</v>
      </c>
      <c r="EW22" s="26">
        <v>7</v>
      </c>
      <c r="EX22" s="26"/>
      <c r="EY22" s="26"/>
      <c r="EZ22" s="26"/>
      <c r="FA22" s="26"/>
      <c r="FB22" s="26"/>
      <c r="FC22" s="26"/>
      <c r="FD22" s="26"/>
      <c r="FE22" s="28"/>
      <c r="FF22" s="27"/>
      <c r="FG22" s="17">
        <f t="shared" si="7"/>
        <v>14</v>
      </c>
      <c r="FH22" s="452"/>
      <c r="FI22" s="460"/>
      <c r="FJ22" s="455"/>
      <c r="FN22" s="102"/>
      <c r="FO22" s="450"/>
      <c r="FP22" s="130" t="s">
        <v>54</v>
      </c>
      <c r="FQ22" s="131">
        <v>2</v>
      </c>
      <c r="FR22" s="26"/>
      <c r="FS22" s="26"/>
      <c r="FT22" s="26"/>
      <c r="FU22" s="26"/>
      <c r="FV22" s="26"/>
      <c r="FW22" s="26"/>
      <c r="FX22" s="26"/>
      <c r="FY22" s="26"/>
      <c r="FZ22" s="26"/>
      <c r="GA22" s="28"/>
      <c r="GB22" s="27"/>
      <c r="GC22" s="44">
        <f t="shared" si="8"/>
        <v>2</v>
      </c>
      <c r="GD22" s="452"/>
      <c r="GE22" s="460"/>
      <c r="GF22" s="455"/>
      <c r="GH22" s="417"/>
      <c r="GI22" s="130" t="s">
        <v>54</v>
      </c>
      <c r="GJ22" s="131">
        <v>31</v>
      </c>
      <c r="GK22" s="26">
        <v>39</v>
      </c>
      <c r="GL22" s="26">
        <v>28</v>
      </c>
      <c r="GM22" s="26"/>
      <c r="GN22" s="26"/>
      <c r="GO22" s="26"/>
      <c r="GP22" s="26"/>
      <c r="GQ22" s="26"/>
      <c r="GR22" s="26"/>
      <c r="GS22" s="26"/>
      <c r="GT22" s="28"/>
      <c r="GU22" s="27"/>
      <c r="GV22" s="17">
        <f t="shared" si="9"/>
        <v>98</v>
      </c>
      <c r="GW22" s="518"/>
      <c r="GX22" s="476"/>
      <c r="GY22" s="515"/>
      <c r="HD22" s="417"/>
      <c r="HE22" s="130" t="s">
        <v>54</v>
      </c>
      <c r="HF22" s="131">
        <v>16</v>
      </c>
      <c r="HG22" s="26">
        <v>24</v>
      </c>
      <c r="HH22" s="26">
        <v>15</v>
      </c>
      <c r="HI22" s="26"/>
      <c r="HJ22" s="26"/>
      <c r="HK22" s="26"/>
      <c r="HL22" s="26"/>
      <c r="HM22" s="26"/>
      <c r="HN22" s="26"/>
      <c r="HO22" s="26"/>
      <c r="HP22" s="28"/>
      <c r="HQ22" s="27"/>
      <c r="HR22" s="17">
        <f t="shared" ref="HR22:HR23" si="24">SUM(HF22:HQ22)</f>
        <v>55</v>
      </c>
      <c r="HS22" s="518"/>
      <c r="HT22" s="476"/>
      <c r="HU22" s="515"/>
      <c r="HY22" s="417"/>
      <c r="HZ22" s="130" t="s">
        <v>54</v>
      </c>
      <c r="IA22" s="131">
        <v>64</v>
      </c>
      <c r="IB22" s="26">
        <v>101</v>
      </c>
      <c r="IC22" s="26">
        <v>47</v>
      </c>
      <c r="ID22" s="26"/>
      <c r="IE22" s="26"/>
      <c r="IF22" s="26"/>
      <c r="IG22" s="26"/>
      <c r="IH22" s="26"/>
      <c r="II22" s="26"/>
      <c r="IJ22" s="27"/>
      <c r="IK22" s="27"/>
      <c r="IL22" s="27"/>
      <c r="IM22" s="17">
        <f t="shared" si="11"/>
        <v>212</v>
      </c>
      <c r="IN22" s="473"/>
      <c r="IO22" s="509"/>
      <c r="IP22" s="521"/>
      <c r="IQ22" s="102"/>
      <c r="IR22" s="102"/>
      <c r="IS22" s="450"/>
      <c r="IT22" s="130" t="s">
        <v>54</v>
      </c>
      <c r="IU22" s="131"/>
      <c r="IV22" s="26">
        <v>1</v>
      </c>
      <c r="IW22" s="26">
        <v>1</v>
      </c>
      <c r="IX22" s="26"/>
      <c r="IY22" s="26"/>
      <c r="IZ22" s="26"/>
      <c r="JA22" s="26"/>
      <c r="JB22" s="26"/>
      <c r="JC22" s="26"/>
      <c r="JD22" s="26"/>
      <c r="JE22" s="28"/>
      <c r="JF22" s="27"/>
      <c r="JG22" s="44">
        <f t="shared" si="12"/>
        <v>2</v>
      </c>
      <c r="JH22" s="452"/>
      <c r="JI22" s="460"/>
      <c r="JJ22" s="455"/>
      <c r="JM22" s="450"/>
      <c r="JN22" s="130" t="s">
        <v>54</v>
      </c>
      <c r="JO22" s="131"/>
      <c r="JP22" s="26"/>
      <c r="JQ22" s="26"/>
      <c r="JR22" s="26"/>
      <c r="JS22" s="26"/>
      <c r="JT22" s="26"/>
      <c r="JU22" s="26"/>
      <c r="JV22" s="26"/>
      <c r="JW22" s="26"/>
      <c r="JX22" s="26"/>
      <c r="JY22" s="28"/>
      <c r="JZ22" s="27"/>
      <c r="KA22" s="17">
        <f t="shared" si="13"/>
        <v>0</v>
      </c>
      <c r="KB22" s="452"/>
      <c r="KC22" s="460"/>
      <c r="KD22" s="455"/>
      <c r="KG22" s="69" t="s">
        <v>52</v>
      </c>
      <c r="KH22" s="70">
        <f>SUM(KH11:KH21)</f>
        <v>0</v>
      </c>
      <c r="KI22" s="70">
        <f>SUM(KI11:KI21)</f>
        <v>0</v>
      </c>
      <c r="KJ22" s="70">
        <f>SUM(KJ11:KJ21)</f>
        <v>0</v>
      </c>
      <c r="KK22" s="70">
        <f>SUM(KK11:KK21)</f>
        <v>0</v>
      </c>
      <c r="KL22" s="70">
        <f>SUM(KL11:KL21)</f>
        <v>0</v>
      </c>
      <c r="KM22" s="71"/>
      <c r="KP22" s="450"/>
      <c r="KQ22" s="130" t="s">
        <v>54</v>
      </c>
      <c r="KR22" s="145">
        <v>1</v>
      </c>
      <c r="KS22" s="26">
        <v>1</v>
      </c>
      <c r="KT22" s="26"/>
      <c r="KU22" s="26"/>
      <c r="KV22" s="26"/>
      <c r="KW22" s="26"/>
      <c r="KX22" s="26"/>
      <c r="KY22" s="26"/>
      <c r="KZ22" s="26"/>
      <c r="LA22" s="26"/>
      <c r="LB22" s="28"/>
      <c r="LC22" s="27"/>
      <c r="LD22" s="17">
        <f t="shared" si="14"/>
        <v>2</v>
      </c>
      <c r="LE22" s="452"/>
      <c r="LF22" s="460"/>
      <c r="LG22" s="455"/>
      <c r="LJ22" s="450"/>
      <c r="LK22" s="130" t="s">
        <v>54</v>
      </c>
      <c r="LL22" s="145"/>
      <c r="LM22" s="26"/>
      <c r="LN22" s="26"/>
      <c r="LO22" s="26"/>
      <c r="LP22" s="26"/>
      <c r="LQ22" s="26"/>
      <c r="LR22" s="26"/>
      <c r="LS22" s="26"/>
      <c r="LT22" s="26"/>
      <c r="LU22" s="26"/>
      <c r="LV22" s="28"/>
      <c r="LW22" s="27"/>
      <c r="LX22" s="17">
        <f t="shared" si="15"/>
        <v>0</v>
      </c>
      <c r="LY22" s="452"/>
      <c r="LZ22" s="460"/>
      <c r="MA22" s="455"/>
      <c r="ME22" s="450"/>
      <c r="MF22" s="130" t="s">
        <v>54</v>
      </c>
      <c r="MG22" s="145"/>
      <c r="MH22" s="26"/>
      <c r="MI22" s="26">
        <v>4</v>
      </c>
      <c r="MJ22" s="26"/>
      <c r="MK22" s="26"/>
      <c r="ML22" s="26"/>
      <c r="MM22" s="26"/>
      <c r="MN22" s="26"/>
      <c r="MO22" s="26"/>
      <c r="MP22" s="26"/>
      <c r="MQ22" s="28"/>
      <c r="MR22" s="27"/>
      <c r="MS22" s="17">
        <f t="shared" si="16"/>
        <v>4</v>
      </c>
      <c r="MT22" s="452"/>
      <c r="MU22" s="460"/>
      <c r="MV22" s="455"/>
    </row>
    <row r="23" spans="1:362" ht="16.5" customHeight="1" thickBot="1" x14ac:dyDescent="0.3">
      <c r="A23" s="121"/>
      <c r="B23" s="73"/>
      <c r="C23" s="69" t="s">
        <v>13</v>
      </c>
      <c r="D23" s="74">
        <f>SUM(D7:D22)</f>
        <v>2848</v>
      </c>
      <c r="E23" s="74">
        <f>SUM(E7:E22)</f>
        <v>375</v>
      </c>
      <c r="F23" s="74">
        <f>SUM(F7:F22)</f>
        <v>27</v>
      </c>
      <c r="G23" s="75">
        <f>SUM(D23:F23)</f>
        <v>3250</v>
      </c>
      <c r="H23" s="121"/>
      <c r="J23" s="419"/>
      <c r="K23" s="31" t="s">
        <v>53</v>
      </c>
      <c r="L23" s="183">
        <v>65</v>
      </c>
      <c r="M23" s="180">
        <v>51</v>
      </c>
      <c r="N23" s="33">
        <v>59</v>
      </c>
      <c r="O23" s="33"/>
      <c r="P23" s="33"/>
      <c r="Q23" s="33"/>
      <c r="R23" s="33"/>
      <c r="S23" s="33"/>
      <c r="T23" s="33"/>
      <c r="U23" s="33"/>
      <c r="V23" s="36"/>
      <c r="W23" s="34"/>
      <c r="X23" s="35">
        <f t="shared" si="3"/>
        <v>175</v>
      </c>
      <c r="Y23" s="513"/>
      <c r="Z23" s="477"/>
      <c r="AA23" s="522"/>
      <c r="AC23" s="99"/>
      <c r="AD23" s="483"/>
      <c r="AE23" s="485"/>
      <c r="AF23" s="626"/>
      <c r="AG23" s="675"/>
      <c r="AH23" s="491"/>
      <c r="AI23" s="667"/>
      <c r="AJ23" s="483"/>
      <c r="AK23" s="485"/>
      <c r="AL23" s="626"/>
      <c r="AM23" s="489"/>
      <c r="AN23" s="491"/>
      <c r="AO23" s="640"/>
      <c r="AP23" s="642"/>
      <c r="AQ23" s="185"/>
      <c r="AR23" s="559"/>
      <c r="AS23" s="191" t="s">
        <v>54</v>
      </c>
      <c r="AT23" s="469">
        <v>16</v>
      </c>
      <c r="AU23" s="470"/>
      <c r="AV23" s="368">
        <v>5</v>
      </c>
      <c r="AW23" s="469">
        <v>21</v>
      </c>
      <c r="AX23" s="470"/>
      <c r="AY23" s="365">
        <v>51</v>
      </c>
      <c r="AZ23" s="478">
        <v>36</v>
      </c>
      <c r="BA23" s="470"/>
      <c r="BB23" s="368">
        <v>9</v>
      </c>
      <c r="BC23" s="469">
        <v>5</v>
      </c>
      <c r="BD23" s="470"/>
      <c r="BE23" s="365">
        <v>7</v>
      </c>
      <c r="BF23" s="371">
        <v>14</v>
      </c>
      <c r="BG23" s="278">
        <f t="shared" si="4"/>
        <v>164</v>
      </c>
      <c r="BH23" s="473"/>
      <c r="BI23" s="476"/>
      <c r="BJ23" s="521"/>
      <c r="BL23" s="271" t="s">
        <v>170</v>
      </c>
      <c r="BM23" s="223">
        <v>1</v>
      </c>
      <c r="BN23" s="221">
        <v>2</v>
      </c>
      <c r="BO23" s="221"/>
      <c r="BP23" s="220"/>
      <c r="BQ23" s="220"/>
      <c r="BR23" s="221"/>
      <c r="BS23" s="222"/>
      <c r="BT23" s="55"/>
      <c r="BU23" s="55"/>
      <c r="BV23" s="55"/>
      <c r="BW23" s="56"/>
      <c r="BX23" s="57"/>
      <c r="BY23" s="261">
        <f t="shared" si="1"/>
        <v>3</v>
      </c>
      <c r="BZ23" s="268">
        <f>BY23/BY26</f>
        <v>6.4253587491968299E-4</v>
      </c>
      <c r="CB23" s="209" t="s">
        <v>132</v>
      </c>
      <c r="CC23" s="241"/>
      <c r="CD23" s="242">
        <v>1</v>
      </c>
      <c r="CE23" s="241"/>
      <c r="CF23" s="242"/>
      <c r="CG23" s="243">
        <v>1</v>
      </c>
      <c r="CH23" s="244"/>
      <c r="CI23" s="241">
        <v>1</v>
      </c>
      <c r="CJ23" s="242">
        <v>1</v>
      </c>
      <c r="CK23" s="245"/>
      <c r="CL23" s="252">
        <f t="shared" si="2"/>
        <v>4</v>
      </c>
      <c r="CM23" s="167"/>
      <c r="CN23" s="410" t="s">
        <v>172</v>
      </c>
      <c r="CO23" s="286">
        <v>3</v>
      </c>
      <c r="CP23" s="287"/>
      <c r="CQ23" s="290"/>
      <c r="CR23" s="290"/>
      <c r="CS23" s="290"/>
      <c r="CT23" s="291"/>
      <c r="CU23" s="290"/>
      <c r="CV23" s="290">
        <v>1</v>
      </c>
      <c r="CW23" s="290"/>
      <c r="CX23" s="290"/>
      <c r="CY23" s="290"/>
      <c r="CZ23" s="290"/>
      <c r="DA23" s="290"/>
      <c r="DB23" s="290"/>
      <c r="DC23" s="287">
        <v>1</v>
      </c>
      <c r="DD23" s="289"/>
      <c r="DE23" s="358">
        <f t="shared" si="5"/>
        <v>5</v>
      </c>
      <c r="DF23" s="302"/>
      <c r="DG23" s="382" t="s">
        <v>113</v>
      </c>
      <c r="DH23" s="396">
        <v>0.23186440677966103</v>
      </c>
      <c r="DI23" s="387">
        <v>0.23870481927710843</v>
      </c>
      <c r="DJ23" s="387">
        <v>0.24097472924187727</v>
      </c>
      <c r="DK23" s="387"/>
      <c r="DL23" s="387"/>
      <c r="DM23" s="387"/>
      <c r="DN23" s="387"/>
      <c r="DO23" s="346"/>
      <c r="DP23" s="346"/>
      <c r="DQ23" s="346"/>
      <c r="DR23" s="360"/>
      <c r="DS23" s="361"/>
      <c r="DT23" s="401">
        <v>0.23676809000255689</v>
      </c>
      <c r="DU23" s="314"/>
      <c r="DV23" s="302"/>
      <c r="DX23" s="419"/>
      <c r="DY23" s="132" t="s">
        <v>53</v>
      </c>
      <c r="DZ23" s="133">
        <v>6</v>
      </c>
      <c r="EA23" s="33">
        <v>5</v>
      </c>
      <c r="EB23" s="33">
        <v>10</v>
      </c>
      <c r="EC23" s="33"/>
      <c r="ED23" s="26"/>
      <c r="EE23" s="33"/>
      <c r="EF23" s="33"/>
      <c r="EG23" s="33"/>
      <c r="EH23" s="33"/>
      <c r="EI23" s="34"/>
      <c r="EJ23" s="34"/>
      <c r="EK23" s="34"/>
      <c r="EL23" s="35">
        <f>SUM(DZ23:EK23)</f>
        <v>21</v>
      </c>
      <c r="EM23" s="513"/>
      <c r="EN23" s="477"/>
      <c r="EO23" s="522"/>
      <c r="ES23" s="451"/>
      <c r="ET23" s="132" t="s">
        <v>53</v>
      </c>
      <c r="EU23" s="146"/>
      <c r="EV23" s="33">
        <v>1</v>
      </c>
      <c r="EW23" s="33"/>
      <c r="EX23" s="33"/>
      <c r="EY23" s="33"/>
      <c r="EZ23" s="33"/>
      <c r="FA23" s="33"/>
      <c r="FB23" s="33"/>
      <c r="FC23" s="33"/>
      <c r="FD23" s="33"/>
      <c r="FE23" s="36"/>
      <c r="FF23" s="34"/>
      <c r="FG23" s="35">
        <f t="shared" si="7"/>
        <v>1</v>
      </c>
      <c r="FH23" s="453"/>
      <c r="FI23" s="461"/>
      <c r="FJ23" s="456"/>
      <c r="FN23" s="102"/>
      <c r="FO23" s="451"/>
      <c r="FP23" s="132" t="s">
        <v>53</v>
      </c>
      <c r="FQ23" s="133"/>
      <c r="FR23" s="33">
        <v>1</v>
      </c>
      <c r="FS23" s="33"/>
      <c r="FT23" s="33"/>
      <c r="FU23" s="33"/>
      <c r="FV23" s="33"/>
      <c r="FW23" s="33"/>
      <c r="FX23" s="33"/>
      <c r="FY23" s="33"/>
      <c r="FZ23" s="33"/>
      <c r="GA23" s="36"/>
      <c r="GB23" s="34"/>
      <c r="GC23" s="200">
        <f t="shared" si="8"/>
        <v>1</v>
      </c>
      <c r="GD23" s="453"/>
      <c r="GE23" s="461"/>
      <c r="GF23" s="456"/>
      <c r="GH23" s="419"/>
      <c r="GI23" s="132" t="s">
        <v>53</v>
      </c>
      <c r="GJ23" s="133">
        <v>23</v>
      </c>
      <c r="GK23" s="33">
        <v>28</v>
      </c>
      <c r="GL23" s="33">
        <v>1</v>
      </c>
      <c r="GM23" s="33"/>
      <c r="GN23" s="33"/>
      <c r="GO23" s="33"/>
      <c r="GP23" s="33"/>
      <c r="GQ23" s="33"/>
      <c r="GR23" s="33"/>
      <c r="GS23" s="33"/>
      <c r="GT23" s="36"/>
      <c r="GU23" s="34"/>
      <c r="GV23" s="35">
        <f t="shared" si="9"/>
        <v>52</v>
      </c>
      <c r="GW23" s="519"/>
      <c r="GX23" s="477"/>
      <c r="GY23" s="516"/>
      <c r="HD23" s="419"/>
      <c r="HE23" s="132" t="s">
        <v>53</v>
      </c>
      <c r="HF23" s="133">
        <v>7</v>
      </c>
      <c r="HG23" s="33">
        <v>6</v>
      </c>
      <c r="HH23" s="33"/>
      <c r="HI23" s="33"/>
      <c r="HJ23" s="33"/>
      <c r="HK23" s="33"/>
      <c r="HL23" s="33"/>
      <c r="HM23" s="33"/>
      <c r="HN23" s="33"/>
      <c r="HO23" s="33"/>
      <c r="HP23" s="36"/>
      <c r="HQ23" s="34"/>
      <c r="HR23" s="35">
        <f t="shared" si="24"/>
        <v>13</v>
      </c>
      <c r="HS23" s="519"/>
      <c r="HT23" s="477"/>
      <c r="HU23" s="516"/>
      <c r="HY23" s="419"/>
      <c r="HZ23" s="132" t="s">
        <v>53</v>
      </c>
      <c r="IA23" s="133">
        <v>48</v>
      </c>
      <c r="IB23" s="33">
        <v>77</v>
      </c>
      <c r="IC23" s="33">
        <v>4</v>
      </c>
      <c r="ID23" s="33"/>
      <c r="IE23" s="26"/>
      <c r="IF23" s="33"/>
      <c r="IG23" s="33"/>
      <c r="IH23" s="33"/>
      <c r="II23" s="33"/>
      <c r="IJ23" s="34"/>
      <c r="IK23" s="34"/>
      <c r="IL23" s="34"/>
      <c r="IM23" s="35">
        <f t="shared" si="11"/>
        <v>129</v>
      </c>
      <c r="IN23" s="474"/>
      <c r="IO23" s="510"/>
      <c r="IP23" s="522"/>
      <c r="IQ23" s="102"/>
      <c r="IR23" s="102"/>
      <c r="IS23" s="451"/>
      <c r="IT23" s="132" t="s">
        <v>53</v>
      </c>
      <c r="IU23" s="133">
        <v>9</v>
      </c>
      <c r="IV23" s="33">
        <v>5</v>
      </c>
      <c r="IW23" s="33">
        <v>1</v>
      </c>
      <c r="IX23" s="33"/>
      <c r="IY23" s="33"/>
      <c r="IZ23" s="33"/>
      <c r="JA23" s="33"/>
      <c r="JB23" s="33"/>
      <c r="JC23" s="33"/>
      <c r="JD23" s="33"/>
      <c r="JE23" s="36"/>
      <c r="JF23" s="34"/>
      <c r="JG23" s="200">
        <f t="shared" si="12"/>
        <v>15</v>
      </c>
      <c r="JH23" s="453"/>
      <c r="JI23" s="461"/>
      <c r="JJ23" s="456"/>
      <c r="JM23" s="451"/>
      <c r="JN23" s="132" t="s">
        <v>53</v>
      </c>
      <c r="JO23" s="133"/>
      <c r="JP23" s="33">
        <v>2</v>
      </c>
      <c r="JQ23" s="33"/>
      <c r="JR23" s="33"/>
      <c r="JS23" s="33"/>
      <c r="JT23" s="33"/>
      <c r="JU23" s="33"/>
      <c r="JV23" s="33"/>
      <c r="JW23" s="33"/>
      <c r="JX23" s="33"/>
      <c r="JY23" s="36"/>
      <c r="JZ23" s="34"/>
      <c r="KA23" s="35">
        <f t="shared" si="13"/>
        <v>2</v>
      </c>
      <c r="KB23" s="453"/>
      <c r="KC23" s="461"/>
      <c r="KD23" s="456"/>
      <c r="KM23" s="72"/>
      <c r="KP23" s="451"/>
      <c r="KQ23" s="132" t="s">
        <v>53</v>
      </c>
      <c r="KR23" s="146">
        <v>3</v>
      </c>
      <c r="KS23" s="33"/>
      <c r="KT23" s="33"/>
      <c r="KU23" s="33"/>
      <c r="KV23" s="33"/>
      <c r="KW23" s="33"/>
      <c r="KX23" s="33"/>
      <c r="KY23" s="33"/>
      <c r="KZ23" s="33"/>
      <c r="LA23" s="33"/>
      <c r="LB23" s="36"/>
      <c r="LC23" s="34"/>
      <c r="LD23" s="35">
        <f t="shared" si="14"/>
        <v>3</v>
      </c>
      <c r="LE23" s="453"/>
      <c r="LF23" s="461"/>
      <c r="LG23" s="456"/>
      <c r="LJ23" s="451"/>
      <c r="LK23" s="132" t="s">
        <v>53</v>
      </c>
      <c r="LL23" s="146"/>
      <c r="LM23" s="33"/>
      <c r="LN23" s="33"/>
      <c r="LO23" s="33"/>
      <c r="LP23" s="33"/>
      <c r="LQ23" s="33"/>
      <c r="LR23" s="33"/>
      <c r="LS23" s="33"/>
      <c r="LT23" s="33"/>
      <c r="LU23" s="33"/>
      <c r="LV23" s="36"/>
      <c r="LW23" s="34"/>
      <c r="LX23" s="35">
        <f t="shared" si="15"/>
        <v>0</v>
      </c>
      <c r="LY23" s="453"/>
      <c r="LZ23" s="461"/>
      <c r="MA23" s="456"/>
      <c r="ME23" s="451"/>
      <c r="MF23" s="132" t="s">
        <v>53</v>
      </c>
      <c r="MG23" s="146"/>
      <c r="MH23" s="33"/>
      <c r="MI23" s="33"/>
      <c r="MJ23" s="33"/>
      <c r="MK23" s="33"/>
      <c r="ML23" s="33"/>
      <c r="MM23" s="33"/>
      <c r="MN23" s="33"/>
      <c r="MO23" s="33"/>
      <c r="MP23" s="33"/>
      <c r="MQ23" s="36"/>
      <c r="MR23" s="34"/>
      <c r="MS23" s="35">
        <f t="shared" si="16"/>
        <v>0</v>
      </c>
      <c r="MT23" s="453"/>
      <c r="MU23" s="461"/>
      <c r="MV23" s="456"/>
    </row>
    <row r="24" spans="1:362" ht="16.5" customHeight="1" thickBot="1" x14ac:dyDescent="0.3">
      <c r="A24" s="83"/>
      <c r="B24" s="139"/>
      <c r="C24" s="203" t="s">
        <v>31</v>
      </c>
      <c r="D24" s="204">
        <f>D23/G23</f>
        <v>0.87630769230769234</v>
      </c>
      <c r="E24" s="205">
        <f>E23/G23</f>
        <v>0.11538461538461539</v>
      </c>
      <c r="F24" s="206">
        <f>F23/G23</f>
        <v>8.3076923076923076E-3</v>
      </c>
      <c r="G24" s="207">
        <f>SUM(D24:F24)</f>
        <v>1</v>
      </c>
      <c r="H24" s="83"/>
      <c r="I24" s="83"/>
      <c r="J24" s="73"/>
      <c r="K24" s="69" t="s">
        <v>13</v>
      </c>
      <c r="L24" s="74">
        <f t="shared" ref="L24:W24" si="25">SUM(L8:L23)</f>
        <v>1213</v>
      </c>
      <c r="M24" s="74">
        <f t="shared" si="25"/>
        <v>1114</v>
      </c>
      <c r="N24" s="74">
        <f t="shared" si="25"/>
        <v>923</v>
      </c>
      <c r="O24" s="74">
        <f t="shared" si="25"/>
        <v>0</v>
      </c>
      <c r="P24" s="74">
        <f t="shared" si="25"/>
        <v>0</v>
      </c>
      <c r="Q24" s="74">
        <f t="shared" si="25"/>
        <v>0</v>
      </c>
      <c r="R24" s="74">
        <f t="shared" si="25"/>
        <v>0</v>
      </c>
      <c r="S24" s="74">
        <f t="shared" si="25"/>
        <v>0</v>
      </c>
      <c r="T24" s="74">
        <f t="shared" si="25"/>
        <v>0</v>
      </c>
      <c r="U24" s="74">
        <f t="shared" si="25"/>
        <v>0</v>
      </c>
      <c r="V24" s="74">
        <f t="shared" si="25"/>
        <v>0</v>
      </c>
      <c r="W24" s="74">
        <f t="shared" si="25"/>
        <v>0</v>
      </c>
      <c r="X24" s="75">
        <f>SUM(L24:W24)</f>
        <v>3250</v>
      </c>
      <c r="AA24" s="76"/>
      <c r="AB24" s="83"/>
      <c r="AC24" s="99"/>
      <c r="AD24" s="531" t="s">
        <v>83</v>
      </c>
      <c r="AE24" s="532"/>
      <c r="AF24" s="532"/>
      <c r="AG24" s="405">
        <f>AH22+AE22</f>
        <v>2448</v>
      </c>
      <c r="AH24" s="672">
        <f>AI22+AF22</f>
        <v>0.63157894736842102</v>
      </c>
      <c r="AI24" s="673"/>
      <c r="AJ24" s="501" t="s">
        <v>84</v>
      </c>
      <c r="AK24" s="502"/>
      <c r="AL24" s="503"/>
      <c r="AM24" s="406">
        <f>AN22+AK22</f>
        <v>1199</v>
      </c>
      <c r="AN24" s="644">
        <f>AO22+AL22</f>
        <v>0.30933952528379771</v>
      </c>
      <c r="AO24" s="645"/>
      <c r="AP24" s="643"/>
      <c r="AR24" s="560"/>
      <c r="AS24" s="192" t="s">
        <v>53</v>
      </c>
      <c r="AT24" s="529">
        <v>28</v>
      </c>
      <c r="AU24" s="530"/>
      <c r="AV24" s="369">
        <v>7</v>
      </c>
      <c r="AW24" s="529">
        <v>31</v>
      </c>
      <c r="AX24" s="530"/>
      <c r="AY24" s="366">
        <v>54</v>
      </c>
      <c r="AZ24" s="536">
        <v>38</v>
      </c>
      <c r="BA24" s="530"/>
      <c r="BB24" s="369">
        <v>14</v>
      </c>
      <c r="BC24" s="529">
        <v>11</v>
      </c>
      <c r="BD24" s="530"/>
      <c r="BE24" s="366">
        <v>13</v>
      </c>
      <c r="BF24" s="372">
        <v>7</v>
      </c>
      <c r="BG24" s="280">
        <f t="shared" si="4"/>
        <v>203</v>
      </c>
      <c r="BH24" s="474"/>
      <c r="BI24" s="477"/>
      <c r="BJ24" s="522"/>
      <c r="BL24" s="271" t="s">
        <v>171</v>
      </c>
      <c r="BM24" s="219">
        <v>2</v>
      </c>
      <c r="BN24" s="220"/>
      <c r="BO24" s="220"/>
      <c r="BP24" s="220"/>
      <c r="BQ24" s="220"/>
      <c r="BR24" s="221"/>
      <c r="BS24" s="222"/>
      <c r="BT24" s="55"/>
      <c r="BU24" s="55"/>
      <c r="BV24" s="55"/>
      <c r="BW24" s="56"/>
      <c r="BX24" s="57"/>
      <c r="BY24" s="261">
        <f t="shared" si="1"/>
        <v>2</v>
      </c>
      <c r="BZ24" s="268">
        <f>BY24/BY26</f>
        <v>4.2835724994645533E-4</v>
      </c>
      <c r="CA24" s="121"/>
      <c r="CB24" s="209" t="s">
        <v>128</v>
      </c>
      <c r="CC24" s="241"/>
      <c r="CD24" s="242"/>
      <c r="CE24" s="241">
        <v>1</v>
      </c>
      <c r="CF24" s="242">
        <v>1</v>
      </c>
      <c r="CG24" s="243">
        <v>1</v>
      </c>
      <c r="CH24" s="244"/>
      <c r="CI24" s="241">
        <v>1</v>
      </c>
      <c r="CJ24" s="242"/>
      <c r="CK24" s="245"/>
      <c r="CL24" s="252">
        <f t="shared" si="2"/>
        <v>4</v>
      </c>
      <c r="CM24" s="167"/>
      <c r="CN24" s="410" t="s">
        <v>132</v>
      </c>
      <c r="CO24" s="286"/>
      <c r="CP24" s="287"/>
      <c r="CQ24" s="290"/>
      <c r="CR24" s="290"/>
      <c r="CS24" s="290"/>
      <c r="CT24" s="291"/>
      <c r="CU24" s="290"/>
      <c r="CV24" s="290"/>
      <c r="CW24" s="290">
        <v>1</v>
      </c>
      <c r="CX24" s="290"/>
      <c r="CY24" s="290"/>
      <c r="CZ24" s="290"/>
      <c r="DA24" s="290"/>
      <c r="DB24" s="290">
        <v>3</v>
      </c>
      <c r="DC24" s="287"/>
      <c r="DD24" s="289"/>
      <c r="DE24" s="358">
        <f t="shared" si="5"/>
        <v>4</v>
      </c>
      <c r="DF24" s="302"/>
      <c r="DG24" s="382" t="s">
        <v>114</v>
      </c>
      <c r="DH24" s="396">
        <v>0.14372881355932204</v>
      </c>
      <c r="DI24" s="387">
        <v>0.14533132530120482</v>
      </c>
      <c r="DJ24" s="387">
        <v>0.14530685920577618</v>
      </c>
      <c r="DK24" s="387"/>
      <c r="DL24" s="387"/>
      <c r="DM24" s="387"/>
      <c r="DN24" s="387"/>
      <c r="DO24" s="347"/>
      <c r="DP24" s="347"/>
      <c r="DQ24" s="347"/>
      <c r="DR24" s="362"/>
      <c r="DS24" s="363"/>
      <c r="DT24" s="402">
        <v>0.14472002045512655</v>
      </c>
      <c r="DU24" s="314"/>
      <c r="DV24" s="302"/>
      <c r="DX24" s="139"/>
      <c r="DY24" s="138" t="s">
        <v>52</v>
      </c>
      <c r="DZ24" s="140">
        <f t="shared" ref="DZ24:EK24" si="26">SUM(DZ8:DZ23)</f>
        <v>1093</v>
      </c>
      <c r="EA24" s="140">
        <f t="shared" si="26"/>
        <v>967</v>
      </c>
      <c r="EB24" s="140">
        <f t="shared" si="26"/>
        <v>659</v>
      </c>
      <c r="EC24" s="140">
        <f t="shared" si="26"/>
        <v>0</v>
      </c>
      <c r="ED24" s="140">
        <f t="shared" si="26"/>
        <v>0</v>
      </c>
      <c r="EE24" s="140">
        <f t="shared" si="26"/>
        <v>0</v>
      </c>
      <c r="EF24" s="140">
        <f t="shared" si="26"/>
        <v>0</v>
      </c>
      <c r="EG24" s="140">
        <f t="shared" si="26"/>
        <v>0</v>
      </c>
      <c r="EH24" s="140">
        <f t="shared" si="26"/>
        <v>0</v>
      </c>
      <c r="EI24" s="140">
        <f t="shared" si="26"/>
        <v>0</v>
      </c>
      <c r="EJ24" s="140">
        <f t="shared" si="26"/>
        <v>0</v>
      </c>
      <c r="EK24" s="140">
        <f t="shared" si="26"/>
        <v>0</v>
      </c>
      <c r="EL24" s="75">
        <f>SUM(DZ24:EK24)</f>
        <v>2719</v>
      </c>
      <c r="EO24" s="76"/>
      <c r="EP24" s="119"/>
      <c r="ES24" s="139"/>
      <c r="ET24" s="138" t="s">
        <v>52</v>
      </c>
      <c r="EU24" s="140">
        <f t="shared" ref="EU24:FG24" si="27">SUM(EU8:EU23)</f>
        <v>51</v>
      </c>
      <c r="EV24" s="140">
        <f t="shared" si="27"/>
        <v>52</v>
      </c>
      <c r="EW24" s="140">
        <f t="shared" si="27"/>
        <v>41</v>
      </c>
      <c r="EX24" s="140">
        <f t="shared" si="27"/>
        <v>0</v>
      </c>
      <c r="EY24" s="140">
        <f t="shared" si="27"/>
        <v>0</v>
      </c>
      <c r="EZ24" s="140">
        <f t="shared" si="27"/>
        <v>0</v>
      </c>
      <c r="FA24" s="140">
        <f t="shared" si="27"/>
        <v>0</v>
      </c>
      <c r="FB24" s="140">
        <f t="shared" si="27"/>
        <v>0</v>
      </c>
      <c r="FC24" s="140">
        <f t="shared" si="27"/>
        <v>0</v>
      </c>
      <c r="FD24" s="140">
        <f t="shared" si="27"/>
        <v>0</v>
      </c>
      <c r="FE24" s="140">
        <f t="shared" si="27"/>
        <v>0</v>
      </c>
      <c r="FF24" s="140">
        <f t="shared" si="27"/>
        <v>0</v>
      </c>
      <c r="FG24" s="75">
        <f t="shared" si="27"/>
        <v>144</v>
      </c>
      <c r="FJ24" s="76"/>
      <c r="FN24" s="76"/>
      <c r="FO24" s="139"/>
      <c r="FP24" s="138" t="s">
        <v>52</v>
      </c>
      <c r="FQ24" s="140">
        <f t="shared" ref="FQ24:GC24" si="28">SUM(FQ8:FQ23)</f>
        <v>11</v>
      </c>
      <c r="FR24" s="140">
        <f t="shared" si="28"/>
        <v>4</v>
      </c>
      <c r="FS24" s="140">
        <f t="shared" si="28"/>
        <v>5</v>
      </c>
      <c r="FT24" s="140">
        <f t="shared" si="28"/>
        <v>0</v>
      </c>
      <c r="FU24" s="140">
        <f t="shared" si="28"/>
        <v>0</v>
      </c>
      <c r="FV24" s="140">
        <f t="shared" si="28"/>
        <v>0</v>
      </c>
      <c r="FW24" s="140">
        <f t="shared" si="28"/>
        <v>0</v>
      </c>
      <c r="FX24" s="140">
        <f t="shared" si="28"/>
        <v>0</v>
      </c>
      <c r="FY24" s="140">
        <f t="shared" si="28"/>
        <v>0</v>
      </c>
      <c r="FZ24" s="140">
        <f t="shared" si="28"/>
        <v>0</v>
      </c>
      <c r="GA24" s="140">
        <f t="shared" si="28"/>
        <v>0</v>
      </c>
      <c r="GB24" s="140">
        <f t="shared" si="28"/>
        <v>0</v>
      </c>
      <c r="GC24" s="75">
        <f t="shared" si="28"/>
        <v>20</v>
      </c>
      <c r="GF24" s="76"/>
      <c r="GH24" s="139"/>
      <c r="GI24" s="138" t="s">
        <v>52</v>
      </c>
      <c r="GJ24" s="140">
        <f t="shared" ref="GJ24:GU24" si="29">SUM(GJ8:GJ23)</f>
        <v>233</v>
      </c>
      <c r="GK24" s="140">
        <f t="shared" si="29"/>
        <v>239</v>
      </c>
      <c r="GL24" s="140">
        <f t="shared" si="29"/>
        <v>135</v>
      </c>
      <c r="GM24" s="140">
        <f t="shared" si="29"/>
        <v>0</v>
      </c>
      <c r="GN24" s="140">
        <f t="shared" si="29"/>
        <v>0</v>
      </c>
      <c r="GO24" s="140">
        <f t="shared" si="29"/>
        <v>0</v>
      </c>
      <c r="GP24" s="140">
        <f t="shared" si="29"/>
        <v>0</v>
      </c>
      <c r="GQ24" s="140">
        <f t="shared" si="29"/>
        <v>0</v>
      </c>
      <c r="GR24" s="140">
        <f t="shared" si="29"/>
        <v>0</v>
      </c>
      <c r="GS24" s="140">
        <f t="shared" si="29"/>
        <v>0</v>
      </c>
      <c r="GT24" s="140">
        <f t="shared" si="29"/>
        <v>0</v>
      </c>
      <c r="GU24" s="140">
        <f t="shared" si="29"/>
        <v>0</v>
      </c>
      <c r="GV24" s="75">
        <f>SUM(GV8:GV23)</f>
        <v>607</v>
      </c>
      <c r="GY24" s="76"/>
      <c r="HD24" s="139"/>
      <c r="HE24" s="138" t="s">
        <v>52</v>
      </c>
      <c r="HF24" s="140">
        <f t="shared" ref="HF24:HQ24" si="30">SUM(HF8:HF23)</f>
        <v>101</v>
      </c>
      <c r="HG24" s="140">
        <f t="shared" si="30"/>
        <v>94</v>
      </c>
      <c r="HH24" s="140">
        <f t="shared" si="30"/>
        <v>69</v>
      </c>
      <c r="HI24" s="140">
        <f t="shared" si="30"/>
        <v>0</v>
      </c>
      <c r="HJ24" s="140">
        <f t="shared" si="30"/>
        <v>0</v>
      </c>
      <c r="HK24" s="140">
        <f t="shared" si="30"/>
        <v>0</v>
      </c>
      <c r="HL24" s="140">
        <f t="shared" si="30"/>
        <v>0</v>
      </c>
      <c r="HM24" s="140">
        <f t="shared" si="30"/>
        <v>0</v>
      </c>
      <c r="HN24" s="140">
        <f t="shared" si="30"/>
        <v>0</v>
      </c>
      <c r="HO24" s="140">
        <f t="shared" si="30"/>
        <v>0</v>
      </c>
      <c r="HP24" s="140">
        <f t="shared" si="30"/>
        <v>0</v>
      </c>
      <c r="HQ24" s="140">
        <f t="shared" si="30"/>
        <v>0</v>
      </c>
      <c r="HR24" s="75">
        <f>SUM(HF24:HQ24)</f>
        <v>264</v>
      </c>
      <c r="HU24" s="76"/>
      <c r="HY24" s="139"/>
      <c r="HZ24" s="138" t="s">
        <v>52</v>
      </c>
      <c r="IA24" s="74">
        <f t="shared" ref="IA24:IL24" si="31">SUM(IA8:IA23)</f>
        <v>935</v>
      </c>
      <c r="IB24" s="74">
        <f t="shared" si="31"/>
        <v>932</v>
      </c>
      <c r="IC24" s="74">
        <f t="shared" si="31"/>
        <v>487</v>
      </c>
      <c r="ID24" s="74">
        <f t="shared" si="31"/>
        <v>0</v>
      </c>
      <c r="IE24" s="74">
        <f t="shared" si="31"/>
        <v>0</v>
      </c>
      <c r="IF24" s="74">
        <f t="shared" si="31"/>
        <v>0</v>
      </c>
      <c r="IG24" s="74">
        <f t="shared" si="31"/>
        <v>0</v>
      </c>
      <c r="IH24" s="74">
        <f t="shared" si="31"/>
        <v>0</v>
      </c>
      <c r="II24" s="74">
        <f t="shared" si="31"/>
        <v>0</v>
      </c>
      <c r="IJ24" s="74">
        <f t="shared" si="31"/>
        <v>0</v>
      </c>
      <c r="IK24" s="74">
        <f t="shared" si="31"/>
        <v>0</v>
      </c>
      <c r="IL24" s="74">
        <f t="shared" si="31"/>
        <v>0</v>
      </c>
      <c r="IM24" s="75">
        <f>SUM(IA24:IL24)</f>
        <v>2354</v>
      </c>
      <c r="IP24" s="76"/>
      <c r="IQ24" s="76"/>
      <c r="IR24" s="76"/>
      <c r="IS24" s="139"/>
      <c r="IT24" s="138" t="s">
        <v>52</v>
      </c>
      <c r="IU24" s="140">
        <f>SUM(IU8:IU23)</f>
        <v>24</v>
      </c>
      <c r="IV24" s="74">
        <f t="shared" ref="IV24:JG24" si="32">SUM(IV8:IV23)</f>
        <v>31</v>
      </c>
      <c r="IW24" s="74">
        <f t="shared" si="32"/>
        <v>22</v>
      </c>
      <c r="IX24" s="74">
        <f t="shared" si="32"/>
        <v>0</v>
      </c>
      <c r="IY24" s="74">
        <f t="shared" si="32"/>
        <v>0</v>
      </c>
      <c r="IZ24" s="74">
        <f t="shared" si="32"/>
        <v>0</v>
      </c>
      <c r="JA24" s="74">
        <f t="shared" si="32"/>
        <v>0</v>
      </c>
      <c r="JB24" s="74">
        <f t="shared" si="32"/>
        <v>0</v>
      </c>
      <c r="JC24" s="74">
        <f t="shared" si="32"/>
        <v>0</v>
      </c>
      <c r="JD24" s="74">
        <f t="shared" si="32"/>
        <v>0</v>
      </c>
      <c r="JE24" s="74">
        <f t="shared" si="32"/>
        <v>0</v>
      </c>
      <c r="JF24" s="74">
        <f t="shared" si="32"/>
        <v>0</v>
      </c>
      <c r="JG24" s="75">
        <f t="shared" si="32"/>
        <v>77</v>
      </c>
      <c r="JJ24" s="76"/>
      <c r="JM24" s="73"/>
      <c r="JN24" s="69" t="s">
        <v>52</v>
      </c>
      <c r="JO24" s="140">
        <f t="shared" ref="JO24:KA24" si="33">SUM(JO8:JO23)</f>
        <v>2</v>
      </c>
      <c r="JP24" s="140">
        <f t="shared" si="33"/>
        <v>11</v>
      </c>
      <c r="JQ24" s="140">
        <f t="shared" si="33"/>
        <v>4</v>
      </c>
      <c r="JR24" s="74">
        <f t="shared" si="33"/>
        <v>0</v>
      </c>
      <c r="JS24" s="74">
        <f t="shared" si="33"/>
        <v>0</v>
      </c>
      <c r="JT24" s="74">
        <f t="shared" si="33"/>
        <v>0</v>
      </c>
      <c r="JU24" s="74">
        <f t="shared" si="33"/>
        <v>0</v>
      </c>
      <c r="JV24" s="74">
        <f t="shared" si="33"/>
        <v>0</v>
      </c>
      <c r="JW24" s="74">
        <f t="shared" si="33"/>
        <v>0</v>
      </c>
      <c r="JX24" s="74">
        <f t="shared" si="33"/>
        <v>0</v>
      </c>
      <c r="JY24" s="74">
        <f t="shared" si="33"/>
        <v>0</v>
      </c>
      <c r="JZ24" s="74">
        <f t="shared" si="33"/>
        <v>0</v>
      </c>
      <c r="KA24" s="75">
        <f t="shared" si="33"/>
        <v>17</v>
      </c>
      <c r="KD24" s="76"/>
      <c r="KE24" s="77"/>
      <c r="KP24" s="73"/>
      <c r="KQ24" s="69" t="s">
        <v>52</v>
      </c>
      <c r="KR24" s="74">
        <f t="shared" ref="KR24:LD24" si="34">SUM(KR8:KR23)</f>
        <v>37</v>
      </c>
      <c r="KS24" s="74">
        <f t="shared" si="34"/>
        <v>22</v>
      </c>
      <c r="KT24" s="74">
        <f t="shared" si="34"/>
        <v>17</v>
      </c>
      <c r="KU24" s="74">
        <f t="shared" si="34"/>
        <v>0</v>
      </c>
      <c r="KV24" s="74">
        <f t="shared" si="34"/>
        <v>0</v>
      </c>
      <c r="KW24" s="74">
        <f t="shared" si="34"/>
        <v>0</v>
      </c>
      <c r="KX24" s="74">
        <f t="shared" si="34"/>
        <v>0</v>
      </c>
      <c r="KY24" s="74">
        <f t="shared" si="34"/>
        <v>0</v>
      </c>
      <c r="KZ24" s="74">
        <f t="shared" si="34"/>
        <v>0</v>
      </c>
      <c r="LA24" s="74">
        <f t="shared" si="34"/>
        <v>0</v>
      </c>
      <c r="LB24" s="74">
        <f t="shared" si="34"/>
        <v>0</v>
      </c>
      <c r="LC24" s="74">
        <f t="shared" si="34"/>
        <v>0</v>
      </c>
      <c r="LD24" s="75">
        <f t="shared" si="34"/>
        <v>76</v>
      </c>
      <c r="LG24" s="76"/>
      <c r="LJ24" s="139"/>
      <c r="LK24" s="138" t="s">
        <v>52</v>
      </c>
      <c r="LL24" s="140">
        <f t="shared" ref="LL24:LX24" si="35">SUM(LL8:LL23)</f>
        <v>0</v>
      </c>
      <c r="LM24" s="140">
        <f t="shared" si="35"/>
        <v>1</v>
      </c>
      <c r="LN24" s="140">
        <f t="shared" si="35"/>
        <v>1</v>
      </c>
      <c r="LO24" s="140">
        <f t="shared" si="35"/>
        <v>0</v>
      </c>
      <c r="LP24" s="140">
        <f t="shared" si="35"/>
        <v>0</v>
      </c>
      <c r="LQ24" s="140">
        <f t="shared" si="35"/>
        <v>0</v>
      </c>
      <c r="LR24" s="140">
        <f t="shared" si="35"/>
        <v>0</v>
      </c>
      <c r="LS24" s="140">
        <f t="shared" si="35"/>
        <v>0</v>
      </c>
      <c r="LT24" s="140">
        <f t="shared" si="35"/>
        <v>0</v>
      </c>
      <c r="LU24" s="140">
        <f t="shared" si="35"/>
        <v>0</v>
      </c>
      <c r="LV24" s="140">
        <f t="shared" si="35"/>
        <v>0</v>
      </c>
      <c r="LW24" s="140">
        <f t="shared" si="35"/>
        <v>0</v>
      </c>
      <c r="LX24" s="75">
        <f t="shared" si="35"/>
        <v>2</v>
      </c>
      <c r="MA24" s="76"/>
      <c r="ME24" s="139"/>
      <c r="MF24" s="138" t="s">
        <v>52</v>
      </c>
      <c r="MG24" s="140">
        <f t="shared" ref="MG24:MS24" si="36">SUM(MG8:MG23)</f>
        <v>9</v>
      </c>
      <c r="MH24" s="140">
        <f t="shared" si="36"/>
        <v>14</v>
      </c>
      <c r="MI24" s="140">
        <f t="shared" si="36"/>
        <v>10</v>
      </c>
      <c r="MJ24" s="140">
        <f t="shared" si="36"/>
        <v>0</v>
      </c>
      <c r="MK24" s="140">
        <f t="shared" si="36"/>
        <v>0</v>
      </c>
      <c r="ML24" s="140">
        <f t="shared" si="36"/>
        <v>0</v>
      </c>
      <c r="MM24" s="140">
        <f t="shared" si="36"/>
        <v>0</v>
      </c>
      <c r="MN24" s="140">
        <f t="shared" si="36"/>
        <v>0</v>
      </c>
      <c r="MO24" s="140">
        <f t="shared" si="36"/>
        <v>0</v>
      </c>
      <c r="MP24" s="140">
        <f t="shared" si="36"/>
        <v>0</v>
      </c>
      <c r="MQ24" s="140">
        <f t="shared" si="36"/>
        <v>0</v>
      </c>
      <c r="MR24" s="140">
        <f t="shared" si="36"/>
        <v>0</v>
      </c>
      <c r="MS24" s="75">
        <f t="shared" si="36"/>
        <v>33</v>
      </c>
      <c r="MV24" s="76"/>
    </row>
    <row r="25" spans="1:362" ht="16.5" customHeight="1" thickBot="1" x14ac:dyDescent="0.3">
      <c r="A25" s="165"/>
      <c r="B25" s="618" t="s">
        <v>215</v>
      </c>
      <c r="C25" s="618"/>
      <c r="D25" s="618"/>
      <c r="E25" s="618"/>
      <c r="F25" s="618"/>
      <c r="G25" s="618"/>
      <c r="H25" s="165"/>
      <c r="I25" s="83"/>
      <c r="J25" s="618" t="s">
        <v>215</v>
      </c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  <c r="W25" s="618"/>
      <c r="X25" s="618"/>
      <c r="Y25" s="618"/>
      <c r="Z25" s="618"/>
      <c r="AA25" s="618"/>
      <c r="AB25" s="83"/>
      <c r="AC25" s="526" t="s">
        <v>215</v>
      </c>
      <c r="AD25" s="526"/>
      <c r="AE25" s="526"/>
      <c r="AF25" s="526"/>
      <c r="AG25" s="526"/>
      <c r="AH25" s="526"/>
      <c r="AI25" s="526"/>
      <c r="AJ25" s="526"/>
      <c r="AK25" s="526"/>
      <c r="AL25" s="526"/>
      <c r="AM25" s="526"/>
      <c r="AN25" s="526"/>
      <c r="AO25" s="526"/>
      <c r="AP25" s="526"/>
      <c r="AQ25" s="526"/>
      <c r="AS25" s="343" t="s">
        <v>85</v>
      </c>
      <c r="AT25" s="670">
        <f>SUM(AT9:AT24)</f>
        <v>606</v>
      </c>
      <c r="AU25" s="671"/>
      <c r="AV25" s="353">
        <f>SUM(AV9:AV24)</f>
        <v>225</v>
      </c>
      <c r="AW25" s="524">
        <f>SUM(AW9:AW24)</f>
        <v>537</v>
      </c>
      <c r="AX25" s="525"/>
      <c r="AY25" s="352">
        <f>SUM(AY9:AY24)</f>
        <v>1080</v>
      </c>
      <c r="AZ25" s="537">
        <f>SUM(AZ9:AZ24)</f>
        <v>611</v>
      </c>
      <c r="BA25" s="538"/>
      <c r="BB25" s="353">
        <f>SUM(BB9:BB24)</f>
        <v>217</v>
      </c>
      <c r="BC25" s="524">
        <f>SUM(BC9:BC24)</f>
        <v>161</v>
      </c>
      <c r="BD25" s="525"/>
      <c r="BE25" s="352">
        <f>SUM(BE9:BE24)</f>
        <v>210</v>
      </c>
      <c r="BF25" s="354">
        <f>SUM(BF9:BF24)</f>
        <v>229</v>
      </c>
      <c r="BG25" s="294">
        <f t="shared" si="4"/>
        <v>3876</v>
      </c>
      <c r="BL25" s="272" t="s">
        <v>213</v>
      </c>
      <c r="BM25" s="225">
        <v>2</v>
      </c>
      <c r="BN25" s="226"/>
      <c r="BO25" s="226">
        <v>1</v>
      </c>
      <c r="BP25" s="226"/>
      <c r="BQ25" s="226"/>
      <c r="BR25" s="227"/>
      <c r="BS25" s="228"/>
      <c r="BT25" s="55"/>
      <c r="BU25" s="55"/>
      <c r="BV25" s="55"/>
      <c r="BW25" s="56"/>
      <c r="BX25" s="57"/>
      <c r="BY25" s="263">
        <f t="shared" si="1"/>
        <v>3</v>
      </c>
      <c r="BZ25" s="269">
        <f>BY25/BY26</f>
        <v>6.4253587491968299E-4</v>
      </c>
      <c r="CA25" s="121"/>
      <c r="CB25" s="209" t="s">
        <v>170</v>
      </c>
      <c r="CC25" s="241"/>
      <c r="CD25" s="242"/>
      <c r="CE25" s="241">
        <v>1</v>
      </c>
      <c r="CF25" s="242">
        <v>1</v>
      </c>
      <c r="CG25" s="243">
        <v>1</v>
      </c>
      <c r="CH25" s="244"/>
      <c r="CI25" s="241"/>
      <c r="CJ25" s="242"/>
      <c r="CK25" s="245"/>
      <c r="CL25" s="252">
        <f t="shared" si="2"/>
        <v>3</v>
      </c>
      <c r="CM25" s="167"/>
      <c r="CN25" s="330" t="s">
        <v>128</v>
      </c>
      <c r="CO25" s="286"/>
      <c r="CP25" s="287"/>
      <c r="CQ25" s="290"/>
      <c r="CR25" s="290"/>
      <c r="CS25" s="290">
        <v>1</v>
      </c>
      <c r="CT25" s="291">
        <v>1</v>
      </c>
      <c r="CU25" s="290"/>
      <c r="CV25" s="290">
        <v>1</v>
      </c>
      <c r="CW25" s="290"/>
      <c r="CX25" s="290"/>
      <c r="CY25" s="290"/>
      <c r="CZ25" s="290"/>
      <c r="DA25" s="290"/>
      <c r="DB25" s="290">
        <v>1</v>
      </c>
      <c r="DC25" s="287"/>
      <c r="DD25" s="289"/>
      <c r="DE25" s="358">
        <f t="shared" si="5"/>
        <v>4</v>
      </c>
      <c r="DF25" s="302"/>
      <c r="DG25" s="382" t="s">
        <v>115</v>
      </c>
      <c r="DH25" s="396">
        <v>0.11457627118644068</v>
      </c>
      <c r="DI25" s="387">
        <v>0.11219879518072289</v>
      </c>
      <c r="DJ25" s="387">
        <v>9.2960288808664263E-2</v>
      </c>
      <c r="DK25" s="387"/>
      <c r="DL25" s="387"/>
      <c r="DM25" s="387"/>
      <c r="DN25" s="387"/>
      <c r="DO25" s="347"/>
      <c r="DP25" s="347"/>
      <c r="DQ25" s="347"/>
      <c r="DR25" s="362"/>
      <c r="DS25" s="363"/>
      <c r="DT25" s="402">
        <v>0.10764510355407825</v>
      </c>
      <c r="DU25" s="314"/>
      <c r="DV25" s="302"/>
      <c r="DX25" s="446" t="s">
        <v>216</v>
      </c>
      <c r="DY25" s="446"/>
      <c r="DZ25" s="446"/>
      <c r="EA25" s="446"/>
      <c r="EB25" s="446"/>
      <c r="EC25" s="446"/>
      <c r="ED25" s="446"/>
      <c r="EE25" s="446"/>
      <c r="EF25" s="446"/>
      <c r="EG25" s="446"/>
      <c r="EH25" s="446"/>
      <c r="EI25" s="446"/>
      <c r="EJ25" s="446"/>
      <c r="EK25" s="446"/>
      <c r="EL25" s="446"/>
      <c r="EM25" s="123"/>
      <c r="EN25" s="119"/>
      <c r="EO25" s="119"/>
      <c r="ES25" s="446" t="s">
        <v>216</v>
      </c>
      <c r="ET25" s="446"/>
      <c r="EU25" s="446"/>
      <c r="EV25" s="446"/>
      <c r="EW25" s="446"/>
      <c r="EX25" s="446"/>
      <c r="EY25" s="446"/>
      <c r="EZ25" s="446"/>
      <c r="FA25" s="446"/>
      <c r="FB25" s="446"/>
      <c r="FC25" s="446"/>
      <c r="FD25" s="446"/>
      <c r="FE25" s="446"/>
      <c r="FF25" s="446"/>
      <c r="FG25" s="446"/>
      <c r="FH25" s="123"/>
      <c r="FI25" s="123"/>
      <c r="FJ25" s="123"/>
      <c r="FN25" s="123"/>
      <c r="FO25" s="454" t="s">
        <v>216</v>
      </c>
      <c r="FP25" s="454"/>
      <c r="FQ25" s="454"/>
      <c r="FR25" s="454"/>
      <c r="FS25" s="454"/>
      <c r="FT25" s="454"/>
      <c r="FU25" s="454"/>
      <c r="FV25" s="454"/>
      <c r="FW25" s="454"/>
      <c r="FX25" s="454"/>
      <c r="FY25" s="454"/>
      <c r="FZ25" s="454"/>
      <c r="GA25" s="454"/>
      <c r="GB25" s="454"/>
      <c r="GC25" s="454"/>
      <c r="GD25" s="454"/>
      <c r="GE25" s="454"/>
      <c r="GF25" s="454"/>
      <c r="GH25" s="446" t="s">
        <v>216</v>
      </c>
      <c r="GI25" s="446"/>
      <c r="GJ25" s="446"/>
      <c r="GK25" s="446"/>
      <c r="GL25" s="446"/>
      <c r="GM25" s="446"/>
      <c r="GN25" s="446"/>
      <c r="GO25" s="446"/>
      <c r="GP25" s="446"/>
      <c r="GQ25" s="446"/>
      <c r="GR25" s="446"/>
      <c r="GS25" s="446"/>
      <c r="GT25" s="446"/>
      <c r="GU25" s="446"/>
      <c r="GV25" s="446"/>
      <c r="GW25" s="123"/>
      <c r="GX25" s="123"/>
      <c r="GY25" s="123"/>
      <c r="GZ25" s="123"/>
      <c r="HD25" s="446" t="s">
        <v>216</v>
      </c>
      <c r="HE25" s="446"/>
      <c r="HF25" s="446"/>
      <c r="HG25" s="446"/>
      <c r="HH25" s="446"/>
      <c r="HI25" s="446"/>
      <c r="HJ25" s="446"/>
      <c r="HK25" s="446"/>
      <c r="HL25" s="446"/>
      <c r="HM25" s="446"/>
      <c r="HN25" s="446"/>
      <c r="HO25" s="446"/>
      <c r="HP25" s="446"/>
      <c r="HQ25" s="446"/>
      <c r="HR25" s="446"/>
      <c r="HS25" s="123"/>
      <c r="HT25" s="123"/>
      <c r="HU25" s="123"/>
      <c r="HV25" s="123"/>
      <c r="HY25" s="446" t="s">
        <v>216</v>
      </c>
      <c r="HZ25" s="446"/>
      <c r="IA25" s="446"/>
      <c r="IB25" s="446"/>
      <c r="IC25" s="446"/>
      <c r="ID25" s="446"/>
      <c r="IE25" s="446"/>
      <c r="IF25" s="446"/>
      <c r="IG25" s="446"/>
      <c r="IH25" s="446"/>
      <c r="II25" s="446"/>
      <c r="IJ25" s="446"/>
      <c r="IK25" s="446"/>
      <c r="IL25" s="446"/>
      <c r="IM25" s="446"/>
      <c r="IN25" s="123"/>
      <c r="IO25" s="123"/>
      <c r="IP25" s="123"/>
      <c r="IQ25" s="123"/>
      <c r="IR25" s="123"/>
      <c r="IS25" s="454" t="s">
        <v>216</v>
      </c>
      <c r="IT25" s="454"/>
      <c r="IU25" s="454"/>
      <c r="IV25" s="454"/>
      <c r="IW25" s="454"/>
      <c r="IX25" s="454"/>
      <c r="IY25" s="454"/>
      <c r="IZ25" s="454"/>
      <c r="JA25" s="454"/>
      <c r="JB25" s="454"/>
      <c r="JC25" s="454"/>
      <c r="JD25" s="454"/>
      <c r="JE25" s="454"/>
      <c r="JF25" s="454"/>
      <c r="JG25" s="454"/>
      <c r="JH25" s="454"/>
      <c r="JI25" s="454"/>
      <c r="JJ25" s="454"/>
      <c r="JK25" s="121"/>
      <c r="JL25" s="121"/>
      <c r="JM25" s="446" t="s">
        <v>216</v>
      </c>
      <c r="JN25" s="446"/>
      <c r="JO25" s="446"/>
      <c r="JP25" s="446"/>
      <c r="JQ25" s="446"/>
      <c r="JR25" s="446"/>
      <c r="JS25" s="446"/>
      <c r="JT25" s="446"/>
      <c r="JU25" s="446"/>
      <c r="JV25" s="446"/>
      <c r="JW25" s="446"/>
      <c r="JX25" s="446"/>
      <c r="JY25" s="446"/>
      <c r="JZ25" s="446"/>
      <c r="KA25" s="446"/>
      <c r="KB25" s="123"/>
      <c r="KC25" s="123"/>
      <c r="KD25" s="123"/>
      <c r="KE25" s="141"/>
      <c r="KF25" s="121"/>
      <c r="KG25" s="121"/>
      <c r="KH25" s="121"/>
      <c r="KI25" s="121"/>
      <c r="KJ25" s="121"/>
      <c r="KK25" s="121"/>
      <c r="KL25" s="121"/>
      <c r="KM25" s="121"/>
      <c r="KN25" s="121"/>
      <c r="KO25" s="121"/>
      <c r="KP25" s="446" t="s">
        <v>216</v>
      </c>
      <c r="KQ25" s="446"/>
      <c r="KR25" s="446"/>
      <c r="KS25" s="446"/>
      <c r="KT25" s="446"/>
      <c r="KU25" s="446"/>
      <c r="KV25" s="446"/>
      <c r="KW25" s="446"/>
      <c r="KX25" s="446"/>
      <c r="KY25" s="446"/>
      <c r="KZ25" s="446"/>
      <c r="LA25" s="446"/>
      <c r="LB25" s="446"/>
      <c r="LC25" s="446"/>
      <c r="LD25" s="446"/>
      <c r="LE25" s="123"/>
      <c r="LF25" s="123"/>
      <c r="LG25" s="123"/>
      <c r="LH25" s="121"/>
      <c r="LJ25" s="446" t="s">
        <v>216</v>
      </c>
      <c r="LK25" s="446"/>
      <c r="LL25" s="446"/>
      <c r="LM25" s="446"/>
      <c r="LN25" s="446"/>
      <c r="LO25" s="446"/>
      <c r="LP25" s="446"/>
      <c r="LQ25" s="446"/>
      <c r="LR25" s="446"/>
      <c r="LS25" s="446"/>
      <c r="LT25" s="446"/>
      <c r="LU25" s="446"/>
      <c r="LV25" s="446"/>
      <c r="LW25" s="446"/>
      <c r="LX25" s="446"/>
      <c r="LY25" s="123"/>
      <c r="LZ25" s="123"/>
      <c r="MA25" s="123"/>
      <c r="ME25" s="446" t="s">
        <v>216</v>
      </c>
      <c r="MF25" s="446"/>
      <c r="MG25" s="446"/>
      <c r="MH25" s="446"/>
      <c r="MI25" s="446"/>
      <c r="MJ25" s="446"/>
      <c r="MK25" s="446"/>
      <c r="ML25" s="446"/>
      <c r="MM25" s="446"/>
      <c r="MN25" s="446"/>
      <c r="MO25" s="446"/>
      <c r="MP25" s="446"/>
      <c r="MQ25" s="446"/>
      <c r="MR25" s="446"/>
      <c r="MS25" s="446"/>
      <c r="MT25" s="123"/>
      <c r="MU25" s="123"/>
      <c r="MV25" s="123"/>
    </row>
    <row r="26" spans="1:362" ht="16.5" customHeight="1" thickBot="1" x14ac:dyDescent="0.3">
      <c r="A26" s="165"/>
      <c r="B26" s="616" t="s">
        <v>76</v>
      </c>
      <c r="C26" s="616"/>
      <c r="D26" s="616"/>
      <c r="E26" s="616"/>
      <c r="F26" s="616"/>
      <c r="G26" s="616"/>
      <c r="H26" s="165"/>
      <c r="I26" s="324"/>
      <c r="J26" s="83"/>
      <c r="K26" s="187"/>
      <c r="L26" s="88"/>
      <c r="M26" s="187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3"/>
      <c r="Z26" s="83"/>
      <c r="AA26" s="83"/>
      <c r="AB26" s="324"/>
      <c r="AC26" s="443" t="s">
        <v>234</v>
      </c>
      <c r="AD26" s="443"/>
      <c r="AE26" s="443"/>
      <c r="AF26" s="443"/>
      <c r="AG26" s="443"/>
      <c r="AH26" s="443"/>
      <c r="AI26" s="443"/>
      <c r="AJ26" s="443"/>
      <c r="AK26" s="443"/>
      <c r="AL26" s="443"/>
      <c r="AM26" s="443"/>
      <c r="AN26" s="443"/>
      <c r="AO26" s="443"/>
      <c r="AP26" s="443"/>
      <c r="AQ26" s="443"/>
      <c r="AR26" s="121"/>
      <c r="AS26" s="98"/>
      <c r="AT26" s="482" t="s">
        <v>87</v>
      </c>
      <c r="AU26" s="484">
        <f>AT25+AV25</f>
        <v>831</v>
      </c>
      <c r="AV26" s="486">
        <f>AU26/BG25</f>
        <v>0.21439628482972137</v>
      </c>
      <c r="AW26" s="488" t="s">
        <v>88</v>
      </c>
      <c r="AX26" s="490">
        <f>AW25+AY25</f>
        <v>1617</v>
      </c>
      <c r="AY26" s="492">
        <f>AX26/BG25</f>
        <v>0.41718266253869968</v>
      </c>
      <c r="AZ26" s="612" t="s">
        <v>86</v>
      </c>
      <c r="BA26" s="484">
        <f>AZ25+BB25</f>
        <v>828</v>
      </c>
      <c r="BB26" s="486">
        <f>BA26/BG25</f>
        <v>0.21362229102167182</v>
      </c>
      <c r="BC26" s="488" t="s">
        <v>89</v>
      </c>
      <c r="BD26" s="490">
        <f>BC25+BE25</f>
        <v>371</v>
      </c>
      <c r="BE26" s="492">
        <f>BD26/BG25</f>
        <v>9.5717234262125903E-2</v>
      </c>
      <c r="BF26" s="494">
        <f>BF25/BG25</f>
        <v>5.9081527347781215E-2</v>
      </c>
      <c r="BG26" s="185"/>
      <c r="BH26" s="121"/>
      <c r="BI26" s="121"/>
      <c r="BJ26" s="121"/>
      <c r="BK26" s="161"/>
      <c r="BL26" s="89" t="s">
        <v>13</v>
      </c>
      <c r="BM26" s="229">
        <f t="shared" ref="BM26:BS26" si="37">SUM(BM6:BM25)</f>
        <v>1754</v>
      </c>
      <c r="BN26" s="230">
        <f t="shared" si="37"/>
        <v>1607</v>
      </c>
      <c r="BO26" s="230">
        <f t="shared" si="37"/>
        <v>1308</v>
      </c>
      <c r="BP26" s="230">
        <f t="shared" si="37"/>
        <v>0</v>
      </c>
      <c r="BQ26" s="230">
        <f t="shared" si="37"/>
        <v>0</v>
      </c>
      <c r="BR26" s="202">
        <f t="shared" si="37"/>
        <v>0</v>
      </c>
      <c r="BS26" s="202">
        <f t="shared" si="37"/>
        <v>0</v>
      </c>
      <c r="BT26" s="255">
        <f>SUM(BT6:BT25)</f>
        <v>0</v>
      </c>
      <c r="BU26" s="255">
        <f>SUM(BU6:BU25)</f>
        <v>0</v>
      </c>
      <c r="BV26" s="202">
        <f t="shared" ref="BV26:BX26" si="38">SUM(BV6:BV25)</f>
        <v>0</v>
      </c>
      <c r="BW26" s="202">
        <f t="shared" si="38"/>
        <v>0</v>
      </c>
      <c r="BX26" s="202">
        <f t="shared" si="38"/>
        <v>0</v>
      </c>
      <c r="BY26" s="264">
        <f>SUM(BM26:BX26)</f>
        <v>4669</v>
      </c>
      <c r="BZ26" s="265"/>
      <c r="CA26" s="121"/>
      <c r="CB26" s="209" t="s">
        <v>171</v>
      </c>
      <c r="CC26" s="241"/>
      <c r="CD26" s="242">
        <v>1</v>
      </c>
      <c r="CE26" s="241">
        <v>1</v>
      </c>
      <c r="CF26" s="242"/>
      <c r="CG26" s="243"/>
      <c r="CH26" s="244"/>
      <c r="CI26" s="241"/>
      <c r="CJ26" s="242"/>
      <c r="CK26" s="245"/>
      <c r="CL26" s="252">
        <f t="shared" si="2"/>
        <v>2</v>
      </c>
      <c r="CM26" s="167"/>
      <c r="CN26" s="332" t="s">
        <v>170</v>
      </c>
      <c r="CO26" s="286"/>
      <c r="CP26" s="287"/>
      <c r="CQ26" s="290"/>
      <c r="CR26" s="290"/>
      <c r="CS26" s="290"/>
      <c r="CT26" s="291"/>
      <c r="CU26" s="290"/>
      <c r="CV26" s="290">
        <v>1</v>
      </c>
      <c r="CW26" s="290"/>
      <c r="CX26" s="290">
        <v>1</v>
      </c>
      <c r="CY26" s="290"/>
      <c r="CZ26" s="290"/>
      <c r="DA26" s="290">
        <v>1</v>
      </c>
      <c r="DB26" s="290"/>
      <c r="DC26" s="287"/>
      <c r="DD26" s="289"/>
      <c r="DE26" s="357">
        <f t="shared" si="5"/>
        <v>3</v>
      </c>
      <c r="DF26" s="302"/>
      <c r="DG26" s="382" t="s">
        <v>116</v>
      </c>
      <c r="DH26" s="396">
        <v>1.0169491525423728E-2</v>
      </c>
      <c r="DI26" s="387">
        <v>2.635542168674699E-2</v>
      </c>
      <c r="DJ26" s="387">
        <v>1.1732851985559567E-2</v>
      </c>
      <c r="DK26" s="387"/>
      <c r="DL26" s="387"/>
      <c r="DM26" s="387"/>
      <c r="DN26" s="387"/>
      <c r="DO26" s="347"/>
      <c r="DP26" s="347"/>
      <c r="DQ26" s="347"/>
      <c r="DR26" s="362"/>
      <c r="DS26" s="363"/>
      <c r="DT26" s="402">
        <v>1.6108412170800307E-2</v>
      </c>
      <c r="DU26" s="314"/>
      <c r="DV26" s="302"/>
      <c r="DW26" s="118"/>
      <c r="DX26" s="107"/>
      <c r="DY26" s="107"/>
      <c r="DZ26" s="107"/>
      <c r="EA26" s="107"/>
      <c r="EB26" s="107"/>
      <c r="EC26" s="107"/>
      <c r="ED26" s="107"/>
      <c r="EE26" s="107"/>
      <c r="EF26" s="107"/>
      <c r="EG26" s="107"/>
      <c r="EH26" s="107"/>
      <c r="EI26" s="107"/>
      <c r="EJ26" s="107" t="s">
        <v>214</v>
      </c>
      <c r="EK26" s="107"/>
      <c r="EL26" s="107"/>
      <c r="EM26" s="123"/>
      <c r="EN26" s="123"/>
      <c r="EO26" s="123"/>
      <c r="EP26" s="328"/>
      <c r="ES26" s="335"/>
      <c r="ET26" s="335"/>
      <c r="EU26" s="335"/>
      <c r="EV26" s="335"/>
      <c r="EW26" s="335"/>
      <c r="EX26" s="335"/>
      <c r="EY26" s="335"/>
      <c r="EZ26" s="335"/>
      <c r="FA26" s="335"/>
      <c r="FB26" s="335"/>
      <c r="FC26" s="335"/>
      <c r="FD26" s="335"/>
      <c r="FE26" s="335"/>
      <c r="FF26" s="335"/>
      <c r="FG26" s="335"/>
      <c r="FH26" s="123"/>
      <c r="FI26" s="123"/>
      <c r="FJ26" s="123"/>
      <c r="FM26" s="79"/>
      <c r="FN26" s="123"/>
      <c r="FO26" s="123"/>
      <c r="FP26" s="123"/>
      <c r="FQ26" s="123"/>
      <c r="FR26" s="335"/>
      <c r="FS26" s="335"/>
      <c r="FT26" s="335"/>
      <c r="FU26" s="335"/>
      <c r="FV26" s="335"/>
      <c r="FW26" s="335"/>
      <c r="FX26" s="335"/>
      <c r="FY26" s="335"/>
      <c r="FZ26" s="335"/>
      <c r="GA26" s="335"/>
      <c r="GB26" s="335"/>
      <c r="GC26" s="335"/>
      <c r="GD26" s="123"/>
      <c r="GE26" s="123"/>
      <c r="GF26" s="123"/>
      <c r="GH26" s="296"/>
      <c r="GI26" s="296"/>
      <c r="GJ26" s="296"/>
      <c r="GK26" s="296"/>
      <c r="GL26" s="296"/>
      <c r="GM26" s="296"/>
      <c r="GN26" s="296"/>
      <c r="GO26" s="296"/>
      <c r="GP26" s="296"/>
      <c r="GQ26" s="296"/>
      <c r="GR26" s="296"/>
      <c r="GS26" s="296"/>
      <c r="GT26" s="296"/>
      <c r="GU26" s="296"/>
      <c r="GV26" s="296"/>
      <c r="GW26" s="123"/>
      <c r="GX26" s="123"/>
      <c r="GY26" s="123"/>
      <c r="GZ26" s="123"/>
      <c r="HA26" s="78"/>
      <c r="HB26" s="78"/>
      <c r="HC26" s="79"/>
      <c r="HD26" s="333"/>
      <c r="HE26" s="333"/>
      <c r="HF26" s="333"/>
      <c r="HG26" s="333"/>
      <c r="HH26" s="333"/>
      <c r="HI26" s="333"/>
      <c r="HJ26" s="333"/>
      <c r="HK26" s="333"/>
      <c r="HL26" s="333"/>
      <c r="HM26" s="333"/>
      <c r="HN26" s="333"/>
      <c r="HO26" s="333"/>
      <c r="HP26" s="333"/>
      <c r="HQ26" s="333"/>
      <c r="HR26" s="333"/>
      <c r="HS26" s="123"/>
      <c r="HT26" s="123"/>
      <c r="HU26" s="123"/>
      <c r="HV26" s="123"/>
      <c r="HW26" s="78"/>
      <c r="HX26" s="78"/>
      <c r="HY26" s="107"/>
      <c r="HZ26" s="107"/>
      <c r="IA26" s="107"/>
      <c r="IB26" s="107"/>
      <c r="IC26" s="107"/>
      <c r="ID26" s="107"/>
      <c r="IE26" s="107"/>
      <c r="IF26" s="107"/>
      <c r="IG26" s="107"/>
      <c r="IH26" s="107"/>
      <c r="II26" s="107"/>
      <c r="IJ26" s="107"/>
      <c r="IK26" s="107"/>
      <c r="IL26" s="107"/>
      <c r="IM26" s="107"/>
      <c r="IN26" s="123"/>
      <c r="IO26" s="123"/>
      <c r="IP26" s="123"/>
      <c r="IQ26" s="123"/>
      <c r="IR26" s="123"/>
      <c r="IS26" s="123"/>
      <c r="IT26" s="123"/>
      <c r="IU26" s="123"/>
      <c r="IV26" s="158"/>
      <c r="IW26" s="158"/>
      <c r="IX26" s="158"/>
      <c r="IY26" s="158"/>
      <c r="IZ26" s="158"/>
      <c r="JA26" s="158"/>
      <c r="JB26" s="158"/>
      <c r="JC26" s="158"/>
      <c r="JD26" s="158"/>
      <c r="JE26" s="158"/>
      <c r="JF26" s="158"/>
      <c r="JG26" s="158"/>
      <c r="JH26" s="123"/>
      <c r="JI26" s="123"/>
      <c r="JJ26" s="123"/>
      <c r="JK26" s="121"/>
      <c r="JL26" s="121"/>
      <c r="JM26" s="158"/>
      <c r="JN26" s="158"/>
      <c r="JO26" s="158"/>
      <c r="JP26" s="158"/>
      <c r="JQ26" s="158"/>
      <c r="JR26" s="158"/>
      <c r="JS26" s="158"/>
      <c r="JT26" s="158"/>
      <c r="JU26" s="158"/>
      <c r="JV26" s="158"/>
      <c r="JW26" s="158"/>
      <c r="JX26" s="158"/>
      <c r="JY26" s="158"/>
      <c r="JZ26" s="158"/>
      <c r="KA26" s="158"/>
      <c r="KB26" s="123"/>
      <c r="KC26" s="123"/>
      <c r="KD26" s="123"/>
      <c r="KE26" s="141"/>
      <c r="KF26" s="121"/>
      <c r="KG26" s="121"/>
      <c r="KH26" s="121"/>
      <c r="KI26" s="121"/>
      <c r="KJ26" s="40"/>
      <c r="KK26" s="121"/>
      <c r="KL26" s="121"/>
      <c r="KM26" s="121"/>
      <c r="KN26" s="121"/>
      <c r="KO26" s="121"/>
      <c r="KP26" s="158"/>
      <c r="KQ26" s="158"/>
      <c r="KR26" s="158"/>
      <c r="KS26" s="158"/>
      <c r="KT26" s="158"/>
      <c r="KU26" s="158"/>
      <c r="KV26" s="158"/>
      <c r="KW26" s="158"/>
      <c r="KX26" s="158"/>
      <c r="KY26" s="158"/>
      <c r="KZ26" s="158"/>
      <c r="LA26" s="158"/>
      <c r="LB26" s="158"/>
      <c r="LC26" s="158"/>
      <c r="LD26" s="158"/>
      <c r="LE26" s="123"/>
      <c r="LF26" s="123"/>
      <c r="LG26" s="123"/>
      <c r="LH26" s="121"/>
      <c r="LJ26" s="296"/>
      <c r="LK26" s="296"/>
      <c r="LL26" s="296"/>
      <c r="LM26" s="296"/>
      <c r="LN26" s="296"/>
      <c r="LO26" s="296"/>
      <c r="LP26" s="296"/>
      <c r="LQ26" s="296"/>
      <c r="LR26" s="296"/>
      <c r="LS26" s="296"/>
      <c r="LT26" s="296"/>
      <c r="LU26" s="296"/>
      <c r="LV26" s="296"/>
      <c r="LW26" s="296"/>
      <c r="LX26" s="296"/>
      <c r="LY26" s="123"/>
      <c r="LZ26" s="123"/>
      <c r="MA26" s="123"/>
      <c r="ME26" s="333"/>
      <c r="MF26" s="333"/>
      <c r="MG26" s="333"/>
      <c r="MH26" s="333"/>
      <c r="MI26" s="333"/>
      <c r="MJ26" s="333"/>
      <c r="MK26" s="333"/>
      <c r="ML26" s="333"/>
      <c r="MM26" s="333"/>
      <c r="MN26" s="333"/>
      <c r="MO26" s="333"/>
      <c r="MP26" s="333"/>
      <c r="MQ26" s="333"/>
      <c r="MR26" s="333"/>
      <c r="MS26" s="333"/>
      <c r="MT26" s="123"/>
      <c r="MU26" s="123"/>
      <c r="MV26" s="123"/>
    </row>
    <row r="27" spans="1:362" ht="16.5" customHeight="1" thickBot="1" x14ac:dyDescent="0.3">
      <c r="A27" s="162"/>
      <c r="B27" s="616"/>
      <c r="C27" s="616"/>
      <c r="D27" s="616"/>
      <c r="E27" s="616"/>
      <c r="F27" s="616"/>
      <c r="G27" s="616"/>
      <c r="H27" s="123"/>
      <c r="I27" s="327"/>
      <c r="J27" s="604" t="s">
        <v>233</v>
      </c>
      <c r="K27" s="604"/>
      <c r="L27" s="604"/>
      <c r="M27" s="604"/>
      <c r="N27" s="604"/>
      <c r="O27" s="604"/>
      <c r="P27" s="604"/>
      <c r="Q27" s="604"/>
      <c r="R27" s="604"/>
      <c r="S27" s="604"/>
      <c r="T27" s="604"/>
      <c r="U27" s="604"/>
      <c r="V27" s="604"/>
      <c r="W27" s="604"/>
      <c r="X27" s="604"/>
      <c r="Y27" s="604"/>
      <c r="Z27" s="604"/>
      <c r="AA27" s="604"/>
      <c r="AB27" s="327"/>
      <c r="AC27" s="443"/>
      <c r="AD27" s="443"/>
      <c r="AE27" s="443"/>
      <c r="AF27" s="443"/>
      <c r="AG27" s="443"/>
      <c r="AH27" s="443"/>
      <c r="AI27" s="443"/>
      <c r="AJ27" s="443"/>
      <c r="AK27" s="443"/>
      <c r="AL27" s="443"/>
      <c r="AM27" s="443"/>
      <c r="AN27" s="443"/>
      <c r="AO27" s="443"/>
      <c r="AP27" s="443"/>
      <c r="AQ27" s="443"/>
      <c r="AR27" s="121"/>
      <c r="AS27" s="99"/>
      <c r="AT27" s="483"/>
      <c r="AU27" s="485"/>
      <c r="AV27" s="487"/>
      <c r="AW27" s="489"/>
      <c r="AX27" s="491"/>
      <c r="AY27" s="493"/>
      <c r="AZ27" s="613"/>
      <c r="BA27" s="485"/>
      <c r="BB27" s="487"/>
      <c r="BC27" s="489"/>
      <c r="BD27" s="491"/>
      <c r="BE27" s="493"/>
      <c r="BF27" s="494"/>
      <c r="BG27" s="185"/>
      <c r="BH27" s="121"/>
      <c r="BI27" s="121"/>
      <c r="BJ27" s="121"/>
      <c r="BK27" s="166"/>
      <c r="BL27" s="498" t="s">
        <v>217</v>
      </c>
      <c r="BM27" s="498"/>
      <c r="BN27" s="498"/>
      <c r="BO27" s="498"/>
      <c r="BP27" s="498"/>
      <c r="BQ27" s="498"/>
      <c r="BR27" s="498"/>
      <c r="BS27" s="498"/>
      <c r="BT27" s="498"/>
      <c r="BU27" s="498"/>
      <c r="BV27" s="498"/>
      <c r="BW27" s="498"/>
      <c r="BX27" s="498"/>
      <c r="BY27" s="498"/>
      <c r="BZ27" s="256"/>
      <c r="CA27" s="121"/>
      <c r="CB27" s="342" t="s">
        <v>213</v>
      </c>
      <c r="CC27" s="241"/>
      <c r="CD27" s="242"/>
      <c r="CE27" s="241"/>
      <c r="CF27" s="242">
        <v>1</v>
      </c>
      <c r="CG27" s="243"/>
      <c r="CH27" s="244"/>
      <c r="CI27" s="241">
        <v>2</v>
      </c>
      <c r="CJ27" s="242"/>
      <c r="CK27" s="245"/>
      <c r="CL27" s="252">
        <f t="shared" si="2"/>
        <v>3</v>
      </c>
      <c r="CM27" s="167"/>
      <c r="CN27" s="330" t="s">
        <v>171</v>
      </c>
      <c r="CO27" s="286"/>
      <c r="CP27" s="287"/>
      <c r="CQ27" s="290"/>
      <c r="CR27" s="290"/>
      <c r="CS27" s="290"/>
      <c r="CT27" s="291"/>
      <c r="CU27" s="290"/>
      <c r="CV27" s="290"/>
      <c r="CW27" s="290">
        <v>2</v>
      </c>
      <c r="CX27" s="290"/>
      <c r="CY27" s="290"/>
      <c r="CZ27" s="290"/>
      <c r="DA27" s="290"/>
      <c r="DB27" s="290"/>
      <c r="DC27" s="287"/>
      <c r="DD27" s="289"/>
      <c r="DE27" s="357">
        <f t="shared" si="5"/>
        <v>2</v>
      </c>
      <c r="DF27" s="302"/>
      <c r="DG27" s="382" t="s">
        <v>117</v>
      </c>
      <c r="DH27" s="397">
        <v>1.3559322033898306E-3</v>
      </c>
      <c r="DI27" s="398">
        <v>0</v>
      </c>
      <c r="DJ27" s="398">
        <v>0</v>
      </c>
      <c r="DK27" s="398"/>
      <c r="DL27" s="398"/>
      <c r="DM27" s="398"/>
      <c r="DN27" s="398"/>
      <c r="DO27" s="399"/>
      <c r="DP27" s="399"/>
      <c r="DQ27" s="399"/>
      <c r="DR27" s="403"/>
      <c r="DS27" s="404"/>
      <c r="DT27" s="402">
        <v>5.1137816415239073E-4</v>
      </c>
      <c r="DU27" s="314"/>
      <c r="DV27" s="300"/>
      <c r="DW27" s="114"/>
      <c r="DX27" s="648" t="s">
        <v>238</v>
      </c>
      <c r="DY27" s="648"/>
      <c r="DZ27" s="648"/>
      <c r="EA27" s="648"/>
      <c r="EB27" s="648"/>
      <c r="EC27" s="648"/>
      <c r="ED27" s="648"/>
      <c r="EE27" s="648"/>
      <c r="EF27" s="648"/>
      <c r="EG27" s="648"/>
      <c r="EH27" s="648"/>
      <c r="EI27" s="648"/>
      <c r="EJ27" s="648"/>
      <c r="EK27" s="648"/>
      <c r="EL27" s="648"/>
      <c r="EM27" s="648"/>
      <c r="EN27" s="648"/>
      <c r="EO27" s="648"/>
      <c r="EP27" s="328"/>
      <c r="ER27" s="447" t="s">
        <v>239</v>
      </c>
      <c r="ES27" s="447"/>
      <c r="ET27" s="447"/>
      <c r="EU27" s="447"/>
      <c r="EV27" s="447"/>
      <c r="EW27" s="447"/>
      <c r="EX27" s="447"/>
      <c r="EY27" s="447"/>
      <c r="EZ27" s="447"/>
      <c r="FA27" s="447"/>
      <c r="FB27" s="447"/>
      <c r="FC27" s="447"/>
      <c r="FD27" s="447"/>
      <c r="FE27" s="447"/>
      <c r="FF27" s="447"/>
      <c r="FG27" s="447"/>
      <c r="FH27" s="447"/>
      <c r="FI27" s="447"/>
      <c r="FJ27" s="447"/>
      <c r="FK27" s="78"/>
      <c r="FM27" s="86"/>
      <c r="FN27" s="443" t="s">
        <v>240</v>
      </c>
      <c r="FO27" s="443"/>
      <c r="FP27" s="443"/>
      <c r="FQ27" s="443"/>
      <c r="FR27" s="443"/>
      <c r="FS27" s="443"/>
      <c r="FT27" s="443"/>
      <c r="FU27" s="443"/>
      <c r="FV27" s="443"/>
      <c r="FW27" s="443"/>
      <c r="FX27" s="443"/>
      <c r="FY27" s="443"/>
      <c r="FZ27" s="443"/>
      <c r="GA27" s="443"/>
      <c r="GB27" s="443"/>
      <c r="GC27" s="443"/>
      <c r="GD27" s="443"/>
      <c r="GE27" s="443"/>
      <c r="GF27" s="443"/>
      <c r="GH27" s="504" t="s">
        <v>241</v>
      </c>
      <c r="GI27" s="504"/>
      <c r="GJ27" s="504"/>
      <c r="GK27" s="504"/>
      <c r="GL27" s="504"/>
      <c r="GM27" s="504"/>
      <c r="GN27" s="504"/>
      <c r="GO27" s="504"/>
      <c r="GP27" s="504"/>
      <c r="GQ27" s="504"/>
      <c r="GR27" s="504"/>
      <c r="GS27" s="504"/>
      <c r="GT27" s="504"/>
      <c r="GU27" s="504"/>
      <c r="GV27" s="504"/>
      <c r="GW27" s="504"/>
      <c r="GX27" s="504"/>
      <c r="GY27" s="504"/>
      <c r="GZ27" s="504"/>
      <c r="HA27" s="86"/>
      <c r="HB27" s="78"/>
      <c r="HC27" s="86"/>
      <c r="HD27" s="504" t="s">
        <v>242</v>
      </c>
      <c r="HE27" s="504"/>
      <c r="HF27" s="504"/>
      <c r="HG27" s="504"/>
      <c r="HH27" s="504"/>
      <c r="HI27" s="504"/>
      <c r="HJ27" s="504"/>
      <c r="HK27" s="504"/>
      <c r="HL27" s="504"/>
      <c r="HM27" s="504"/>
      <c r="HN27" s="504"/>
      <c r="HO27" s="504"/>
      <c r="HP27" s="504"/>
      <c r="HQ27" s="504"/>
      <c r="HR27" s="504"/>
      <c r="HS27" s="504"/>
      <c r="HT27" s="504"/>
      <c r="HU27" s="504"/>
      <c r="HV27" s="504"/>
      <c r="HW27" s="86"/>
      <c r="HX27" s="78"/>
      <c r="HY27" s="504" t="s">
        <v>243</v>
      </c>
      <c r="HZ27" s="504"/>
      <c r="IA27" s="504"/>
      <c r="IB27" s="504"/>
      <c r="IC27" s="504"/>
      <c r="ID27" s="504"/>
      <c r="IE27" s="504"/>
      <c r="IF27" s="504"/>
      <c r="IG27" s="504"/>
      <c r="IH27" s="504"/>
      <c r="II27" s="504"/>
      <c r="IJ27" s="504"/>
      <c r="IK27" s="504"/>
      <c r="IL27" s="504"/>
      <c r="IM27" s="504"/>
      <c r="IN27" s="504"/>
      <c r="IO27" s="504"/>
      <c r="IP27" s="504"/>
      <c r="IQ27" s="108"/>
      <c r="IR27" s="443" t="s">
        <v>244</v>
      </c>
      <c r="IS27" s="443"/>
      <c r="IT27" s="443"/>
      <c r="IU27" s="443"/>
      <c r="IV27" s="443"/>
      <c r="IW27" s="443"/>
      <c r="IX27" s="443"/>
      <c r="IY27" s="443"/>
      <c r="IZ27" s="443"/>
      <c r="JA27" s="443"/>
      <c r="JB27" s="443"/>
      <c r="JC27" s="443"/>
      <c r="JD27" s="443"/>
      <c r="JE27" s="443"/>
      <c r="JF27" s="443"/>
      <c r="JG27" s="443"/>
      <c r="JH27" s="443"/>
      <c r="JI27" s="443"/>
      <c r="JJ27" s="443"/>
      <c r="JK27" s="121"/>
      <c r="JL27" s="121"/>
      <c r="JM27" s="504" t="s">
        <v>245</v>
      </c>
      <c r="JN27" s="504"/>
      <c r="JO27" s="504"/>
      <c r="JP27" s="504"/>
      <c r="JQ27" s="504"/>
      <c r="JR27" s="504"/>
      <c r="JS27" s="504"/>
      <c r="JT27" s="504"/>
      <c r="JU27" s="504"/>
      <c r="JV27" s="504"/>
      <c r="JW27" s="504"/>
      <c r="JX27" s="504"/>
      <c r="JY27" s="504"/>
      <c r="JZ27" s="504"/>
      <c r="KA27" s="504"/>
      <c r="KB27" s="504"/>
      <c r="KC27" s="504"/>
      <c r="KD27" s="504"/>
      <c r="KE27" s="141"/>
      <c r="KF27" s="141"/>
      <c r="KG27" s="78"/>
      <c r="KH27" s="78"/>
      <c r="KI27" s="468" t="s">
        <v>55</v>
      </c>
      <c r="KJ27" s="468"/>
      <c r="KK27" s="468"/>
      <c r="KL27" s="468"/>
      <c r="KM27" s="468"/>
      <c r="KN27" s="78"/>
      <c r="KO27" s="447" t="s">
        <v>246</v>
      </c>
      <c r="KP27" s="447"/>
      <c r="KQ27" s="447"/>
      <c r="KR27" s="447"/>
      <c r="KS27" s="447"/>
      <c r="KT27" s="447"/>
      <c r="KU27" s="447"/>
      <c r="KV27" s="447"/>
      <c r="KW27" s="447"/>
      <c r="KX27" s="447"/>
      <c r="KY27" s="447"/>
      <c r="KZ27" s="447"/>
      <c r="LA27" s="447"/>
      <c r="LB27" s="447"/>
      <c r="LC27" s="447"/>
      <c r="LD27" s="447"/>
      <c r="LE27" s="447"/>
      <c r="LF27" s="447"/>
      <c r="LG27" s="447"/>
      <c r="LH27" s="78"/>
      <c r="LI27" s="447" t="s">
        <v>247</v>
      </c>
      <c r="LJ27" s="447"/>
      <c r="LK27" s="447"/>
      <c r="LL27" s="447"/>
      <c r="LM27" s="447"/>
      <c r="LN27" s="447"/>
      <c r="LO27" s="447"/>
      <c r="LP27" s="447"/>
      <c r="LQ27" s="447"/>
      <c r="LR27" s="447"/>
      <c r="LS27" s="447"/>
      <c r="LT27" s="447"/>
      <c r="LU27" s="447"/>
      <c r="LV27" s="447"/>
      <c r="LW27" s="447"/>
      <c r="LX27" s="447"/>
      <c r="LY27" s="447"/>
      <c r="LZ27" s="447"/>
      <c r="MA27" s="447"/>
      <c r="MB27" s="78"/>
      <c r="MD27" s="447" t="s">
        <v>248</v>
      </c>
      <c r="ME27" s="447"/>
      <c r="MF27" s="447"/>
      <c r="MG27" s="447"/>
      <c r="MH27" s="447"/>
      <c r="MI27" s="447"/>
      <c r="MJ27" s="447"/>
      <c r="MK27" s="447"/>
      <c r="ML27" s="447"/>
      <c r="MM27" s="447"/>
      <c r="MN27" s="447"/>
      <c r="MO27" s="447"/>
      <c r="MP27" s="447"/>
      <c r="MQ27" s="447"/>
      <c r="MR27" s="447"/>
      <c r="MS27" s="447"/>
      <c r="MT27" s="447"/>
      <c r="MU27" s="447"/>
      <c r="MV27" s="447"/>
      <c r="MW27" s="78"/>
    </row>
    <row r="28" spans="1:362" s="86" customFormat="1" ht="16.5" customHeight="1" thickBot="1" x14ac:dyDescent="0.3">
      <c r="A28" s="162"/>
      <c r="B28" s="615" t="s">
        <v>77</v>
      </c>
      <c r="C28" s="615"/>
      <c r="D28" s="615"/>
      <c r="E28" s="615"/>
      <c r="F28" s="615"/>
      <c r="G28" s="615"/>
      <c r="H28" s="123"/>
      <c r="I28" s="327"/>
      <c r="J28" s="604"/>
      <c r="K28" s="604"/>
      <c r="L28" s="604"/>
      <c r="M28" s="604"/>
      <c r="N28" s="604"/>
      <c r="O28" s="604"/>
      <c r="P28" s="604"/>
      <c r="Q28" s="604"/>
      <c r="R28" s="604"/>
      <c r="S28" s="604"/>
      <c r="T28" s="604"/>
      <c r="U28" s="604"/>
      <c r="V28" s="604"/>
      <c r="W28" s="604"/>
      <c r="X28" s="604"/>
      <c r="Y28" s="604"/>
      <c r="Z28" s="604"/>
      <c r="AA28" s="604"/>
      <c r="AB28" s="327"/>
      <c r="AC28" s="505" t="s">
        <v>100</v>
      </c>
      <c r="AD28" s="505"/>
      <c r="AE28" s="505"/>
      <c r="AF28" s="505"/>
      <c r="AG28" s="505"/>
      <c r="AH28" s="505"/>
      <c r="AI28" s="505"/>
      <c r="AJ28" s="505"/>
      <c r="AK28" s="505"/>
      <c r="AL28" s="505"/>
      <c r="AM28" s="505"/>
      <c r="AN28" s="505"/>
      <c r="AO28" s="505"/>
      <c r="AP28" s="505"/>
      <c r="AQ28" s="505"/>
      <c r="AR28" s="121"/>
      <c r="AS28" s="99"/>
      <c r="AT28" s="531" t="s">
        <v>83</v>
      </c>
      <c r="AU28" s="532"/>
      <c r="AV28" s="532"/>
      <c r="AW28" s="186">
        <f>AX26+AU26</f>
        <v>2448</v>
      </c>
      <c r="AX28" s="480">
        <f>AY26+AV26</f>
        <v>0.63157894736842102</v>
      </c>
      <c r="AY28" s="481"/>
      <c r="AZ28" s="501" t="s">
        <v>84</v>
      </c>
      <c r="BA28" s="502"/>
      <c r="BB28" s="503"/>
      <c r="BC28" s="345">
        <f>BD26+BA26</f>
        <v>1199</v>
      </c>
      <c r="BD28" s="506">
        <f>BE26+BB26</f>
        <v>0.30933952528379771</v>
      </c>
      <c r="BE28" s="507"/>
      <c r="BF28" s="495"/>
      <c r="BG28" s="121"/>
      <c r="BH28" s="121"/>
      <c r="BI28" s="121"/>
      <c r="BJ28" s="121"/>
      <c r="BK28" s="166"/>
      <c r="BL28" s="497" t="s">
        <v>236</v>
      </c>
      <c r="BM28" s="497"/>
      <c r="BN28" s="497"/>
      <c r="BO28" s="497"/>
      <c r="BP28" s="497"/>
      <c r="BQ28" s="497"/>
      <c r="BR28" s="497"/>
      <c r="BS28" s="497"/>
      <c r="BT28" s="497"/>
      <c r="BU28" s="497"/>
      <c r="BV28" s="497"/>
      <c r="BW28" s="497"/>
      <c r="BX28" s="497"/>
      <c r="BY28" s="497"/>
      <c r="BZ28" s="254"/>
      <c r="CA28" s="87"/>
      <c r="CB28" s="89" t="s">
        <v>13</v>
      </c>
      <c r="CC28" s="229">
        <f t="shared" ref="CC28:CK28" si="39">SUM(CC8:CC27)</f>
        <v>647</v>
      </c>
      <c r="CD28" s="247">
        <f t="shared" si="39"/>
        <v>254</v>
      </c>
      <c r="CE28" s="229">
        <f t="shared" si="39"/>
        <v>660</v>
      </c>
      <c r="CF28" s="247">
        <f t="shared" si="39"/>
        <v>1385</v>
      </c>
      <c r="CG28" s="248">
        <f t="shared" si="39"/>
        <v>720</v>
      </c>
      <c r="CH28" s="249">
        <f t="shared" si="39"/>
        <v>231</v>
      </c>
      <c r="CI28" s="229">
        <f t="shared" si="39"/>
        <v>199</v>
      </c>
      <c r="CJ28" s="249">
        <f t="shared" si="39"/>
        <v>295</v>
      </c>
      <c r="CK28" s="224">
        <f t="shared" si="39"/>
        <v>278</v>
      </c>
      <c r="CL28" s="224">
        <f t="shared" ref="CL28" si="40">SUM(CC28:CK28)</f>
        <v>4669</v>
      </c>
      <c r="CM28" s="167"/>
      <c r="CN28" s="331" t="s">
        <v>213</v>
      </c>
      <c r="CO28" s="292"/>
      <c r="CP28" s="290"/>
      <c r="CQ28" s="290"/>
      <c r="CR28" s="290"/>
      <c r="CS28" s="290"/>
      <c r="CT28" s="291">
        <v>1</v>
      </c>
      <c r="CU28" s="290"/>
      <c r="CV28" s="290"/>
      <c r="CW28" s="290">
        <v>1</v>
      </c>
      <c r="CX28" s="290"/>
      <c r="CY28" s="290"/>
      <c r="CZ28" s="290"/>
      <c r="DA28" s="290"/>
      <c r="DB28" s="290"/>
      <c r="DC28" s="290"/>
      <c r="DD28" s="293">
        <v>1</v>
      </c>
      <c r="DE28" s="359">
        <f t="shared" si="5"/>
        <v>3</v>
      </c>
      <c r="DF28" s="302"/>
      <c r="DG28" s="379" t="s">
        <v>13</v>
      </c>
      <c r="DH28" s="385">
        <f t="shared" ref="DH28:DT28" si="41">SUM(DH22:DH27)</f>
        <v>0.99999999999999989</v>
      </c>
      <c r="DI28" s="386">
        <f t="shared" si="41"/>
        <v>1</v>
      </c>
      <c r="DJ28" s="386">
        <f t="shared" si="41"/>
        <v>1</v>
      </c>
      <c r="DK28" s="386">
        <f t="shared" si="41"/>
        <v>0</v>
      </c>
      <c r="DL28" s="386">
        <f t="shared" si="41"/>
        <v>0</v>
      </c>
      <c r="DM28" s="386">
        <f t="shared" si="41"/>
        <v>0</v>
      </c>
      <c r="DN28" s="386">
        <f t="shared" si="41"/>
        <v>0</v>
      </c>
      <c r="DO28" s="386">
        <f t="shared" si="41"/>
        <v>0</v>
      </c>
      <c r="DP28" s="386">
        <f t="shared" si="41"/>
        <v>0</v>
      </c>
      <c r="DQ28" s="386">
        <f t="shared" si="41"/>
        <v>0</v>
      </c>
      <c r="DR28" s="386">
        <f t="shared" si="41"/>
        <v>0</v>
      </c>
      <c r="DS28" s="390">
        <f t="shared" si="41"/>
        <v>0</v>
      </c>
      <c r="DT28" s="380">
        <f t="shared" si="41"/>
        <v>0.99999999999999989</v>
      </c>
      <c r="DU28" s="302"/>
      <c r="DV28" s="299"/>
      <c r="DW28" s="114"/>
      <c r="DX28" s="648"/>
      <c r="DY28" s="648"/>
      <c r="DZ28" s="648"/>
      <c r="EA28" s="648"/>
      <c r="EB28" s="648"/>
      <c r="EC28" s="648"/>
      <c r="ED28" s="648"/>
      <c r="EE28" s="648"/>
      <c r="EF28" s="648"/>
      <c r="EG28" s="648"/>
      <c r="EH28" s="648"/>
      <c r="EI28" s="648"/>
      <c r="EJ28" s="648"/>
      <c r="EK28" s="648"/>
      <c r="EL28" s="648"/>
      <c r="EM28" s="648"/>
      <c r="EN28" s="648"/>
      <c r="EO28" s="648"/>
      <c r="EP28" s="326"/>
      <c r="EQ28" s="87"/>
      <c r="ER28" s="447"/>
      <c r="ES28" s="447"/>
      <c r="ET28" s="447"/>
      <c r="EU28" s="447"/>
      <c r="EV28" s="447"/>
      <c r="EW28" s="447"/>
      <c r="EX28" s="447"/>
      <c r="EY28" s="447"/>
      <c r="EZ28" s="447"/>
      <c r="FA28" s="447"/>
      <c r="FB28" s="447"/>
      <c r="FC28" s="447"/>
      <c r="FD28" s="447"/>
      <c r="FE28" s="447"/>
      <c r="FF28" s="447"/>
      <c r="FG28" s="447"/>
      <c r="FH28" s="447"/>
      <c r="FI28" s="447"/>
      <c r="FJ28" s="447"/>
      <c r="FL28" s="121"/>
      <c r="FM28" s="121"/>
      <c r="FN28" s="445" t="s">
        <v>194</v>
      </c>
      <c r="FO28" s="445"/>
      <c r="FP28" s="445"/>
      <c r="FQ28" s="445"/>
      <c r="FR28" s="445"/>
      <c r="FS28" s="445"/>
      <c r="FT28" s="445"/>
      <c r="FU28" s="445"/>
      <c r="FV28" s="445"/>
      <c r="FW28" s="445"/>
      <c r="FX28" s="445"/>
      <c r="FY28" s="445"/>
      <c r="FZ28" s="445"/>
      <c r="GA28" s="338"/>
      <c r="GB28" s="338"/>
      <c r="GC28" s="338"/>
      <c r="GD28" s="338"/>
      <c r="GE28" s="338"/>
      <c r="GF28" s="338"/>
      <c r="GG28" s="121"/>
      <c r="GH28" s="504"/>
      <c r="GI28" s="504"/>
      <c r="GJ28" s="504"/>
      <c r="GK28" s="504"/>
      <c r="GL28" s="504"/>
      <c r="GM28" s="504"/>
      <c r="GN28" s="504"/>
      <c r="GO28" s="504"/>
      <c r="GP28" s="504"/>
      <c r="GQ28" s="504"/>
      <c r="GR28" s="504"/>
      <c r="GS28" s="504"/>
      <c r="GT28" s="504"/>
      <c r="GU28" s="504"/>
      <c r="GV28" s="504"/>
      <c r="GW28" s="504"/>
      <c r="GX28" s="504"/>
      <c r="GY28" s="504"/>
      <c r="GZ28" s="504"/>
      <c r="HA28" s="79"/>
      <c r="HB28" s="79"/>
      <c r="HC28" s="121"/>
      <c r="HD28" s="504"/>
      <c r="HE28" s="504"/>
      <c r="HF28" s="504"/>
      <c r="HG28" s="504"/>
      <c r="HH28" s="504"/>
      <c r="HI28" s="504"/>
      <c r="HJ28" s="504"/>
      <c r="HK28" s="504"/>
      <c r="HL28" s="504"/>
      <c r="HM28" s="504"/>
      <c r="HN28" s="504"/>
      <c r="HO28" s="504"/>
      <c r="HP28" s="504"/>
      <c r="HQ28" s="504"/>
      <c r="HR28" s="504"/>
      <c r="HS28" s="504"/>
      <c r="HT28" s="504"/>
      <c r="HU28" s="504"/>
      <c r="HV28" s="504"/>
      <c r="HW28" s="79"/>
      <c r="HX28" s="79"/>
      <c r="HY28" s="504"/>
      <c r="HZ28" s="504"/>
      <c r="IA28" s="504"/>
      <c r="IB28" s="504"/>
      <c r="IC28" s="504"/>
      <c r="ID28" s="504"/>
      <c r="IE28" s="504"/>
      <c r="IF28" s="504"/>
      <c r="IG28" s="504"/>
      <c r="IH28" s="504"/>
      <c r="II28" s="504"/>
      <c r="IJ28" s="504"/>
      <c r="IK28" s="504"/>
      <c r="IL28" s="504"/>
      <c r="IM28" s="504"/>
      <c r="IN28" s="504"/>
      <c r="IO28" s="504"/>
      <c r="IP28" s="504"/>
      <c r="IQ28" s="108"/>
      <c r="IR28" s="443"/>
      <c r="IS28" s="443"/>
      <c r="IT28" s="443"/>
      <c r="IU28" s="443"/>
      <c r="IV28" s="443"/>
      <c r="IW28" s="443"/>
      <c r="IX28" s="443"/>
      <c r="IY28" s="443"/>
      <c r="IZ28" s="443"/>
      <c r="JA28" s="443"/>
      <c r="JB28" s="443"/>
      <c r="JC28" s="443"/>
      <c r="JD28" s="443"/>
      <c r="JE28" s="443"/>
      <c r="JF28" s="443"/>
      <c r="JG28" s="443"/>
      <c r="JH28" s="443"/>
      <c r="JI28" s="443"/>
      <c r="JJ28" s="443"/>
      <c r="JK28" s="121"/>
      <c r="JL28" s="121"/>
      <c r="JM28" s="504"/>
      <c r="JN28" s="504"/>
      <c r="JO28" s="504"/>
      <c r="JP28" s="504"/>
      <c r="JQ28" s="504"/>
      <c r="JR28" s="504"/>
      <c r="JS28" s="504"/>
      <c r="JT28" s="504"/>
      <c r="JU28" s="504"/>
      <c r="JV28" s="504"/>
      <c r="JW28" s="504"/>
      <c r="JX28" s="504"/>
      <c r="JY28" s="504"/>
      <c r="JZ28" s="504"/>
      <c r="KA28" s="504"/>
      <c r="KB28" s="504"/>
      <c r="KC28" s="504"/>
      <c r="KD28" s="504"/>
      <c r="KE28" s="157"/>
      <c r="KF28" s="124"/>
      <c r="KM28" s="86">
        <v>13</v>
      </c>
      <c r="KO28" s="447"/>
      <c r="KP28" s="447"/>
      <c r="KQ28" s="447"/>
      <c r="KR28" s="447"/>
      <c r="KS28" s="447"/>
      <c r="KT28" s="447"/>
      <c r="KU28" s="447"/>
      <c r="KV28" s="447"/>
      <c r="KW28" s="447"/>
      <c r="KX28" s="447"/>
      <c r="KY28" s="447"/>
      <c r="KZ28" s="447"/>
      <c r="LA28" s="447"/>
      <c r="LB28" s="447"/>
      <c r="LC28" s="447"/>
      <c r="LD28" s="447"/>
      <c r="LE28" s="447"/>
      <c r="LF28" s="447"/>
      <c r="LG28" s="447"/>
      <c r="LI28" s="447"/>
      <c r="LJ28" s="447"/>
      <c r="LK28" s="447"/>
      <c r="LL28" s="447"/>
      <c r="LM28" s="447"/>
      <c r="LN28" s="447"/>
      <c r="LO28" s="447"/>
      <c r="LP28" s="447"/>
      <c r="LQ28" s="447"/>
      <c r="LR28" s="447"/>
      <c r="LS28" s="447"/>
      <c r="LT28" s="447"/>
      <c r="LU28" s="447"/>
      <c r="LV28" s="447"/>
      <c r="LW28" s="447"/>
      <c r="LX28" s="447"/>
      <c r="LY28" s="447"/>
      <c r="LZ28" s="447"/>
      <c r="MA28" s="447"/>
      <c r="MD28" s="447"/>
      <c r="ME28" s="447"/>
      <c r="MF28" s="447"/>
      <c r="MG28" s="447"/>
      <c r="MH28" s="447"/>
      <c r="MI28" s="447"/>
      <c r="MJ28" s="447"/>
      <c r="MK28" s="447"/>
      <c r="ML28" s="447"/>
      <c r="MM28" s="447"/>
      <c r="MN28" s="447"/>
      <c r="MO28" s="447"/>
      <c r="MP28" s="447"/>
      <c r="MQ28" s="447"/>
      <c r="MR28" s="447"/>
      <c r="MS28" s="447"/>
      <c r="MT28" s="447"/>
      <c r="MU28" s="447"/>
      <c r="MV28" s="447"/>
      <c r="MX28" s="121"/>
    </row>
    <row r="29" spans="1:362" s="79" customFormat="1" ht="15" customHeight="1" thickBot="1" x14ac:dyDescent="0.3">
      <c r="A29" s="86"/>
      <c r="B29" s="615"/>
      <c r="C29" s="615"/>
      <c r="D29" s="615"/>
      <c r="E29" s="615"/>
      <c r="F29" s="615"/>
      <c r="G29" s="615"/>
      <c r="H29" s="164"/>
      <c r="I29" s="325"/>
      <c r="J29" s="327"/>
      <c r="K29" s="327"/>
      <c r="L29" s="327"/>
      <c r="M29" s="327"/>
      <c r="N29" s="327"/>
      <c r="O29" s="327"/>
      <c r="P29" s="327"/>
      <c r="Q29" s="327"/>
      <c r="R29" s="327"/>
      <c r="S29" s="327"/>
      <c r="T29" s="327"/>
      <c r="U29" s="327"/>
      <c r="V29" s="327"/>
      <c r="W29" s="327"/>
      <c r="X29" s="327"/>
      <c r="Y29" s="327"/>
      <c r="Z29" s="327"/>
      <c r="AA29" s="327"/>
      <c r="AB29" s="325"/>
      <c r="AC29" s="505"/>
      <c r="AD29" s="505"/>
      <c r="AE29" s="505"/>
      <c r="AF29" s="505"/>
      <c r="AG29" s="505"/>
      <c r="AH29" s="505"/>
      <c r="AI29" s="505"/>
      <c r="AJ29" s="505"/>
      <c r="AK29" s="505"/>
      <c r="AL29" s="505"/>
      <c r="AM29" s="505"/>
      <c r="AN29" s="505"/>
      <c r="AO29" s="505"/>
      <c r="AP29" s="505"/>
      <c r="AQ29" s="505"/>
      <c r="AR29" s="526" t="s">
        <v>215</v>
      </c>
      <c r="AS29" s="526"/>
      <c r="AT29" s="526"/>
      <c r="AU29" s="526"/>
      <c r="AV29" s="526"/>
      <c r="AW29" s="526"/>
      <c r="AX29" s="526"/>
      <c r="AY29" s="526"/>
      <c r="AZ29" s="526"/>
      <c r="BA29" s="526"/>
      <c r="BB29" s="526"/>
      <c r="BC29" s="526"/>
      <c r="BD29" s="526"/>
      <c r="BE29" s="526"/>
      <c r="BF29" s="526"/>
      <c r="BG29" s="526"/>
      <c r="BH29" s="526"/>
      <c r="BI29" s="526"/>
      <c r="BJ29" s="526"/>
      <c r="BK29" s="159"/>
      <c r="BL29" s="497"/>
      <c r="BM29" s="497"/>
      <c r="BN29" s="497"/>
      <c r="BO29" s="497"/>
      <c r="BP29" s="497"/>
      <c r="BQ29" s="497"/>
      <c r="BR29" s="497"/>
      <c r="BS29" s="497"/>
      <c r="BT29" s="497"/>
      <c r="BU29" s="497"/>
      <c r="BV29" s="497"/>
      <c r="BW29" s="497"/>
      <c r="BX29" s="497"/>
      <c r="BY29" s="497"/>
      <c r="BZ29" s="254"/>
      <c r="CA29" s="107"/>
      <c r="CB29" s="500" t="s">
        <v>215</v>
      </c>
      <c r="CC29" s="500"/>
      <c r="CD29" s="500"/>
      <c r="CE29" s="500"/>
      <c r="CF29" s="500"/>
      <c r="CG29" s="500"/>
      <c r="CH29" s="500"/>
      <c r="CI29" s="500"/>
      <c r="CJ29" s="500"/>
      <c r="CK29" s="500"/>
      <c r="CL29" s="500"/>
      <c r="CM29" s="168"/>
      <c r="CN29" s="89" t="s">
        <v>13</v>
      </c>
      <c r="CO29" s="273">
        <f t="shared" ref="CO29:DD29" si="42">SUM(CO9:CO28)</f>
        <v>297</v>
      </c>
      <c r="CP29" s="274">
        <f t="shared" si="42"/>
        <v>441</v>
      </c>
      <c r="CQ29" s="274">
        <f t="shared" si="42"/>
        <v>407</v>
      </c>
      <c r="CR29" s="274">
        <f t="shared" si="42"/>
        <v>144</v>
      </c>
      <c r="CS29" s="274">
        <f t="shared" si="42"/>
        <v>391</v>
      </c>
      <c r="CT29" s="274">
        <f t="shared" si="42"/>
        <v>337</v>
      </c>
      <c r="CU29" s="274">
        <f t="shared" si="42"/>
        <v>277</v>
      </c>
      <c r="CV29" s="274">
        <f t="shared" si="42"/>
        <v>333</v>
      </c>
      <c r="CW29" s="274">
        <f t="shared" si="42"/>
        <v>219</v>
      </c>
      <c r="CX29" s="274">
        <f t="shared" si="42"/>
        <v>178</v>
      </c>
      <c r="CY29" s="274">
        <f t="shared" si="42"/>
        <v>149</v>
      </c>
      <c r="CZ29" s="274">
        <f t="shared" si="42"/>
        <v>168</v>
      </c>
      <c r="DA29" s="274">
        <f t="shared" si="42"/>
        <v>360</v>
      </c>
      <c r="DB29" s="274">
        <f t="shared" si="42"/>
        <v>464</v>
      </c>
      <c r="DC29" s="274">
        <f t="shared" si="42"/>
        <v>224</v>
      </c>
      <c r="DD29" s="275">
        <f t="shared" si="42"/>
        <v>280</v>
      </c>
      <c r="DE29" s="276">
        <f>SUM(CO29:DD29)</f>
        <v>4669</v>
      </c>
      <c r="DF29" s="302"/>
      <c r="DG29" s="499" t="s">
        <v>216</v>
      </c>
      <c r="DH29" s="499"/>
      <c r="DI29" s="499"/>
      <c r="DJ29" s="499"/>
      <c r="DK29" s="499"/>
      <c r="DL29" s="499"/>
      <c r="DM29" s="499"/>
      <c r="DN29" s="499"/>
      <c r="DO29" s="499"/>
      <c r="DP29" s="499"/>
      <c r="DQ29" s="499"/>
      <c r="DR29" s="499"/>
      <c r="DS29" s="499"/>
      <c r="DT29" s="499"/>
      <c r="DU29" s="499"/>
      <c r="DV29" s="121"/>
      <c r="DW29" s="82"/>
      <c r="DX29" s="472" t="s">
        <v>95</v>
      </c>
      <c r="DY29" s="472"/>
      <c r="DZ29" s="472"/>
      <c r="EA29" s="472"/>
      <c r="EB29" s="472"/>
      <c r="EC29" s="472"/>
      <c r="ED29" s="472"/>
      <c r="EE29" s="472"/>
      <c r="EF29" s="472"/>
      <c r="EG29" s="472"/>
      <c r="EH29" s="472"/>
      <c r="EI29" s="472"/>
      <c r="EJ29" s="472"/>
      <c r="EK29" s="472"/>
      <c r="EL29" s="472"/>
      <c r="EM29" s="472"/>
      <c r="EN29" s="472"/>
      <c r="EO29" s="472"/>
      <c r="EP29" s="326"/>
      <c r="EQ29" s="107"/>
      <c r="ER29" s="448" t="s">
        <v>97</v>
      </c>
      <c r="ES29" s="449"/>
      <c r="ET29" s="449"/>
      <c r="EU29" s="449"/>
      <c r="EV29" s="449"/>
      <c r="EW29" s="449"/>
      <c r="EX29" s="449"/>
      <c r="EY29" s="449"/>
      <c r="EZ29" s="449"/>
      <c r="FA29" s="449"/>
      <c r="FB29" s="449"/>
      <c r="FC29" s="449"/>
      <c r="FD29" s="449"/>
      <c r="FE29" s="449"/>
      <c r="FF29" s="449"/>
      <c r="FG29" s="449"/>
      <c r="FH29" s="449"/>
      <c r="FI29" s="449"/>
      <c r="FJ29" s="449"/>
      <c r="FL29" s="86"/>
      <c r="FM29" s="142"/>
      <c r="FN29" s="445"/>
      <c r="FO29" s="445"/>
      <c r="FP29" s="445"/>
      <c r="FQ29" s="445"/>
      <c r="FR29" s="445"/>
      <c r="FS29" s="445"/>
      <c r="FT29" s="445"/>
      <c r="FU29" s="445"/>
      <c r="FV29" s="445"/>
      <c r="FW29" s="445"/>
      <c r="FX29" s="445"/>
      <c r="FY29" s="445"/>
      <c r="FZ29" s="445"/>
      <c r="GA29" s="337"/>
      <c r="GB29" s="337"/>
      <c r="GC29" s="337"/>
      <c r="GD29" s="337"/>
      <c r="GE29" s="337"/>
      <c r="GF29" s="337"/>
      <c r="GG29" s="123"/>
      <c r="GH29" s="472" t="s">
        <v>96</v>
      </c>
      <c r="GI29" s="472"/>
      <c r="GJ29" s="472"/>
      <c r="GK29" s="472"/>
      <c r="GL29" s="472"/>
      <c r="GM29" s="472"/>
      <c r="GN29" s="472"/>
      <c r="GO29" s="472"/>
      <c r="GP29" s="472"/>
      <c r="GQ29" s="472"/>
      <c r="GR29" s="472"/>
      <c r="GS29" s="472"/>
      <c r="GT29" s="472"/>
      <c r="GU29" s="472"/>
      <c r="GV29" s="472"/>
      <c r="GW29" s="472"/>
      <c r="GX29" s="472"/>
      <c r="GY29" s="472"/>
      <c r="GZ29" s="472"/>
      <c r="HA29" s="142"/>
      <c r="HB29" s="86"/>
      <c r="HC29" s="142"/>
      <c r="HD29" s="505" t="s">
        <v>197</v>
      </c>
      <c r="HE29" s="505"/>
      <c r="HF29" s="505"/>
      <c r="HG29" s="505"/>
      <c r="HH29" s="505"/>
      <c r="HI29" s="505"/>
      <c r="HJ29" s="505"/>
      <c r="HK29" s="505"/>
      <c r="HL29" s="505"/>
      <c r="HM29" s="505"/>
      <c r="HN29" s="505"/>
      <c r="HO29" s="505"/>
      <c r="HP29" s="505"/>
      <c r="HQ29" s="505"/>
      <c r="HR29" s="505"/>
      <c r="HS29" s="505"/>
      <c r="HT29" s="505"/>
      <c r="HU29" s="505"/>
      <c r="HV29" s="505"/>
      <c r="HW29" s="142"/>
      <c r="HX29" s="86"/>
      <c r="HY29" s="472" t="s">
        <v>81</v>
      </c>
      <c r="HZ29" s="472"/>
      <c r="IA29" s="472"/>
      <c r="IB29" s="472"/>
      <c r="IC29" s="472"/>
      <c r="ID29" s="472"/>
      <c r="IE29" s="472"/>
      <c r="IF29" s="472"/>
      <c r="IG29" s="472"/>
      <c r="IH29" s="472"/>
      <c r="II29" s="472"/>
      <c r="IJ29" s="472"/>
      <c r="IK29" s="472"/>
      <c r="IL29" s="472"/>
      <c r="IM29" s="472"/>
      <c r="IN29" s="472"/>
      <c r="IO29" s="472"/>
      <c r="IP29" s="472"/>
      <c r="IQ29" s="112"/>
      <c r="IR29" s="472" t="s">
        <v>195</v>
      </c>
      <c r="IS29" s="472"/>
      <c r="IT29" s="472"/>
      <c r="IU29" s="472"/>
      <c r="IV29" s="472"/>
      <c r="IW29" s="472"/>
      <c r="IX29" s="472"/>
      <c r="IY29" s="472"/>
      <c r="IZ29" s="472"/>
      <c r="JA29" s="472"/>
      <c r="JB29" s="472"/>
      <c r="JC29" s="472"/>
      <c r="JD29" s="472"/>
      <c r="JE29" s="472"/>
      <c r="JF29" s="472"/>
      <c r="JG29" s="472"/>
      <c r="JH29" s="472"/>
      <c r="JI29" s="472"/>
      <c r="JJ29" s="472"/>
      <c r="JK29" s="123"/>
      <c r="JL29" s="78"/>
      <c r="JM29" s="472" t="s">
        <v>196</v>
      </c>
      <c r="JN29" s="472"/>
      <c r="JO29" s="472"/>
      <c r="JP29" s="472"/>
      <c r="JQ29" s="472"/>
      <c r="JR29" s="472"/>
      <c r="JS29" s="472"/>
      <c r="JT29" s="472"/>
      <c r="JU29" s="472"/>
      <c r="JV29" s="472"/>
      <c r="JW29" s="472"/>
      <c r="JX29" s="472"/>
      <c r="JY29" s="472"/>
      <c r="JZ29" s="472"/>
      <c r="KA29" s="472"/>
      <c r="KB29" s="472"/>
      <c r="KC29" s="472"/>
      <c r="KD29" s="472"/>
      <c r="KE29" s="124"/>
      <c r="KF29" s="143"/>
      <c r="KG29" s="92"/>
      <c r="KH29" s="92"/>
      <c r="KI29" s="92"/>
      <c r="KJ29" s="92"/>
      <c r="KK29" s="92"/>
      <c r="KL29" s="92"/>
      <c r="KM29" s="92"/>
      <c r="KN29" s="86"/>
      <c r="KO29" s="471" t="s">
        <v>80</v>
      </c>
      <c r="KP29" s="471"/>
      <c r="KQ29" s="471"/>
      <c r="KR29" s="471"/>
      <c r="KS29" s="471"/>
      <c r="KT29" s="471"/>
      <c r="KU29" s="471"/>
      <c r="KV29" s="471"/>
      <c r="KW29" s="471"/>
      <c r="KX29" s="471"/>
      <c r="KY29" s="471"/>
      <c r="KZ29" s="471"/>
      <c r="LA29" s="471"/>
      <c r="LB29" s="471"/>
      <c r="LC29" s="471"/>
      <c r="LD29" s="471"/>
      <c r="LE29" s="471"/>
      <c r="LF29" s="471"/>
      <c r="LG29" s="471"/>
      <c r="LI29" s="471" t="s">
        <v>80</v>
      </c>
      <c r="LJ29" s="471"/>
      <c r="LK29" s="471"/>
      <c r="LL29" s="471"/>
      <c r="LM29" s="471"/>
      <c r="LN29" s="471"/>
      <c r="LO29" s="471"/>
      <c r="LP29" s="471"/>
      <c r="LQ29" s="471"/>
      <c r="LR29" s="471"/>
      <c r="LS29" s="471"/>
      <c r="LT29" s="471"/>
      <c r="LU29" s="471"/>
      <c r="LV29" s="471"/>
      <c r="LW29" s="471"/>
      <c r="LX29" s="471"/>
      <c r="LY29" s="471"/>
      <c r="LZ29" s="471"/>
      <c r="MA29" s="471"/>
      <c r="MD29" s="448" t="s">
        <v>212</v>
      </c>
      <c r="ME29" s="449"/>
      <c r="MF29" s="449"/>
      <c r="MG29" s="449"/>
      <c r="MH29" s="449"/>
      <c r="MI29" s="449"/>
      <c r="MJ29" s="449"/>
      <c r="MK29" s="449"/>
      <c r="ML29" s="449"/>
      <c r="MM29" s="449"/>
      <c r="MN29" s="449"/>
      <c r="MO29" s="449"/>
      <c r="MP29" s="449"/>
      <c r="MQ29" s="449"/>
      <c r="MR29" s="449"/>
      <c r="MS29" s="449"/>
      <c r="MT29" s="449"/>
      <c r="MU29" s="449"/>
      <c r="MV29" s="449"/>
      <c r="MX29" s="86"/>
    </row>
    <row r="30" spans="1:362" s="142" customFormat="1" ht="15" customHeight="1" x14ac:dyDescent="0.25">
      <c r="B30" s="617" t="s">
        <v>75</v>
      </c>
      <c r="C30" s="617"/>
      <c r="D30" s="617"/>
      <c r="E30" s="617"/>
      <c r="F30" s="617"/>
      <c r="G30" s="617"/>
      <c r="I30" s="325"/>
      <c r="J30" s="325"/>
      <c r="K30" s="325"/>
      <c r="L30" s="325"/>
      <c r="M30" s="325"/>
      <c r="N30" s="325"/>
      <c r="O30" s="325"/>
      <c r="P30" s="325"/>
      <c r="Q30" s="325"/>
      <c r="R30" s="325"/>
      <c r="S30" s="325"/>
      <c r="T30" s="325"/>
      <c r="U30" s="325"/>
      <c r="V30" s="325"/>
      <c r="W30" s="325"/>
      <c r="X30" s="325"/>
      <c r="Y30" s="325"/>
      <c r="Z30" s="325"/>
      <c r="AA30" s="325"/>
      <c r="AB30" s="325"/>
      <c r="AC30" s="505" t="s">
        <v>90</v>
      </c>
      <c r="AD30" s="505"/>
      <c r="AE30" s="505"/>
      <c r="AF30" s="505"/>
      <c r="AG30" s="505"/>
      <c r="AH30" s="505"/>
      <c r="AI30" s="505"/>
      <c r="AJ30" s="505"/>
      <c r="AK30" s="505"/>
      <c r="AL30" s="505"/>
      <c r="AM30" s="505"/>
      <c r="AN30" s="505"/>
      <c r="AO30" s="505"/>
      <c r="AP30" s="505"/>
      <c r="AQ30" s="505"/>
      <c r="AR30" s="496" t="s">
        <v>235</v>
      </c>
      <c r="AS30" s="496"/>
      <c r="AT30" s="496"/>
      <c r="AU30" s="496"/>
      <c r="AV30" s="496"/>
      <c r="AW30" s="496"/>
      <c r="AX30" s="496"/>
      <c r="AY30" s="496"/>
      <c r="AZ30" s="496"/>
      <c r="BA30" s="496"/>
      <c r="BB30" s="496"/>
      <c r="BC30" s="496"/>
      <c r="BD30" s="496"/>
      <c r="BE30" s="496"/>
      <c r="BF30" s="496"/>
      <c r="BG30" s="496"/>
      <c r="BH30" s="496"/>
      <c r="BI30" s="496"/>
      <c r="BJ30" s="496"/>
      <c r="BK30" s="159"/>
      <c r="BL30" s="631"/>
      <c r="BM30" s="631"/>
      <c r="BN30" s="631"/>
      <c r="BO30" s="631"/>
      <c r="BP30" s="631"/>
      <c r="BQ30" s="631"/>
      <c r="BR30" s="631"/>
      <c r="BS30" s="631"/>
      <c r="BT30" s="631"/>
      <c r="BU30" s="631"/>
      <c r="BV30" s="631"/>
      <c r="BW30" s="631"/>
      <c r="BX30" s="631"/>
      <c r="BY30" s="631"/>
      <c r="BZ30" s="253"/>
      <c r="CB30" s="497" t="s">
        <v>99</v>
      </c>
      <c r="CC30" s="497"/>
      <c r="CD30" s="497"/>
      <c r="CE30" s="497"/>
      <c r="CF30" s="497"/>
      <c r="CG30" s="497"/>
      <c r="CH30" s="497"/>
      <c r="CI30" s="497"/>
      <c r="CJ30" s="497"/>
      <c r="CK30" s="497"/>
      <c r="CL30" s="497"/>
      <c r="CM30" s="163"/>
      <c r="CN30" s="500" t="s">
        <v>215</v>
      </c>
      <c r="CO30" s="500"/>
      <c r="CP30" s="500"/>
      <c r="CQ30" s="500"/>
      <c r="CR30" s="500"/>
      <c r="CS30" s="500"/>
      <c r="CT30" s="500"/>
      <c r="CU30" s="500"/>
      <c r="CV30" s="500"/>
      <c r="CW30" s="500"/>
      <c r="CX30" s="500"/>
      <c r="CY30" s="500"/>
      <c r="CZ30" s="500"/>
      <c r="DA30" s="500"/>
      <c r="DB30" s="500"/>
      <c r="DC30" s="500"/>
      <c r="DD30" s="500"/>
      <c r="DE30" s="500"/>
      <c r="DF30" s="300"/>
      <c r="DG30" s="523" t="s">
        <v>237</v>
      </c>
      <c r="DH30" s="523"/>
      <c r="DI30" s="523"/>
      <c r="DJ30" s="523"/>
      <c r="DK30" s="523"/>
      <c r="DL30" s="523"/>
      <c r="DM30" s="523"/>
      <c r="DN30" s="523"/>
      <c r="DO30" s="523"/>
      <c r="DP30" s="523"/>
      <c r="DQ30" s="523"/>
      <c r="DR30" s="523"/>
      <c r="DS30" s="523"/>
      <c r="DT30" s="523"/>
      <c r="DU30" s="523"/>
      <c r="DV30" s="121"/>
      <c r="DW30" s="82"/>
      <c r="DX30" s="472"/>
      <c r="DY30" s="472"/>
      <c r="DZ30" s="472"/>
      <c r="EA30" s="472"/>
      <c r="EB30" s="472"/>
      <c r="EC30" s="472"/>
      <c r="ED30" s="472"/>
      <c r="EE30" s="472"/>
      <c r="EF30" s="472"/>
      <c r="EG30" s="472"/>
      <c r="EH30" s="472"/>
      <c r="EI30" s="472"/>
      <c r="EJ30" s="472"/>
      <c r="EK30" s="472"/>
      <c r="EL30" s="472"/>
      <c r="EM30" s="472"/>
      <c r="EN30" s="472"/>
      <c r="EO30" s="472"/>
      <c r="EP30" s="326"/>
      <c r="ER30" s="449"/>
      <c r="ES30" s="449"/>
      <c r="ET30" s="449"/>
      <c r="EU30" s="449"/>
      <c r="EV30" s="449"/>
      <c r="EW30" s="449"/>
      <c r="EX30" s="449"/>
      <c r="EY30" s="449"/>
      <c r="EZ30" s="449"/>
      <c r="FA30" s="449"/>
      <c r="FB30" s="449"/>
      <c r="FC30" s="449"/>
      <c r="FD30" s="449"/>
      <c r="FE30" s="449"/>
      <c r="FF30" s="449"/>
      <c r="FG30" s="449"/>
      <c r="FH30" s="449"/>
      <c r="FI30" s="449"/>
      <c r="FJ30" s="449"/>
      <c r="FL30" s="79"/>
      <c r="FN30" s="444" t="s">
        <v>193</v>
      </c>
      <c r="FO30" s="444"/>
      <c r="FP30" s="444"/>
      <c r="FQ30" s="444"/>
      <c r="FR30" s="444"/>
      <c r="FS30" s="444"/>
      <c r="FT30" s="444"/>
      <c r="FU30" s="444"/>
      <c r="FV30" s="444"/>
      <c r="FW30" s="444"/>
      <c r="FX30" s="444"/>
      <c r="FY30" s="444"/>
      <c r="FZ30" s="444"/>
      <c r="GA30" s="444"/>
      <c r="GB30" s="444"/>
      <c r="GC30" s="444"/>
      <c r="GD30" s="444"/>
      <c r="GE30" s="444"/>
      <c r="GF30" s="444"/>
      <c r="GG30" s="94"/>
      <c r="GH30" s="472"/>
      <c r="GI30" s="472"/>
      <c r="GJ30" s="472"/>
      <c r="GK30" s="472"/>
      <c r="GL30" s="472"/>
      <c r="GM30" s="472"/>
      <c r="GN30" s="472"/>
      <c r="GO30" s="472"/>
      <c r="GP30" s="472"/>
      <c r="GQ30" s="472"/>
      <c r="GR30" s="472"/>
      <c r="GS30" s="472"/>
      <c r="GT30" s="472"/>
      <c r="GU30" s="472"/>
      <c r="GV30" s="472"/>
      <c r="GW30" s="472"/>
      <c r="GX30" s="472"/>
      <c r="GY30" s="472"/>
      <c r="GZ30" s="472"/>
      <c r="HD30" s="505"/>
      <c r="HE30" s="505"/>
      <c r="HF30" s="505"/>
      <c r="HG30" s="505"/>
      <c r="HH30" s="505"/>
      <c r="HI30" s="505"/>
      <c r="HJ30" s="505"/>
      <c r="HK30" s="505"/>
      <c r="HL30" s="505"/>
      <c r="HM30" s="505"/>
      <c r="HN30" s="505"/>
      <c r="HO30" s="505"/>
      <c r="HP30" s="505"/>
      <c r="HQ30" s="505"/>
      <c r="HR30" s="505"/>
      <c r="HS30" s="505"/>
      <c r="HT30" s="505"/>
      <c r="HU30" s="505"/>
      <c r="HV30" s="505"/>
      <c r="HY30" s="472"/>
      <c r="HZ30" s="472"/>
      <c r="IA30" s="472"/>
      <c r="IB30" s="472"/>
      <c r="IC30" s="472"/>
      <c r="ID30" s="472"/>
      <c r="IE30" s="472"/>
      <c r="IF30" s="472"/>
      <c r="IG30" s="472"/>
      <c r="IH30" s="472"/>
      <c r="II30" s="472"/>
      <c r="IJ30" s="472"/>
      <c r="IK30" s="472"/>
      <c r="IL30" s="472"/>
      <c r="IM30" s="472"/>
      <c r="IN30" s="472"/>
      <c r="IO30" s="472"/>
      <c r="IP30" s="472"/>
      <c r="IQ30" s="112"/>
      <c r="IR30" s="472"/>
      <c r="IS30" s="472"/>
      <c r="IT30" s="472"/>
      <c r="IU30" s="472"/>
      <c r="IV30" s="472"/>
      <c r="IW30" s="472"/>
      <c r="IX30" s="472"/>
      <c r="IY30" s="472"/>
      <c r="IZ30" s="472"/>
      <c r="JA30" s="472"/>
      <c r="JB30" s="472"/>
      <c r="JC30" s="472"/>
      <c r="JD30" s="472"/>
      <c r="JE30" s="472"/>
      <c r="JF30" s="472"/>
      <c r="JG30" s="472"/>
      <c r="JH30" s="472"/>
      <c r="JI30" s="472"/>
      <c r="JJ30" s="472"/>
      <c r="JK30" s="94"/>
      <c r="JL30" s="93"/>
      <c r="JM30" s="472"/>
      <c r="JN30" s="472"/>
      <c r="JO30" s="472"/>
      <c r="JP30" s="472"/>
      <c r="JQ30" s="472"/>
      <c r="JR30" s="472"/>
      <c r="JS30" s="472"/>
      <c r="JT30" s="472"/>
      <c r="JU30" s="472"/>
      <c r="JV30" s="472"/>
      <c r="JW30" s="472"/>
      <c r="JX30" s="472"/>
      <c r="JY30" s="472"/>
      <c r="JZ30" s="472"/>
      <c r="KA30" s="472"/>
      <c r="KB30" s="472"/>
      <c r="KC30" s="472"/>
      <c r="KD30" s="472"/>
      <c r="KE30" s="144"/>
      <c r="KO30" s="471"/>
      <c r="KP30" s="471"/>
      <c r="KQ30" s="471"/>
      <c r="KR30" s="471"/>
      <c r="KS30" s="471"/>
      <c r="KT30" s="471"/>
      <c r="KU30" s="471"/>
      <c r="KV30" s="471"/>
      <c r="KW30" s="471"/>
      <c r="KX30" s="471"/>
      <c r="KY30" s="471"/>
      <c r="KZ30" s="471"/>
      <c r="LA30" s="471"/>
      <c r="LB30" s="471"/>
      <c r="LC30" s="471"/>
      <c r="LD30" s="471"/>
      <c r="LE30" s="471"/>
      <c r="LF30" s="471"/>
      <c r="LG30" s="471"/>
      <c r="LI30" s="471"/>
      <c r="LJ30" s="471"/>
      <c r="LK30" s="471"/>
      <c r="LL30" s="471"/>
      <c r="LM30" s="471"/>
      <c r="LN30" s="471"/>
      <c r="LO30" s="471"/>
      <c r="LP30" s="471"/>
      <c r="LQ30" s="471"/>
      <c r="LR30" s="471"/>
      <c r="LS30" s="471"/>
      <c r="LT30" s="471"/>
      <c r="LU30" s="471"/>
      <c r="LV30" s="471"/>
      <c r="LW30" s="471"/>
      <c r="LX30" s="471"/>
      <c r="LY30" s="471"/>
      <c r="LZ30" s="471"/>
      <c r="MA30" s="471"/>
      <c r="MD30" s="449"/>
      <c r="ME30" s="449"/>
      <c r="MF30" s="449"/>
      <c r="MG30" s="449"/>
      <c r="MH30" s="449"/>
      <c r="MI30" s="449"/>
      <c r="MJ30" s="449"/>
      <c r="MK30" s="449"/>
      <c r="ML30" s="449"/>
      <c r="MM30" s="449"/>
      <c r="MN30" s="449"/>
      <c r="MO30" s="449"/>
      <c r="MP30" s="449"/>
      <c r="MQ30" s="449"/>
      <c r="MR30" s="449"/>
      <c r="MS30" s="449"/>
      <c r="MT30" s="449"/>
      <c r="MU30" s="449"/>
      <c r="MV30" s="449"/>
      <c r="MX30" s="79"/>
    </row>
    <row r="31" spans="1:362" s="142" customFormat="1" ht="15.75" customHeight="1" x14ac:dyDescent="0.25">
      <c r="B31" s="617"/>
      <c r="C31" s="617"/>
      <c r="D31" s="617"/>
      <c r="E31" s="617"/>
      <c r="F31" s="617"/>
      <c r="G31" s="617"/>
      <c r="I31"/>
      <c r="P31" s="81"/>
      <c r="AA31" s="84"/>
      <c r="AB31"/>
      <c r="AC31" s="505"/>
      <c r="AD31" s="505"/>
      <c r="AE31" s="505"/>
      <c r="AF31" s="505"/>
      <c r="AG31" s="505"/>
      <c r="AH31" s="505"/>
      <c r="AI31" s="505"/>
      <c r="AJ31" s="505"/>
      <c r="AK31" s="505"/>
      <c r="AL31" s="505"/>
      <c r="AM31" s="505"/>
      <c r="AN31" s="505"/>
      <c r="AO31" s="505"/>
      <c r="AP31" s="505"/>
      <c r="AQ31" s="505"/>
      <c r="AR31" s="496"/>
      <c r="AS31" s="496"/>
      <c r="AT31" s="496"/>
      <c r="AU31" s="496"/>
      <c r="AV31" s="496"/>
      <c r="AW31" s="496"/>
      <c r="AX31" s="496"/>
      <c r="AY31" s="496"/>
      <c r="AZ31" s="496"/>
      <c r="BA31" s="496"/>
      <c r="BB31" s="496"/>
      <c r="BC31" s="496"/>
      <c r="BD31" s="496"/>
      <c r="BE31" s="496"/>
      <c r="BF31" s="496"/>
      <c r="BG31" s="496"/>
      <c r="BH31" s="496"/>
      <c r="BI31" s="496"/>
      <c r="BJ31" s="496"/>
      <c r="BK31" s="123"/>
      <c r="BL31" s="631"/>
      <c r="BM31" s="631"/>
      <c r="BN31" s="631"/>
      <c r="BO31" s="631"/>
      <c r="BP31" s="631"/>
      <c r="BQ31" s="631"/>
      <c r="BR31" s="631"/>
      <c r="BS31" s="631"/>
      <c r="BT31" s="631"/>
      <c r="BU31" s="631"/>
      <c r="BV31" s="631"/>
      <c r="BW31" s="631"/>
      <c r="BX31" s="631"/>
      <c r="BY31" s="631"/>
      <c r="BZ31" s="253"/>
      <c r="CA31" s="95"/>
      <c r="CB31" s="497"/>
      <c r="CC31" s="497"/>
      <c r="CD31" s="497"/>
      <c r="CE31" s="497"/>
      <c r="CF31" s="497"/>
      <c r="CG31" s="497"/>
      <c r="CH31" s="497"/>
      <c r="CI31" s="497"/>
      <c r="CJ31" s="497"/>
      <c r="CK31" s="497"/>
      <c r="CL31" s="497"/>
      <c r="CM31" s="148"/>
      <c r="CN31" s="497" t="s">
        <v>92</v>
      </c>
      <c r="CO31" s="497"/>
      <c r="CP31" s="497"/>
      <c r="CQ31" s="497"/>
      <c r="CR31" s="497"/>
      <c r="CS31" s="497"/>
      <c r="CT31" s="497"/>
      <c r="CU31" s="497"/>
      <c r="CV31" s="497"/>
      <c r="CW31" s="497"/>
      <c r="CX31" s="497"/>
      <c r="CY31" s="497"/>
      <c r="CZ31" s="497"/>
      <c r="DA31" s="497"/>
      <c r="DB31" s="497"/>
      <c r="DC31" s="497"/>
      <c r="DD31" s="497"/>
      <c r="DE31" s="497"/>
      <c r="DF31" s="299"/>
      <c r="DG31" s="523"/>
      <c r="DH31" s="523"/>
      <c r="DI31" s="523"/>
      <c r="DJ31" s="523"/>
      <c r="DK31" s="523"/>
      <c r="DL31" s="523"/>
      <c r="DM31" s="523"/>
      <c r="DN31" s="523"/>
      <c r="DO31" s="523"/>
      <c r="DP31" s="523"/>
      <c r="DQ31" s="523"/>
      <c r="DR31" s="523"/>
      <c r="DS31" s="523"/>
      <c r="DT31" s="523"/>
      <c r="DU31" s="523"/>
      <c r="DV31" s="121"/>
      <c r="DW31" s="82"/>
      <c r="DX31" s="472"/>
      <c r="DY31" s="472"/>
      <c r="DZ31" s="472"/>
      <c r="EA31" s="472"/>
      <c r="EB31" s="472"/>
      <c r="EC31" s="472"/>
      <c r="ED31" s="472"/>
      <c r="EE31" s="472"/>
      <c r="EF31" s="472"/>
      <c r="EG31" s="472"/>
      <c r="EH31" s="472"/>
      <c r="EI31" s="472"/>
      <c r="EJ31" s="472"/>
      <c r="EK31" s="472"/>
      <c r="EL31" s="472"/>
      <c r="EM31" s="472"/>
      <c r="EN31" s="472"/>
      <c r="EO31" s="472"/>
      <c r="EP31" s="121"/>
      <c r="EQ31" s="121"/>
      <c r="ER31" s="449"/>
      <c r="ES31" s="449"/>
      <c r="ET31" s="449"/>
      <c r="EU31" s="449"/>
      <c r="EV31" s="449"/>
      <c r="EW31" s="449"/>
      <c r="EX31" s="449"/>
      <c r="EY31" s="449"/>
      <c r="EZ31" s="449"/>
      <c r="FA31" s="449"/>
      <c r="FB31" s="449"/>
      <c r="FC31" s="449"/>
      <c r="FD31" s="449"/>
      <c r="FE31" s="449"/>
      <c r="FF31" s="449"/>
      <c r="FG31" s="449"/>
      <c r="FH31" s="449"/>
      <c r="FI31" s="449"/>
      <c r="FJ31" s="449"/>
      <c r="FM31" s="121"/>
      <c r="FN31" s="444"/>
      <c r="FO31" s="444"/>
      <c r="FP31" s="444"/>
      <c r="FQ31" s="444"/>
      <c r="FR31" s="444"/>
      <c r="FS31" s="444"/>
      <c r="FT31" s="444"/>
      <c r="FU31" s="444"/>
      <c r="FV31" s="444"/>
      <c r="FW31" s="444"/>
      <c r="FX31" s="444"/>
      <c r="FY31" s="444"/>
      <c r="FZ31" s="444"/>
      <c r="GA31" s="444"/>
      <c r="GB31" s="444"/>
      <c r="GC31" s="444"/>
      <c r="GD31" s="444"/>
      <c r="GE31" s="444"/>
      <c r="GF31" s="444"/>
      <c r="GG31" s="85"/>
      <c r="GH31" s="472"/>
      <c r="GI31" s="472"/>
      <c r="GJ31" s="472"/>
      <c r="GK31" s="472"/>
      <c r="GL31" s="472"/>
      <c r="GM31" s="472"/>
      <c r="GN31" s="472"/>
      <c r="GO31" s="472"/>
      <c r="GP31" s="472"/>
      <c r="GQ31" s="472"/>
      <c r="GR31" s="472"/>
      <c r="GS31" s="472"/>
      <c r="GT31" s="472"/>
      <c r="GU31" s="472"/>
      <c r="GV31" s="472"/>
      <c r="GW31" s="472"/>
      <c r="GX31" s="472"/>
      <c r="GY31" s="472"/>
      <c r="GZ31" s="472"/>
      <c r="HA31" s="121"/>
      <c r="HB31" s="121"/>
      <c r="HC31" s="121"/>
      <c r="HD31" s="505"/>
      <c r="HE31" s="505"/>
      <c r="HF31" s="505"/>
      <c r="HG31" s="505"/>
      <c r="HH31" s="505"/>
      <c r="HI31" s="505"/>
      <c r="HJ31" s="505"/>
      <c r="HK31" s="505"/>
      <c r="HL31" s="505"/>
      <c r="HM31" s="505"/>
      <c r="HN31" s="505"/>
      <c r="HO31" s="505"/>
      <c r="HP31" s="505"/>
      <c r="HQ31" s="505"/>
      <c r="HR31" s="505"/>
      <c r="HS31" s="505"/>
      <c r="HT31" s="505"/>
      <c r="HU31" s="505"/>
      <c r="HV31" s="505"/>
      <c r="HW31" s="121"/>
      <c r="HX31" s="121"/>
      <c r="HY31" s="472"/>
      <c r="HZ31" s="472"/>
      <c r="IA31" s="472"/>
      <c r="IB31" s="472"/>
      <c r="IC31" s="472"/>
      <c r="ID31" s="472"/>
      <c r="IE31" s="472"/>
      <c r="IF31" s="472"/>
      <c r="IG31" s="472"/>
      <c r="IH31" s="472"/>
      <c r="II31" s="472"/>
      <c r="IJ31" s="472"/>
      <c r="IK31" s="472"/>
      <c r="IL31" s="472"/>
      <c r="IM31" s="472"/>
      <c r="IN31" s="472"/>
      <c r="IO31" s="472"/>
      <c r="IP31" s="472"/>
      <c r="IQ31" s="112"/>
      <c r="IR31" s="472"/>
      <c r="IS31" s="472"/>
      <c r="IT31" s="472"/>
      <c r="IU31" s="472"/>
      <c r="IV31" s="472"/>
      <c r="IW31" s="472"/>
      <c r="IX31" s="472"/>
      <c r="IY31" s="472"/>
      <c r="IZ31" s="472"/>
      <c r="JA31" s="472"/>
      <c r="JB31" s="472"/>
      <c r="JC31" s="472"/>
      <c r="JD31" s="472"/>
      <c r="JE31" s="472"/>
      <c r="JF31" s="472"/>
      <c r="JG31" s="472"/>
      <c r="JH31" s="472"/>
      <c r="JI31" s="472"/>
      <c r="JJ31" s="472"/>
      <c r="JK31" s="85"/>
      <c r="JL31" s="86"/>
      <c r="JM31" s="472"/>
      <c r="JN31" s="472"/>
      <c r="JO31" s="472"/>
      <c r="JP31" s="472"/>
      <c r="JQ31" s="472"/>
      <c r="JR31" s="472"/>
      <c r="JS31" s="472"/>
      <c r="JT31" s="472"/>
      <c r="JU31" s="472"/>
      <c r="JV31" s="472"/>
      <c r="JW31" s="472"/>
      <c r="JX31" s="472"/>
      <c r="JY31" s="472"/>
      <c r="JZ31" s="472"/>
      <c r="KA31" s="472"/>
      <c r="KB31" s="472"/>
      <c r="KC31" s="472"/>
      <c r="KD31" s="472"/>
      <c r="KE31" s="144"/>
      <c r="KO31" s="471"/>
      <c r="KP31" s="471"/>
      <c r="KQ31" s="471"/>
      <c r="KR31" s="471"/>
      <c r="KS31" s="471"/>
      <c r="KT31" s="471"/>
      <c r="KU31" s="471"/>
      <c r="KV31" s="471"/>
      <c r="KW31" s="471"/>
      <c r="KX31" s="471"/>
      <c r="KY31" s="471"/>
      <c r="KZ31" s="471"/>
      <c r="LA31" s="471"/>
      <c r="LB31" s="471"/>
      <c r="LC31" s="471"/>
      <c r="LD31" s="471"/>
      <c r="LE31" s="471"/>
      <c r="LF31" s="471"/>
      <c r="LG31" s="471"/>
      <c r="LI31" s="471"/>
      <c r="LJ31" s="471"/>
      <c r="LK31" s="471"/>
      <c r="LL31" s="471"/>
      <c r="LM31" s="471"/>
      <c r="LN31" s="471"/>
      <c r="LO31" s="471"/>
      <c r="LP31" s="471"/>
      <c r="LQ31" s="471"/>
      <c r="LR31" s="471"/>
      <c r="LS31" s="471"/>
      <c r="LT31" s="471"/>
      <c r="LU31" s="471"/>
      <c r="LV31" s="471"/>
      <c r="LW31" s="471"/>
      <c r="LX31" s="471"/>
      <c r="LY31" s="471"/>
      <c r="LZ31" s="471"/>
      <c r="MA31" s="471"/>
      <c r="MD31" s="449"/>
      <c r="ME31" s="449"/>
      <c r="MF31" s="449"/>
      <c r="MG31" s="449"/>
      <c r="MH31" s="449"/>
      <c r="MI31" s="449"/>
      <c r="MJ31" s="449"/>
      <c r="MK31" s="449"/>
      <c r="ML31" s="449"/>
      <c r="MM31" s="449"/>
      <c r="MN31" s="449"/>
      <c r="MO31" s="449"/>
      <c r="MP31" s="449"/>
      <c r="MQ31" s="449"/>
      <c r="MR31" s="449"/>
      <c r="MS31" s="449"/>
      <c r="MT31" s="449"/>
      <c r="MU31" s="449"/>
      <c r="MV31" s="449"/>
    </row>
    <row r="32" spans="1:362" ht="14.25" customHeight="1" x14ac:dyDescent="0.25">
      <c r="B32" s="617"/>
      <c r="C32" s="617"/>
      <c r="D32" s="617"/>
      <c r="E32" s="617"/>
      <c r="F32" s="617"/>
      <c r="G32" s="617"/>
      <c r="AR32" s="479" t="s">
        <v>101</v>
      </c>
      <c r="AS32" s="479"/>
      <c r="AT32" s="479"/>
      <c r="AU32" s="479"/>
      <c r="AV32" s="479"/>
      <c r="AW32" s="479"/>
      <c r="AX32" s="479"/>
      <c r="AY32" s="479"/>
      <c r="AZ32" s="479"/>
      <c r="BA32" s="479"/>
      <c r="BB32" s="479"/>
      <c r="BC32" s="479"/>
      <c r="BD32" s="479"/>
      <c r="BE32" s="479"/>
      <c r="BF32" s="479"/>
      <c r="BG32" s="479"/>
      <c r="BH32" s="479"/>
      <c r="BI32" s="479"/>
      <c r="BJ32" s="479"/>
      <c r="FL32" s="142"/>
      <c r="FN32" s="442"/>
      <c r="FO32" s="442"/>
      <c r="FP32" s="442"/>
      <c r="FQ32" s="442"/>
      <c r="FR32" s="442"/>
      <c r="FS32" s="442"/>
      <c r="FT32" s="442"/>
      <c r="FU32" s="442"/>
      <c r="FV32" s="442"/>
      <c r="FW32" s="442"/>
      <c r="FX32" s="442"/>
      <c r="FY32" s="442"/>
      <c r="FZ32" s="442"/>
      <c r="GA32" s="442"/>
      <c r="GB32" s="442"/>
      <c r="GC32" s="442"/>
      <c r="GD32" s="442"/>
      <c r="GE32" s="442"/>
      <c r="GF32" s="442"/>
      <c r="HD32" s="339"/>
      <c r="HE32" s="339"/>
      <c r="HF32" s="339"/>
      <c r="HG32" s="339"/>
      <c r="HH32" s="339"/>
      <c r="HI32" s="339"/>
      <c r="HJ32" s="339"/>
      <c r="HK32" s="339"/>
      <c r="HL32" s="339"/>
      <c r="HM32" s="339"/>
      <c r="HN32" s="339"/>
      <c r="HO32" s="339"/>
      <c r="HP32" s="339"/>
      <c r="HQ32" s="339"/>
      <c r="HR32" s="339"/>
      <c r="HS32" s="339"/>
      <c r="HT32" s="339"/>
      <c r="HU32" s="339"/>
      <c r="HV32" s="339"/>
      <c r="MX32" s="142"/>
    </row>
  </sheetData>
  <mergeCells count="530">
    <mergeCell ref="ME25:MS25"/>
    <mergeCell ref="MD27:MV28"/>
    <mergeCell ref="MD29:MV31"/>
    <mergeCell ref="MT20:MT23"/>
    <mergeCell ref="MU3:MV3"/>
    <mergeCell ref="MD4:MX5"/>
    <mergeCell ref="MT7:MV7"/>
    <mergeCell ref="ME8:ME10"/>
    <mergeCell ref="MT8:MT10"/>
    <mergeCell ref="MU8:MU10"/>
    <mergeCell ref="MV8:MV10"/>
    <mergeCell ref="ME11:ME15"/>
    <mergeCell ref="MT11:MT15"/>
    <mergeCell ref="MU11:MU15"/>
    <mergeCell ref="MV11:MV15"/>
    <mergeCell ref="ME16:ME19"/>
    <mergeCell ref="MT16:MT19"/>
    <mergeCell ref="MU16:MU19"/>
    <mergeCell ref="MV16:MV19"/>
    <mergeCell ref="ME20:ME23"/>
    <mergeCell ref="MU20:MU23"/>
    <mergeCell ref="MV20:MV23"/>
    <mergeCell ref="LJ11:LJ15"/>
    <mergeCell ref="LY11:LY15"/>
    <mergeCell ref="LZ11:LZ15"/>
    <mergeCell ref="MA11:MA15"/>
    <mergeCell ref="HT3:HV3"/>
    <mergeCell ref="HW6:HW7"/>
    <mergeCell ref="HS7:HT7"/>
    <mergeCell ref="HD8:HD10"/>
    <mergeCell ref="HS8:HS10"/>
    <mergeCell ref="HT8:HT10"/>
    <mergeCell ref="HU8:HU10"/>
    <mergeCell ref="HD11:HD15"/>
    <mergeCell ref="HS11:HS15"/>
    <mergeCell ref="HT11:HT15"/>
    <mergeCell ref="HU11:HU15"/>
    <mergeCell ref="LJ8:LJ10"/>
    <mergeCell ref="LY8:LY10"/>
    <mergeCell ref="LZ8:LZ10"/>
    <mergeCell ref="MA8:MA10"/>
    <mergeCell ref="LZ3:MA3"/>
    <mergeCell ref="LI4:MB5"/>
    <mergeCell ref="LY7:MA7"/>
    <mergeCell ref="HD4:HX5"/>
    <mergeCell ref="KP8:KP10"/>
    <mergeCell ref="AC30:AQ31"/>
    <mergeCell ref="BC24:BD24"/>
    <mergeCell ref="BC20:BD20"/>
    <mergeCell ref="AT25:AU25"/>
    <mergeCell ref="GX20:GX23"/>
    <mergeCell ref="IP16:IP19"/>
    <mergeCell ref="GY20:GY23"/>
    <mergeCell ref="IN20:IN23"/>
    <mergeCell ref="IO20:IO23"/>
    <mergeCell ref="IP20:IP23"/>
    <mergeCell ref="HD16:HD19"/>
    <mergeCell ref="HS16:HS19"/>
    <mergeCell ref="HT16:HT19"/>
    <mergeCell ref="HU16:HU19"/>
    <mergeCell ref="HD20:HD23"/>
    <mergeCell ref="HS20:HS23"/>
    <mergeCell ref="AC26:AQ27"/>
    <mergeCell ref="AC28:AQ29"/>
    <mergeCell ref="GW16:GW19"/>
    <mergeCell ref="HY20:HY23"/>
    <mergeCell ref="GH20:GH23"/>
    <mergeCell ref="AH24:AI24"/>
    <mergeCell ref="AG22:AG23"/>
    <mergeCell ref="AN22:AN23"/>
    <mergeCell ref="J27:AA28"/>
    <mergeCell ref="J11:J15"/>
    <mergeCell ref="Y11:Y15"/>
    <mergeCell ref="Z11:Z15"/>
    <mergeCell ref="AA11:AA15"/>
    <mergeCell ref="BC15:BD15"/>
    <mergeCell ref="AZ15:BA15"/>
    <mergeCell ref="AW15:AX15"/>
    <mergeCell ref="AT15:AU15"/>
    <mergeCell ref="AR12:AR16"/>
    <mergeCell ref="AD24:AF24"/>
    <mergeCell ref="AJ24:AL24"/>
    <mergeCell ref="AC25:AQ25"/>
    <mergeCell ref="AJ21:AK21"/>
    <mergeCell ref="AD11:AE11"/>
    <mergeCell ref="AD12:AE12"/>
    <mergeCell ref="AD13:AE13"/>
    <mergeCell ref="AD20:AE20"/>
    <mergeCell ref="AD21:AE21"/>
    <mergeCell ref="AD22:AD23"/>
    <mergeCell ref="J16:J19"/>
    <mergeCell ref="AG17:AH17"/>
    <mergeCell ref="J25:AA25"/>
    <mergeCell ref="AT12:AU12"/>
    <mergeCell ref="Y7:AA7"/>
    <mergeCell ref="AG6:AI6"/>
    <mergeCell ref="AJ6:AL6"/>
    <mergeCell ref="AM6:AO6"/>
    <mergeCell ref="AM14:AN14"/>
    <mergeCell ref="AM11:AN11"/>
    <mergeCell ref="AW14:AX14"/>
    <mergeCell ref="AF22:AF23"/>
    <mergeCell ref="AC7:AC8"/>
    <mergeCell ref="AD7:AE8"/>
    <mergeCell ref="AF7:AF8"/>
    <mergeCell ref="AQ6:AQ8"/>
    <mergeCell ref="AM7:AN8"/>
    <mergeCell ref="AM9:AN9"/>
    <mergeCell ref="AS6:AS8"/>
    <mergeCell ref="AR6:AR8"/>
    <mergeCell ref="AG15:AH15"/>
    <mergeCell ref="AG16:AH16"/>
    <mergeCell ref="AW19:AX19"/>
    <mergeCell ref="AG7:AH8"/>
    <mergeCell ref="AD10:AE10"/>
    <mergeCell ref="AD9:AE9"/>
    <mergeCell ref="AH22:AH23"/>
    <mergeCell ref="AI22:AI23"/>
    <mergeCell ref="IR27:JJ28"/>
    <mergeCell ref="EO20:EO23"/>
    <mergeCell ref="AD6:AF6"/>
    <mergeCell ref="AE22:AE23"/>
    <mergeCell ref="BH12:BH16"/>
    <mergeCell ref="BI12:BI16"/>
    <mergeCell ref="BJ12:BJ16"/>
    <mergeCell ref="CV6:CV8"/>
    <mergeCell ref="DX11:DX15"/>
    <mergeCell ref="DX27:EO28"/>
    <mergeCell ref="JI11:JI15"/>
    <mergeCell ref="JJ11:JJ15"/>
    <mergeCell ref="JH11:JH15"/>
    <mergeCell ref="GH11:GH15"/>
    <mergeCell ref="EM11:EM15"/>
    <mergeCell ref="EN11:EN15"/>
    <mergeCell ref="EO11:EO15"/>
    <mergeCell ref="GH25:GV25"/>
    <mergeCell ref="AI7:AI8"/>
    <mergeCell ref="AT18:AU18"/>
    <mergeCell ref="BI21:BI24"/>
    <mergeCell ref="BJ21:BJ24"/>
    <mergeCell ref="BH17:BH20"/>
    <mergeCell ref="BI17:BI20"/>
    <mergeCell ref="JM8:JM10"/>
    <mergeCell ref="JM11:JM15"/>
    <mergeCell ref="KB11:KB15"/>
    <mergeCell ref="KC11:KC15"/>
    <mergeCell ref="KD11:KD15"/>
    <mergeCell ref="IN7:IP7"/>
    <mergeCell ref="IN8:IN10"/>
    <mergeCell ref="DA6:DA8"/>
    <mergeCell ref="HY8:HY10"/>
    <mergeCell ref="DX8:DX10"/>
    <mergeCell ref="EM8:EM10"/>
    <mergeCell ref="EO8:EO10"/>
    <mergeCell ref="EN8:EN10"/>
    <mergeCell ref="IS8:IS10"/>
    <mergeCell ref="IO8:IO10"/>
    <mergeCell ref="KD8:KD10"/>
    <mergeCell ref="FI11:FI15"/>
    <mergeCell ref="FO11:FO15"/>
    <mergeCell ref="GD11:GD15"/>
    <mergeCell ref="FJ11:FJ15"/>
    <mergeCell ref="CN31:DE31"/>
    <mergeCell ref="CB30:CL31"/>
    <mergeCell ref="CN30:DE30"/>
    <mergeCell ref="J20:J23"/>
    <mergeCell ref="Y20:Y23"/>
    <mergeCell ref="Z20:Z23"/>
    <mergeCell ref="AA20:AA23"/>
    <mergeCell ref="Y8:Y10"/>
    <mergeCell ref="Z8:Z10"/>
    <mergeCell ref="AA8:AA10"/>
    <mergeCell ref="BL30:BY31"/>
    <mergeCell ref="AM10:AN10"/>
    <mergeCell ref="AL7:AL8"/>
    <mergeCell ref="AJ9:AK9"/>
    <mergeCell ref="AJ10:AK10"/>
    <mergeCell ref="AJ7:AK8"/>
    <mergeCell ref="AO7:AO8"/>
    <mergeCell ref="AP6:AP8"/>
    <mergeCell ref="AW9:AX9"/>
    <mergeCell ref="AO22:AO23"/>
    <mergeCell ref="AM20:AN20"/>
    <mergeCell ref="AP22:AP24"/>
    <mergeCell ref="AN24:AO24"/>
    <mergeCell ref="AM21:AN21"/>
    <mergeCell ref="IR29:JJ31"/>
    <mergeCell ref="JI3:JJ3"/>
    <mergeCell ref="JH8:JH10"/>
    <mergeCell ref="LF3:LG3"/>
    <mergeCell ref="LE7:LG7"/>
    <mergeCell ref="AZ12:BA12"/>
    <mergeCell ref="B4:G4"/>
    <mergeCell ref="B5:C5"/>
    <mergeCell ref="B28:G29"/>
    <mergeCell ref="B26:G27"/>
    <mergeCell ref="B30:G32"/>
    <mergeCell ref="B19:B22"/>
    <mergeCell ref="B25:G25"/>
    <mergeCell ref="B7:B9"/>
    <mergeCell ref="D5:F5"/>
    <mergeCell ref="B15:B18"/>
    <mergeCell ref="B10:B14"/>
    <mergeCell ref="J4:AA4"/>
    <mergeCell ref="AJ22:AJ23"/>
    <mergeCell ref="AK22:AK23"/>
    <mergeCell ref="AL22:AL23"/>
    <mergeCell ref="AM22:AM23"/>
    <mergeCell ref="AW22:AX22"/>
    <mergeCell ref="AW23:AX23"/>
    <mergeCell ref="JM27:KD28"/>
    <mergeCell ref="KC20:KC23"/>
    <mergeCell ref="KD20:KD23"/>
    <mergeCell ref="JM25:KA25"/>
    <mergeCell ref="AW24:AX24"/>
    <mergeCell ref="AT17:AU17"/>
    <mergeCell ref="AW17:AX17"/>
    <mergeCell ref="AT20:AU20"/>
    <mergeCell ref="AD15:AE15"/>
    <mergeCell ref="AZ19:BA19"/>
    <mergeCell ref="GW11:GW15"/>
    <mergeCell ref="GX11:GX15"/>
    <mergeCell ref="GY11:GY15"/>
    <mergeCell ref="HY11:HY15"/>
    <mergeCell ref="IN11:IN15"/>
    <mergeCell ref="IO11:IO15"/>
    <mergeCell ref="IP11:IP15"/>
    <mergeCell ref="AZ24:BA24"/>
    <mergeCell ref="BC23:BD23"/>
    <mergeCell ref="HY27:IP28"/>
    <mergeCell ref="GH27:GZ28"/>
    <mergeCell ref="AZ26:AZ27"/>
    <mergeCell ref="BA26:BA27"/>
    <mergeCell ref="AZ21:BA21"/>
    <mergeCell ref="J8:J10"/>
    <mergeCell ref="Z16:Z19"/>
    <mergeCell ref="AA16:AA19"/>
    <mergeCell ref="AJ19:AK19"/>
    <mergeCell ref="GH16:GH19"/>
    <mergeCell ref="AM16:AN16"/>
    <mergeCell ref="AT21:AU21"/>
    <mergeCell ref="KC3:KD3"/>
    <mergeCell ref="IP8:IP10"/>
    <mergeCell ref="HA6:HA7"/>
    <mergeCell ref="GH8:GH10"/>
    <mergeCell ref="CM6:CM8"/>
    <mergeCell ref="JI8:JI10"/>
    <mergeCell ref="JJ8:JJ10"/>
    <mergeCell ref="HY4:IQ5"/>
    <mergeCell ref="GH4:GY5"/>
    <mergeCell ref="DX4:EQ5"/>
    <mergeCell ref="CN6:CN7"/>
    <mergeCell ref="GX8:GX10"/>
    <mergeCell ref="JL4:KN5"/>
    <mergeCell ref="KF6:KM7"/>
    <mergeCell ref="JH7:JJ7"/>
    <mergeCell ref="DE6:DE8"/>
    <mergeCell ref="KB7:KD7"/>
    <mergeCell ref="IR4:JK5"/>
    <mergeCell ref="EM7:EO7"/>
    <mergeCell ref="GW7:GX7"/>
    <mergeCell ref="GY8:GY10"/>
    <mergeCell ref="KB8:KB10"/>
    <mergeCell ref="KC8:KC10"/>
    <mergeCell ref="BC16:BD16"/>
    <mergeCell ref="AZ18:BA18"/>
    <mergeCell ref="AZ14:BA14"/>
    <mergeCell ref="BF6:BF8"/>
    <mergeCell ref="CZ6:CZ8"/>
    <mergeCell ref="DB6:DB8"/>
    <mergeCell ref="DD6:DD8"/>
    <mergeCell ref="DC6:DC8"/>
    <mergeCell ref="BH9:BH11"/>
    <mergeCell ref="BC14:BD14"/>
    <mergeCell ref="CI6:CJ6"/>
    <mergeCell ref="CE6:CF6"/>
    <mergeCell ref="CC6:CD6"/>
    <mergeCell ref="AZ11:BA11"/>
    <mergeCell ref="BC11:BD11"/>
    <mergeCell ref="BC9:BD9"/>
    <mergeCell ref="AZ10:BA10"/>
    <mergeCell ref="BJ17:BJ20"/>
    <mergeCell ref="AC4:AQ4"/>
    <mergeCell ref="AC5:AQ5"/>
    <mergeCell ref="GX3:GZ3"/>
    <mergeCell ref="BI3:BJ3"/>
    <mergeCell ref="BG6:BG8"/>
    <mergeCell ref="BH7:BJ8"/>
    <mergeCell ref="AW7:AX8"/>
    <mergeCell ref="CP6:CP8"/>
    <mergeCell ref="CO6:CO8"/>
    <mergeCell ref="CQ6:CQ8"/>
    <mergeCell ref="CS6:CS8"/>
    <mergeCell ref="CR6:CR8"/>
    <mergeCell ref="CN4:DE4"/>
    <mergeCell ref="CO5:DD5"/>
    <mergeCell ref="GW8:GW10"/>
    <mergeCell ref="CG6:CH6"/>
    <mergeCell ref="CB4:CL5"/>
    <mergeCell ref="BL4:BY4"/>
    <mergeCell ref="BE7:BE8"/>
    <mergeCell ref="BB7:BB8"/>
    <mergeCell ref="AR4:BJ4"/>
    <mergeCell ref="AR9:AR11"/>
    <mergeCell ref="AT10:AU10"/>
    <mergeCell ref="AT11:AU11"/>
    <mergeCell ref="AR21:AR24"/>
    <mergeCell ref="AJ14:AK14"/>
    <mergeCell ref="AJ15:AK15"/>
    <mergeCell ref="AJ16:AK16"/>
    <mergeCell ref="AG18:AH18"/>
    <mergeCell ref="AG19:AH19"/>
    <mergeCell ref="AG20:AH20"/>
    <mergeCell ref="AG21:AH21"/>
    <mergeCell ref="AJ17:AK17"/>
    <mergeCell ref="AJ18:AK18"/>
    <mergeCell ref="AJ20:AK20"/>
    <mergeCell ref="AM17:AN17"/>
    <mergeCell ref="AM18:AN18"/>
    <mergeCell ref="AG14:AH14"/>
    <mergeCell ref="AM19:AN19"/>
    <mergeCell ref="AM15:AN15"/>
    <mergeCell ref="Y16:Y19"/>
    <mergeCell ref="AR17:AR20"/>
    <mergeCell ref="AD16:AE16"/>
    <mergeCell ref="AD17:AE17"/>
    <mergeCell ref="AD18:AE18"/>
    <mergeCell ref="AD19:AE19"/>
    <mergeCell ref="AD14:AE14"/>
    <mergeCell ref="AT13:AU13"/>
    <mergeCell ref="AT9:AU9"/>
    <mergeCell ref="AT14:AU14"/>
    <mergeCell ref="AG9:AH9"/>
    <mergeCell ref="AG10:AH10"/>
    <mergeCell ref="AG11:AH11"/>
    <mergeCell ref="AG12:AH12"/>
    <mergeCell ref="AG13:AH13"/>
    <mergeCell ref="AJ12:AK12"/>
    <mergeCell ref="AJ13:AK13"/>
    <mergeCell ref="AM12:AN12"/>
    <mergeCell ref="AJ11:AK11"/>
    <mergeCell ref="AM13:AN13"/>
    <mergeCell ref="BC13:BD13"/>
    <mergeCell ref="BC12:BD12"/>
    <mergeCell ref="BC10:BD10"/>
    <mergeCell ref="AY7:AY8"/>
    <mergeCell ref="AT6:AV6"/>
    <mergeCell ref="AT7:AU8"/>
    <mergeCell ref="AW6:AY6"/>
    <mergeCell ref="AW10:AX10"/>
    <mergeCell ref="AZ13:BA13"/>
    <mergeCell ref="AZ7:BA8"/>
    <mergeCell ref="AZ9:BA9"/>
    <mergeCell ref="BC7:BD8"/>
    <mergeCell ref="AW12:AX12"/>
    <mergeCell ref="AW11:AX11"/>
    <mergeCell ref="AW13:AX13"/>
    <mergeCell ref="DG30:DU31"/>
    <mergeCell ref="BC25:BD25"/>
    <mergeCell ref="AR29:BJ29"/>
    <mergeCell ref="BB26:BB27"/>
    <mergeCell ref="DX25:EL25"/>
    <mergeCell ref="BD26:BD27"/>
    <mergeCell ref="AW21:AX21"/>
    <mergeCell ref="AT16:AU16"/>
    <mergeCell ref="AT22:AU22"/>
    <mergeCell ref="AT23:AU23"/>
    <mergeCell ref="AT28:AV28"/>
    <mergeCell ref="AT24:AU24"/>
    <mergeCell ref="AW16:AX16"/>
    <mergeCell ref="AW20:AX20"/>
    <mergeCell ref="AW18:AX18"/>
    <mergeCell ref="BC21:BD21"/>
    <mergeCell ref="AZ23:BA23"/>
    <mergeCell ref="AZ20:BA20"/>
    <mergeCell ref="AZ16:BA16"/>
    <mergeCell ref="AW25:AX25"/>
    <mergeCell ref="AZ25:BA25"/>
    <mergeCell ref="AZ17:BA17"/>
    <mergeCell ref="AT19:AU19"/>
    <mergeCell ref="BC17:BD17"/>
    <mergeCell ref="HD25:HR25"/>
    <mergeCell ref="GW20:GW23"/>
    <mergeCell ref="HY25:IM25"/>
    <mergeCell ref="HY16:HY19"/>
    <mergeCell ref="GE16:GE19"/>
    <mergeCell ref="GF16:GF19"/>
    <mergeCell ref="GE20:GE23"/>
    <mergeCell ref="BC22:BD22"/>
    <mergeCell ref="GY16:GY19"/>
    <mergeCell ref="EM16:EM19"/>
    <mergeCell ref="EO16:EO19"/>
    <mergeCell ref="IO16:IO19"/>
    <mergeCell ref="IN16:IN19"/>
    <mergeCell ref="DX20:DX23"/>
    <mergeCell ref="DX16:DX19"/>
    <mergeCell ref="EM20:EM23"/>
    <mergeCell ref="EN16:EN19"/>
    <mergeCell ref="EN20:EN23"/>
    <mergeCell ref="HT20:HT23"/>
    <mergeCell ref="HU20:HU23"/>
    <mergeCell ref="FO16:FO19"/>
    <mergeCell ref="GD16:GD19"/>
    <mergeCell ref="ES16:ES19"/>
    <mergeCell ref="FH16:FH19"/>
    <mergeCell ref="FI16:FI19"/>
    <mergeCell ref="FJ16:FJ19"/>
    <mergeCell ref="AZ22:BA22"/>
    <mergeCell ref="HY29:IP31"/>
    <mergeCell ref="AR32:BJ32"/>
    <mergeCell ref="AX28:AY28"/>
    <mergeCell ref="AT26:AT27"/>
    <mergeCell ref="AU26:AU27"/>
    <mergeCell ref="AV26:AV27"/>
    <mergeCell ref="AW26:AW27"/>
    <mergeCell ref="AX26:AX27"/>
    <mergeCell ref="AY26:AY27"/>
    <mergeCell ref="BE26:BE27"/>
    <mergeCell ref="BF26:BF28"/>
    <mergeCell ref="AR30:BJ31"/>
    <mergeCell ref="BC26:BC27"/>
    <mergeCell ref="GH29:GZ31"/>
    <mergeCell ref="BL28:BY29"/>
    <mergeCell ref="BL27:BY27"/>
    <mergeCell ref="DG29:DU29"/>
    <mergeCell ref="CB29:CL29"/>
    <mergeCell ref="AZ28:BB28"/>
    <mergeCell ref="DX29:EO31"/>
    <mergeCell ref="HD27:HV28"/>
    <mergeCell ref="HD29:HV31"/>
    <mergeCell ref="BD28:BE28"/>
    <mergeCell ref="KI27:KM27"/>
    <mergeCell ref="JI20:JI23"/>
    <mergeCell ref="BC19:BD19"/>
    <mergeCell ref="BC18:BD18"/>
    <mergeCell ref="JJ20:JJ23"/>
    <mergeCell ref="LI29:MA31"/>
    <mergeCell ref="LJ16:LJ19"/>
    <mergeCell ref="LY16:LY19"/>
    <mergeCell ref="LZ16:LZ19"/>
    <mergeCell ref="MA16:MA19"/>
    <mergeCell ref="LJ20:LJ23"/>
    <mergeCell ref="LY20:LY23"/>
    <mergeCell ref="LZ20:LZ23"/>
    <mergeCell ref="MA20:MA23"/>
    <mergeCell ref="LJ25:LX25"/>
    <mergeCell ref="LI27:MA28"/>
    <mergeCell ref="KO27:LG28"/>
    <mergeCell ref="KO29:LG31"/>
    <mergeCell ref="LF16:LF19"/>
    <mergeCell ref="LG16:LG19"/>
    <mergeCell ref="JM29:KD31"/>
    <mergeCell ref="BH21:BH24"/>
    <mergeCell ref="GX16:GX19"/>
    <mergeCell ref="LF20:LF23"/>
    <mergeCell ref="KP25:LD25"/>
    <mergeCell ref="KD16:KD19"/>
    <mergeCell ref="JM20:JM23"/>
    <mergeCell ref="KB20:KB23"/>
    <mergeCell ref="KP20:KP23"/>
    <mergeCell ref="KC16:KC19"/>
    <mergeCell ref="KB16:KB19"/>
    <mergeCell ref="KP16:KP19"/>
    <mergeCell ref="IS11:IS15"/>
    <mergeCell ref="JH16:JH19"/>
    <mergeCell ref="JI16:JI19"/>
    <mergeCell ref="IS25:JJ25"/>
    <mergeCell ref="IS20:IS23"/>
    <mergeCell ref="JH20:JH23"/>
    <mergeCell ref="IS16:IS19"/>
    <mergeCell ref="JJ16:JJ19"/>
    <mergeCell ref="JM16:JM19"/>
    <mergeCell ref="KO4:LH5"/>
    <mergeCell ref="ES20:ES23"/>
    <mergeCell ref="FH20:FH23"/>
    <mergeCell ref="FI20:FI23"/>
    <mergeCell ref="FJ20:FJ23"/>
    <mergeCell ref="GE8:GE10"/>
    <mergeCell ref="GF8:GF10"/>
    <mergeCell ref="GE11:GE15"/>
    <mergeCell ref="GF11:GF15"/>
    <mergeCell ref="LG20:LG23"/>
    <mergeCell ref="LE20:LE23"/>
    <mergeCell ref="LE16:LE19"/>
    <mergeCell ref="LE8:LE10"/>
    <mergeCell ref="LF8:LF10"/>
    <mergeCell ref="LG8:LG10"/>
    <mergeCell ref="KP11:KP15"/>
    <mergeCell ref="LE11:LE15"/>
    <mergeCell ref="LF11:LF15"/>
    <mergeCell ref="LG11:LG15"/>
    <mergeCell ref="FH8:FH10"/>
    <mergeCell ref="FI8:FI10"/>
    <mergeCell ref="FJ8:FJ10"/>
    <mergeCell ref="ES11:ES15"/>
    <mergeCell ref="FH11:FH15"/>
    <mergeCell ref="FN32:GF32"/>
    <mergeCell ref="FN27:GF27"/>
    <mergeCell ref="FN30:GF31"/>
    <mergeCell ref="FN28:FZ29"/>
    <mergeCell ref="ES25:FG25"/>
    <mergeCell ref="ER27:FJ28"/>
    <mergeCell ref="ER29:FJ31"/>
    <mergeCell ref="FO20:FO23"/>
    <mergeCell ref="GD20:GD23"/>
    <mergeCell ref="FO25:GF25"/>
    <mergeCell ref="GF20:GF23"/>
    <mergeCell ref="AR5:AV5"/>
    <mergeCell ref="FI3:FJ3"/>
    <mergeCell ref="ER4:FL5"/>
    <mergeCell ref="FH7:FJ7"/>
    <mergeCell ref="ES8:ES10"/>
    <mergeCell ref="GE3:GF3"/>
    <mergeCell ref="FN4:GG5"/>
    <mergeCell ref="GD7:GF7"/>
    <mergeCell ref="FO8:FO10"/>
    <mergeCell ref="GD8:GD10"/>
    <mergeCell ref="AV7:AV8"/>
    <mergeCell ref="AZ6:BB6"/>
    <mergeCell ref="BC6:BE6"/>
    <mergeCell ref="BJ9:BJ11"/>
    <mergeCell ref="BI9:BI11"/>
    <mergeCell ref="CX6:CX8"/>
    <mergeCell ref="CW6:CW8"/>
    <mergeCell ref="CK6:CK7"/>
    <mergeCell ref="CL6:CL7"/>
    <mergeCell ref="CT6:CT8"/>
    <mergeCell ref="CU6:CU8"/>
    <mergeCell ref="DG4:DL4"/>
    <mergeCell ref="CY6:CY8"/>
  </mergeCells>
  <pageMargins left="0.70866141732283472" right="0.70866141732283472" top="0.74803149606299213" bottom="0.74803149606299213" header="0.31496062992125984" footer="0.31496062992125984"/>
  <pageSetup pageOrder="overThenDown" orientation="landscape" r:id="rId1"/>
  <ignoredErrors>
    <ignoredError sqref="Z16:AA23 AB8:AB22 Z8:AA10 AA11" evalError="1"/>
    <ignoredError sqref="CE7:CF7 CI7" twoDigitTextYear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94"/>
  <sheetViews>
    <sheetView topLeftCell="A178" workbookViewId="0">
      <selection activeCell="H181" sqref="H181:H186"/>
    </sheetView>
  </sheetViews>
  <sheetFormatPr baseColWidth="10" defaultRowHeight="16.5" customHeight="1" x14ac:dyDescent="0.25"/>
  <cols>
    <col min="2" max="2" width="30.85546875" customWidth="1"/>
  </cols>
  <sheetData>
    <row r="2" spans="2:6" ht="16.5" customHeight="1" x14ac:dyDescent="0.25">
      <c r="B2" s="317" t="s">
        <v>15</v>
      </c>
      <c r="C2" s="317" t="s">
        <v>60</v>
      </c>
      <c r="D2" s="317" t="s">
        <v>61</v>
      </c>
      <c r="E2" s="317" t="s">
        <v>134</v>
      </c>
      <c r="F2" s="317" t="s">
        <v>135</v>
      </c>
    </row>
    <row r="3" spans="2:6" ht="16.5" customHeight="1" x14ac:dyDescent="0.25">
      <c r="B3" s="318" t="s">
        <v>27</v>
      </c>
      <c r="C3" s="319">
        <v>213</v>
      </c>
      <c r="D3" s="319">
        <v>43</v>
      </c>
      <c r="E3" s="319">
        <v>1</v>
      </c>
      <c r="F3" s="319">
        <v>257</v>
      </c>
    </row>
    <row r="4" spans="2:6" ht="16.5" customHeight="1" x14ac:dyDescent="0.25">
      <c r="B4" s="318" t="s">
        <v>25</v>
      </c>
      <c r="C4" s="319">
        <v>365</v>
      </c>
      <c r="D4" s="319">
        <v>34</v>
      </c>
      <c r="E4" s="319">
        <v>1</v>
      </c>
      <c r="F4" s="319">
        <v>400</v>
      </c>
    </row>
    <row r="5" spans="2:6" ht="16.5" customHeight="1" x14ac:dyDescent="0.25">
      <c r="B5" s="318" t="s">
        <v>29</v>
      </c>
      <c r="C5" s="319">
        <v>244</v>
      </c>
      <c r="D5" s="319">
        <v>38</v>
      </c>
      <c r="E5" s="319">
        <v>1</v>
      </c>
      <c r="F5" s="319">
        <v>283</v>
      </c>
    </row>
    <row r="6" spans="2:6" ht="16.5" customHeight="1" x14ac:dyDescent="0.25">
      <c r="B6" s="318" t="s">
        <v>35</v>
      </c>
      <c r="C6" s="319">
        <v>174</v>
      </c>
      <c r="D6" s="319">
        <v>18</v>
      </c>
      <c r="E6" s="320"/>
      <c r="F6" s="319">
        <v>192</v>
      </c>
    </row>
    <row r="7" spans="2:6" ht="16.5" customHeight="1" x14ac:dyDescent="0.25">
      <c r="B7" s="318" t="s">
        <v>33</v>
      </c>
      <c r="C7" s="319">
        <v>267</v>
      </c>
      <c r="D7" s="319">
        <v>44</v>
      </c>
      <c r="E7" s="320"/>
      <c r="F7" s="319">
        <v>311</v>
      </c>
    </row>
    <row r="8" spans="2:6" ht="16.5" customHeight="1" x14ac:dyDescent="0.25">
      <c r="B8" s="318" t="s">
        <v>39</v>
      </c>
      <c r="C8" s="319">
        <v>457</v>
      </c>
      <c r="D8" s="319">
        <v>64</v>
      </c>
      <c r="E8" s="320"/>
      <c r="F8" s="319">
        <v>521</v>
      </c>
    </row>
    <row r="9" spans="2:6" ht="16.5" customHeight="1" x14ac:dyDescent="0.25">
      <c r="B9" s="318" t="s">
        <v>43</v>
      </c>
      <c r="C9" s="319">
        <v>451</v>
      </c>
      <c r="D9" s="319">
        <v>25</v>
      </c>
      <c r="E9" s="319">
        <v>8</v>
      </c>
      <c r="F9" s="319">
        <v>484</v>
      </c>
    </row>
    <row r="10" spans="2:6" ht="16.5" customHeight="1" x14ac:dyDescent="0.25">
      <c r="B10" s="318" t="s">
        <v>47</v>
      </c>
      <c r="C10" s="319">
        <v>117</v>
      </c>
      <c r="D10" s="319">
        <v>47</v>
      </c>
      <c r="E10" s="319">
        <v>5</v>
      </c>
      <c r="F10" s="319">
        <v>169</v>
      </c>
    </row>
    <row r="11" spans="2:6" ht="16.5" customHeight="1" x14ac:dyDescent="0.25">
      <c r="B11" s="318" t="s">
        <v>46</v>
      </c>
      <c r="C11" s="319">
        <v>139</v>
      </c>
      <c r="D11" s="319">
        <v>14</v>
      </c>
      <c r="E11" s="319">
        <v>1</v>
      </c>
      <c r="F11" s="319">
        <v>154</v>
      </c>
    </row>
    <row r="12" spans="2:6" ht="16.5" customHeight="1" x14ac:dyDescent="0.25">
      <c r="B12" s="318" t="s">
        <v>42</v>
      </c>
      <c r="C12" s="319">
        <v>152</v>
      </c>
      <c r="D12" s="319">
        <v>36</v>
      </c>
      <c r="E12" s="319">
        <v>1</v>
      </c>
      <c r="F12" s="319">
        <v>189</v>
      </c>
    </row>
    <row r="13" spans="2:6" ht="16.5" customHeight="1" x14ac:dyDescent="0.25">
      <c r="B13" s="318" t="s">
        <v>44</v>
      </c>
      <c r="C13" s="319">
        <v>121</v>
      </c>
      <c r="D13" s="319">
        <v>23</v>
      </c>
      <c r="E13" s="320"/>
      <c r="F13" s="319">
        <v>144</v>
      </c>
    </row>
    <row r="14" spans="2:6" ht="16.5" customHeight="1" x14ac:dyDescent="0.25">
      <c r="B14" s="318" t="s">
        <v>49</v>
      </c>
      <c r="C14" s="319">
        <v>275</v>
      </c>
      <c r="D14" s="319">
        <v>10</v>
      </c>
      <c r="E14" s="320"/>
      <c r="F14" s="319">
        <v>285</v>
      </c>
    </row>
    <row r="15" spans="2:6" ht="16.5" customHeight="1" x14ac:dyDescent="0.25">
      <c r="B15" s="318" t="s">
        <v>51</v>
      </c>
      <c r="C15" s="319">
        <v>383</v>
      </c>
      <c r="D15" s="319">
        <v>38</v>
      </c>
      <c r="E15" s="319">
        <v>1</v>
      </c>
      <c r="F15" s="319">
        <v>422</v>
      </c>
    </row>
    <row r="16" spans="2:6" ht="16.5" customHeight="1" x14ac:dyDescent="0.25">
      <c r="B16" s="318" t="s">
        <v>54</v>
      </c>
      <c r="C16" s="319">
        <v>133</v>
      </c>
      <c r="D16" s="319">
        <v>27</v>
      </c>
      <c r="E16" s="320"/>
      <c r="F16" s="319">
        <v>160</v>
      </c>
    </row>
    <row r="17" spans="2:6" ht="16.5" customHeight="1" x14ac:dyDescent="0.25">
      <c r="B17" s="318" t="s">
        <v>53</v>
      </c>
      <c r="C17" s="319">
        <v>209</v>
      </c>
      <c r="D17" s="319">
        <v>17</v>
      </c>
      <c r="E17" s="319">
        <v>1</v>
      </c>
      <c r="F17" s="319">
        <v>227</v>
      </c>
    </row>
    <row r="18" spans="2:6" ht="16.5" customHeight="1" x14ac:dyDescent="0.25">
      <c r="B18" s="319" t="s">
        <v>136</v>
      </c>
      <c r="C18" s="319" t="s">
        <v>137</v>
      </c>
      <c r="D18" s="319" t="s">
        <v>138</v>
      </c>
      <c r="E18" s="319" t="s">
        <v>139</v>
      </c>
      <c r="F18" s="319" t="s">
        <v>140</v>
      </c>
    </row>
    <row r="20" spans="2:6" ht="16.5" customHeight="1" x14ac:dyDescent="0.25">
      <c r="C20" s="317" t="s">
        <v>141</v>
      </c>
      <c r="D20" s="317" t="s">
        <v>142</v>
      </c>
      <c r="E20" s="317" t="s">
        <v>143</v>
      </c>
      <c r="F20" s="317" t="s">
        <v>144</v>
      </c>
    </row>
    <row r="21" spans="2:6" ht="16.5" customHeight="1" x14ac:dyDescent="0.25">
      <c r="C21" s="319">
        <v>61</v>
      </c>
      <c r="D21" s="319">
        <v>50</v>
      </c>
      <c r="E21" s="319">
        <v>71</v>
      </c>
      <c r="F21" s="319">
        <v>75</v>
      </c>
    </row>
    <row r="22" spans="2:6" ht="16.5" customHeight="1" x14ac:dyDescent="0.25">
      <c r="C22" s="319">
        <v>95</v>
      </c>
      <c r="D22" s="319">
        <v>103</v>
      </c>
      <c r="E22" s="319">
        <v>94</v>
      </c>
      <c r="F22" s="319">
        <v>108</v>
      </c>
    </row>
    <row r="23" spans="2:6" ht="16.5" customHeight="1" x14ac:dyDescent="0.25">
      <c r="C23" s="319">
        <v>62</v>
      </c>
      <c r="D23" s="319">
        <v>70</v>
      </c>
      <c r="E23" s="319">
        <v>66</v>
      </c>
      <c r="F23" s="319">
        <v>85</v>
      </c>
    </row>
    <row r="24" spans="2:6" ht="16.5" customHeight="1" x14ac:dyDescent="0.25">
      <c r="C24" s="319">
        <v>58</v>
      </c>
      <c r="D24" s="319">
        <v>46</v>
      </c>
      <c r="E24" s="319">
        <v>42</v>
      </c>
      <c r="F24" s="319">
        <v>46</v>
      </c>
    </row>
    <row r="25" spans="2:6" ht="16.5" customHeight="1" x14ac:dyDescent="0.25">
      <c r="C25" s="319">
        <v>77</v>
      </c>
      <c r="D25" s="319">
        <v>85</v>
      </c>
      <c r="E25" s="319">
        <v>72</v>
      </c>
      <c r="F25" s="319">
        <v>77</v>
      </c>
    </row>
    <row r="26" spans="2:6" ht="16.5" customHeight="1" x14ac:dyDescent="0.25">
      <c r="C26" s="319">
        <v>96</v>
      </c>
      <c r="D26" s="319">
        <v>148</v>
      </c>
      <c r="E26" s="319">
        <v>134</v>
      </c>
      <c r="F26" s="319">
        <v>143</v>
      </c>
    </row>
    <row r="27" spans="2:6" ht="16.5" customHeight="1" x14ac:dyDescent="0.25">
      <c r="C27" s="319">
        <v>114</v>
      </c>
      <c r="D27" s="319">
        <v>130</v>
      </c>
      <c r="E27" s="319">
        <v>113</v>
      </c>
      <c r="F27" s="319">
        <v>127</v>
      </c>
    </row>
    <row r="28" spans="2:6" ht="16.5" customHeight="1" x14ac:dyDescent="0.25">
      <c r="C28" s="319">
        <v>38</v>
      </c>
      <c r="D28" s="319">
        <v>49</v>
      </c>
      <c r="E28" s="319">
        <v>32</v>
      </c>
      <c r="F28" s="319">
        <v>50</v>
      </c>
    </row>
    <row r="29" spans="2:6" ht="16.5" customHeight="1" x14ac:dyDescent="0.25">
      <c r="C29" s="319">
        <v>33</v>
      </c>
      <c r="D29" s="319">
        <v>42</v>
      </c>
      <c r="E29" s="319">
        <v>29</v>
      </c>
      <c r="F29" s="319">
        <v>50</v>
      </c>
    </row>
    <row r="30" spans="2:6" ht="16.5" customHeight="1" x14ac:dyDescent="0.25">
      <c r="C30" s="319">
        <v>37</v>
      </c>
      <c r="D30" s="319">
        <v>58</v>
      </c>
      <c r="E30" s="319">
        <v>38</v>
      </c>
      <c r="F30" s="319">
        <v>56</v>
      </c>
    </row>
    <row r="31" spans="2:6" ht="16.5" customHeight="1" x14ac:dyDescent="0.25">
      <c r="C31" s="319">
        <v>31</v>
      </c>
      <c r="D31" s="319">
        <v>33</v>
      </c>
      <c r="E31" s="319">
        <v>33</v>
      </c>
      <c r="F31" s="319">
        <v>47</v>
      </c>
    </row>
    <row r="32" spans="2:6" ht="16.5" customHeight="1" x14ac:dyDescent="0.25">
      <c r="C32" s="319">
        <v>79</v>
      </c>
      <c r="D32" s="319">
        <v>61</v>
      </c>
      <c r="E32" s="319">
        <v>59</v>
      </c>
      <c r="F32" s="319">
        <v>86</v>
      </c>
    </row>
    <row r="33" spans="2:12" ht="16.5" customHeight="1" x14ac:dyDescent="0.25">
      <c r="C33" s="319">
        <v>105</v>
      </c>
      <c r="D33" s="319">
        <v>117</v>
      </c>
      <c r="E33" s="319">
        <v>108</v>
      </c>
      <c r="F33" s="319">
        <v>92</v>
      </c>
    </row>
    <row r="34" spans="2:12" ht="16.5" customHeight="1" x14ac:dyDescent="0.25">
      <c r="C34" s="319">
        <v>38</v>
      </c>
      <c r="D34" s="319">
        <v>46</v>
      </c>
      <c r="E34" s="319">
        <v>49</v>
      </c>
      <c r="F34" s="319">
        <v>27</v>
      </c>
    </row>
    <row r="35" spans="2:12" ht="16.5" customHeight="1" x14ac:dyDescent="0.25">
      <c r="C35" s="319">
        <v>46</v>
      </c>
      <c r="D35" s="319">
        <v>47</v>
      </c>
      <c r="E35" s="319">
        <v>56</v>
      </c>
      <c r="F35" s="319">
        <v>78</v>
      </c>
    </row>
    <row r="36" spans="2:12" ht="16.5" customHeight="1" x14ac:dyDescent="0.25">
      <c r="C36" s="319" t="s">
        <v>145</v>
      </c>
      <c r="D36" s="319" t="s">
        <v>146</v>
      </c>
      <c r="E36" s="319" t="s">
        <v>147</v>
      </c>
      <c r="F36" s="319" t="s">
        <v>148</v>
      </c>
    </row>
    <row r="39" spans="2:12" ht="16.5" customHeight="1" x14ac:dyDescent="0.25">
      <c r="B39" s="317" t="s">
        <v>15</v>
      </c>
      <c r="C39" s="317" t="s">
        <v>103</v>
      </c>
      <c r="D39" s="317" t="s">
        <v>104</v>
      </c>
      <c r="E39" s="317" t="s">
        <v>105</v>
      </c>
      <c r="F39" s="317" t="s">
        <v>106</v>
      </c>
      <c r="G39" s="317" t="s">
        <v>107</v>
      </c>
      <c r="H39" s="317" t="s">
        <v>108</v>
      </c>
      <c r="I39" s="317" t="s">
        <v>109</v>
      </c>
      <c r="J39" s="317" t="s">
        <v>110</v>
      </c>
      <c r="K39" s="317" t="s">
        <v>59</v>
      </c>
      <c r="L39" s="317" t="s">
        <v>149</v>
      </c>
    </row>
    <row r="40" spans="2:12" ht="16.5" customHeight="1" x14ac:dyDescent="0.25">
      <c r="B40" s="318" t="s">
        <v>27</v>
      </c>
      <c r="C40" s="319">
        <v>31</v>
      </c>
      <c r="D40" s="319">
        <v>20</v>
      </c>
      <c r="E40" s="319">
        <v>37</v>
      </c>
      <c r="F40" s="319">
        <v>77</v>
      </c>
      <c r="G40" s="319">
        <v>41</v>
      </c>
      <c r="H40" s="319">
        <v>15</v>
      </c>
      <c r="I40" s="319">
        <v>19</v>
      </c>
      <c r="J40" s="319">
        <v>45</v>
      </c>
      <c r="K40" s="319">
        <v>28</v>
      </c>
      <c r="L40" s="319">
        <v>313</v>
      </c>
    </row>
    <row r="41" spans="2:12" ht="16.5" customHeight="1" x14ac:dyDescent="0.25">
      <c r="B41" s="318" t="s">
        <v>25</v>
      </c>
      <c r="C41" s="319">
        <v>45</v>
      </c>
      <c r="D41" s="319">
        <v>30</v>
      </c>
      <c r="E41" s="319">
        <v>64</v>
      </c>
      <c r="F41" s="319">
        <v>172</v>
      </c>
      <c r="G41" s="319">
        <v>49</v>
      </c>
      <c r="H41" s="319">
        <v>18</v>
      </c>
      <c r="I41" s="319">
        <v>19</v>
      </c>
      <c r="J41" s="319">
        <v>46</v>
      </c>
      <c r="K41" s="319">
        <v>10</v>
      </c>
      <c r="L41" s="319">
        <v>453</v>
      </c>
    </row>
    <row r="42" spans="2:12" ht="16.5" customHeight="1" x14ac:dyDescent="0.25">
      <c r="B42" s="318" t="s">
        <v>29</v>
      </c>
      <c r="C42" s="319">
        <v>39</v>
      </c>
      <c r="D42" s="319">
        <v>24</v>
      </c>
      <c r="E42" s="319">
        <v>42</v>
      </c>
      <c r="F42" s="319">
        <v>69</v>
      </c>
      <c r="G42" s="319">
        <v>44</v>
      </c>
      <c r="H42" s="319">
        <v>23</v>
      </c>
      <c r="I42" s="319">
        <v>17</v>
      </c>
      <c r="J42" s="319">
        <v>45</v>
      </c>
      <c r="K42" s="319">
        <v>24</v>
      </c>
      <c r="L42" s="319">
        <v>327</v>
      </c>
    </row>
    <row r="43" spans="2:12" ht="16.5" customHeight="1" x14ac:dyDescent="0.25">
      <c r="B43" s="318" t="s">
        <v>35</v>
      </c>
      <c r="C43" s="319">
        <v>18</v>
      </c>
      <c r="D43" s="319">
        <v>9</v>
      </c>
      <c r="E43" s="319">
        <v>45</v>
      </c>
      <c r="F43" s="319">
        <v>77</v>
      </c>
      <c r="G43" s="319">
        <v>20</v>
      </c>
      <c r="H43" s="319">
        <v>12</v>
      </c>
      <c r="I43" s="319">
        <v>13</v>
      </c>
      <c r="J43" s="319">
        <v>27</v>
      </c>
      <c r="K43" s="319">
        <v>5</v>
      </c>
      <c r="L43" s="319">
        <v>226</v>
      </c>
    </row>
    <row r="44" spans="2:12" ht="16.5" customHeight="1" x14ac:dyDescent="0.25">
      <c r="B44" s="318" t="s">
        <v>33</v>
      </c>
      <c r="C44" s="319">
        <v>66</v>
      </c>
      <c r="D44" s="319">
        <v>28</v>
      </c>
      <c r="E44" s="319">
        <v>74</v>
      </c>
      <c r="F44" s="319">
        <v>73</v>
      </c>
      <c r="G44" s="319">
        <v>42</v>
      </c>
      <c r="H44" s="319">
        <v>27</v>
      </c>
      <c r="I44" s="319">
        <v>17</v>
      </c>
      <c r="J44" s="319">
        <v>24</v>
      </c>
      <c r="K44" s="319">
        <v>11</v>
      </c>
      <c r="L44" s="319">
        <v>362</v>
      </c>
    </row>
    <row r="45" spans="2:12" ht="16.5" customHeight="1" x14ac:dyDescent="0.25">
      <c r="B45" s="318" t="s">
        <v>39</v>
      </c>
      <c r="C45" s="319">
        <v>60</v>
      </c>
      <c r="D45" s="319">
        <v>31</v>
      </c>
      <c r="E45" s="319">
        <v>83</v>
      </c>
      <c r="F45" s="319">
        <v>238</v>
      </c>
      <c r="G45" s="319">
        <v>59</v>
      </c>
      <c r="H45" s="319">
        <v>24</v>
      </c>
      <c r="I45" s="319">
        <v>20</v>
      </c>
      <c r="J45" s="319">
        <v>29</v>
      </c>
      <c r="K45" s="319">
        <v>20</v>
      </c>
      <c r="L45" s="319">
        <v>564</v>
      </c>
    </row>
    <row r="46" spans="2:12" ht="16.5" customHeight="1" x14ac:dyDescent="0.25">
      <c r="B46" s="318" t="s">
        <v>43</v>
      </c>
      <c r="C46" s="319">
        <v>55</v>
      </c>
      <c r="D46" s="319">
        <v>19</v>
      </c>
      <c r="E46" s="319">
        <v>86</v>
      </c>
      <c r="F46" s="319">
        <v>226</v>
      </c>
      <c r="G46" s="319">
        <v>76</v>
      </c>
      <c r="H46" s="319">
        <v>18</v>
      </c>
      <c r="I46" s="319">
        <v>15</v>
      </c>
      <c r="J46" s="319">
        <v>17</v>
      </c>
      <c r="K46" s="319">
        <v>10</v>
      </c>
      <c r="L46" s="319">
        <v>522</v>
      </c>
    </row>
    <row r="47" spans="2:12" ht="16.5" customHeight="1" x14ac:dyDescent="0.25">
      <c r="B47" s="318" t="s">
        <v>47</v>
      </c>
      <c r="C47" s="319">
        <v>41</v>
      </c>
      <c r="D47" s="319">
        <v>17</v>
      </c>
      <c r="E47" s="319">
        <v>22</v>
      </c>
      <c r="F47" s="319">
        <v>33</v>
      </c>
      <c r="G47" s="319">
        <v>35</v>
      </c>
      <c r="H47" s="319">
        <v>27</v>
      </c>
      <c r="I47" s="319">
        <v>9</v>
      </c>
      <c r="J47" s="319">
        <v>21</v>
      </c>
      <c r="K47" s="319">
        <v>3</v>
      </c>
      <c r="L47" s="319">
        <v>208</v>
      </c>
    </row>
    <row r="48" spans="2:12" ht="16.5" customHeight="1" x14ac:dyDescent="0.25">
      <c r="B48" s="318" t="s">
        <v>46</v>
      </c>
      <c r="C48" s="319">
        <v>21</v>
      </c>
      <c r="D48" s="319">
        <v>14</v>
      </c>
      <c r="E48" s="319">
        <v>13</v>
      </c>
      <c r="F48" s="319">
        <v>50</v>
      </c>
      <c r="G48" s="319">
        <v>32</v>
      </c>
      <c r="H48" s="319">
        <v>3</v>
      </c>
      <c r="I48" s="319">
        <v>8</v>
      </c>
      <c r="J48" s="319">
        <v>19</v>
      </c>
      <c r="K48" s="319">
        <v>21</v>
      </c>
      <c r="L48" s="319">
        <v>181</v>
      </c>
    </row>
    <row r="49" spans="1:15" ht="16.5" customHeight="1" x14ac:dyDescent="0.25">
      <c r="B49" s="318" t="s">
        <v>42</v>
      </c>
      <c r="C49" s="319">
        <v>24</v>
      </c>
      <c r="D49" s="319">
        <v>11</v>
      </c>
      <c r="E49" s="319">
        <v>27</v>
      </c>
      <c r="F49" s="319">
        <v>84</v>
      </c>
      <c r="G49" s="319">
        <v>23</v>
      </c>
      <c r="H49" s="319">
        <v>11</v>
      </c>
      <c r="I49" s="319">
        <v>5</v>
      </c>
      <c r="J49" s="319">
        <v>32</v>
      </c>
      <c r="K49" s="319">
        <v>2</v>
      </c>
      <c r="L49" s="319">
        <v>219</v>
      </c>
    </row>
    <row r="50" spans="1:15" ht="16.5" customHeight="1" x14ac:dyDescent="0.25">
      <c r="B50" s="318" t="s">
        <v>44</v>
      </c>
      <c r="C50" s="319">
        <v>28</v>
      </c>
      <c r="D50" s="319">
        <v>15</v>
      </c>
      <c r="E50" s="319">
        <v>25</v>
      </c>
      <c r="F50" s="319">
        <v>18</v>
      </c>
      <c r="G50" s="319">
        <v>37</v>
      </c>
      <c r="H50" s="319">
        <v>15</v>
      </c>
      <c r="I50" s="319">
        <v>5</v>
      </c>
      <c r="J50" s="319">
        <v>25</v>
      </c>
      <c r="K50" s="319">
        <v>1</v>
      </c>
      <c r="L50" s="319">
        <v>169</v>
      </c>
    </row>
    <row r="51" spans="1:15" ht="16.5" customHeight="1" x14ac:dyDescent="0.25">
      <c r="B51" s="318" t="s">
        <v>49</v>
      </c>
      <c r="C51" s="319">
        <v>48</v>
      </c>
      <c r="D51" s="319">
        <v>18</v>
      </c>
      <c r="E51" s="319">
        <v>29</v>
      </c>
      <c r="F51" s="319">
        <v>102</v>
      </c>
      <c r="G51" s="319">
        <v>53</v>
      </c>
      <c r="H51" s="319">
        <v>20</v>
      </c>
      <c r="I51" s="319">
        <v>16</v>
      </c>
      <c r="J51" s="319">
        <v>29</v>
      </c>
      <c r="K51" s="319">
        <v>11</v>
      </c>
      <c r="L51" s="319">
        <v>326</v>
      </c>
    </row>
    <row r="52" spans="1:15" ht="16.5" customHeight="1" x14ac:dyDescent="0.25">
      <c r="B52" s="318" t="s">
        <v>51</v>
      </c>
      <c r="C52" s="319">
        <v>56</v>
      </c>
      <c r="D52" s="319">
        <v>21</v>
      </c>
      <c r="E52" s="319">
        <v>46</v>
      </c>
      <c r="F52" s="319">
        <v>150</v>
      </c>
      <c r="G52" s="319">
        <v>64</v>
      </c>
      <c r="H52" s="319">
        <v>29</v>
      </c>
      <c r="I52" s="319">
        <v>23</v>
      </c>
      <c r="J52" s="319">
        <v>75</v>
      </c>
      <c r="K52" s="319">
        <v>17</v>
      </c>
      <c r="L52" s="319">
        <v>481</v>
      </c>
    </row>
    <row r="53" spans="1:15" ht="16.5" customHeight="1" x14ac:dyDescent="0.25">
      <c r="B53" s="318" t="s">
        <v>54</v>
      </c>
      <c r="C53" s="319">
        <v>41</v>
      </c>
      <c r="D53" s="319">
        <v>15</v>
      </c>
      <c r="E53" s="319">
        <v>29</v>
      </c>
      <c r="F53" s="319">
        <v>29</v>
      </c>
      <c r="G53" s="319">
        <v>33</v>
      </c>
      <c r="H53" s="319">
        <v>15</v>
      </c>
      <c r="I53" s="319">
        <v>15</v>
      </c>
      <c r="J53" s="319">
        <v>16</v>
      </c>
      <c r="K53" s="319">
        <v>14</v>
      </c>
      <c r="L53" s="319">
        <v>207</v>
      </c>
    </row>
    <row r="54" spans="1:15" ht="16.5" customHeight="1" x14ac:dyDescent="0.25">
      <c r="B54" s="318" t="s">
        <v>53</v>
      </c>
      <c r="C54" s="319">
        <v>27</v>
      </c>
      <c r="D54" s="319">
        <v>11</v>
      </c>
      <c r="E54" s="319">
        <v>29</v>
      </c>
      <c r="F54" s="319">
        <v>91</v>
      </c>
      <c r="G54" s="319">
        <v>30</v>
      </c>
      <c r="H54" s="319">
        <v>17</v>
      </c>
      <c r="I54" s="319">
        <v>20</v>
      </c>
      <c r="J54" s="319">
        <v>30</v>
      </c>
      <c r="K54" s="319">
        <v>6</v>
      </c>
      <c r="L54" s="319">
        <v>261</v>
      </c>
    </row>
    <row r="55" spans="1:15" ht="16.5" customHeight="1" x14ac:dyDescent="0.25">
      <c r="B55" s="319" t="s">
        <v>136</v>
      </c>
      <c r="C55" s="319" t="s">
        <v>150</v>
      </c>
      <c r="D55" s="319" t="s">
        <v>151</v>
      </c>
      <c r="E55" s="319" t="s">
        <v>152</v>
      </c>
      <c r="F55" s="319" t="s">
        <v>153</v>
      </c>
      <c r="G55" s="319" t="s">
        <v>154</v>
      </c>
      <c r="H55" s="319" t="s">
        <v>155</v>
      </c>
      <c r="I55" s="319" t="s">
        <v>156</v>
      </c>
      <c r="J55" s="319" t="s">
        <v>157</v>
      </c>
      <c r="K55" s="319" t="s">
        <v>158</v>
      </c>
      <c r="L55" s="319" t="s">
        <v>159</v>
      </c>
    </row>
    <row r="60" spans="1:15" ht="16.5" customHeight="1" x14ac:dyDescent="0.25">
      <c r="B60" s="317" t="s">
        <v>160</v>
      </c>
      <c r="C60" s="317" t="s">
        <v>141</v>
      </c>
      <c r="D60" s="317" t="s">
        <v>142</v>
      </c>
      <c r="E60" s="317" t="s">
        <v>143</v>
      </c>
      <c r="F60" s="317" t="s">
        <v>144</v>
      </c>
      <c r="G60" s="317" t="s">
        <v>161</v>
      </c>
      <c r="H60" s="317" t="s">
        <v>162</v>
      </c>
      <c r="I60" s="317" t="s">
        <v>163</v>
      </c>
      <c r="J60" s="317" t="s">
        <v>164</v>
      </c>
      <c r="K60" s="317" t="s">
        <v>165</v>
      </c>
      <c r="L60" s="317" t="s">
        <v>166</v>
      </c>
      <c r="M60" s="317" t="s">
        <v>167</v>
      </c>
      <c r="N60" s="317" t="s">
        <v>168</v>
      </c>
      <c r="O60" s="317" t="s">
        <v>169</v>
      </c>
    </row>
    <row r="61" spans="1:15" ht="16.5" customHeight="1" x14ac:dyDescent="0.25">
      <c r="A61">
        <v>1</v>
      </c>
      <c r="B61" s="318" t="s">
        <v>26</v>
      </c>
      <c r="C61" s="319">
        <v>702</v>
      </c>
      <c r="D61" s="319">
        <v>802</v>
      </c>
      <c r="E61" s="319">
        <v>687</v>
      </c>
      <c r="F61" s="319">
        <v>647</v>
      </c>
      <c r="G61" s="320"/>
      <c r="H61" s="320"/>
      <c r="I61" s="320"/>
      <c r="J61" s="320"/>
      <c r="K61" s="320"/>
      <c r="L61" s="320"/>
      <c r="M61" s="320"/>
      <c r="N61" s="320"/>
      <c r="O61" s="319">
        <v>2838</v>
      </c>
    </row>
    <row r="62" spans="1:15" ht="16.5" customHeight="1" x14ac:dyDescent="0.25">
      <c r="A62">
        <v>2</v>
      </c>
      <c r="B62" s="318" t="s">
        <v>28</v>
      </c>
      <c r="C62" s="319">
        <v>258</v>
      </c>
      <c r="D62" s="319">
        <v>302</v>
      </c>
      <c r="E62" s="319">
        <v>304</v>
      </c>
      <c r="F62" s="319">
        <v>206</v>
      </c>
      <c r="G62" s="320"/>
      <c r="H62" s="320"/>
      <c r="I62" s="320"/>
      <c r="J62" s="320"/>
      <c r="K62" s="320"/>
      <c r="L62" s="320"/>
      <c r="M62" s="320"/>
      <c r="N62" s="320"/>
      <c r="O62" s="319">
        <v>1070</v>
      </c>
    </row>
    <row r="63" spans="1:15" ht="16.5" customHeight="1" x14ac:dyDescent="0.25">
      <c r="A63" s="121">
        <v>3</v>
      </c>
      <c r="B63" s="318" t="s">
        <v>30</v>
      </c>
      <c r="C63" s="319">
        <v>158</v>
      </c>
      <c r="D63" s="319">
        <v>131</v>
      </c>
      <c r="E63" s="319">
        <v>127</v>
      </c>
      <c r="F63" s="319">
        <v>130</v>
      </c>
      <c r="G63" s="320"/>
      <c r="H63" s="320"/>
      <c r="I63" s="320"/>
      <c r="J63" s="320"/>
      <c r="K63" s="320"/>
      <c r="L63" s="320"/>
      <c r="M63" s="320"/>
      <c r="N63" s="320"/>
      <c r="O63" s="319">
        <v>546</v>
      </c>
    </row>
    <row r="64" spans="1:15" ht="16.5" customHeight="1" x14ac:dyDescent="0.25">
      <c r="A64" s="121">
        <v>4</v>
      </c>
      <c r="B64" s="318" t="s">
        <v>34</v>
      </c>
      <c r="C64" s="319">
        <v>75</v>
      </c>
      <c r="D64" s="319">
        <v>85</v>
      </c>
      <c r="E64" s="319">
        <v>86</v>
      </c>
      <c r="F64" s="319">
        <v>69</v>
      </c>
      <c r="G64" s="320"/>
      <c r="H64" s="320"/>
      <c r="I64" s="320"/>
      <c r="J64" s="320"/>
      <c r="K64" s="320"/>
      <c r="L64" s="320"/>
      <c r="M64" s="320"/>
      <c r="N64" s="320"/>
      <c r="O64" s="319">
        <v>315</v>
      </c>
    </row>
    <row r="65" spans="1:15" ht="16.5" customHeight="1" x14ac:dyDescent="0.25">
      <c r="A65" s="121">
        <v>5</v>
      </c>
      <c r="B65" s="318" t="s">
        <v>121</v>
      </c>
      <c r="C65" s="319">
        <v>67</v>
      </c>
      <c r="D65" s="319">
        <v>75</v>
      </c>
      <c r="E65" s="319">
        <v>57</v>
      </c>
      <c r="F65" s="319">
        <v>58</v>
      </c>
      <c r="G65" s="320"/>
      <c r="H65" s="320"/>
      <c r="I65" s="320"/>
      <c r="J65" s="320"/>
      <c r="K65" s="320"/>
      <c r="L65" s="320"/>
      <c r="M65" s="320"/>
      <c r="N65" s="320"/>
      <c r="O65" s="319">
        <v>257</v>
      </c>
    </row>
    <row r="66" spans="1:15" ht="16.5" customHeight="1" x14ac:dyDescent="0.25">
      <c r="A66" s="121">
        <v>6</v>
      </c>
      <c r="B66" s="318" t="s">
        <v>122</v>
      </c>
      <c r="C66" s="319">
        <v>35</v>
      </c>
      <c r="D66" s="319">
        <v>37</v>
      </c>
      <c r="E66" s="319">
        <v>28</v>
      </c>
      <c r="F66" s="319">
        <v>43</v>
      </c>
      <c r="G66" s="320"/>
      <c r="H66" s="320"/>
      <c r="I66" s="320"/>
      <c r="J66" s="320"/>
      <c r="K66" s="320"/>
      <c r="L66" s="320"/>
      <c r="M66" s="320"/>
      <c r="N66" s="320"/>
      <c r="O66" s="319">
        <v>143</v>
      </c>
    </row>
    <row r="67" spans="1:15" ht="16.5" customHeight="1" x14ac:dyDescent="0.25">
      <c r="A67" s="121">
        <v>7</v>
      </c>
      <c r="B67" s="318" t="s">
        <v>40</v>
      </c>
      <c r="C67" s="319">
        <v>45</v>
      </c>
      <c r="D67" s="319">
        <v>25</v>
      </c>
      <c r="E67" s="319">
        <v>23</v>
      </c>
      <c r="F67" s="319">
        <v>28</v>
      </c>
      <c r="G67" s="320"/>
      <c r="H67" s="320"/>
      <c r="I67" s="320"/>
      <c r="J67" s="320"/>
      <c r="K67" s="320"/>
      <c r="L67" s="320"/>
      <c r="M67" s="320"/>
      <c r="N67" s="320"/>
      <c r="O67" s="319">
        <v>121</v>
      </c>
    </row>
    <row r="68" spans="1:15" ht="16.5" customHeight="1" x14ac:dyDescent="0.25">
      <c r="A68" s="121">
        <v>8</v>
      </c>
      <c r="B68" s="318" t="s">
        <v>123</v>
      </c>
      <c r="C68" s="319">
        <v>34</v>
      </c>
      <c r="D68" s="319">
        <v>32</v>
      </c>
      <c r="E68" s="319">
        <v>16</v>
      </c>
      <c r="F68" s="319">
        <v>15</v>
      </c>
      <c r="G68" s="320"/>
      <c r="H68" s="320"/>
      <c r="I68" s="320"/>
      <c r="J68" s="320"/>
      <c r="K68" s="320"/>
      <c r="L68" s="320"/>
      <c r="M68" s="320"/>
      <c r="N68" s="320"/>
      <c r="O68" s="319">
        <v>97</v>
      </c>
    </row>
    <row r="69" spans="1:15" ht="16.5" customHeight="1" x14ac:dyDescent="0.25">
      <c r="A69" s="121">
        <v>9</v>
      </c>
      <c r="B69" s="318" t="s">
        <v>36</v>
      </c>
      <c r="C69" s="319">
        <v>20</v>
      </c>
      <c r="D69" s="319">
        <v>13</v>
      </c>
      <c r="E69" s="319">
        <v>10</v>
      </c>
      <c r="F69" s="319">
        <v>14</v>
      </c>
      <c r="G69" s="320"/>
      <c r="H69" s="320"/>
      <c r="I69" s="320"/>
      <c r="J69" s="320"/>
      <c r="K69" s="320"/>
      <c r="L69" s="320"/>
      <c r="M69" s="320"/>
      <c r="N69" s="320"/>
      <c r="O69" s="319">
        <v>57</v>
      </c>
    </row>
    <row r="70" spans="1:15" ht="16.5" customHeight="1" x14ac:dyDescent="0.25">
      <c r="A70" s="121">
        <v>10</v>
      </c>
      <c r="B70" s="318" t="s">
        <v>124</v>
      </c>
      <c r="C70" s="319">
        <v>13</v>
      </c>
      <c r="D70" s="319">
        <v>6</v>
      </c>
      <c r="E70" s="319">
        <v>3</v>
      </c>
      <c r="F70" s="319">
        <v>8</v>
      </c>
      <c r="G70" s="320"/>
      <c r="H70" s="320"/>
      <c r="I70" s="320"/>
      <c r="J70" s="320"/>
      <c r="K70" s="320"/>
      <c r="L70" s="320"/>
      <c r="M70" s="320"/>
      <c r="N70" s="320"/>
      <c r="O70" s="319">
        <v>30</v>
      </c>
    </row>
    <row r="71" spans="1:15" ht="16.5" customHeight="1" x14ac:dyDescent="0.25">
      <c r="A71" s="121">
        <v>11</v>
      </c>
      <c r="B71" s="318" t="s">
        <v>126</v>
      </c>
      <c r="C71" s="319">
        <v>3</v>
      </c>
      <c r="D71" s="319">
        <v>5</v>
      </c>
      <c r="E71" s="320"/>
      <c r="F71" s="319">
        <v>6</v>
      </c>
      <c r="G71" s="320"/>
      <c r="H71" s="320"/>
      <c r="I71" s="320"/>
      <c r="J71" s="320"/>
      <c r="K71" s="320"/>
      <c r="L71" s="320"/>
      <c r="M71" s="320"/>
      <c r="N71" s="320"/>
      <c r="O71" s="319">
        <v>14</v>
      </c>
    </row>
    <row r="72" spans="1:15" ht="16.5" customHeight="1" x14ac:dyDescent="0.25">
      <c r="A72" s="121">
        <v>12</v>
      </c>
      <c r="B72" s="318" t="s">
        <v>127</v>
      </c>
      <c r="C72" s="319">
        <v>2</v>
      </c>
      <c r="D72" s="319">
        <v>1</v>
      </c>
      <c r="E72" s="319">
        <v>2</v>
      </c>
      <c r="F72" s="319">
        <v>7</v>
      </c>
      <c r="G72" s="320"/>
      <c r="H72" s="320"/>
      <c r="I72" s="320"/>
      <c r="J72" s="320"/>
      <c r="K72" s="320"/>
      <c r="L72" s="320"/>
      <c r="M72" s="320"/>
      <c r="N72" s="320"/>
      <c r="O72" s="319">
        <v>12</v>
      </c>
    </row>
    <row r="73" spans="1:15" ht="16.5" customHeight="1" x14ac:dyDescent="0.25">
      <c r="A73" s="121">
        <v>13</v>
      </c>
      <c r="B73" s="318" t="s">
        <v>125</v>
      </c>
      <c r="C73" s="319">
        <v>4</v>
      </c>
      <c r="D73" s="319">
        <v>2</v>
      </c>
      <c r="E73" s="319">
        <v>2</v>
      </c>
      <c r="F73" s="319">
        <v>3</v>
      </c>
      <c r="G73" s="320"/>
      <c r="H73" s="320"/>
      <c r="I73" s="320"/>
      <c r="J73" s="320"/>
      <c r="K73" s="320"/>
      <c r="L73" s="320"/>
      <c r="M73" s="320"/>
      <c r="N73" s="320"/>
      <c r="O73" s="319">
        <v>11</v>
      </c>
    </row>
    <row r="74" spans="1:15" ht="16.5" customHeight="1" x14ac:dyDescent="0.25">
      <c r="A74" s="121">
        <v>14</v>
      </c>
      <c r="B74" s="318" t="s">
        <v>128</v>
      </c>
      <c r="C74" s="319">
        <v>2</v>
      </c>
      <c r="D74" s="319">
        <v>2</v>
      </c>
      <c r="E74" s="319">
        <v>1</v>
      </c>
      <c r="F74" s="319">
        <v>4</v>
      </c>
      <c r="G74" s="320"/>
      <c r="H74" s="320"/>
      <c r="I74" s="320"/>
      <c r="J74" s="320"/>
      <c r="K74" s="320"/>
      <c r="L74" s="320"/>
      <c r="M74" s="320"/>
      <c r="N74" s="320"/>
      <c r="O74" s="319">
        <v>9</v>
      </c>
    </row>
    <row r="75" spans="1:15" ht="16.5" customHeight="1" x14ac:dyDescent="0.25">
      <c r="A75" s="121">
        <v>15</v>
      </c>
      <c r="B75" s="318" t="s">
        <v>129</v>
      </c>
      <c r="C75" s="319">
        <v>1</v>
      </c>
      <c r="D75" s="319">
        <v>1</v>
      </c>
      <c r="E75" s="319">
        <v>1</v>
      </c>
      <c r="F75" s="319">
        <v>2</v>
      </c>
      <c r="G75" s="320"/>
      <c r="H75" s="320"/>
      <c r="I75" s="320"/>
      <c r="J75" s="320"/>
      <c r="K75" s="320"/>
      <c r="L75" s="320"/>
      <c r="M75" s="320"/>
      <c r="N75" s="320"/>
      <c r="O75" s="319">
        <v>5</v>
      </c>
    </row>
    <row r="76" spans="1:15" ht="16.5" customHeight="1" x14ac:dyDescent="0.25">
      <c r="A76" s="121">
        <v>16</v>
      </c>
      <c r="B76" s="318" t="s">
        <v>133</v>
      </c>
      <c r="C76" s="320"/>
      <c r="D76" s="319">
        <v>1</v>
      </c>
      <c r="E76" s="319">
        <v>2</v>
      </c>
      <c r="F76" s="319">
        <v>2</v>
      </c>
      <c r="G76" s="320"/>
      <c r="H76" s="320"/>
      <c r="I76" s="320"/>
      <c r="J76" s="320"/>
      <c r="K76" s="320"/>
      <c r="L76" s="320"/>
      <c r="M76" s="320"/>
      <c r="N76" s="320"/>
      <c r="O76" s="319">
        <v>5</v>
      </c>
    </row>
    <row r="77" spans="1:15" ht="16.5" customHeight="1" x14ac:dyDescent="0.25">
      <c r="A77" s="121">
        <v>17</v>
      </c>
      <c r="B77" s="318" t="s">
        <v>132</v>
      </c>
      <c r="C77" s="320"/>
      <c r="D77" s="319">
        <v>2</v>
      </c>
      <c r="E77" s="319">
        <v>1</v>
      </c>
      <c r="F77" s="319">
        <v>1</v>
      </c>
      <c r="G77" s="320"/>
      <c r="H77" s="320"/>
      <c r="I77" s="320"/>
      <c r="J77" s="320"/>
      <c r="K77" s="320"/>
      <c r="L77" s="320"/>
      <c r="M77" s="320"/>
      <c r="N77" s="320"/>
      <c r="O77" s="319">
        <v>4</v>
      </c>
    </row>
    <row r="78" spans="1:15" ht="16.5" customHeight="1" x14ac:dyDescent="0.25">
      <c r="A78" s="121">
        <v>18</v>
      </c>
      <c r="B78" s="318" t="s">
        <v>130</v>
      </c>
      <c r="C78" s="319">
        <v>1</v>
      </c>
      <c r="D78" s="320"/>
      <c r="E78" s="319">
        <v>1</v>
      </c>
      <c r="F78" s="320"/>
      <c r="G78" s="320"/>
      <c r="H78" s="320"/>
      <c r="I78" s="320"/>
      <c r="J78" s="320"/>
      <c r="K78" s="320"/>
      <c r="L78" s="320"/>
      <c r="M78" s="320"/>
      <c r="N78" s="320"/>
      <c r="O78" s="319">
        <v>2</v>
      </c>
    </row>
    <row r="79" spans="1:15" ht="16.5" customHeight="1" x14ac:dyDescent="0.25">
      <c r="A79" s="121">
        <v>19</v>
      </c>
      <c r="B79" s="318" t="s">
        <v>131</v>
      </c>
      <c r="C79" s="319">
        <v>1</v>
      </c>
      <c r="D79" s="319">
        <v>1</v>
      </c>
      <c r="E79" s="320"/>
      <c r="F79" s="320"/>
      <c r="G79" s="320"/>
      <c r="H79" s="320"/>
      <c r="I79" s="320"/>
      <c r="J79" s="320"/>
      <c r="K79" s="320"/>
      <c r="L79" s="320"/>
      <c r="M79" s="320"/>
      <c r="N79" s="320"/>
      <c r="O79" s="319">
        <v>2</v>
      </c>
    </row>
    <row r="80" spans="1:15" s="121" customFormat="1" ht="16.5" customHeight="1" x14ac:dyDescent="0.25">
      <c r="B80" s="318"/>
      <c r="C80" s="319">
        <v>2</v>
      </c>
      <c r="D80" s="321">
        <v>1</v>
      </c>
      <c r="E80" s="320"/>
      <c r="F80" s="320">
        <v>2</v>
      </c>
      <c r="G80" s="320"/>
      <c r="H80" s="320"/>
      <c r="I80" s="320"/>
      <c r="J80" s="320"/>
      <c r="K80" s="320"/>
      <c r="L80" s="320"/>
      <c r="M80" s="320"/>
      <c r="N80" s="320"/>
      <c r="O80" s="319"/>
    </row>
    <row r="81" spans="1:15" s="121" customFormat="1" ht="16.5" customHeight="1" x14ac:dyDescent="0.25">
      <c r="B81" s="318"/>
      <c r="C81" s="319"/>
      <c r="D81" s="321"/>
      <c r="E81" s="320"/>
      <c r="F81" s="320"/>
      <c r="G81" s="320"/>
      <c r="H81" s="320"/>
      <c r="I81" s="320"/>
      <c r="J81" s="320"/>
      <c r="K81" s="320"/>
      <c r="L81" s="320"/>
      <c r="M81" s="320"/>
      <c r="N81" s="320"/>
      <c r="O81" s="319"/>
    </row>
    <row r="82" spans="1:15" s="121" customFormat="1" ht="16.5" customHeight="1" x14ac:dyDescent="0.25">
      <c r="B82" s="318"/>
      <c r="C82" s="319"/>
      <c r="D82" s="321"/>
      <c r="E82" s="320"/>
      <c r="F82" s="320"/>
      <c r="G82" s="320"/>
      <c r="H82" s="320"/>
      <c r="I82" s="320"/>
      <c r="J82" s="320"/>
      <c r="K82" s="320"/>
      <c r="L82" s="320"/>
      <c r="M82" s="320"/>
      <c r="N82" s="320"/>
      <c r="O82" s="319"/>
    </row>
    <row r="83" spans="1:15" s="121" customFormat="1" ht="16.5" customHeight="1" x14ac:dyDescent="0.25">
      <c r="B83" s="318"/>
      <c r="C83" s="319"/>
      <c r="D83" s="321"/>
      <c r="E83" s="320"/>
      <c r="F83" s="320"/>
      <c r="G83" s="320"/>
      <c r="H83" s="320"/>
      <c r="I83" s="320"/>
      <c r="J83" s="320"/>
      <c r="K83" s="320"/>
      <c r="L83" s="320"/>
      <c r="M83" s="320"/>
      <c r="N83" s="320"/>
      <c r="O83" s="319"/>
    </row>
    <row r="84" spans="1:15" ht="16.5" customHeight="1" x14ac:dyDescent="0.25">
      <c r="B84" s="318" t="s">
        <v>170</v>
      </c>
      <c r="C84" s="319">
        <v>1</v>
      </c>
      <c r="D84" s="320"/>
      <c r="E84" s="320"/>
      <c r="F84" s="319">
        <v>1</v>
      </c>
      <c r="G84" s="320"/>
      <c r="H84" s="320"/>
      <c r="I84" s="320"/>
      <c r="J84" s="320"/>
      <c r="K84" s="320"/>
      <c r="L84" s="320"/>
      <c r="M84" s="320"/>
      <c r="N84" s="320"/>
      <c r="O84" s="319">
        <v>2</v>
      </c>
    </row>
    <row r="85" spans="1:15" ht="16.5" customHeight="1" x14ac:dyDescent="0.25">
      <c r="B85" s="318" t="s">
        <v>171</v>
      </c>
      <c r="C85" s="319">
        <v>1</v>
      </c>
      <c r="D85" s="319">
        <v>1</v>
      </c>
      <c r="E85" s="320"/>
      <c r="F85" s="320"/>
      <c r="G85" s="320"/>
      <c r="H85" s="320"/>
      <c r="I85" s="320"/>
      <c r="J85" s="320"/>
      <c r="K85" s="320"/>
      <c r="L85" s="320"/>
      <c r="M85" s="320"/>
      <c r="N85" s="320"/>
      <c r="O85" s="319">
        <v>2</v>
      </c>
    </row>
    <row r="86" spans="1:15" ht="16.5" customHeight="1" x14ac:dyDescent="0.25">
      <c r="B86" s="318" t="s">
        <v>172</v>
      </c>
      <c r="C86" s="320"/>
      <c r="D86" s="320"/>
      <c r="E86" s="320"/>
      <c r="F86" s="319">
        <v>1</v>
      </c>
      <c r="G86" s="320"/>
      <c r="H86" s="320"/>
      <c r="I86" s="320"/>
      <c r="J86" s="320"/>
      <c r="K86" s="320"/>
      <c r="L86" s="320"/>
      <c r="M86" s="320"/>
      <c r="N86" s="320"/>
      <c r="O86" s="319">
        <v>1</v>
      </c>
    </row>
    <row r="91" spans="1:15" ht="16.5" customHeight="1" x14ac:dyDescent="0.25">
      <c r="B91" s="317" t="s">
        <v>160</v>
      </c>
      <c r="C91" s="317" t="s">
        <v>103</v>
      </c>
      <c r="D91" s="317" t="s">
        <v>104</v>
      </c>
      <c r="E91" s="317" t="s">
        <v>105</v>
      </c>
      <c r="F91" s="317" t="s">
        <v>106</v>
      </c>
      <c r="G91" s="317" t="s">
        <v>107</v>
      </c>
      <c r="H91" s="317" t="s">
        <v>108</v>
      </c>
      <c r="I91" s="317" t="s">
        <v>109</v>
      </c>
      <c r="J91" s="317" t="s">
        <v>110</v>
      </c>
      <c r="K91" s="317" t="s">
        <v>59</v>
      </c>
      <c r="L91" s="317" t="s">
        <v>169</v>
      </c>
    </row>
    <row r="92" spans="1:15" ht="16.5" customHeight="1" x14ac:dyDescent="0.25">
      <c r="A92">
        <v>1</v>
      </c>
      <c r="B92" s="318" t="s">
        <v>26</v>
      </c>
      <c r="C92" s="319">
        <v>403</v>
      </c>
      <c r="D92" s="319">
        <v>175</v>
      </c>
      <c r="E92" s="319">
        <v>434</v>
      </c>
      <c r="F92" s="319">
        <v>758</v>
      </c>
      <c r="G92" s="319">
        <v>423</v>
      </c>
      <c r="H92" s="319">
        <v>184</v>
      </c>
      <c r="I92" s="319">
        <v>130</v>
      </c>
      <c r="J92" s="319">
        <v>218</v>
      </c>
      <c r="K92" s="319">
        <v>113</v>
      </c>
      <c r="L92" s="319">
        <v>2838</v>
      </c>
    </row>
    <row r="93" spans="1:15" ht="16.5" customHeight="1" x14ac:dyDescent="0.25">
      <c r="A93">
        <v>2</v>
      </c>
      <c r="B93" s="318" t="s">
        <v>28</v>
      </c>
      <c r="C93" s="319">
        <v>106</v>
      </c>
      <c r="D93" s="319">
        <v>18</v>
      </c>
      <c r="E93" s="319">
        <v>170</v>
      </c>
      <c r="F93" s="319">
        <v>575</v>
      </c>
      <c r="G93" s="319">
        <v>136</v>
      </c>
      <c r="H93" s="319">
        <v>17</v>
      </c>
      <c r="I93" s="319">
        <v>11</v>
      </c>
      <c r="J93" s="319">
        <v>21</v>
      </c>
      <c r="K93" s="319">
        <v>16</v>
      </c>
      <c r="L93" s="319">
        <v>1070</v>
      </c>
    </row>
    <row r="94" spans="1:15" ht="16.5" customHeight="1" x14ac:dyDescent="0.25">
      <c r="A94" s="121">
        <v>3</v>
      </c>
      <c r="B94" s="318" t="s">
        <v>30</v>
      </c>
      <c r="C94" s="319">
        <v>33</v>
      </c>
      <c r="D94" s="319">
        <v>21</v>
      </c>
      <c r="E94" s="319">
        <v>36</v>
      </c>
      <c r="F94" s="319">
        <v>117</v>
      </c>
      <c r="G94" s="319">
        <v>32</v>
      </c>
      <c r="H94" s="319">
        <v>23</v>
      </c>
      <c r="I94" s="319">
        <v>41</v>
      </c>
      <c r="J94" s="319">
        <v>237</v>
      </c>
      <c r="K94" s="319">
        <v>6</v>
      </c>
      <c r="L94" s="319">
        <v>546</v>
      </c>
    </row>
    <row r="95" spans="1:15" ht="16.5" customHeight="1" x14ac:dyDescent="0.25">
      <c r="A95" s="121">
        <v>4</v>
      </c>
      <c r="B95" s="318" t="s">
        <v>34</v>
      </c>
      <c r="C95" s="319">
        <v>21</v>
      </c>
      <c r="D95" s="319">
        <v>28</v>
      </c>
      <c r="E95" s="319">
        <v>50</v>
      </c>
      <c r="F95" s="319">
        <v>95</v>
      </c>
      <c r="G95" s="319">
        <v>15</v>
      </c>
      <c r="H95" s="319">
        <v>33</v>
      </c>
      <c r="I95" s="319">
        <v>22</v>
      </c>
      <c r="J95" s="319">
        <v>44</v>
      </c>
      <c r="K95" s="319">
        <v>7</v>
      </c>
      <c r="L95" s="319">
        <v>315</v>
      </c>
    </row>
    <row r="96" spans="1:15" ht="16.5" customHeight="1" x14ac:dyDescent="0.25">
      <c r="A96" s="121">
        <v>5</v>
      </c>
      <c r="B96" s="318" t="s">
        <v>121</v>
      </c>
      <c r="C96" s="319">
        <v>68</v>
      </c>
      <c r="D96" s="319">
        <v>22</v>
      </c>
      <c r="E96" s="319">
        <v>22</v>
      </c>
      <c r="F96" s="319">
        <v>21</v>
      </c>
      <c r="G96" s="319">
        <v>59</v>
      </c>
      <c r="H96" s="319">
        <v>23</v>
      </c>
      <c r="I96" s="319">
        <v>18</v>
      </c>
      <c r="J96" s="319">
        <v>12</v>
      </c>
      <c r="K96" s="319">
        <v>12</v>
      </c>
      <c r="L96" s="319">
        <v>257</v>
      </c>
    </row>
    <row r="97" spans="1:12" ht="16.5" customHeight="1" x14ac:dyDescent="0.25">
      <c r="A97" s="121">
        <v>6</v>
      </c>
      <c r="B97" s="318" t="s">
        <v>122</v>
      </c>
      <c r="C97" s="319">
        <v>11</v>
      </c>
      <c r="D97" s="319">
        <v>9</v>
      </c>
      <c r="E97" s="319">
        <v>10</v>
      </c>
      <c r="F97" s="319">
        <v>34</v>
      </c>
      <c r="G97" s="319">
        <v>8</v>
      </c>
      <c r="H97" s="319">
        <v>7</v>
      </c>
      <c r="I97" s="319">
        <v>18</v>
      </c>
      <c r="J97" s="319">
        <v>46</v>
      </c>
      <c r="K97" s="320"/>
      <c r="L97" s="319">
        <v>143</v>
      </c>
    </row>
    <row r="98" spans="1:12" ht="16.5" customHeight="1" x14ac:dyDescent="0.25">
      <c r="A98" s="121">
        <v>7</v>
      </c>
      <c r="B98" s="318" t="s">
        <v>40</v>
      </c>
      <c r="C98" s="319">
        <v>36</v>
      </c>
      <c r="D98" s="319">
        <v>10</v>
      </c>
      <c r="E98" s="319">
        <v>7</v>
      </c>
      <c r="F98" s="319">
        <v>1</v>
      </c>
      <c r="G98" s="319">
        <v>37</v>
      </c>
      <c r="H98" s="319">
        <v>16</v>
      </c>
      <c r="I98" s="319">
        <v>7</v>
      </c>
      <c r="J98" s="319">
        <v>5</v>
      </c>
      <c r="K98" s="319">
        <v>2</v>
      </c>
      <c r="L98" s="319">
        <v>121</v>
      </c>
    </row>
    <row r="99" spans="1:12" ht="16.5" customHeight="1" x14ac:dyDescent="0.25">
      <c r="A99" s="121">
        <v>8</v>
      </c>
      <c r="B99" s="318" t="s">
        <v>123</v>
      </c>
      <c r="C99" s="319">
        <v>26</v>
      </c>
      <c r="D99" s="319">
        <v>3</v>
      </c>
      <c r="E99" s="319">
        <v>9</v>
      </c>
      <c r="F99" s="319">
        <v>11</v>
      </c>
      <c r="G99" s="319">
        <v>20</v>
      </c>
      <c r="H99" s="319">
        <v>8</v>
      </c>
      <c r="I99" s="319">
        <v>6</v>
      </c>
      <c r="J99" s="319">
        <v>8</v>
      </c>
      <c r="K99" s="319">
        <v>6</v>
      </c>
      <c r="L99" s="319">
        <v>97</v>
      </c>
    </row>
    <row r="100" spans="1:12" ht="16.5" customHeight="1" x14ac:dyDescent="0.25">
      <c r="A100" s="121">
        <v>9</v>
      </c>
      <c r="B100" s="318" t="s">
        <v>36</v>
      </c>
      <c r="C100" s="319">
        <v>6</v>
      </c>
      <c r="D100" s="319">
        <v>2</v>
      </c>
      <c r="E100" s="319">
        <v>7</v>
      </c>
      <c r="F100" s="319">
        <v>7</v>
      </c>
      <c r="G100" s="319">
        <v>5</v>
      </c>
      <c r="H100" s="320"/>
      <c r="I100" s="319">
        <v>2</v>
      </c>
      <c r="J100" s="319">
        <v>1</v>
      </c>
      <c r="K100" s="319">
        <v>27</v>
      </c>
      <c r="L100" s="319">
        <v>57</v>
      </c>
    </row>
    <row r="101" spans="1:12" ht="16.5" customHeight="1" x14ac:dyDescent="0.25">
      <c r="A101" s="121">
        <v>10</v>
      </c>
      <c r="B101" s="318" t="s">
        <v>124</v>
      </c>
      <c r="C101" s="319">
        <v>11</v>
      </c>
      <c r="D101" s="319">
        <v>3</v>
      </c>
      <c r="E101" s="319">
        <v>1</v>
      </c>
      <c r="F101" s="319">
        <v>2</v>
      </c>
      <c r="G101" s="319">
        <v>8</v>
      </c>
      <c r="H101" s="319">
        <v>3</v>
      </c>
      <c r="I101" s="319">
        <v>1</v>
      </c>
      <c r="J101" s="320"/>
      <c r="K101" s="319">
        <v>1</v>
      </c>
      <c r="L101" s="319">
        <v>30</v>
      </c>
    </row>
    <row r="102" spans="1:12" ht="16.5" customHeight="1" x14ac:dyDescent="0.25">
      <c r="A102" s="121">
        <v>11</v>
      </c>
      <c r="B102" s="318" t="s">
        <v>126</v>
      </c>
      <c r="C102" s="319">
        <v>5</v>
      </c>
      <c r="D102" s="319">
        <v>1</v>
      </c>
      <c r="E102" s="319">
        <v>1</v>
      </c>
      <c r="F102" s="319">
        <v>3</v>
      </c>
      <c r="G102" s="319">
        <v>3</v>
      </c>
      <c r="H102" s="319">
        <v>1</v>
      </c>
      <c r="I102" s="320"/>
      <c r="J102" s="320"/>
      <c r="K102" s="320"/>
      <c r="L102" s="319">
        <v>14</v>
      </c>
    </row>
    <row r="103" spans="1:12" ht="16.5" customHeight="1" x14ac:dyDescent="0.25">
      <c r="A103" s="121">
        <v>12</v>
      </c>
      <c r="B103" s="318" t="s">
        <v>127</v>
      </c>
      <c r="C103" s="319">
        <v>1</v>
      </c>
      <c r="D103" s="319">
        <v>1</v>
      </c>
      <c r="E103" s="320"/>
      <c r="F103" s="319">
        <v>3</v>
      </c>
      <c r="G103" s="320"/>
      <c r="H103" s="320"/>
      <c r="I103" s="320"/>
      <c r="J103" s="319">
        <v>4</v>
      </c>
      <c r="K103" s="319">
        <v>3</v>
      </c>
      <c r="L103" s="319">
        <v>12</v>
      </c>
    </row>
    <row r="104" spans="1:12" ht="16.5" customHeight="1" x14ac:dyDescent="0.25">
      <c r="A104" s="121">
        <v>13</v>
      </c>
      <c r="B104" s="318" t="s">
        <v>125</v>
      </c>
      <c r="C104" s="319">
        <v>3</v>
      </c>
      <c r="D104" s="320"/>
      <c r="E104" s="320"/>
      <c r="F104" s="320"/>
      <c r="G104" s="319">
        <v>7</v>
      </c>
      <c r="H104" s="320"/>
      <c r="I104" s="320"/>
      <c r="J104" s="320"/>
      <c r="K104" s="319">
        <v>1</v>
      </c>
      <c r="L104" s="319">
        <v>11</v>
      </c>
    </row>
    <row r="105" spans="1:12" ht="16.5" customHeight="1" x14ac:dyDescent="0.25">
      <c r="A105" s="121">
        <v>14</v>
      </c>
      <c r="B105" s="318" t="s">
        <v>128</v>
      </c>
      <c r="C105" s="320"/>
      <c r="D105" s="320"/>
      <c r="E105" s="319">
        <v>2</v>
      </c>
      <c r="F105" s="319">
        <v>1</v>
      </c>
      <c r="G105" s="320"/>
      <c r="H105" s="319">
        <v>1</v>
      </c>
      <c r="I105" s="319">
        <v>2</v>
      </c>
      <c r="J105" s="319">
        <v>2</v>
      </c>
      <c r="K105" s="319">
        <v>1</v>
      </c>
      <c r="L105" s="319">
        <v>9</v>
      </c>
    </row>
    <row r="106" spans="1:12" ht="16.5" customHeight="1" x14ac:dyDescent="0.25">
      <c r="A106" s="121">
        <v>15</v>
      </c>
      <c r="B106" s="318" t="s">
        <v>129</v>
      </c>
      <c r="C106" s="319">
        <v>1</v>
      </c>
      <c r="D106" s="320"/>
      <c r="E106" s="320"/>
      <c r="F106" s="320"/>
      <c r="G106" s="319">
        <v>3</v>
      </c>
      <c r="H106" s="320"/>
      <c r="I106" s="320"/>
      <c r="J106" s="320"/>
      <c r="K106" s="319">
        <v>1</v>
      </c>
      <c r="L106" s="319">
        <v>5</v>
      </c>
    </row>
    <row r="107" spans="1:12" ht="16.5" customHeight="1" x14ac:dyDescent="0.25">
      <c r="A107" s="121">
        <v>16</v>
      </c>
      <c r="B107" s="318" t="s">
        <v>133</v>
      </c>
      <c r="C107" s="319">
        <v>1</v>
      </c>
      <c r="D107" s="319">
        <v>1</v>
      </c>
      <c r="E107" s="319">
        <v>1</v>
      </c>
      <c r="F107" s="319">
        <v>1</v>
      </c>
      <c r="G107" s="320"/>
      <c r="H107" s="319">
        <v>1</v>
      </c>
      <c r="I107" s="320"/>
      <c r="J107" s="320"/>
      <c r="K107" s="320"/>
      <c r="L107" s="319">
        <v>5</v>
      </c>
    </row>
    <row r="108" spans="1:12" ht="16.5" customHeight="1" x14ac:dyDescent="0.25">
      <c r="A108" s="121">
        <v>17</v>
      </c>
      <c r="B108" s="318" t="s">
        <v>132</v>
      </c>
      <c r="C108" s="319">
        <v>1</v>
      </c>
      <c r="D108" s="320"/>
      <c r="E108" s="320"/>
      <c r="F108" s="320"/>
      <c r="G108" s="320"/>
      <c r="H108" s="320"/>
      <c r="I108" s="320"/>
      <c r="J108" s="319">
        <v>2</v>
      </c>
      <c r="K108" s="319">
        <v>1</v>
      </c>
      <c r="L108" s="319">
        <v>4</v>
      </c>
    </row>
    <row r="109" spans="1:12" ht="16.5" customHeight="1" x14ac:dyDescent="0.25">
      <c r="A109" s="121">
        <v>18</v>
      </c>
      <c r="B109" s="318" t="s">
        <v>130</v>
      </c>
      <c r="C109" s="320"/>
      <c r="D109" s="319">
        <v>1</v>
      </c>
      <c r="E109" s="320"/>
      <c r="F109" s="320"/>
      <c r="G109" s="320"/>
      <c r="H109" s="320"/>
      <c r="I109" s="320"/>
      <c r="J109" s="320"/>
      <c r="K109" s="319">
        <v>1</v>
      </c>
      <c r="L109" s="319">
        <v>2</v>
      </c>
    </row>
    <row r="110" spans="1:12" ht="16.5" customHeight="1" x14ac:dyDescent="0.25">
      <c r="A110" s="121">
        <v>19</v>
      </c>
      <c r="B110" s="318" t="s">
        <v>131</v>
      </c>
      <c r="C110" s="319">
        <v>1</v>
      </c>
      <c r="D110" s="320"/>
      <c r="E110" s="320"/>
      <c r="F110" s="320"/>
      <c r="G110" s="320"/>
      <c r="H110" s="320"/>
      <c r="I110" s="320"/>
      <c r="J110" s="319">
        <v>1</v>
      </c>
      <c r="K110" s="320"/>
      <c r="L110" s="319">
        <v>2</v>
      </c>
    </row>
    <row r="111" spans="1:12" s="121" customFormat="1" ht="16.5" customHeight="1" x14ac:dyDescent="0.25">
      <c r="B111" s="318"/>
      <c r="C111" s="321">
        <v>1</v>
      </c>
      <c r="D111" s="320"/>
      <c r="E111" s="320">
        <v>1</v>
      </c>
      <c r="F111" s="320">
        <v>1</v>
      </c>
      <c r="G111" s="320">
        <v>1</v>
      </c>
      <c r="H111" s="320"/>
      <c r="I111" s="320"/>
      <c r="J111" s="321">
        <v>1</v>
      </c>
      <c r="K111" s="320"/>
      <c r="L111" s="319"/>
    </row>
    <row r="112" spans="1:12" s="121" customFormat="1" ht="16.5" customHeight="1" x14ac:dyDescent="0.25">
      <c r="B112" s="318"/>
      <c r="C112" s="321"/>
      <c r="D112" s="320"/>
      <c r="E112" s="320"/>
      <c r="F112" s="320"/>
      <c r="G112" s="320"/>
      <c r="H112" s="320"/>
      <c r="I112" s="320"/>
      <c r="J112" s="321"/>
      <c r="K112" s="320"/>
      <c r="L112" s="319"/>
    </row>
    <row r="113" spans="1:18" s="121" customFormat="1" ht="16.5" customHeight="1" x14ac:dyDescent="0.25">
      <c r="B113" s="318"/>
      <c r="C113" s="321"/>
      <c r="D113" s="320"/>
      <c r="E113" s="320"/>
      <c r="F113" s="320"/>
      <c r="G113" s="320"/>
      <c r="H113" s="320"/>
      <c r="I113" s="320"/>
      <c r="J113" s="321"/>
      <c r="K113" s="320"/>
      <c r="L113" s="319"/>
    </row>
    <row r="114" spans="1:18" s="121" customFormat="1" ht="16.5" customHeight="1" x14ac:dyDescent="0.25">
      <c r="B114" s="318"/>
      <c r="C114" s="321"/>
      <c r="D114" s="320"/>
      <c r="E114" s="320"/>
      <c r="F114" s="320"/>
      <c r="G114" s="320"/>
      <c r="H114" s="320"/>
      <c r="I114" s="320"/>
      <c r="J114" s="321"/>
      <c r="K114" s="320"/>
      <c r="L114" s="319"/>
    </row>
    <row r="115" spans="1:18" s="121" customFormat="1" ht="16.5" customHeight="1" x14ac:dyDescent="0.25">
      <c r="B115" s="318"/>
      <c r="C115" s="321"/>
      <c r="D115" s="320"/>
      <c r="E115" s="320"/>
      <c r="F115" s="320"/>
      <c r="G115" s="320"/>
      <c r="H115" s="320"/>
      <c r="I115" s="320"/>
      <c r="J115" s="321"/>
      <c r="K115" s="320"/>
      <c r="L115" s="319"/>
    </row>
    <row r="116" spans="1:18" ht="16.5" customHeight="1" x14ac:dyDescent="0.25">
      <c r="B116" s="318" t="s">
        <v>170</v>
      </c>
      <c r="C116" s="320"/>
      <c r="D116" s="320"/>
      <c r="E116" s="320"/>
      <c r="F116" s="319">
        <v>1</v>
      </c>
      <c r="G116" s="319">
        <v>1</v>
      </c>
      <c r="H116" s="320"/>
      <c r="I116" s="320"/>
      <c r="J116" s="320"/>
      <c r="K116" s="320"/>
      <c r="L116" s="319">
        <v>2</v>
      </c>
    </row>
    <row r="117" spans="1:18" ht="16.5" customHeight="1" x14ac:dyDescent="0.25">
      <c r="B117" s="318" t="s">
        <v>171</v>
      </c>
      <c r="C117" s="319">
        <v>1</v>
      </c>
      <c r="D117" s="320"/>
      <c r="E117" s="319">
        <v>1</v>
      </c>
      <c r="F117" s="320"/>
      <c r="G117" s="320"/>
      <c r="H117" s="320"/>
      <c r="I117" s="320"/>
      <c r="J117" s="320"/>
      <c r="K117" s="320"/>
      <c r="L117" s="319">
        <v>2</v>
      </c>
    </row>
    <row r="118" spans="1:18" ht="16.5" customHeight="1" x14ac:dyDescent="0.25">
      <c r="B118" s="318" t="s">
        <v>172</v>
      </c>
      <c r="C118" s="320"/>
      <c r="D118" s="320"/>
      <c r="E118" s="320"/>
      <c r="F118" s="320"/>
      <c r="G118" s="320"/>
      <c r="H118" s="320"/>
      <c r="I118" s="320"/>
      <c r="J118" s="319">
        <v>1</v>
      </c>
      <c r="K118" s="320"/>
      <c r="L118" s="319">
        <v>1</v>
      </c>
    </row>
    <row r="119" spans="1:18" ht="16.5" customHeight="1" x14ac:dyDescent="0.25">
      <c r="B119" s="319" t="s">
        <v>136</v>
      </c>
      <c r="C119" s="319" t="s">
        <v>174</v>
      </c>
      <c r="D119" s="319" t="s">
        <v>175</v>
      </c>
      <c r="E119" s="319" t="s">
        <v>176</v>
      </c>
      <c r="F119" s="319" t="s">
        <v>177</v>
      </c>
      <c r="G119" s="319" t="s">
        <v>178</v>
      </c>
      <c r="H119" s="319" t="s">
        <v>179</v>
      </c>
      <c r="I119" s="319" t="s">
        <v>180</v>
      </c>
      <c r="J119" s="319" t="s">
        <v>181</v>
      </c>
      <c r="K119" s="319" t="s">
        <v>182</v>
      </c>
      <c r="L119" s="319" t="s">
        <v>173</v>
      </c>
    </row>
    <row r="124" spans="1:18" ht="16.5" customHeight="1" x14ac:dyDescent="0.25">
      <c r="B124" s="317" t="s">
        <v>160</v>
      </c>
      <c r="C124" s="317" t="s">
        <v>27</v>
      </c>
      <c r="D124" s="317" t="s">
        <v>25</v>
      </c>
      <c r="E124" s="317" t="s">
        <v>29</v>
      </c>
      <c r="F124" s="317" t="s">
        <v>35</v>
      </c>
      <c r="G124" s="317" t="s">
        <v>33</v>
      </c>
      <c r="H124" s="317" t="s">
        <v>39</v>
      </c>
      <c r="I124" s="317" t="s">
        <v>43</v>
      </c>
      <c r="J124" s="317" t="s">
        <v>47</v>
      </c>
      <c r="K124" s="317" t="s">
        <v>46</v>
      </c>
      <c r="L124" s="317" t="s">
        <v>42</v>
      </c>
      <c r="M124" s="317" t="s">
        <v>44</v>
      </c>
      <c r="N124" s="317" t="s">
        <v>49</v>
      </c>
      <c r="O124" s="317" t="s">
        <v>51</v>
      </c>
      <c r="P124" s="317" t="s">
        <v>54</v>
      </c>
      <c r="Q124" s="317" t="s">
        <v>53</v>
      </c>
      <c r="R124" s="317" t="s">
        <v>169</v>
      </c>
    </row>
    <row r="125" spans="1:18" ht="16.5" customHeight="1" x14ac:dyDescent="0.25">
      <c r="A125">
        <v>1</v>
      </c>
      <c r="B125" s="318" t="s">
        <v>26</v>
      </c>
      <c r="C125" s="319">
        <v>170</v>
      </c>
      <c r="D125" s="319">
        <v>337</v>
      </c>
      <c r="E125" s="319">
        <v>251</v>
      </c>
      <c r="F125" s="319">
        <v>190</v>
      </c>
      <c r="G125" s="319">
        <v>296</v>
      </c>
      <c r="H125" s="319">
        <v>287</v>
      </c>
      <c r="I125" s="319">
        <v>125</v>
      </c>
      <c r="J125" s="319">
        <v>112</v>
      </c>
      <c r="K125" s="319">
        <v>142</v>
      </c>
      <c r="L125" s="319">
        <v>165</v>
      </c>
      <c r="M125" s="319">
        <v>109</v>
      </c>
      <c r="N125" s="319">
        <v>120</v>
      </c>
      <c r="O125" s="319">
        <v>284</v>
      </c>
      <c r="P125" s="319">
        <v>149</v>
      </c>
      <c r="Q125" s="319">
        <v>101</v>
      </c>
      <c r="R125" s="319">
        <v>2838</v>
      </c>
    </row>
    <row r="126" spans="1:18" ht="16.5" customHeight="1" x14ac:dyDescent="0.25">
      <c r="A126">
        <v>2</v>
      </c>
      <c r="B126" s="318" t="s">
        <v>28</v>
      </c>
      <c r="C126" s="319">
        <v>59</v>
      </c>
      <c r="D126" s="319">
        <v>2</v>
      </c>
      <c r="E126" s="319">
        <v>17</v>
      </c>
      <c r="F126" s="319">
        <v>55</v>
      </c>
      <c r="G126" s="319">
        <v>133</v>
      </c>
      <c r="H126" s="319">
        <v>90</v>
      </c>
      <c r="I126" s="319">
        <v>212</v>
      </c>
      <c r="J126" s="319">
        <v>39</v>
      </c>
      <c r="K126" s="319">
        <v>7</v>
      </c>
      <c r="L126" s="320"/>
      <c r="M126" s="319">
        <v>28</v>
      </c>
      <c r="N126" s="319">
        <v>138</v>
      </c>
      <c r="O126" s="319">
        <v>166</v>
      </c>
      <c r="P126" s="319">
        <v>39</v>
      </c>
      <c r="Q126" s="319">
        <v>85</v>
      </c>
      <c r="R126" s="319">
        <v>1070</v>
      </c>
    </row>
    <row r="127" spans="1:18" ht="16.5" customHeight="1" x14ac:dyDescent="0.25">
      <c r="A127" s="121">
        <v>3</v>
      </c>
      <c r="B127" s="318" t="s">
        <v>30</v>
      </c>
      <c r="C127" s="319">
        <v>43</v>
      </c>
      <c r="D127" s="319">
        <v>65</v>
      </c>
      <c r="E127" s="319">
        <v>41</v>
      </c>
      <c r="F127" s="319">
        <v>17</v>
      </c>
      <c r="G127" s="319">
        <v>23</v>
      </c>
      <c r="H127" s="319">
        <v>23</v>
      </c>
      <c r="I127" s="319">
        <v>22</v>
      </c>
      <c r="J127" s="319">
        <v>18</v>
      </c>
      <c r="K127" s="319">
        <v>23</v>
      </c>
      <c r="L127" s="319">
        <v>40</v>
      </c>
      <c r="M127" s="319">
        <v>35</v>
      </c>
      <c r="N127" s="319">
        <v>20</v>
      </c>
      <c r="O127" s="319">
        <v>106</v>
      </c>
      <c r="P127" s="319">
        <v>13</v>
      </c>
      <c r="Q127" s="319">
        <v>57</v>
      </c>
      <c r="R127" s="319">
        <v>546</v>
      </c>
    </row>
    <row r="128" spans="1:18" ht="16.5" customHeight="1" x14ac:dyDescent="0.25">
      <c r="A128" s="121">
        <v>4</v>
      </c>
      <c r="B128" s="318" t="s">
        <v>34</v>
      </c>
      <c r="C128" s="319">
        <v>8</v>
      </c>
      <c r="D128" s="319">
        <v>22</v>
      </c>
      <c r="E128" s="319">
        <v>14</v>
      </c>
      <c r="F128" s="319">
        <v>23</v>
      </c>
      <c r="G128" s="319">
        <v>54</v>
      </c>
      <c r="H128" s="319">
        <v>18</v>
      </c>
      <c r="I128" s="319">
        <v>38</v>
      </c>
      <c r="J128" s="319">
        <v>21</v>
      </c>
      <c r="K128" s="319">
        <v>8</v>
      </c>
      <c r="L128" s="319">
        <v>7</v>
      </c>
      <c r="M128" s="319">
        <v>9</v>
      </c>
      <c r="N128" s="319">
        <v>10</v>
      </c>
      <c r="O128" s="319">
        <v>41</v>
      </c>
      <c r="P128" s="319">
        <v>19</v>
      </c>
      <c r="Q128" s="319">
        <v>23</v>
      </c>
      <c r="R128" s="319">
        <v>315</v>
      </c>
    </row>
    <row r="129" spans="1:18" ht="16.5" customHeight="1" x14ac:dyDescent="0.25">
      <c r="A129" s="121">
        <v>5</v>
      </c>
      <c r="B129" s="318" t="s">
        <v>121</v>
      </c>
      <c r="C129" s="319">
        <v>41</v>
      </c>
      <c r="D129" s="319">
        <v>4</v>
      </c>
      <c r="E129" s="319">
        <v>4</v>
      </c>
      <c r="F129" s="319">
        <v>6</v>
      </c>
      <c r="G129" s="319">
        <v>111</v>
      </c>
      <c r="H129" s="319">
        <v>4</v>
      </c>
      <c r="I129" s="319">
        <v>4</v>
      </c>
      <c r="J129" s="319">
        <v>2</v>
      </c>
      <c r="K129" s="319">
        <v>12</v>
      </c>
      <c r="L129" s="319">
        <v>2</v>
      </c>
      <c r="M129" s="319">
        <v>20</v>
      </c>
      <c r="N129" s="319">
        <v>16</v>
      </c>
      <c r="O129" s="319">
        <v>27</v>
      </c>
      <c r="P129" s="319">
        <v>3</v>
      </c>
      <c r="Q129" s="319">
        <v>1</v>
      </c>
      <c r="R129" s="319">
        <v>257</v>
      </c>
    </row>
    <row r="130" spans="1:18" ht="16.5" customHeight="1" x14ac:dyDescent="0.25">
      <c r="A130" s="121">
        <v>6</v>
      </c>
      <c r="B130" s="318" t="s">
        <v>122</v>
      </c>
      <c r="C130" s="319">
        <v>27</v>
      </c>
      <c r="D130" s="319">
        <v>5</v>
      </c>
      <c r="E130" s="319">
        <v>1</v>
      </c>
      <c r="F130" s="319">
        <v>1</v>
      </c>
      <c r="G130" s="320"/>
      <c r="H130" s="319">
        <v>2</v>
      </c>
      <c r="I130" s="319">
        <v>1</v>
      </c>
      <c r="J130" s="319">
        <v>13</v>
      </c>
      <c r="K130" s="319">
        <v>2</v>
      </c>
      <c r="L130" s="320"/>
      <c r="M130" s="319">
        <v>4</v>
      </c>
      <c r="N130" s="319">
        <v>60</v>
      </c>
      <c r="O130" s="319">
        <v>7</v>
      </c>
      <c r="P130" s="319">
        <v>18</v>
      </c>
      <c r="Q130" s="319">
        <v>2</v>
      </c>
      <c r="R130" s="319">
        <v>143</v>
      </c>
    </row>
    <row r="131" spans="1:18" ht="16.5" customHeight="1" x14ac:dyDescent="0.25">
      <c r="A131" s="121">
        <v>7</v>
      </c>
      <c r="B131" s="318" t="s">
        <v>40</v>
      </c>
      <c r="C131" s="319">
        <v>18</v>
      </c>
      <c r="D131" s="319">
        <v>17</v>
      </c>
      <c r="E131" s="319">
        <v>1</v>
      </c>
      <c r="F131" s="319">
        <v>7</v>
      </c>
      <c r="G131" s="319">
        <v>16</v>
      </c>
      <c r="H131" s="319">
        <v>6</v>
      </c>
      <c r="I131" s="319">
        <v>5</v>
      </c>
      <c r="J131" s="319">
        <v>5</v>
      </c>
      <c r="K131" s="319">
        <v>6</v>
      </c>
      <c r="L131" s="319">
        <v>6</v>
      </c>
      <c r="M131" s="319">
        <v>1</v>
      </c>
      <c r="N131" s="319">
        <v>3</v>
      </c>
      <c r="O131" s="319">
        <v>17</v>
      </c>
      <c r="P131" s="319">
        <v>10</v>
      </c>
      <c r="Q131" s="319">
        <v>3</v>
      </c>
      <c r="R131" s="319">
        <v>121</v>
      </c>
    </row>
    <row r="132" spans="1:18" ht="16.5" customHeight="1" x14ac:dyDescent="0.25">
      <c r="A132" s="121">
        <v>8</v>
      </c>
      <c r="B132" s="318" t="s">
        <v>123</v>
      </c>
      <c r="C132" s="319">
        <v>30</v>
      </c>
      <c r="D132" s="319">
        <v>2</v>
      </c>
      <c r="E132" s="319">
        <v>6</v>
      </c>
      <c r="F132" s="319">
        <v>8</v>
      </c>
      <c r="G132" s="319">
        <v>1</v>
      </c>
      <c r="H132" s="319">
        <v>12</v>
      </c>
      <c r="I132" s="319">
        <v>6</v>
      </c>
      <c r="J132" s="319">
        <v>3</v>
      </c>
      <c r="K132" s="319">
        <v>3</v>
      </c>
      <c r="L132" s="320"/>
      <c r="M132" s="319">
        <v>1</v>
      </c>
      <c r="N132" s="319">
        <v>3</v>
      </c>
      <c r="O132" s="319">
        <v>13</v>
      </c>
      <c r="P132" s="319">
        <v>8</v>
      </c>
      <c r="Q132" s="319">
        <v>1</v>
      </c>
      <c r="R132" s="319">
        <v>97</v>
      </c>
    </row>
    <row r="133" spans="1:18" ht="16.5" customHeight="1" x14ac:dyDescent="0.25">
      <c r="A133" s="121">
        <v>9</v>
      </c>
      <c r="B133" s="318" t="s">
        <v>36</v>
      </c>
      <c r="C133" s="319">
        <v>2</v>
      </c>
      <c r="D133" s="320"/>
      <c r="E133" s="319">
        <v>21</v>
      </c>
      <c r="F133" s="319">
        <v>1</v>
      </c>
      <c r="G133" s="320"/>
      <c r="H133" s="319">
        <v>1</v>
      </c>
      <c r="I133" s="319">
        <v>3</v>
      </c>
      <c r="J133" s="319">
        <v>1</v>
      </c>
      <c r="K133" s="319">
        <v>7</v>
      </c>
      <c r="L133" s="320"/>
      <c r="M133" s="319">
        <v>7</v>
      </c>
      <c r="N133" s="319">
        <v>6</v>
      </c>
      <c r="O133" s="319">
        <v>4</v>
      </c>
      <c r="P133" s="319">
        <v>4</v>
      </c>
      <c r="Q133" s="320"/>
      <c r="R133" s="319">
        <v>57</v>
      </c>
    </row>
    <row r="134" spans="1:18" ht="16.5" customHeight="1" x14ac:dyDescent="0.25">
      <c r="A134" s="121">
        <v>10</v>
      </c>
      <c r="B134" s="318" t="s">
        <v>124</v>
      </c>
      <c r="C134" s="320"/>
      <c r="D134" s="319">
        <v>3</v>
      </c>
      <c r="E134" s="319">
        <v>6</v>
      </c>
      <c r="F134" s="320"/>
      <c r="G134" s="320"/>
      <c r="H134" s="319">
        <v>3</v>
      </c>
      <c r="I134" s="319">
        <v>2</v>
      </c>
      <c r="J134" s="319">
        <v>5</v>
      </c>
      <c r="K134" s="319">
        <v>2</v>
      </c>
      <c r="L134" s="320"/>
      <c r="M134" s="320"/>
      <c r="N134" s="319">
        <v>2</v>
      </c>
      <c r="O134" s="319">
        <v>2</v>
      </c>
      <c r="P134" s="319">
        <v>3</v>
      </c>
      <c r="Q134" s="319">
        <v>2</v>
      </c>
      <c r="R134" s="319">
        <v>30</v>
      </c>
    </row>
    <row r="135" spans="1:18" ht="16.5" customHeight="1" x14ac:dyDescent="0.25">
      <c r="A135" s="121">
        <v>11</v>
      </c>
      <c r="B135" s="318" t="s">
        <v>126</v>
      </c>
      <c r="C135" s="320"/>
      <c r="D135" s="320"/>
      <c r="E135" s="320"/>
      <c r="F135" s="320"/>
      <c r="G135" s="319">
        <v>3</v>
      </c>
      <c r="H135" s="319">
        <v>4</v>
      </c>
      <c r="I135" s="319">
        <v>2</v>
      </c>
      <c r="J135" s="319">
        <v>1</v>
      </c>
      <c r="K135" s="320"/>
      <c r="L135" s="320"/>
      <c r="M135" s="320"/>
      <c r="N135" s="319">
        <v>2</v>
      </c>
      <c r="O135" s="319">
        <v>2</v>
      </c>
      <c r="P135" s="320"/>
      <c r="Q135" s="320"/>
      <c r="R135" s="319">
        <v>14</v>
      </c>
    </row>
    <row r="136" spans="1:18" ht="16.5" customHeight="1" x14ac:dyDescent="0.25">
      <c r="A136" s="121">
        <v>12</v>
      </c>
      <c r="B136" s="318" t="s">
        <v>127</v>
      </c>
      <c r="C136" s="320"/>
      <c r="D136" s="319">
        <v>1</v>
      </c>
      <c r="E136" s="320"/>
      <c r="F136" s="320"/>
      <c r="G136" s="320"/>
      <c r="H136" s="319">
        <v>1</v>
      </c>
      <c r="I136" s="320"/>
      <c r="J136" s="320"/>
      <c r="K136" s="320"/>
      <c r="L136" s="319">
        <v>2</v>
      </c>
      <c r="M136" s="319">
        <v>2</v>
      </c>
      <c r="N136" s="319">
        <v>1</v>
      </c>
      <c r="O136" s="319">
        <v>4</v>
      </c>
      <c r="P136" s="319">
        <v>1</v>
      </c>
      <c r="Q136" s="320"/>
      <c r="R136" s="319">
        <v>12</v>
      </c>
    </row>
    <row r="137" spans="1:18" ht="16.5" customHeight="1" x14ac:dyDescent="0.25">
      <c r="A137" s="121">
        <v>13</v>
      </c>
      <c r="B137" s="318" t="s">
        <v>125</v>
      </c>
      <c r="C137" s="319">
        <v>1</v>
      </c>
      <c r="D137" s="319">
        <v>2</v>
      </c>
      <c r="E137" s="319">
        <v>1</v>
      </c>
      <c r="F137" s="320"/>
      <c r="G137" s="320"/>
      <c r="H137" s="320"/>
      <c r="I137" s="319">
        <v>1</v>
      </c>
      <c r="J137" s="319">
        <v>1</v>
      </c>
      <c r="K137" s="319">
        <v>1</v>
      </c>
      <c r="L137" s="320"/>
      <c r="M137" s="320"/>
      <c r="N137" s="319">
        <v>1</v>
      </c>
      <c r="O137" s="319">
        <v>1</v>
      </c>
      <c r="P137" s="319">
        <v>2</v>
      </c>
      <c r="Q137" s="320"/>
      <c r="R137" s="319">
        <v>11</v>
      </c>
    </row>
    <row r="138" spans="1:18" ht="16.5" customHeight="1" x14ac:dyDescent="0.25">
      <c r="A138" s="121">
        <v>14</v>
      </c>
      <c r="B138" s="318" t="s">
        <v>128</v>
      </c>
      <c r="C138" s="320"/>
      <c r="D138" s="320"/>
      <c r="E138" s="320"/>
      <c r="F138" s="319">
        <v>2</v>
      </c>
      <c r="G138" s="320"/>
      <c r="H138" s="320"/>
      <c r="I138" s="320"/>
      <c r="J138" s="319">
        <v>1</v>
      </c>
      <c r="K138" s="319">
        <v>1</v>
      </c>
      <c r="L138" s="320"/>
      <c r="M138" s="319">
        <v>1</v>
      </c>
      <c r="N138" s="319">
        <v>1</v>
      </c>
      <c r="O138" s="320"/>
      <c r="P138" s="319">
        <v>2</v>
      </c>
      <c r="Q138" s="319">
        <v>1</v>
      </c>
      <c r="R138" s="319">
        <v>9</v>
      </c>
    </row>
    <row r="139" spans="1:18" ht="16.5" customHeight="1" x14ac:dyDescent="0.25">
      <c r="A139" s="121">
        <v>15</v>
      </c>
      <c r="B139" s="318" t="s">
        <v>129</v>
      </c>
      <c r="C139" s="320"/>
      <c r="D139" s="319">
        <v>2</v>
      </c>
      <c r="E139" s="319">
        <v>1</v>
      </c>
      <c r="F139" s="320"/>
      <c r="G139" s="320"/>
      <c r="H139" s="320"/>
      <c r="I139" s="320"/>
      <c r="J139" s="320"/>
      <c r="K139" s="319">
        <v>1</v>
      </c>
      <c r="L139" s="320"/>
      <c r="M139" s="320"/>
      <c r="N139" s="320"/>
      <c r="O139" s="320"/>
      <c r="P139" s="319">
        <v>1</v>
      </c>
      <c r="Q139" s="320"/>
      <c r="R139" s="319">
        <v>5</v>
      </c>
    </row>
    <row r="140" spans="1:18" ht="16.5" customHeight="1" x14ac:dyDescent="0.25">
      <c r="A140" s="121">
        <v>16</v>
      </c>
      <c r="B140" s="318" t="s">
        <v>133</v>
      </c>
      <c r="C140" s="320"/>
      <c r="D140" s="320"/>
      <c r="E140" s="319">
        <v>2</v>
      </c>
      <c r="F140" s="320"/>
      <c r="G140" s="320"/>
      <c r="H140" s="320"/>
      <c r="I140" s="320"/>
      <c r="J140" s="319">
        <v>1</v>
      </c>
      <c r="K140" s="320"/>
      <c r="L140" s="320"/>
      <c r="M140" s="319">
        <v>2</v>
      </c>
      <c r="N140" s="320"/>
      <c r="O140" s="320"/>
      <c r="P140" s="320"/>
      <c r="Q140" s="320"/>
      <c r="R140" s="319">
        <v>5</v>
      </c>
    </row>
    <row r="141" spans="1:18" ht="16.5" customHeight="1" x14ac:dyDescent="0.25">
      <c r="A141" s="121">
        <v>17</v>
      </c>
      <c r="B141" s="318" t="s">
        <v>132</v>
      </c>
      <c r="C141" s="319">
        <v>4</v>
      </c>
      <c r="D141" s="320"/>
      <c r="E141" s="320"/>
      <c r="F141" s="320"/>
      <c r="G141" s="320"/>
      <c r="H141" s="320"/>
      <c r="I141" s="320"/>
      <c r="J141" s="320"/>
      <c r="K141" s="320"/>
      <c r="L141" s="320"/>
      <c r="M141" s="320"/>
      <c r="N141" s="320"/>
      <c r="O141" s="320"/>
      <c r="P141" s="320"/>
      <c r="Q141" s="320"/>
      <c r="R141" s="319">
        <v>4</v>
      </c>
    </row>
    <row r="142" spans="1:18" ht="16.5" customHeight="1" x14ac:dyDescent="0.25">
      <c r="A142" s="121">
        <v>18</v>
      </c>
      <c r="B142" s="318" t="s">
        <v>130</v>
      </c>
      <c r="C142" s="320"/>
      <c r="D142" s="320"/>
      <c r="E142" s="320"/>
      <c r="F142" s="320"/>
      <c r="G142" s="319">
        <v>1</v>
      </c>
      <c r="H142" s="320"/>
      <c r="I142" s="320"/>
      <c r="J142" s="320"/>
      <c r="K142" s="320"/>
      <c r="L142" s="320"/>
      <c r="M142" s="320"/>
      <c r="N142" s="320"/>
      <c r="O142" s="319">
        <v>1</v>
      </c>
      <c r="P142" s="320"/>
      <c r="Q142" s="320"/>
      <c r="R142" s="319">
        <v>2</v>
      </c>
    </row>
    <row r="143" spans="1:18" ht="16.5" customHeight="1" x14ac:dyDescent="0.25">
      <c r="A143" s="121">
        <v>19</v>
      </c>
      <c r="B143" s="318" t="s">
        <v>131</v>
      </c>
      <c r="C143" s="319">
        <v>1</v>
      </c>
      <c r="D143" s="320"/>
      <c r="E143" s="320"/>
      <c r="F143" s="320"/>
      <c r="G143" s="320"/>
      <c r="H143" s="319">
        <v>1</v>
      </c>
      <c r="I143" s="320"/>
      <c r="J143" s="320"/>
      <c r="K143" s="320"/>
      <c r="L143" s="320"/>
      <c r="M143" s="320"/>
      <c r="N143" s="320"/>
      <c r="O143" s="320"/>
      <c r="P143" s="320"/>
      <c r="Q143" s="320"/>
      <c r="R143" s="319">
        <v>2</v>
      </c>
    </row>
    <row r="144" spans="1:18" s="121" customFormat="1" ht="16.5" customHeight="1" x14ac:dyDescent="0.25">
      <c r="B144" s="318"/>
      <c r="C144" s="321">
        <v>2</v>
      </c>
      <c r="D144" s="320"/>
      <c r="E144" s="320"/>
      <c r="F144" s="320"/>
      <c r="G144" s="320"/>
      <c r="H144" s="321"/>
      <c r="I144" s="320">
        <v>2</v>
      </c>
      <c r="J144" s="320"/>
      <c r="K144" s="320"/>
      <c r="L144" s="320"/>
      <c r="M144" s="320"/>
      <c r="N144" s="320">
        <v>1</v>
      </c>
      <c r="O144" s="320"/>
      <c r="P144" s="320"/>
      <c r="Q144" s="320"/>
      <c r="R144" s="319"/>
    </row>
    <row r="145" spans="2:18" s="121" customFormat="1" ht="16.5" customHeight="1" x14ac:dyDescent="0.25">
      <c r="B145" s="318"/>
      <c r="C145" s="321"/>
      <c r="D145" s="320"/>
      <c r="E145" s="320"/>
      <c r="F145" s="320"/>
      <c r="G145" s="320"/>
      <c r="H145" s="321"/>
      <c r="I145" s="320"/>
      <c r="J145" s="320"/>
      <c r="K145" s="320"/>
      <c r="L145" s="320"/>
      <c r="M145" s="320"/>
      <c r="N145" s="320"/>
      <c r="O145" s="320"/>
      <c r="P145" s="320"/>
      <c r="Q145" s="320"/>
      <c r="R145" s="319"/>
    </row>
    <row r="146" spans="2:18" s="121" customFormat="1" ht="16.5" customHeight="1" x14ac:dyDescent="0.25">
      <c r="B146" s="318"/>
      <c r="C146" s="321"/>
      <c r="D146" s="320"/>
      <c r="E146" s="320"/>
      <c r="F146" s="320"/>
      <c r="G146" s="320"/>
      <c r="H146" s="321"/>
      <c r="I146" s="320"/>
      <c r="J146" s="320"/>
      <c r="K146" s="320"/>
      <c r="L146" s="320"/>
      <c r="M146" s="320"/>
      <c r="N146" s="320"/>
      <c r="O146" s="320"/>
      <c r="P146" s="320"/>
      <c r="Q146" s="320"/>
      <c r="R146" s="319"/>
    </row>
    <row r="147" spans="2:18" ht="16.5" customHeight="1" x14ac:dyDescent="0.25">
      <c r="B147" s="318" t="s">
        <v>170</v>
      </c>
      <c r="C147" s="320"/>
      <c r="D147" s="320"/>
      <c r="E147" s="320"/>
      <c r="F147" s="320"/>
      <c r="G147" s="320"/>
      <c r="H147" s="320"/>
      <c r="I147" s="319">
        <v>1</v>
      </c>
      <c r="J147" s="320"/>
      <c r="K147" s="320"/>
      <c r="L147" s="320"/>
      <c r="M147" s="320"/>
      <c r="N147" s="319">
        <v>1</v>
      </c>
      <c r="O147" s="320"/>
      <c r="P147" s="320"/>
      <c r="Q147" s="320"/>
      <c r="R147" s="319">
        <v>2</v>
      </c>
    </row>
    <row r="148" spans="2:18" ht="16.5" customHeight="1" x14ac:dyDescent="0.25">
      <c r="B148" s="318" t="s">
        <v>171</v>
      </c>
      <c r="C148" s="319">
        <v>1</v>
      </c>
      <c r="D148" s="320"/>
      <c r="E148" s="320"/>
      <c r="F148" s="320"/>
      <c r="G148" s="320"/>
      <c r="H148" s="320"/>
      <c r="I148" s="319">
        <v>1</v>
      </c>
      <c r="J148" s="320"/>
      <c r="K148" s="320"/>
      <c r="L148" s="320"/>
      <c r="M148" s="320"/>
      <c r="N148" s="320"/>
      <c r="O148" s="320"/>
      <c r="P148" s="320"/>
      <c r="Q148" s="320"/>
      <c r="R148" s="319">
        <v>2</v>
      </c>
    </row>
    <row r="149" spans="2:18" ht="16.5" customHeight="1" x14ac:dyDescent="0.25">
      <c r="B149" s="318" t="s">
        <v>172</v>
      </c>
      <c r="C149" s="319">
        <v>1</v>
      </c>
      <c r="D149" s="320"/>
      <c r="E149" s="320"/>
      <c r="F149" s="320"/>
      <c r="G149" s="320"/>
      <c r="H149" s="320"/>
      <c r="I149" s="320"/>
      <c r="J149" s="320"/>
      <c r="K149" s="320"/>
      <c r="L149" s="320"/>
      <c r="M149" s="320"/>
      <c r="N149" s="320"/>
      <c r="O149" s="320"/>
      <c r="P149" s="320"/>
      <c r="Q149" s="320"/>
      <c r="R149" s="319">
        <v>1</v>
      </c>
    </row>
    <row r="150" spans="2:18" ht="16.5" customHeight="1" x14ac:dyDescent="0.25">
      <c r="B150" s="319" t="s">
        <v>136</v>
      </c>
      <c r="C150" s="319" t="s">
        <v>136</v>
      </c>
      <c r="D150" s="319" t="s">
        <v>136</v>
      </c>
      <c r="E150" s="319" t="s">
        <v>136</v>
      </c>
      <c r="F150" s="319" t="s">
        <v>136</v>
      </c>
      <c r="G150" s="319" t="s">
        <v>136</v>
      </c>
      <c r="H150" s="319" t="s">
        <v>136</v>
      </c>
      <c r="I150" s="319" t="s">
        <v>136</v>
      </c>
      <c r="J150" s="319" t="s">
        <v>136</v>
      </c>
      <c r="K150" s="319" t="s">
        <v>136</v>
      </c>
      <c r="L150" s="319" t="s">
        <v>136</v>
      </c>
      <c r="M150" s="319" t="s">
        <v>136</v>
      </c>
      <c r="N150" s="319" t="s">
        <v>136</v>
      </c>
      <c r="O150" s="319" t="s">
        <v>183</v>
      </c>
      <c r="P150" s="319" t="s">
        <v>136</v>
      </c>
      <c r="Q150" s="319" t="s">
        <v>136</v>
      </c>
      <c r="R150" s="319" t="s">
        <v>173</v>
      </c>
    </row>
    <row r="155" spans="2:18" ht="16.5" customHeight="1" x14ac:dyDescent="0.25">
      <c r="C155" s="317" t="s">
        <v>143</v>
      </c>
      <c r="D155" s="317" t="s">
        <v>144</v>
      </c>
    </row>
    <row r="156" spans="2:18" ht="16.5" customHeight="1" x14ac:dyDescent="0.25">
      <c r="C156" s="319">
        <v>90</v>
      </c>
      <c r="D156" s="319">
        <v>85</v>
      </c>
    </row>
    <row r="157" spans="2:18" ht="16.5" customHeight="1" x14ac:dyDescent="0.25">
      <c r="C157" s="319">
        <v>39</v>
      </c>
      <c r="D157" s="319">
        <v>41</v>
      </c>
    </row>
    <row r="158" spans="2:18" ht="16.5" customHeight="1" x14ac:dyDescent="0.25">
      <c r="C158" s="319">
        <v>102</v>
      </c>
      <c r="D158" s="319">
        <v>89</v>
      </c>
    </row>
    <row r="159" spans="2:18" ht="16.5" customHeight="1" x14ac:dyDescent="0.25">
      <c r="C159" s="319">
        <v>193</v>
      </c>
      <c r="D159" s="319">
        <v>157</v>
      </c>
    </row>
    <row r="160" spans="2:18" ht="16.5" customHeight="1" x14ac:dyDescent="0.25">
      <c r="C160" s="319">
        <v>110</v>
      </c>
      <c r="D160" s="319">
        <v>108</v>
      </c>
    </row>
    <row r="161" spans="3:4" ht="16.5" customHeight="1" x14ac:dyDescent="0.25">
      <c r="C161" s="319">
        <v>36</v>
      </c>
      <c r="D161" s="319">
        <v>45</v>
      </c>
    </row>
    <row r="162" spans="3:4" ht="16.5" customHeight="1" x14ac:dyDescent="0.25">
      <c r="C162" s="319">
        <v>35</v>
      </c>
      <c r="D162" s="319">
        <v>29</v>
      </c>
    </row>
    <row r="163" spans="3:4" ht="16.5" customHeight="1" x14ac:dyDescent="0.25">
      <c r="C163" s="319">
        <v>59</v>
      </c>
      <c r="D163" s="319">
        <v>51</v>
      </c>
    </row>
    <row r="164" spans="3:4" ht="16.5" customHeight="1" x14ac:dyDescent="0.25">
      <c r="C164" s="319">
        <v>23</v>
      </c>
      <c r="D164" s="319">
        <v>42</v>
      </c>
    </row>
    <row r="165" spans="3:4" ht="16.5" customHeight="1" x14ac:dyDescent="0.25">
      <c r="C165" s="322">
        <v>687</v>
      </c>
      <c r="D165" s="322">
        <v>647</v>
      </c>
    </row>
    <row r="167" spans="3:4" ht="16.5" customHeight="1" x14ac:dyDescent="0.25">
      <c r="C167" s="323">
        <f>C156/687</f>
        <v>0.13100436681222707</v>
      </c>
      <c r="D167" s="323">
        <f>D156/647</f>
        <v>0.13137557959814528</v>
      </c>
    </row>
    <row r="168" spans="3:4" ht="16.5" customHeight="1" x14ac:dyDescent="0.25">
      <c r="C168" s="323">
        <f t="shared" ref="C168:C176" si="0">C157/687</f>
        <v>5.6768558951965066E-2</v>
      </c>
      <c r="D168" s="323">
        <f t="shared" ref="D168:D176" si="1">D157/647</f>
        <v>6.3369397217928905E-2</v>
      </c>
    </row>
    <row r="169" spans="3:4" ht="16.5" customHeight="1" x14ac:dyDescent="0.25">
      <c r="C169" s="323">
        <f t="shared" si="0"/>
        <v>0.14847161572052403</v>
      </c>
      <c r="D169" s="323">
        <f t="shared" si="1"/>
        <v>0.13755795981452859</v>
      </c>
    </row>
    <row r="170" spans="3:4" ht="16.5" customHeight="1" x14ac:dyDescent="0.25">
      <c r="C170" s="323">
        <f t="shared" si="0"/>
        <v>0.28093158660844253</v>
      </c>
      <c r="D170" s="323">
        <f t="shared" si="1"/>
        <v>0.24265842349304481</v>
      </c>
    </row>
    <row r="171" spans="3:4" ht="16.5" customHeight="1" x14ac:dyDescent="0.25">
      <c r="C171" s="323">
        <f t="shared" si="0"/>
        <v>0.16011644832605532</v>
      </c>
      <c r="D171" s="323">
        <f t="shared" si="1"/>
        <v>0.16692426584234932</v>
      </c>
    </row>
    <row r="172" spans="3:4" ht="16.5" customHeight="1" x14ac:dyDescent="0.25">
      <c r="C172" s="323">
        <f t="shared" si="0"/>
        <v>5.2401746724890827E-2</v>
      </c>
      <c r="D172" s="323">
        <f t="shared" si="1"/>
        <v>6.9551777434312206E-2</v>
      </c>
    </row>
    <row r="173" spans="3:4" ht="16.5" customHeight="1" x14ac:dyDescent="0.25">
      <c r="C173" s="323">
        <f t="shared" si="0"/>
        <v>5.0946142649199416E-2</v>
      </c>
      <c r="D173" s="323">
        <f t="shared" si="1"/>
        <v>4.482225656877898E-2</v>
      </c>
    </row>
    <row r="174" spans="3:4" ht="16.5" customHeight="1" x14ac:dyDescent="0.25">
      <c r="C174" s="323">
        <f t="shared" si="0"/>
        <v>8.5880640465793301E-2</v>
      </c>
      <c r="D174" s="323">
        <f t="shared" si="1"/>
        <v>7.8825347758887165E-2</v>
      </c>
    </row>
    <row r="175" spans="3:4" ht="16.5" customHeight="1" x14ac:dyDescent="0.25">
      <c r="C175" s="323">
        <f t="shared" si="0"/>
        <v>3.3478893740902474E-2</v>
      </c>
      <c r="D175" s="323">
        <f t="shared" si="1"/>
        <v>6.4914992272024727E-2</v>
      </c>
    </row>
    <row r="176" spans="3:4" ht="16.5" customHeight="1" x14ac:dyDescent="0.25">
      <c r="C176" s="323">
        <f t="shared" si="0"/>
        <v>1</v>
      </c>
      <c r="D176" s="323">
        <f t="shared" si="1"/>
        <v>1</v>
      </c>
    </row>
    <row r="177" spans="2:8" ht="16.5" customHeight="1" x14ac:dyDescent="0.25">
      <c r="C177" s="323"/>
      <c r="D177" s="323"/>
    </row>
    <row r="178" spans="2:8" ht="16.5" customHeight="1" x14ac:dyDescent="0.25">
      <c r="C178" s="323"/>
      <c r="D178" s="323"/>
    </row>
    <row r="180" spans="2:8" ht="16.5" customHeight="1" x14ac:dyDescent="0.25">
      <c r="B180" s="317" t="s">
        <v>184</v>
      </c>
      <c r="C180" s="317" t="s">
        <v>141</v>
      </c>
      <c r="D180" s="317" t="s">
        <v>142</v>
      </c>
      <c r="E180" s="317" t="s">
        <v>143</v>
      </c>
      <c r="F180" s="317" t="s">
        <v>144</v>
      </c>
    </row>
    <row r="181" spans="2:8" ht="16.5" customHeight="1" x14ac:dyDescent="0.25">
      <c r="B181" s="318" t="s">
        <v>112</v>
      </c>
      <c r="C181" s="319">
        <v>424</v>
      </c>
      <c r="D181" s="319">
        <v>479</v>
      </c>
      <c r="E181" s="319">
        <v>437</v>
      </c>
      <c r="F181" s="319">
        <v>405</v>
      </c>
      <c r="G181">
        <f t="shared" ref="G181:G187" si="2">SUM(C181:F181)</f>
        <v>1745</v>
      </c>
      <c r="H181" s="323">
        <f>G181/3227</f>
        <v>0.54074992252866438</v>
      </c>
    </row>
    <row r="182" spans="2:8" ht="16.5" customHeight="1" x14ac:dyDescent="0.25">
      <c r="B182" s="318" t="s">
        <v>113</v>
      </c>
      <c r="C182" s="319">
        <v>168</v>
      </c>
      <c r="D182" s="319">
        <v>190</v>
      </c>
      <c r="E182" s="319">
        <v>159</v>
      </c>
      <c r="F182" s="319">
        <v>151</v>
      </c>
      <c r="G182">
        <f t="shared" si="2"/>
        <v>668</v>
      </c>
      <c r="H182" s="323">
        <f t="shared" ref="H182:H186" si="3">G182/3227</f>
        <v>0.20700340873876666</v>
      </c>
    </row>
    <row r="183" spans="2:8" ht="16.5" customHeight="1" x14ac:dyDescent="0.25">
      <c r="B183" s="318" t="s">
        <v>114</v>
      </c>
      <c r="C183" s="319">
        <v>100</v>
      </c>
      <c r="D183" s="319">
        <v>116</v>
      </c>
      <c r="E183" s="319">
        <v>100</v>
      </c>
      <c r="F183" s="319">
        <v>111</v>
      </c>
      <c r="G183">
        <f t="shared" si="2"/>
        <v>427</v>
      </c>
      <c r="H183" s="323">
        <f t="shared" si="3"/>
        <v>0.13232104121475055</v>
      </c>
    </row>
    <row r="184" spans="2:8" ht="16.5" customHeight="1" x14ac:dyDescent="0.25">
      <c r="B184" s="318" t="s">
        <v>115</v>
      </c>
      <c r="C184" s="319">
        <v>72</v>
      </c>
      <c r="D184" s="319">
        <v>100</v>
      </c>
      <c r="E184" s="319">
        <v>93</v>
      </c>
      <c r="F184" s="319">
        <v>62</v>
      </c>
      <c r="G184">
        <f t="shared" si="2"/>
        <v>327</v>
      </c>
      <c r="H184" s="323">
        <f t="shared" si="3"/>
        <v>0.1013325069724202</v>
      </c>
    </row>
    <row r="185" spans="2:8" ht="16.5" customHeight="1" x14ac:dyDescent="0.25">
      <c r="B185" s="318" t="s">
        <v>116</v>
      </c>
      <c r="C185" s="319">
        <v>17</v>
      </c>
      <c r="D185" s="319">
        <v>14</v>
      </c>
      <c r="E185" s="319">
        <v>12</v>
      </c>
      <c r="F185" s="319">
        <v>13</v>
      </c>
      <c r="G185">
        <f t="shared" si="2"/>
        <v>56</v>
      </c>
      <c r="H185" s="323">
        <f t="shared" si="3"/>
        <v>1.735357917570499E-2</v>
      </c>
    </row>
    <row r="186" spans="2:8" ht="16.5" customHeight="1" x14ac:dyDescent="0.25">
      <c r="B186" s="318" t="s">
        <v>117</v>
      </c>
      <c r="C186" s="319">
        <v>1</v>
      </c>
      <c r="D186" s="319">
        <v>1</v>
      </c>
      <c r="E186" s="319">
        <v>2</v>
      </c>
      <c r="F186" s="320"/>
      <c r="G186">
        <f t="shared" si="2"/>
        <v>4</v>
      </c>
      <c r="H186" s="323">
        <f t="shared" si="3"/>
        <v>1.2395413696932136E-3</v>
      </c>
    </row>
    <row r="187" spans="2:8" ht="16.5" customHeight="1" x14ac:dyDescent="0.25">
      <c r="C187">
        <f>SUM(C181:C186)</f>
        <v>782</v>
      </c>
      <c r="D187">
        <f>SUM(D181:D186)</f>
        <v>900</v>
      </c>
      <c r="E187">
        <f>SUM(E181:E186)</f>
        <v>803</v>
      </c>
      <c r="F187">
        <f>SUM(F181:F186)</f>
        <v>742</v>
      </c>
      <c r="G187">
        <f t="shared" si="2"/>
        <v>3227</v>
      </c>
    </row>
    <row r="189" spans="2:8" ht="16.5" customHeight="1" x14ac:dyDescent="0.25">
      <c r="C189" s="323">
        <f>C181/782</f>
        <v>0.5421994884910486</v>
      </c>
      <c r="D189" s="323">
        <f>D181/900</f>
        <v>0.53222222222222226</v>
      </c>
      <c r="E189" s="323">
        <f>E181/803</f>
        <v>0.54420921544209211</v>
      </c>
      <c r="F189" s="323">
        <f>F181/742</f>
        <v>0.54582210242587603</v>
      </c>
    </row>
    <row r="190" spans="2:8" ht="16.5" customHeight="1" x14ac:dyDescent="0.25">
      <c r="C190" s="323">
        <f t="shared" ref="C190:C194" si="4">C182/782</f>
        <v>0.21483375959079284</v>
      </c>
      <c r="D190" s="323">
        <f t="shared" ref="D190:D194" si="5">D182/900</f>
        <v>0.21111111111111111</v>
      </c>
      <c r="E190" s="323">
        <f t="shared" ref="E190:E194" si="6">E182/803</f>
        <v>0.19800747198007471</v>
      </c>
      <c r="F190" s="323">
        <f t="shared" ref="F190:F194" si="7">F182/742</f>
        <v>0.20350404312668463</v>
      </c>
    </row>
    <row r="191" spans="2:8" ht="16.5" customHeight="1" x14ac:dyDescent="0.25">
      <c r="C191" s="323">
        <f t="shared" si="4"/>
        <v>0.12787723785166241</v>
      </c>
      <c r="D191" s="323">
        <f t="shared" si="5"/>
        <v>0.12888888888888889</v>
      </c>
      <c r="E191" s="323">
        <f t="shared" si="6"/>
        <v>0.12453300124533001</v>
      </c>
      <c r="F191" s="323">
        <f t="shared" si="7"/>
        <v>0.14959568733153639</v>
      </c>
    </row>
    <row r="192" spans="2:8" ht="16.5" customHeight="1" x14ac:dyDescent="0.25">
      <c r="C192" s="323">
        <f t="shared" si="4"/>
        <v>9.2071611253196933E-2</v>
      </c>
      <c r="D192" s="323">
        <f t="shared" si="5"/>
        <v>0.1111111111111111</v>
      </c>
      <c r="E192" s="323">
        <f t="shared" si="6"/>
        <v>0.11581569115815692</v>
      </c>
      <c r="F192" s="323">
        <f t="shared" si="7"/>
        <v>8.3557951482479784E-2</v>
      </c>
    </row>
    <row r="193" spans="3:6" ht="16.5" customHeight="1" x14ac:dyDescent="0.25">
      <c r="C193" s="323">
        <f t="shared" si="4"/>
        <v>2.1739130434782608E-2</v>
      </c>
      <c r="D193" s="323">
        <f t="shared" si="5"/>
        <v>1.5555555555555555E-2</v>
      </c>
      <c r="E193" s="323">
        <f t="shared" si="6"/>
        <v>1.4943960149439602E-2</v>
      </c>
      <c r="F193" s="323">
        <f t="shared" si="7"/>
        <v>1.7520215633423181E-2</v>
      </c>
    </row>
    <row r="194" spans="3:6" ht="16.5" customHeight="1" x14ac:dyDescent="0.25">
      <c r="C194" s="323">
        <f t="shared" si="4"/>
        <v>1.2787723785166241E-3</v>
      </c>
      <c r="D194" s="323">
        <f t="shared" si="5"/>
        <v>1.1111111111111111E-3</v>
      </c>
      <c r="E194" s="323">
        <f t="shared" si="6"/>
        <v>2.4906600249066002E-3</v>
      </c>
      <c r="F194" s="323">
        <f t="shared" si="7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Consolidado numérico JP</vt:lpstr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RM. Morales</dc:creator>
  <cp:lastModifiedBy>Laura Lisett Centeno Zavaleta</cp:lastModifiedBy>
  <cp:lastPrinted>2020-03-06T16:49:21Z</cp:lastPrinted>
  <dcterms:created xsi:type="dcterms:W3CDTF">2014-10-17T15:10:27Z</dcterms:created>
  <dcterms:modified xsi:type="dcterms:W3CDTF">2020-05-06T17:59:00Z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51399140-aa11-4e2c-81ee-020d8f70635e</vt:lpwstr>
  </property>
</Properties>
</file>