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35" windowHeight="8130" tabRatio="881"/>
  </bookViews>
  <sheets>
    <sheet name="E.situacion financiera" sheetId="6" r:id="rId1"/>
    <sheet name="E.rendimiento Economico" sheetId="7" r:id="rId2"/>
    <sheet name="Flujo de Fondos" sheetId="12" r:id="rId3"/>
    <sheet name="Comp. Flujo de fondos " sheetId="9" r:id="rId4"/>
    <sheet name="EPP CNE" sheetId="8" r:id="rId5"/>
  </sheets>
  <definedNames>
    <definedName name="_xlnm.Print_Area" localSheetId="2">'Flujo de Fondos'!$A$1:$D$44</definedName>
  </definedNames>
  <calcPr calcId="145621"/>
</workbook>
</file>

<file path=xl/calcChain.xml><?xml version="1.0" encoding="utf-8"?>
<calcChain xmlns="http://schemas.openxmlformats.org/spreadsheetml/2006/main">
  <c r="H24" i="9" l="1"/>
  <c r="H11" i="9"/>
  <c r="H39" i="9" s="1"/>
  <c r="D39" i="9"/>
  <c r="D24" i="9"/>
  <c r="D11" i="9"/>
  <c r="D24" i="12"/>
  <c r="D34" i="12" s="1"/>
  <c r="D15" i="12"/>
  <c r="D11" i="12"/>
  <c r="H35" i="7"/>
  <c r="H29" i="7"/>
  <c r="D29" i="7"/>
  <c r="D35" i="7"/>
  <c r="J33" i="6"/>
  <c r="J30" i="6"/>
  <c r="J55" i="6" s="1"/>
  <c r="J18" i="6"/>
  <c r="J11" i="6"/>
  <c r="E44" i="6"/>
  <c r="E40" i="6"/>
  <c r="E38" i="6"/>
  <c r="E33" i="6"/>
  <c r="E26" i="6"/>
  <c r="E18" i="6" s="1"/>
  <c r="E55" i="6" s="1"/>
  <c r="E11" i="6"/>
  <c r="C18" i="6" l="1"/>
  <c r="C11" i="6"/>
  <c r="G11" i="9"/>
  <c r="C11" i="9"/>
  <c r="G29" i="7"/>
  <c r="C44" i="6" l="1"/>
  <c r="C29" i="7" l="1"/>
  <c r="C24" i="9" l="1"/>
  <c r="H33" i="6"/>
  <c r="C38" i="6"/>
  <c r="K23" i="8"/>
  <c r="E23" i="8"/>
  <c r="G24" i="9" l="1"/>
  <c r="G39" i="9" s="1"/>
  <c r="C33" i="6"/>
  <c r="H18" i="6"/>
  <c r="H11" i="6"/>
  <c r="I23" i="8"/>
  <c r="K26" i="8" s="1"/>
  <c r="D23" i="8"/>
  <c r="D29" i="8" s="1"/>
  <c r="C23" i="8"/>
  <c r="E26" i="8" s="1"/>
  <c r="G35" i="7"/>
  <c r="C35" i="7"/>
  <c r="E29" i="8" l="1"/>
  <c r="I29" i="8"/>
  <c r="H30" i="6"/>
  <c r="H55" i="6" s="1"/>
  <c r="C55" i="6"/>
  <c r="C24" i="12"/>
  <c r="C15" i="12"/>
  <c r="C11" i="12"/>
  <c r="L26" i="8" l="1"/>
  <c r="K29" i="8"/>
  <c r="C34" i="12"/>
  <c r="L15" i="8" l="1"/>
  <c r="L13" i="8"/>
  <c r="L19" i="8"/>
  <c r="L17" i="8"/>
  <c r="C39" i="9"/>
  <c r="L23" i="8" l="1"/>
  <c r="C29" i="8"/>
  <c r="F13" i="8" l="1"/>
  <c r="F23" i="8" s="1"/>
  <c r="F26" i="8"/>
  <c r="J17" i="8"/>
  <c r="J13" i="8"/>
  <c r="J19" i="8"/>
  <c r="J15" i="8"/>
  <c r="F29" i="8" l="1"/>
  <c r="J23" i="8"/>
</calcChain>
</file>

<file path=xl/sharedStrings.xml><?xml version="1.0" encoding="utf-8"?>
<sst xmlns="http://schemas.openxmlformats.org/spreadsheetml/2006/main" count="181" uniqueCount="127">
  <si>
    <t>RECURSOS</t>
  </si>
  <si>
    <t>OBLIGACIONES</t>
  </si>
  <si>
    <t>Remuneraciones</t>
  </si>
  <si>
    <t>Gastos en Personal</t>
  </si>
  <si>
    <t>TOTAL DE RECURSOS</t>
  </si>
  <si>
    <t>TOTAL OBLIGACIONES</t>
  </si>
  <si>
    <t>EJECUCION</t>
  </si>
  <si>
    <t>%</t>
  </si>
  <si>
    <t>CORRIENTES</t>
  </si>
  <si>
    <t>CORRIENTES Y DE CAPITAL</t>
  </si>
  <si>
    <t>Transferencias Corrientes</t>
  </si>
  <si>
    <t>TOTAL DE INGRESOS</t>
  </si>
  <si>
    <t>TOTAL DE EGRESOS</t>
  </si>
  <si>
    <t>Gastos Financieros y Otros</t>
  </si>
  <si>
    <t>Inversiones en Activos Fijos</t>
  </si>
  <si>
    <t>SUB-TOTAL</t>
  </si>
  <si>
    <t>CORRIENTE</t>
  </si>
  <si>
    <t>OPERACIONALES</t>
  </si>
  <si>
    <t>Transferencias Corrientes Recibidas</t>
  </si>
  <si>
    <t>(EN DOLARES)</t>
  </si>
  <si>
    <t>TOTAL DE FUENTES</t>
  </si>
  <si>
    <t>TOTAL  DE USOS</t>
  </si>
  <si>
    <t>Gastos en Bienes Capitalizables</t>
  </si>
  <si>
    <t>(-) Amortización Acumulada</t>
  </si>
  <si>
    <t>Acreedores Monetarios</t>
  </si>
  <si>
    <t>Adquisiciones de Bienes y Servicios</t>
  </si>
  <si>
    <t>ESTRUCTURA</t>
  </si>
  <si>
    <t>ANTERIOR</t>
  </si>
  <si>
    <t>SALDO INICIAL</t>
  </si>
  <si>
    <t>RESULTADO OPERACIONAL NETO</t>
  </si>
  <si>
    <t>(Menos)</t>
  </si>
  <si>
    <t xml:space="preserve">            ________________________________</t>
  </si>
  <si>
    <t>Gastos en Bienes de Consumo y Servicios</t>
  </si>
  <si>
    <t>Corriente</t>
  </si>
  <si>
    <t>Anterior</t>
  </si>
  <si>
    <t>( EN DOLARES )</t>
  </si>
  <si>
    <t xml:space="preserve">Fondos </t>
  </si>
  <si>
    <t xml:space="preserve">Deuda Corriente </t>
  </si>
  <si>
    <t>Inversiones Financieras</t>
  </si>
  <si>
    <t xml:space="preserve">Inversiones en Existencias </t>
  </si>
  <si>
    <t xml:space="preserve">Inversiones en Bienes de Uso </t>
  </si>
  <si>
    <t>Financiamiento de Terceros</t>
  </si>
  <si>
    <t>(-) Depreciación Acumulada</t>
  </si>
  <si>
    <t>Resultados Ejercicio Anteriores</t>
  </si>
  <si>
    <t>Gastos de Inversiones Públicas</t>
  </si>
  <si>
    <t>Gastos Previsionales</t>
  </si>
  <si>
    <t xml:space="preserve">SUB-TOTAL </t>
  </si>
  <si>
    <t>Resultado del Ejercicio (Superávit)</t>
  </si>
  <si>
    <t>Resultado del Ejercicio (Déficit)</t>
  </si>
  <si>
    <t>TOTAL INGRESOS DE GESTION</t>
  </si>
  <si>
    <t>TOTAL GASTOS DE GESTION</t>
  </si>
  <si>
    <t>Ingresos por Transferencias Corrientes Recibidas</t>
  </si>
  <si>
    <t>RESULTADO NO OPERACIONAL NETO</t>
  </si>
  <si>
    <t xml:space="preserve">Superávit Presupuestario </t>
  </si>
  <si>
    <t>PRESUP.</t>
  </si>
  <si>
    <t>DISMINUCION NETA DE DISPONIBILIDADES</t>
  </si>
  <si>
    <t>Adquisición de Bienes y Servicios</t>
  </si>
  <si>
    <t>Patrimonio Instituciones Descentralizadas</t>
  </si>
  <si>
    <t>Licda. María Concepción Gómez Guardado</t>
  </si>
  <si>
    <t>Operaciones de Ejercicios Anteriores</t>
  </si>
  <si>
    <t>Depósitos Ajenos</t>
  </si>
  <si>
    <t>Resultado del Ejercicio Corriente</t>
  </si>
  <si>
    <t>Financiamiento Propio</t>
  </si>
  <si>
    <t>AUMENTO NETO DE DISPONIBILIDADES</t>
  </si>
  <si>
    <t>Costos de Ventas y Cargos Calculados</t>
  </si>
  <si>
    <t>Inversiones en Bienes de Uso Público</t>
  </si>
  <si>
    <t>(-) Aplicación Inversiones Públicas</t>
  </si>
  <si>
    <t>Depreciación Acumulada</t>
  </si>
  <si>
    <t>Resultado del Ejercicio</t>
  </si>
  <si>
    <t>Donaciones y Legados Bienes Corporales</t>
  </si>
  <si>
    <t>Anticipo de Impuesto Retenido IVA</t>
  </si>
  <si>
    <t>Anticipos de Impuestos Retenido IVA</t>
  </si>
  <si>
    <t xml:space="preserve">Súperavit Presupuestario </t>
  </si>
  <si>
    <t>____________________________________</t>
  </si>
  <si>
    <t>__________________________________</t>
  </si>
  <si>
    <t>Gastos de Actualizaciones y Ajustes</t>
  </si>
  <si>
    <t>Costos Acumulados de la Inversión</t>
  </si>
  <si>
    <t>Directora de Finanzas y Administración</t>
  </si>
  <si>
    <t xml:space="preserve">            Directora de Finanzas y Administración</t>
  </si>
  <si>
    <t xml:space="preserve">        Licda. María Concepción Gómez Guardado</t>
  </si>
  <si>
    <t>Ingresos Financieros y Otros</t>
  </si>
  <si>
    <t>Depósitos Retenciones Fiscales</t>
  </si>
  <si>
    <t>Recuperación de Inversionesn Financieras</t>
  </si>
  <si>
    <t>GASTOS DE GESTIÓN/13</t>
  </si>
  <si>
    <t>INGRESOS DE GESTIÓN/14</t>
  </si>
  <si>
    <t>Ingresos por Actualizaciones y Ajsutes</t>
  </si>
  <si>
    <t>FUENTES/18</t>
  </si>
  <si>
    <t>NO OPERACIONAL/18</t>
  </si>
  <si>
    <t>USOS/19</t>
  </si>
  <si>
    <t>NO OPERACIONAL/19</t>
  </si>
  <si>
    <t>ESTADO DE EJECUCIÓN PRESUPUESTARIO DEL CNE</t>
  </si>
  <si>
    <t>EGRESOS/16</t>
  </si>
  <si>
    <t>INGRESOS/15</t>
  </si>
  <si>
    <t>ESTADO DE SITUACIÓN FINANCIERA INSTITUCIONAL</t>
  </si>
  <si>
    <t>ESTADO DE RENDIMIENTO ECONÓMICO INSTITUCIONAL</t>
  </si>
  <si>
    <t>CONSEJO NACIONAL DE ENERGÍA</t>
  </si>
  <si>
    <t>ESTADO DE FLUJO DE FONDOS INSTITUCIONAL</t>
  </si>
  <si>
    <t>VARIACIÓN EN LA COMPOSICIÓN DEL FLUJO DE FONDOS INSTITUCIONAL</t>
  </si>
  <si>
    <t>MINISTERIO DE ECONOMÍA</t>
  </si>
  <si>
    <t>Mantenimiento y Reparación Pagados x Anticipado</t>
  </si>
  <si>
    <t>Amortizaciones Acumuladas</t>
  </si>
  <si>
    <t>Licda. Lissette del Carmen Mendoza de Mejía</t>
  </si>
  <si>
    <t>DISPONIBILIDAD INICIALES AL 01/ENERO/2014</t>
  </si>
  <si>
    <t>Jefe de Contabilidad</t>
  </si>
  <si>
    <t>Otros servicios y arrendamientos</t>
  </si>
  <si>
    <t>Servicios Técnicos y Profesionales</t>
  </si>
  <si>
    <t>Disponibilidades</t>
  </si>
  <si>
    <t xml:space="preserve">Anticipos de Fondos </t>
  </si>
  <si>
    <t>Inversiones en Préstamos, Largo Plazo</t>
  </si>
  <si>
    <t>Dedudores Financieros</t>
  </si>
  <si>
    <t>Seguros Pagados por Anticipado</t>
  </si>
  <si>
    <t>Derechos de Propiedad Intangible</t>
  </si>
  <si>
    <t>Existencias Institucionales</t>
  </si>
  <si>
    <t>Bienes Depreciables</t>
  </si>
  <si>
    <t>Inversiones en Proyectos y Programas</t>
  </si>
  <si>
    <t>Depositos de Terceros</t>
  </si>
  <si>
    <t>Acreedores Monetarios por Pagar</t>
  </si>
  <si>
    <t>FUENTES OPERACIONALES</t>
  </si>
  <si>
    <t>USOS OPERACIONALES</t>
  </si>
  <si>
    <t>FUENTES NO OPERACIONALES</t>
  </si>
  <si>
    <t>USOS NO OPERACIONALES</t>
  </si>
  <si>
    <t>DISPONIBILIDADES FINALES AL 31 DE DICIEMBRE DE 2016</t>
  </si>
  <si>
    <t xml:space="preserve">   AL 31 DE DICIEMBRE DE 2017</t>
  </si>
  <si>
    <t xml:space="preserve">   DEL 01 DE ENERO AL 31 DE DICIEMBRE DE 2017</t>
  </si>
  <si>
    <t>DEL 01 DE ENERO AL 31 DE DICIEMBRE DE 2017</t>
  </si>
  <si>
    <t xml:space="preserve">                         DEL 01 DE ENERO AL 31 DE DICIEMBRE DE 2017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</si>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</sst>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&quot;#,##0.00;[Red]&quot;$&quot;#,##0.00"/>
    <numFmt numFmtId="166" formatCode="#,##0.00;[Red]#,##0.00"/>
    <numFmt numFmtId="167" formatCode="0.0%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Arial Narrow"/>
      <family val="2"/>
    </font>
    <font>
      <sz val="10"/>
      <name val="Arial"/>
      <family val="2"/>
    </font>
    <font>
      <b/>
      <u val="doubleAccounting"/>
      <sz val="9"/>
      <color theme="1"/>
      <name val="Arial Narrow"/>
      <family val="2"/>
    </font>
    <font>
      <b/>
      <i/>
      <sz val="10"/>
      <color theme="1"/>
      <name val="Arial Narrow"/>
      <family val="2"/>
    </font>
    <font>
      <b/>
      <i/>
      <sz val="11"/>
      <color theme="1"/>
      <name val="Arial Narrow"/>
      <family val="2"/>
    </font>
    <font>
      <b/>
      <i/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u/>
      <sz val="10"/>
      <color theme="1"/>
      <name val="Arial Narrow"/>
      <family val="2"/>
    </font>
    <font>
      <b/>
      <u val="singleAccounting"/>
      <sz val="10"/>
      <color theme="1"/>
      <name val="Arial Narrow"/>
      <family val="2"/>
    </font>
    <font>
      <b/>
      <u val="singleAccounting"/>
      <sz val="9"/>
      <color theme="1"/>
      <name val="Arial Narrow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>
        <stop position="0">
          <color theme="0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0"/>
        </stop>
        <stop position="1">
          <color theme="2" tint="-9.8025452436902985E-2"/>
        </stop>
      </gradientFill>
    </fill>
    <fill>
      <gradientFill type="path" left="0.5" right="0.5" top="0.5" bottom="0.5">
        <stop position="0">
          <color theme="0"/>
        </stop>
        <stop position="1">
          <color theme="0" tint="-0.1490218817712943"/>
        </stop>
      </gradientFill>
    </fill>
    <fill>
      <gradientFill type="path">
        <stop position="0">
          <color theme="0"/>
        </stop>
        <stop position="1">
          <color theme="0" tint="-0.1490218817712943"/>
        </stop>
      </gradientFill>
    </fill>
    <fill>
      <gradientFill type="path">
        <stop position="0">
          <color theme="0"/>
        </stop>
        <stop position="1">
          <color theme="2" tint="-9.8025452436902985E-2"/>
        </stop>
      </gradientFill>
    </fill>
    <fill>
      <gradientFill type="path">
        <stop position="0">
          <color theme="0"/>
        </stop>
        <stop position="1">
          <color theme="2" tint="-0.25098422193060094"/>
        </stop>
      </gradientFill>
    </fill>
    <fill>
      <gradientFill type="path" left="0.5" right="0.5" top="0.5" bottom="0.5">
        <stop position="0">
          <color theme="0"/>
        </stop>
        <stop position="1">
          <color theme="2" tint="-0.25098422193060094"/>
        </stop>
      </gradient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2" fillId="0" borderId="0"/>
  </cellStyleXfs>
  <cellXfs count="138">
    <xf numFmtId="0" fontId="0" fillId="0" borderId="0" xfId="0"/>
    <xf numFmtId="0" fontId="1" fillId="0" borderId="0" xfId="0" applyFont="1"/>
    <xf numFmtId="165" fontId="1" fillId="0" borderId="0" xfId="0" applyNumberFormat="1" applyFont="1"/>
    <xf numFmtId="165" fontId="0" fillId="0" borderId="0" xfId="0" applyNumberFormat="1"/>
    <xf numFmtId="0" fontId="0" fillId="0" borderId="0" xfId="0" applyAlignment="1">
      <alignment horizontal="right"/>
    </xf>
    <xf numFmtId="0" fontId="1" fillId="2" borderId="0" xfId="0" applyFont="1" applyFill="1" applyBorder="1"/>
    <xf numFmtId="0" fontId="0" fillId="0" borderId="0" xfId="0" applyAlignment="1">
      <alignment horizontal="center"/>
    </xf>
    <xf numFmtId="165" fontId="1" fillId="0" borderId="0" xfId="0" applyNumberFormat="1" applyFont="1" applyBorder="1"/>
    <xf numFmtId="0" fontId="4" fillId="0" borderId="0" xfId="0" applyFont="1"/>
    <xf numFmtId="166" fontId="4" fillId="0" borderId="0" xfId="0" applyNumberFormat="1" applyFont="1"/>
    <xf numFmtId="0" fontId="2" fillId="0" borderId="0" xfId="0" applyFont="1"/>
    <xf numFmtId="165" fontId="2" fillId="0" borderId="0" xfId="0" applyNumberFormat="1" applyFont="1"/>
    <xf numFmtId="0" fontId="1" fillId="0" borderId="0" xfId="0" applyFont="1" applyFill="1" applyBorder="1"/>
    <xf numFmtId="0" fontId="1" fillId="0" borderId="0" xfId="0" applyFont="1" applyBorder="1"/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10" fontId="5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166" fontId="5" fillId="0" borderId="0" xfId="0" applyNumberFormat="1" applyFont="1"/>
    <xf numFmtId="167" fontId="5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66" fontId="0" fillId="0" borderId="0" xfId="0" applyNumberFormat="1"/>
    <xf numFmtId="164" fontId="5" fillId="0" borderId="0" xfId="1" applyFont="1"/>
    <xf numFmtId="164" fontId="5" fillId="0" borderId="0" xfId="1" applyFont="1" applyBorder="1"/>
    <xf numFmtId="164" fontId="5" fillId="0" borderId="1" xfId="1" applyFont="1" applyBorder="1"/>
    <xf numFmtId="165" fontId="5" fillId="0" borderId="0" xfId="0" applyNumberFormat="1" applyFont="1"/>
    <xf numFmtId="0" fontId="0" fillId="0" borderId="1" xfId="0" applyBorder="1"/>
    <xf numFmtId="0" fontId="7" fillId="0" borderId="0" xfId="0" applyFont="1" applyFill="1"/>
    <xf numFmtId="164" fontId="5" fillId="0" borderId="0" xfId="1" applyFont="1" applyFill="1"/>
    <xf numFmtId="0" fontId="0" fillId="0" borderId="0" xfId="0" applyBorder="1"/>
    <xf numFmtId="164" fontId="5" fillId="0" borderId="0" xfId="1" applyFont="1" applyFill="1" applyBorder="1"/>
    <xf numFmtId="0" fontId="4" fillId="0" borderId="0" xfId="0" applyFont="1" applyBorder="1"/>
    <xf numFmtId="164" fontId="1" fillId="0" borderId="0" xfId="1" applyFont="1" applyBorder="1"/>
    <xf numFmtId="0" fontId="5" fillId="0" borderId="0" xfId="0" applyFont="1" applyBorder="1"/>
    <xf numFmtId="0" fontId="0" fillId="0" borderId="0" xfId="0" applyAlignment="1">
      <alignment horizontal="center"/>
    </xf>
    <xf numFmtId="164" fontId="5" fillId="0" borderId="0" xfId="0" applyNumberFormat="1" applyFont="1"/>
    <xf numFmtId="0" fontId="1" fillId="0" borderId="0" xfId="0" applyFont="1" applyFill="1"/>
    <xf numFmtId="0" fontId="7" fillId="0" borderId="0" xfId="0" applyFont="1" applyFill="1" applyBorder="1" applyAlignment="1">
      <alignment horizontal="center"/>
    </xf>
    <xf numFmtId="9" fontId="5" fillId="0" borderId="0" xfId="0" applyNumberFormat="1" applyFont="1" applyAlignment="1">
      <alignment horizontal="center"/>
    </xf>
    <xf numFmtId="10" fontId="0" fillId="0" borderId="0" xfId="0" applyNumberFormat="1"/>
    <xf numFmtId="0" fontId="7" fillId="0" borderId="0" xfId="0" applyFont="1" applyFill="1" applyBorder="1"/>
    <xf numFmtId="164" fontId="13" fillId="0" borderId="0" xfId="0" applyNumberFormat="1" applyFont="1"/>
    <xf numFmtId="164" fontId="7" fillId="0" borderId="0" xfId="0" applyNumberFormat="1" applyFont="1" applyFill="1"/>
    <xf numFmtId="10" fontId="7" fillId="0" borderId="0" xfId="0" applyNumberFormat="1" applyFont="1" applyFill="1" applyAlignment="1">
      <alignment horizontal="center"/>
    </xf>
    <xf numFmtId="10" fontId="5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/>
    <xf numFmtId="4" fontId="5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64" fontId="7" fillId="0" borderId="0" xfId="1" applyFont="1" applyFill="1" applyBorder="1"/>
    <xf numFmtId="0" fontId="11" fillId="0" borderId="0" xfId="0" applyFont="1"/>
    <xf numFmtId="0" fontId="7" fillId="3" borderId="2" xfId="0" applyFont="1" applyFill="1" applyBorder="1"/>
    <xf numFmtId="0" fontId="7" fillId="3" borderId="2" xfId="0" applyFont="1" applyFill="1" applyBorder="1" applyAlignment="1">
      <alignment horizontal="center"/>
    </xf>
    <xf numFmtId="0" fontId="6" fillId="4" borderId="0" xfId="0" applyFont="1" applyFill="1"/>
    <xf numFmtId="164" fontId="7" fillId="4" borderId="0" xfId="1" applyFont="1" applyFill="1"/>
    <xf numFmtId="0" fontId="7" fillId="5" borderId="2" xfId="0" applyFont="1" applyFill="1" applyBorder="1"/>
    <xf numFmtId="0" fontId="7" fillId="5" borderId="2" xfId="0" applyFont="1" applyFill="1" applyBorder="1" applyAlignment="1">
      <alignment horizontal="center"/>
    </xf>
    <xf numFmtId="0" fontId="7" fillId="7" borderId="0" xfId="0" applyFont="1" applyFill="1"/>
    <xf numFmtId="0" fontId="3" fillId="8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7" fillId="6" borderId="0" xfId="0" applyFont="1" applyFill="1"/>
    <xf numFmtId="164" fontId="1" fillId="0" borderId="0" xfId="1" applyFont="1" applyFill="1"/>
    <xf numFmtId="164" fontId="1" fillId="0" borderId="0" xfId="1" applyFont="1" applyFill="1" applyBorder="1"/>
    <xf numFmtId="164" fontId="1" fillId="0" borderId="0" xfId="1" applyFont="1"/>
    <xf numFmtId="164" fontId="3" fillId="7" borderId="3" xfId="0" applyNumberFormat="1" applyFont="1" applyFill="1" applyBorder="1" applyAlignment="1">
      <alignment horizontal="center"/>
    </xf>
    <xf numFmtId="9" fontId="7" fillId="7" borderId="0" xfId="0" applyNumberFormat="1" applyFont="1" applyFill="1" applyAlignment="1">
      <alignment horizontal="center"/>
    </xf>
    <xf numFmtId="9" fontId="7" fillId="3" borderId="2" xfId="1" applyNumberFormat="1" applyFont="1" applyFill="1" applyBorder="1" applyAlignment="1">
      <alignment horizontal="center"/>
    </xf>
    <xf numFmtId="9" fontId="7" fillId="3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7" fillId="6" borderId="0" xfId="1" applyFont="1" applyFill="1" applyBorder="1"/>
    <xf numFmtId="164" fontId="3" fillId="4" borderId="3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5" fillId="0" borderId="0" xfId="0" applyNumberFormat="1" applyFont="1" applyBorder="1"/>
    <xf numFmtId="0" fontId="6" fillId="10" borderId="0" xfId="0" applyFont="1" applyFill="1"/>
    <xf numFmtId="164" fontId="13" fillId="10" borderId="0" xfId="0" applyNumberFormat="1" applyFont="1" applyFill="1"/>
    <xf numFmtId="164" fontId="20" fillId="8" borderId="3" xfId="0" applyNumberFormat="1" applyFont="1" applyFill="1" applyBorder="1" applyAlignment="1">
      <alignment horizontal="center"/>
    </xf>
    <xf numFmtId="164" fontId="21" fillId="5" borderId="2" xfId="1" applyFont="1" applyFill="1" applyBorder="1" applyAlignment="1">
      <alignment horizontal="center"/>
    </xf>
    <xf numFmtId="164" fontId="21" fillId="3" borderId="2" xfId="1" applyFont="1" applyFill="1" applyBorder="1" applyAlignment="1">
      <alignment horizontal="center"/>
    </xf>
    <xf numFmtId="164" fontId="11" fillId="3" borderId="2" xfId="1" applyFont="1" applyFill="1" applyBorder="1" applyAlignment="1">
      <alignment horizontal="center"/>
    </xf>
    <xf numFmtId="164" fontId="19" fillId="9" borderId="3" xfId="1" applyFont="1" applyFill="1" applyBorder="1" applyAlignment="1">
      <alignment horizontal="center"/>
    </xf>
    <xf numFmtId="4" fontId="5" fillId="0" borderId="4" xfId="0" applyNumberFormat="1" applyFont="1" applyBorder="1"/>
    <xf numFmtId="10" fontId="5" fillId="0" borderId="4" xfId="0" applyNumberFormat="1" applyFont="1" applyBorder="1" applyAlignment="1">
      <alignment horizontal="center"/>
    </xf>
    <xf numFmtId="4" fontId="5" fillId="0" borderId="5" xfId="0" applyNumberFormat="1" applyFont="1" applyBorder="1"/>
    <xf numFmtId="10" fontId="5" fillId="0" borderId="5" xfId="0" applyNumberFormat="1" applyFont="1" applyBorder="1" applyAlignment="1">
      <alignment horizontal="center"/>
    </xf>
    <xf numFmtId="166" fontId="5" fillId="0" borderId="5" xfId="0" applyNumberFormat="1" applyFont="1" applyBorder="1"/>
    <xf numFmtId="10" fontId="0" fillId="0" borderId="5" xfId="0" applyNumberFormat="1" applyBorder="1"/>
    <xf numFmtId="9" fontId="7" fillId="7" borderId="5" xfId="0" applyNumberFormat="1" applyFont="1" applyFill="1" applyBorder="1" applyAlignment="1">
      <alignment horizontal="center"/>
    </xf>
    <xf numFmtId="10" fontId="7" fillId="0" borderId="5" xfId="0" applyNumberFormat="1" applyFont="1" applyFill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166" fontId="5" fillId="0" borderId="6" xfId="0" applyNumberFormat="1" applyFont="1" applyBorder="1"/>
    <xf numFmtId="10" fontId="5" fillId="0" borderId="6" xfId="0" applyNumberFormat="1" applyFont="1" applyBorder="1" applyAlignment="1">
      <alignment horizontal="center"/>
    </xf>
    <xf numFmtId="4" fontId="5" fillId="0" borderId="6" xfId="0" applyNumberFormat="1" applyFont="1" applyBorder="1"/>
    <xf numFmtId="164" fontId="5" fillId="0" borderId="5" xfId="1" applyFont="1" applyBorder="1"/>
    <xf numFmtId="164" fontId="0" fillId="0" borderId="5" xfId="1" applyFont="1" applyBorder="1"/>
    <xf numFmtId="164" fontId="10" fillId="7" borderId="5" xfId="1" applyFont="1" applyFill="1" applyBorder="1"/>
    <xf numFmtId="164" fontId="7" fillId="0" borderId="5" xfId="1" applyFont="1" applyFill="1" applyBorder="1"/>
    <xf numFmtId="164" fontId="10" fillId="0" borderId="5" xfId="1" applyFont="1" applyFill="1" applyBorder="1"/>
    <xf numFmtId="10" fontId="1" fillId="0" borderId="0" xfId="0" applyNumberFormat="1" applyFont="1" applyAlignment="1">
      <alignment horizontal="center"/>
    </xf>
    <xf numFmtId="164" fontId="1" fillId="0" borderId="1" xfId="1" applyFont="1" applyFill="1" applyBorder="1" applyAlignment="1">
      <alignment horizontal="center"/>
    </xf>
    <xf numFmtId="164" fontId="1" fillId="0" borderId="0" xfId="1" applyFont="1" applyFill="1" applyBorder="1" applyAlignment="1">
      <alignment horizontal="center"/>
    </xf>
    <xf numFmtId="164" fontId="1" fillId="0" borderId="5" xfId="1" applyFont="1" applyBorder="1"/>
    <xf numFmtId="9" fontId="1" fillId="0" borderId="5" xfId="0" applyNumberFormat="1" applyFont="1" applyBorder="1" applyAlignment="1">
      <alignment horizontal="center"/>
    </xf>
    <xf numFmtId="9" fontId="1" fillId="0" borderId="0" xfId="0" applyNumberFormat="1" applyFont="1" applyAlignment="1">
      <alignment horizontal="center"/>
    </xf>
    <xf numFmtId="10" fontId="1" fillId="0" borderId="5" xfId="0" applyNumberFormat="1" applyFont="1" applyBorder="1" applyAlignment="1">
      <alignment horizontal="center"/>
    </xf>
    <xf numFmtId="167" fontId="1" fillId="0" borderId="5" xfId="0" applyNumberFormat="1" applyFont="1" applyBorder="1" applyAlignment="1">
      <alignment horizontal="center"/>
    </xf>
    <xf numFmtId="0" fontId="22" fillId="0" borderId="0" xfId="0" applyFont="1"/>
    <xf numFmtId="164" fontId="1" fillId="0" borderId="1" xfId="0" applyNumberFormat="1" applyFont="1" applyBorder="1"/>
    <xf numFmtId="164" fontId="1" fillId="0" borderId="0" xfId="0" applyNumberFormat="1" applyFont="1" applyBorder="1"/>
    <xf numFmtId="164" fontId="1" fillId="0" borderId="1" xfId="1" applyFont="1" applyBorder="1"/>
    <xf numFmtId="0" fontId="3" fillId="0" borderId="0" xfId="0" applyFont="1" applyFill="1"/>
    <xf numFmtId="164" fontId="3" fillId="0" borderId="0" xfId="1" applyFont="1" applyFill="1" applyBorder="1"/>
    <xf numFmtId="164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9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7" xfId="0" applyBorder="1" applyAlignment="1">
      <alignment horizont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685800</xdr:colOff>
      <xdr:row>0</xdr:row>
      <xdr:rowOff>95250</xdr:rowOff>
    </xdr:from>
    <xdr:to>
      <xdr:col>9</xdr:col>
      <xdr:colOff>685800</xdr:colOff>
      <xdr:row>3</xdr:row>
      <xdr:rowOff>152400</xdr:rowOff>
    </xdr:to>
    <xdr:pic>
      <xdr:nvPicPr>
        <xdr:cNvPr id="9" name="8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00975" y="95250"/>
          <a:ext cx="685800" cy="6477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95250</xdr:colOff>
      <xdr:row>1</xdr:row>
      <xdr:rowOff>0</xdr:rowOff>
    </xdr:from>
    <xdr:to>
      <xdr:col>1</xdr:col>
      <xdr:colOff>1000125</xdr:colOff>
      <xdr:row>4</xdr:row>
      <xdr:rowOff>76200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6225" y="190500"/>
          <a:ext cx="904875" cy="6667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1</xdr:row>
      <xdr:rowOff>47625</xdr:rowOff>
    </xdr:from>
    <xdr:to>
      <xdr:col>7</xdr:col>
      <xdr:colOff>0</xdr:colOff>
      <xdr:row>4</xdr:row>
      <xdr:rowOff>85725</xdr:rowOff>
    </xdr:to>
    <xdr:pic>
      <xdr:nvPicPr>
        <xdr:cNvPr id="4" name="3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10475" y="47625"/>
          <a:ext cx="685800" cy="6477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276225</xdr:colOff>
      <xdr:row>1</xdr:row>
      <xdr:rowOff>133350</xdr:rowOff>
    </xdr:from>
    <xdr:to>
      <xdr:col>1</xdr:col>
      <xdr:colOff>1257300</xdr:colOff>
      <xdr:row>5</xdr:row>
      <xdr:rowOff>19050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23875" y="323850"/>
          <a:ext cx="981075" cy="6667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695325</xdr:colOff>
      <xdr:row>1</xdr:row>
      <xdr:rowOff>95250</xdr:rowOff>
    </xdr:from>
    <xdr:to>
      <xdr:col>3</xdr:col>
      <xdr:colOff>1320800</xdr:colOff>
      <xdr:row>4</xdr:row>
      <xdr:rowOff>152400</xdr:rowOff>
    </xdr:to>
    <xdr:pic>
      <xdr:nvPicPr>
        <xdr:cNvPr id="7" name="6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24500" y="285750"/>
          <a:ext cx="628650" cy="6286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123825</xdr:colOff>
      <xdr:row>1</xdr:row>
      <xdr:rowOff>31082</xdr:rowOff>
    </xdr:from>
    <xdr:to>
      <xdr:col>1</xdr:col>
      <xdr:colOff>962025</xdr:colOff>
      <xdr:row>4</xdr:row>
      <xdr:rowOff>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5775" y="221582"/>
          <a:ext cx="838200" cy="54041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1</xdr:row>
      <xdr:rowOff>47625</xdr:rowOff>
    </xdr:from>
    <xdr:to>
      <xdr:col>7</xdr:col>
      <xdr:colOff>66675</xdr:colOff>
      <xdr:row>4</xdr:row>
      <xdr:rowOff>85725</xdr:rowOff>
    </xdr:to>
    <xdr:pic>
      <xdr:nvPicPr>
        <xdr:cNvPr id="2" name="1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0" y="238125"/>
          <a:ext cx="628650" cy="6286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361950</xdr:colOff>
      <xdr:row>0</xdr:row>
      <xdr:rowOff>180975</xdr:rowOff>
    </xdr:from>
    <xdr:to>
      <xdr:col>1</xdr:col>
      <xdr:colOff>1266825</xdr:colOff>
      <xdr:row>4</xdr:row>
      <xdr:rowOff>66675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4825" y="180975"/>
          <a:ext cx="904875" cy="6667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171450</xdr:rowOff>
    </xdr:from>
    <xdr:to>
      <xdr:col>10</xdr:col>
      <xdr:colOff>835025</xdr:colOff>
      <xdr:row>5</xdr:row>
      <xdr:rowOff>19050</xdr:rowOff>
    </xdr:to>
    <xdr:pic>
      <xdr:nvPicPr>
        <xdr:cNvPr id="7" name="6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72225" y="361950"/>
          <a:ext cx="628650" cy="6286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123826</xdr:colOff>
      <xdr:row>1</xdr:row>
      <xdr:rowOff>135354</xdr:rowOff>
    </xdr:from>
    <xdr:to>
      <xdr:col>1</xdr:col>
      <xdr:colOff>1085850</xdr:colOff>
      <xdr:row>4</xdr:row>
      <xdr:rowOff>190499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7176" y="325854"/>
          <a:ext cx="962024" cy="645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showGridLines="0" tabSelected="1" topLeftCell="A16" zoomScaleNormal="100" workbookViewId="0">
      <selection activeCell="H45" sqref="H45"/>
    </sheetView>
  </sheetViews>
  <sheetFormatPr baseColWidth="10" defaultRowHeight="15" x14ac:dyDescent="0.25"/>
  <cols>
    <col min="1" max="1" width="2.7109375" customWidth="1"/>
    <col min="2" max="2" width="35.42578125" customWidth="1"/>
    <col min="3" max="3" width="18.7109375" customWidth="1"/>
    <col min="4" max="4" width="1.85546875" customWidth="1"/>
    <col min="5" max="5" width="17.5703125" customWidth="1"/>
    <col min="6" max="6" width="4" customWidth="1"/>
    <col min="7" max="7" width="37.42578125" customWidth="1"/>
    <col min="8" max="8" width="20.5703125" customWidth="1"/>
    <col min="9" max="9" width="2.140625" customWidth="1"/>
    <col min="10" max="10" width="17.7109375" customWidth="1"/>
  </cols>
  <sheetData>
    <row r="1" spans="2:10" x14ac:dyDescent="0.25">
      <c r="B1" s="1"/>
      <c r="C1" s="1"/>
      <c r="D1" s="1"/>
      <c r="E1" s="1"/>
      <c r="F1" s="1"/>
      <c r="G1" s="1"/>
      <c r="H1" s="1"/>
      <c r="I1" s="1"/>
      <c r="J1" s="1"/>
    </row>
    <row r="2" spans="2:10" x14ac:dyDescent="0.25">
      <c r="B2" s="122" t="s">
        <v>98</v>
      </c>
      <c r="C2" s="122"/>
      <c r="D2" s="122"/>
      <c r="E2" s="122"/>
      <c r="F2" s="122"/>
      <c r="G2" s="122"/>
      <c r="H2" s="122"/>
      <c r="I2" s="122"/>
      <c r="J2" s="122"/>
    </row>
    <row r="3" spans="2:10" ht="16.5" x14ac:dyDescent="0.3">
      <c r="B3" s="123" t="s">
        <v>95</v>
      </c>
      <c r="C3" s="123"/>
      <c r="D3" s="123"/>
      <c r="E3" s="123"/>
      <c r="F3" s="123"/>
      <c r="G3" s="123"/>
      <c r="H3" s="123"/>
      <c r="I3" s="123"/>
      <c r="J3" s="123"/>
    </row>
    <row r="4" spans="2:10" x14ac:dyDescent="0.25">
      <c r="B4" s="122" t="s">
        <v>93</v>
      </c>
      <c r="C4" s="122"/>
      <c r="D4" s="122"/>
      <c r="E4" s="122"/>
      <c r="F4" s="122"/>
      <c r="G4" s="122"/>
      <c r="H4" s="122"/>
      <c r="I4" s="122"/>
      <c r="J4" s="122"/>
    </row>
    <row r="5" spans="2:10" x14ac:dyDescent="0.25">
      <c r="B5" s="124" t="s">
        <v>122</v>
      </c>
      <c r="C5" s="124"/>
      <c r="D5" s="124"/>
      <c r="E5" s="124"/>
      <c r="F5" s="124"/>
      <c r="G5" s="124"/>
      <c r="H5" s="124"/>
      <c r="I5" s="124"/>
      <c r="J5" s="124"/>
    </row>
    <row r="6" spans="2:10" x14ac:dyDescent="0.25">
      <c r="B6" s="122" t="s">
        <v>35</v>
      </c>
      <c r="C6" s="122"/>
      <c r="D6" s="122"/>
      <c r="E6" s="122"/>
      <c r="F6" s="122"/>
      <c r="G6" s="122"/>
      <c r="H6" s="122"/>
      <c r="I6" s="122"/>
      <c r="J6" s="122"/>
    </row>
    <row r="7" spans="2:10" x14ac:dyDescent="0.25">
      <c r="B7" s="51"/>
      <c r="C7" s="51"/>
      <c r="D7" s="51"/>
      <c r="E7" s="51"/>
      <c r="F7" s="51"/>
      <c r="G7" s="51"/>
      <c r="H7" s="51"/>
      <c r="I7" s="51"/>
      <c r="J7" s="51"/>
    </row>
    <row r="8" spans="2:10" ht="15.75" thickBot="1" x14ac:dyDescent="0.3">
      <c r="B8" s="51"/>
      <c r="C8" s="51"/>
      <c r="D8" s="51"/>
      <c r="E8" s="51"/>
      <c r="F8" s="12"/>
      <c r="G8" s="51"/>
      <c r="H8" s="51"/>
      <c r="I8" s="51"/>
      <c r="J8" s="51"/>
    </row>
    <row r="9" spans="2:10" ht="16.5" thickTop="1" thickBot="1" x14ac:dyDescent="0.3">
      <c r="B9" s="64" t="s">
        <v>0</v>
      </c>
      <c r="C9" s="64" t="s">
        <v>33</v>
      </c>
      <c r="D9" s="64"/>
      <c r="E9" s="64" t="s">
        <v>34</v>
      </c>
      <c r="F9" s="12"/>
      <c r="G9" s="64" t="s">
        <v>1</v>
      </c>
      <c r="H9" s="64" t="s">
        <v>33</v>
      </c>
      <c r="I9" s="64"/>
      <c r="J9" s="64" t="s">
        <v>34</v>
      </c>
    </row>
    <row r="10" spans="2:10" ht="15.75" thickTop="1" x14ac:dyDescent="0.25">
      <c r="B10" s="52"/>
      <c r="C10" s="52"/>
      <c r="D10" s="52"/>
      <c r="E10" s="52"/>
      <c r="F10" s="12"/>
      <c r="G10" s="52"/>
      <c r="H10" s="52"/>
      <c r="I10" s="52"/>
      <c r="J10" s="52"/>
    </row>
    <row r="11" spans="2:10" x14ac:dyDescent="0.25">
      <c r="B11" s="66" t="s">
        <v>36</v>
      </c>
      <c r="C11" s="75">
        <f>SUM(C13:C16)</f>
        <v>89651.12</v>
      </c>
      <c r="D11" s="53"/>
      <c r="E11" s="75">
        <f>SUM(E13:E16)</f>
        <v>87357.67</v>
      </c>
      <c r="F11" s="12"/>
      <c r="G11" s="66" t="s">
        <v>37</v>
      </c>
      <c r="H11" s="75">
        <f>SUM(H13:H15)</f>
        <v>2354.94</v>
      </c>
      <c r="I11" s="53"/>
      <c r="J11" s="75">
        <f>SUM(J13:J15)</f>
        <v>2683.69</v>
      </c>
    </row>
    <row r="12" spans="2:10" x14ac:dyDescent="0.25">
      <c r="B12" s="30"/>
      <c r="C12" s="53"/>
      <c r="D12" s="53"/>
      <c r="E12" s="53"/>
      <c r="F12" s="12"/>
      <c r="G12" s="30"/>
      <c r="H12" s="33"/>
      <c r="I12" s="33"/>
      <c r="J12" s="33"/>
    </row>
    <row r="13" spans="2:10" x14ac:dyDescent="0.25">
      <c r="B13" s="1" t="s">
        <v>106</v>
      </c>
      <c r="C13" s="69">
        <v>86651.12</v>
      </c>
      <c r="D13" s="69"/>
      <c r="E13" s="69">
        <v>84357.67</v>
      </c>
      <c r="F13" s="12"/>
      <c r="G13" s="1" t="s">
        <v>115</v>
      </c>
      <c r="H13" s="35">
        <v>2354.94</v>
      </c>
      <c r="I13" s="35"/>
      <c r="J13" s="35">
        <v>2683.69</v>
      </c>
    </row>
    <row r="14" spans="2:10" x14ac:dyDescent="0.25">
      <c r="B14" s="1"/>
      <c r="C14" s="35"/>
      <c r="D14" s="35"/>
      <c r="E14" s="35"/>
      <c r="F14" s="12"/>
      <c r="G14" s="111"/>
      <c r="H14" s="35"/>
      <c r="I14" s="35"/>
      <c r="J14" s="35"/>
    </row>
    <row r="15" spans="2:10" x14ac:dyDescent="0.25">
      <c r="B15" s="1" t="s">
        <v>107</v>
      </c>
      <c r="C15" s="112">
        <v>3000</v>
      </c>
      <c r="D15" s="113"/>
      <c r="E15" s="112">
        <v>3000</v>
      </c>
      <c r="F15" s="12"/>
      <c r="G15" s="1" t="s">
        <v>24</v>
      </c>
      <c r="H15" s="114">
        <v>0</v>
      </c>
      <c r="I15" s="35"/>
      <c r="J15" s="114">
        <v>0</v>
      </c>
    </row>
    <row r="16" spans="2:10" x14ac:dyDescent="0.25">
      <c r="B16" s="14"/>
      <c r="C16" s="78"/>
      <c r="D16" s="78"/>
      <c r="E16" s="78"/>
      <c r="F16" s="12"/>
      <c r="G16" s="14"/>
      <c r="H16" s="26"/>
      <c r="I16" s="26"/>
      <c r="J16" s="26"/>
    </row>
    <row r="17" spans="1:10" x14ac:dyDescent="0.25">
      <c r="B17" s="14"/>
      <c r="C17" s="78"/>
      <c r="D17" s="78"/>
      <c r="E17" s="78"/>
      <c r="F17" s="12"/>
      <c r="G17" s="14"/>
      <c r="H17" s="26"/>
      <c r="I17" s="26"/>
      <c r="J17" s="26"/>
    </row>
    <row r="18" spans="1:10" x14ac:dyDescent="0.25">
      <c r="B18" s="66" t="s">
        <v>38</v>
      </c>
      <c r="C18" s="75">
        <f>SUM(C20:C30)</f>
        <v>82417.880000000019</v>
      </c>
      <c r="D18" s="53"/>
      <c r="E18" s="75">
        <f>SUM(E20:E30)</f>
        <v>114239.78</v>
      </c>
      <c r="F18" s="12"/>
      <c r="G18" s="66" t="s">
        <v>41</v>
      </c>
      <c r="H18" s="75">
        <f>SUM(H22)</f>
        <v>53943.99</v>
      </c>
      <c r="I18" s="53"/>
      <c r="J18" s="75">
        <f>SUM(J22)</f>
        <v>84690.62</v>
      </c>
    </row>
    <row r="19" spans="1:10" x14ac:dyDescent="0.25">
      <c r="B19" s="30"/>
      <c r="C19" s="53"/>
      <c r="D19" s="53"/>
      <c r="E19" s="53"/>
      <c r="F19" s="12"/>
      <c r="G19" s="30"/>
      <c r="H19" s="33"/>
      <c r="I19" s="33"/>
      <c r="J19" s="33"/>
    </row>
    <row r="20" spans="1:10" x14ac:dyDescent="0.25">
      <c r="B20" s="39" t="s">
        <v>108</v>
      </c>
      <c r="C20" s="68">
        <v>0</v>
      </c>
      <c r="D20" s="68"/>
      <c r="E20" s="68">
        <v>0</v>
      </c>
      <c r="F20" s="12"/>
      <c r="G20" s="115"/>
      <c r="H20" s="68"/>
      <c r="I20" s="68"/>
      <c r="J20" s="68"/>
    </row>
    <row r="21" spans="1:10" x14ac:dyDescent="0.25">
      <c r="B21" s="115"/>
      <c r="C21" s="116"/>
      <c r="D21" s="116"/>
      <c r="E21" s="116"/>
      <c r="F21" s="12"/>
      <c r="G21" s="115"/>
      <c r="H21" s="68"/>
      <c r="I21" s="68"/>
      <c r="J21" s="68"/>
    </row>
    <row r="22" spans="1:10" x14ac:dyDescent="0.25">
      <c r="B22" s="12" t="s">
        <v>109</v>
      </c>
      <c r="C22" s="68">
        <v>41484.53</v>
      </c>
      <c r="D22" s="68"/>
      <c r="E22" s="68">
        <v>74950.34</v>
      </c>
      <c r="F22" s="12"/>
      <c r="G22" s="1" t="s">
        <v>116</v>
      </c>
      <c r="H22" s="104">
        <v>53943.99</v>
      </c>
      <c r="I22" s="105"/>
      <c r="J22" s="104">
        <v>84690.62</v>
      </c>
    </row>
    <row r="23" spans="1:10" x14ac:dyDescent="0.25">
      <c r="B23" s="115"/>
      <c r="C23" s="67"/>
      <c r="D23" s="67"/>
      <c r="E23" s="67"/>
      <c r="F23" s="12"/>
      <c r="G23" s="111"/>
      <c r="H23" s="111"/>
      <c r="I23" s="111"/>
      <c r="J23" s="111"/>
    </row>
    <row r="24" spans="1:10" x14ac:dyDescent="0.25">
      <c r="B24" s="39" t="s">
        <v>110</v>
      </c>
      <c r="C24" s="67">
        <v>48886.720000000001</v>
      </c>
      <c r="D24" s="67"/>
      <c r="E24" s="67">
        <v>47962.8</v>
      </c>
      <c r="F24" s="12"/>
      <c r="G24" s="111"/>
      <c r="H24" s="111"/>
      <c r="I24" s="111"/>
      <c r="J24" s="111"/>
    </row>
    <row r="25" spans="1:10" x14ac:dyDescent="0.25">
      <c r="B25" s="30"/>
      <c r="C25" s="31"/>
      <c r="D25" s="31"/>
      <c r="E25" s="31"/>
      <c r="F25" s="12"/>
    </row>
    <row r="26" spans="1:10" x14ac:dyDescent="0.25">
      <c r="B26" s="1" t="s">
        <v>111</v>
      </c>
      <c r="C26" s="117">
        <v>79841.58</v>
      </c>
      <c r="D26" s="117"/>
      <c r="E26" s="117">
        <f>68636.71+1770</f>
        <v>70406.710000000006</v>
      </c>
      <c r="F26" s="12"/>
    </row>
    <row r="27" spans="1:10" x14ac:dyDescent="0.25">
      <c r="B27" s="1"/>
      <c r="C27" s="117"/>
      <c r="D27" s="117"/>
      <c r="E27" s="117"/>
      <c r="F27" s="12"/>
    </row>
    <row r="28" spans="1:10" x14ac:dyDescent="0.25">
      <c r="B28" s="1" t="s">
        <v>99</v>
      </c>
      <c r="C28" s="117">
        <v>0</v>
      </c>
      <c r="D28" s="117"/>
      <c r="E28" s="117">
        <v>0</v>
      </c>
      <c r="F28" s="12"/>
    </row>
    <row r="29" spans="1:10" ht="15.75" thickBot="1" x14ac:dyDescent="0.3">
      <c r="B29" s="1"/>
      <c r="C29" s="117"/>
      <c r="D29" s="117"/>
      <c r="E29" s="117"/>
      <c r="F29" s="12"/>
    </row>
    <row r="30" spans="1:10" ht="16.5" thickTop="1" thickBot="1" x14ac:dyDescent="0.3">
      <c r="A30" s="4"/>
      <c r="B30" s="1" t="s">
        <v>23</v>
      </c>
      <c r="C30" s="112">
        <v>-87794.95</v>
      </c>
      <c r="D30" s="113"/>
      <c r="E30" s="112">
        <v>-79080.070000000007</v>
      </c>
      <c r="F30" s="12"/>
      <c r="G30" s="65" t="s">
        <v>15</v>
      </c>
      <c r="H30" s="76">
        <f>+H11+H18</f>
        <v>56298.93</v>
      </c>
      <c r="I30" s="76"/>
      <c r="J30" s="76">
        <f>+J11+J18</f>
        <v>87374.31</v>
      </c>
    </row>
    <row r="31" spans="1:10" ht="15.75" thickTop="1" x14ac:dyDescent="0.25">
      <c r="B31" s="8"/>
      <c r="C31" s="8"/>
      <c r="D31" s="8"/>
      <c r="E31" s="8"/>
      <c r="F31" s="12"/>
      <c r="G31" s="14"/>
      <c r="H31" s="35"/>
      <c r="I31" s="35"/>
      <c r="J31" s="35"/>
    </row>
    <row r="32" spans="1:10" x14ac:dyDescent="0.25">
      <c r="B32" s="8"/>
      <c r="C32" s="8"/>
      <c r="D32" s="8"/>
      <c r="E32" s="8"/>
      <c r="F32" s="12"/>
      <c r="G32" s="14"/>
      <c r="H32" s="35"/>
      <c r="I32" s="35"/>
      <c r="J32" s="35"/>
    </row>
    <row r="33" spans="2:11" x14ac:dyDescent="0.25">
      <c r="B33" s="66" t="s">
        <v>39</v>
      </c>
      <c r="C33" s="75">
        <f>SUM(C35)</f>
        <v>5582.11</v>
      </c>
      <c r="D33" s="53"/>
      <c r="E33" s="75">
        <f>SUM(E35)</f>
        <v>4917.72</v>
      </c>
      <c r="F33" s="12"/>
      <c r="G33" s="66" t="s">
        <v>62</v>
      </c>
      <c r="H33" s="75">
        <f>SUM(H35:H44)</f>
        <v>247251.80000000002</v>
      </c>
      <c r="I33" s="53"/>
      <c r="J33" s="75">
        <f>SUM(J35:J44)</f>
        <v>285428.90999999997</v>
      </c>
    </row>
    <row r="34" spans="2:11" x14ac:dyDescent="0.25">
      <c r="B34" s="30"/>
      <c r="C34" s="53"/>
      <c r="D34" s="53"/>
      <c r="E34" s="53"/>
      <c r="F34" s="12"/>
      <c r="G34" s="30"/>
      <c r="H34" s="53"/>
      <c r="I34" s="53"/>
      <c r="J34" s="53"/>
    </row>
    <row r="35" spans="2:11" x14ac:dyDescent="0.25">
      <c r="B35" s="1" t="s">
        <v>112</v>
      </c>
      <c r="C35" s="114">
        <v>5582.11</v>
      </c>
      <c r="D35" s="35"/>
      <c r="E35" s="114">
        <v>4917.72</v>
      </c>
      <c r="F35" s="12"/>
      <c r="G35" s="1" t="s">
        <v>57</v>
      </c>
      <c r="H35" s="35">
        <v>101510.71</v>
      </c>
      <c r="I35" s="35"/>
      <c r="J35" s="35">
        <v>105704.47</v>
      </c>
      <c r="K35" s="111"/>
    </row>
    <row r="36" spans="2:11" x14ac:dyDescent="0.25">
      <c r="B36" s="1"/>
      <c r="C36" s="69"/>
      <c r="D36" s="69"/>
      <c r="E36" s="69"/>
      <c r="F36" s="12"/>
      <c r="G36" s="111"/>
      <c r="H36" s="111"/>
      <c r="I36" s="111"/>
      <c r="J36" s="111"/>
      <c r="K36" s="111"/>
    </row>
    <row r="37" spans="2:11" x14ac:dyDescent="0.25">
      <c r="B37" s="14"/>
      <c r="C37" s="25"/>
      <c r="D37" s="25"/>
      <c r="E37" s="25"/>
      <c r="F37" s="12"/>
    </row>
    <row r="38" spans="2:11" x14ac:dyDescent="0.25">
      <c r="B38" s="66" t="s">
        <v>40</v>
      </c>
      <c r="C38" s="75">
        <f>SUM(C40:C41)</f>
        <v>165839.12</v>
      </c>
      <c r="D38" s="53"/>
      <c r="E38" s="75">
        <f>SUM(E40:E41)</f>
        <v>204141.42000000004</v>
      </c>
      <c r="F38" s="12"/>
      <c r="G38" s="14" t="s">
        <v>69</v>
      </c>
      <c r="H38" s="26">
        <v>124411.56</v>
      </c>
      <c r="I38" s="26"/>
      <c r="J38" s="26">
        <v>124411.56</v>
      </c>
    </row>
    <row r="39" spans="2:11" x14ac:dyDescent="0.25">
      <c r="B39" s="30"/>
      <c r="C39" s="53"/>
      <c r="D39" s="53"/>
      <c r="E39" s="53"/>
      <c r="F39" s="12"/>
    </row>
    <row r="40" spans="2:11" x14ac:dyDescent="0.25">
      <c r="B40" s="1" t="s">
        <v>113</v>
      </c>
      <c r="C40" s="69">
        <v>458680.79</v>
      </c>
      <c r="D40" s="69"/>
      <c r="E40" s="69">
        <f>95038.52+371639.12</f>
        <v>466677.64</v>
      </c>
      <c r="F40" s="12"/>
      <c r="G40" s="1" t="s">
        <v>43</v>
      </c>
      <c r="H40" s="35">
        <v>21329.53</v>
      </c>
      <c r="I40" s="35"/>
      <c r="J40" s="35">
        <v>55312.88</v>
      </c>
    </row>
    <row r="41" spans="2:11" x14ac:dyDescent="0.25">
      <c r="B41" s="1" t="s">
        <v>42</v>
      </c>
      <c r="C41" s="114">
        <v>-292841.67</v>
      </c>
      <c r="D41" s="35"/>
      <c r="E41" s="114">
        <v>-262536.21999999997</v>
      </c>
      <c r="F41" s="12"/>
      <c r="G41" s="39"/>
      <c r="H41" s="68"/>
      <c r="I41" s="68"/>
      <c r="J41" s="68"/>
    </row>
    <row r="42" spans="2:11" x14ac:dyDescent="0.25">
      <c r="F42" s="12"/>
    </row>
    <row r="43" spans="2:11" x14ac:dyDescent="0.25">
      <c r="F43" s="12"/>
    </row>
    <row r="44" spans="2:11" x14ac:dyDescent="0.25">
      <c r="B44" s="66" t="s">
        <v>114</v>
      </c>
      <c r="C44" s="75">
        <f>SUM(C46:C52)</f>
        <v>0</v>
      </c>
      <c r="D44" s="53"/>
      <c r="E44" s="75">
        <f>SUM(E46:E52)</f>
        <v>987.78000000002794</v>
      </c>
      <c r="F44" s="12"/>
      <c r="G44" s="14" t="s">
        <v>61</v>
      </c>
      <c r="H44" s="27">
        <v>0</v>
      </c>
      <c r="I44" s="29"/>
      <c r="J44" s="27">
        <v>0</v>
      </c>
    </row>
    <row r="45" spans="2:11" x14ac:dyDescent="0.25">
      <c r="F45" s="12"/>
      <c r="H45" t="s">
        <v>126</v>
      </c>
    </row>
    <row r="46" spans="2:11" x14ac:dyDescent="0.25">
      <c r="B46" s="1" t="s">
        <v>65</v>
      </c>
      <c r="C46" s="69">
        <v>0</v>
      </c>
      <c r="D46" s="111"/>
      <c r="E46" s="69">
        <v>0</v>
      </c>
      <c r="F46" s="12"/>
    </row>
    <row r="47" spans="2:11" x14ac:dyDescent="0.25">
      <c r="B47" s="1" t="s">
        <v>104</v>
      </c>
      <c r="C47" s="69">
        <v>0</v>
      </c>
      <c r="D47" s="111"/>
      <c r="E47" s="69">
        <v>45</v>
      </c>
      <c r="F47" s="12"/>
    </row>
    <row r="48" spans="2:11" x14ac:dyDescent="0.25">
      <c r="B48" s="1" t="s">
        <v>105</v>
      </c>
      <c r="C48" s="69">
        <v>0</v>
      </c>
      <c r="D48" s="111"/>
      <c r="E48" s="69">
        <v>263216.78000000003</v>
      </c>
      <c r="F48" s="12"/>
    </row>
    <row r="49" spans="2:10" x14ac:dyDescent="0.25">
      <c r="B49" s="1" t="s">
        <v>76</v>
      </c>
      <c r="C49" s="69">
        <v>0</v>
      </c>
      <c r="D49" s="111"/>
      <c r="E49" s="69">
        <v>1625886.85</v>
      </c>
      <c r="F49" s="12"/>
      <c r="G49" s="66" t="s">
        <v>68</v>
      </c>
      <c r="H49" s="75">
        <v>39939.5</v>
      </c>
      <c r="I49" s="53"/>
      <c r="J49" s="75">
        <v>38841.15</v>
      </c>
    </row>
    <row r="50" spans="2:10" x14ac:dyDescent="0.25">
      <c r="B50" s="1" t="s">
        <v>100</v>
      </c>
      <c r="C50" s="69">
        <v>0</v>
      </c>
      <c r="D50" s="111"/>
      <c r="E50" s="69">
        <v>-3062.5</v>
      </c>
      <c r="F50" s="12"/>
      <c r="G50" s="66"/>
      <c r="H50" s="75"/>
      <c r="I50" s="53"/>
      <c r="J50" s="75"/>
    </row>
    <row r="51" spans="2:10" x14ac:dyDescent="0.25">
      <c r="B51" s="1" t="s">
        <v>67</v>
      </c>
      <c r="C51" s="69">
        <v>0</v>
      </c>
      <c r="D51" s="111"/>
      <c r="E51" s="69">
        <v>0</v>
      </c>
      <c r="F51" s="12"/>
      <c r="G51" s="14"/>
      <c r="H51" s="26"/>
      <c r="I51" s="26"/>
      <c r="J51" s="26"/>
    </row>
    <row r="52" spans="2:10" x14ac:dyDescent="0.25">
      <c r="B52" s="1" t="s">
        <v>66</v>
      </c>
      <c r="C52" s="114">
        <v>0</v>
      </c>
      <c r="D52" s="111"/>
      <c r="E52" s="114">
        <v>-1885098.35</v>
      </c>
      <c r="F52" s="12"/>
      <c r="G52" s="14"/>
      <c r="H52" s="26"/>
      <c r="I52" s="26"/>
      <c r="J52" s="26"/>
    </row>
    <row r="53" spans="2:10" x14ac:dyDescent="0.25">
      <c r="B53" s="14"/>
      <c r="C53" s="26"/>
      <c r="D53" s="26"/>
      <c r="E53" s="26"/>
      <c r="F53" s="12"/>
      <c r="G53" s="14"/>
      <c r="H53" s="28"/>
      <c r="I53" s="28"/>
      <c r="J53" s="28"/>
    </row>
    <row r="54" spans="2:10" ht="15.75" thickBot="1" x14ac:dyDescent="0.3">
      <c r="B54" s="14"/>
      <c r="C54" s="26"/>
      <c r="D54" s="26"/>
      <c r="E54" s="26"/>
      <c r="F54" s="12"/>
      <c r="G54" s="14"/>
      <c r="H54" s="28"/>
      <c r="I54" s="28"/>
      <c r="J54" s="28"/>
    </row>
    <row r="55" spans="2:10" ht="16.5" thickTop="1" thickBot="1" x14ac:dyDescent="0.3">
      <c r="B55" s="64" t="s">
        <v>4</v>
      </c>
      <c r="C55" s="85">
        <f>+C11+C18+C33+C38+C44</f>
        <v>343490.23</v>
      </c>
      <c r="D55" s="85"/>
      <c r="E55" s="85">
        <f>+E11+E18+E33+E38+E44</f>
        <v>411644.37000000011</v>
      </c>
      <c r="F55" s="12"/>
      <c r="G55" s="64" t="s">
        <v>5</v>
      </c>
      <c r="H55" s="85">
        <f>+H30+H33+H49</f>
        <v>343490.23000000004</v>
      </c>
      <c r="I55" s="85"/>
      <c r="J55" s="85">
        <f>+J30+J33+J49</f>
        <v>411644.37</v>
      </c>
    </row>
    <row r="56" spans="2:10" ht="15.75" thickTop="1" x14ac:dyDescent="0.25">
      <c r="B56" s="34"/>
      <c r="C56" s="35"/>
      <c r="D56" s="35"/>
      <c r="E56" s="32"/>
      <c r="F56" s="12"/>
      <c r="G56" s="36"/>
      <c r="H56" s="26"/>
      <c r="I56" s="26"/>
    </row>
    <row r="57" spans="2:10" x14ac:dyDescent="0.25">
      <c r="B57" s="1"/>
      <c r="C57" s="2"/>
      <c r="D57" s="2"/>
      <c r="E57" s="2"/>
      <c r="F57" s="5"/>
      <c r="G57" s="1"/>
      <c r="H57" s="2"/>
      <c r="I57" s="2"/>
      <c r="J57" s="2"/>
    </row>
    <row r="58" spans="2:10" x14ac:dyDescent="0.25">
      <c r="B58" s="1"/>
      <c r="C58" s="2"/>
      <c r="D58" s="2"/>
      <c r="E58" s="2"/>
      <c r="F58" s="5"/>
      <c r="G58" s="1"/>
      <c r="H58" s="2"/>
      <c r="I58" s="2"/>
      <c r="J58" s="2"/>
    </row>
    <row r="59" spans="2:10" x14ac:dyDescent="0.25">
      <c r="B59" s="1"/>
      <c r="C59" s="2"/>
      <c r="D59" s="2"/>
      <c r="E59" s="2"/>
      <c r="F59" s="5"/>
      <c r="G59" s="1"/>
      <c r="H59" s="2"/>
      <c r="I59" s="2"/>
      <c r="J59" s="2"/>
    </row>
    <row r="60" spans="2:10" x14ac:dyDescent="0.25">
      <c r="H60" s="3"/>
      <c r="I60" s="3"/>
      <c r="J60" s="3"/>
    </row>
    <row r="62" spans="2:10" x14ac:dyDescent="0.25">
      <c r="B62" s="121"/>
      <c r="C62" s="121"/>
      <c r="D62" s="77"/>
      <c r="G62" s="125"/>
      <c r="H62" s="125"/>
      <c r="I62" s="119"/>
      <c r="J62" s="119"/>
    </row>
    <row r="63" spans="2:10" x14ac:dyDescent="0.25">
      <c r="B63" s="120" t="s">
        <v>58</v>
      </c>
      <c r="C63" s="120"/>
      <c r="D63" s="74"/>
      <c r="F63" s="126" t="s">
        <v>101</v>
      </c>
      <c r="G63" s="127"/>
      <c r="H63" s="127"/>
      <c r="I63" s="119"/>
      <c r="J63" s="119"/>
    </row>
    <row r="64" spans="2:10" x14ac:dyDescent="0.25">
      <c r="B64" s="120" t="s">
        <v>77</v>
      </c>
      <c r="C64" s="120"/>
      <c r="D64" s="74"/>
      <c r="G64" s="126" t="s">
        <v>103</v>
      </c>
      <c r="H64" s="127"/>
    </row>
  </sheetData>
  <mergeCells count="11">
    <mergeCell ref="B63:C63"/>
    <mergeCell ref="B64:C64"/>
    <mergeCell ref="B62:C62"/>
    <mergeCell ref="B2:J2"/>
    <mergeCell ref="B3:J3"/>
    <mergeCell ref="B4:J4"/>
    <mergeCell ref="B5:J5"/>
    <mergeCell ref="B6:J6"/>
    <mergeCell ref="G62:H62"/>
    <mergeCell ref="F63:H63"/>
    <mergeCell ref="G64:H64"/>
  </mergeCells>
  <printOptions horizontalCentered="1"/>
  <pageMargins left="0.31496062992125984" right="0.31496062992125984" top="0.94488188976377963" bottom="0.35433070866141736" header="0.31496062992125984" footer="0.31496062992125984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5"/>
  <sheetViews>
    <sheetView showGridLines="0" zoomScaleNormal="100" workbookViewId="0">
      <selection activeCell="G15" sqref="G15"/>
    </sheetView>
  </sheetViews>
  <sheetFormatPr baseColWidth="10" defaultRowHeight="15" x14ac:dyDescent="0.25"/>
  <cols>
    <col min="1" max="1" width="3.7109375" customWidth="1"/>
    <col min="2" max="2" width="33.42578125" customWidth="1"/>
    <col min="3" max="3" width="19.140625" customWidth="1"/>
    <col min="4" max="4" width="20.5703125" customWidth="1"/>
    <col min="5" max="5" width="2.7109375" customWidth="1"/>
    <col min="6" max="6" width="35.5703125" customWidth="1"/>
    <col min="7" max="7" width="19.5703125" customWidth="1"/>
    <col min="8" max="8" width="21.5703125" customWidth="1"/>
  </cols>
  <sheetData>
    <row r="2" spans="2:8" x14ac:dyDescent="0.25">
      <c r="B2" s="1"/>
      <c r="C2" s="1"/>
      <c r="D2" s="1"/>
      <c r="E2" s="1"/>
      <c r="F2" s="1"/>
      <c r="G2" s="1"/>
      <c r="H2" s="1"/>
    </row>
    <row r="3" spans="2:8" x14ac:dyDescent="0.25">
      <c r="B3" s="122" t="s">
        <v>98</v>
      </c>
      <c r="C3" s="122"/>
      <c r="D3" s="122"/>
      <c r="E3" s="122"/>
      <c r="F3" s="122"/>
      <c r="G3" s="122"/>
      <c r="H3" s="122"/>
    </row>
    <row r="4" spans="2:8" ht="16.5" x14ac:dyDescent="0.3">
      <c r="B4" s="123" t="s">
        <v>95</v>
      </c>
      <c r="C4" s="123"/>
      <c r="D4" s="123"/>
      <c r="E4" s="123"/>
      <c r="F4" s="123"/>
      <c r="G4" s="123"/>
      <c r="H4" s="123"/>
    </row>
    <row r="5" spans="2:8" x14ac:dyDescent="0.25">
      <c r="B5" s="122" t="s">
        <v>94</v>
      </c>
      <c r="C5" s="122"/>
      <c r="D5" s="122"/>
      <c r="E5" s="122"/>
      <c r="F5" s="122"/>
      <c r="G5" s="122"/>
      <c r="H5" s="122"/>
    </row>
    <row r="6" spans="2:8" x14ac:dyDescent="0.25">
      <c r="B6" s="124" t="s">
        <v>123</v>
      </c>
      <c r="C6" s="124"/>
      <c r="D6" s="124"/>
      <c r="E6" s="124"/>
      <c r="F6" s="124"/>
      <c r="G6" s="124"/>
      <c r="H6" s="124"/>
    </row>
    <row r="7" spans="2:8" x14ac:dyDescent="0.25">
      <c r="B7" s="122" t="s">
        <v>35</v>
      </c>
      <c r="C7" s="122"/>
      <c r="D7" s="122"/>
      <c r="E7" s="122"/>
      <c r="F7" s="122"/>
      <c r="G7" s="122"/>
      <c r="H7" s="122"/>
    </row>
    <row r="8" spans="2:8" x14ac:dyDescent="0.25">
      <c r="B8" s="51"/>
      <c r="C8" s="51"/>
      <c r="D8" s="51"/>
      <c r="E8" s="51"/>
      <c r="F8" s="51"/>
      <c r="G8" s="51"/>
      <c r="H8" s="51"/>
    </row>
    <row r="9" spans="2:8" ht="15.75" thickBot="1" x14ac:dyDescent="0.3">
      <c r="B9" s="51"/>
      <c r="C9" s="51"/>
      <c r="D9" s="51"/>
      <c r="E9" s="12"/>
      <c r="F9" s="51"/>
      <c r="G9" s="51"/>
      <c r="H9" s="51"/>
    </row>
    <row r="10" spans="2:8" ht="16.5" thickTop="1" thickBot="1" x14ac:dyDescent="0.3">
      <c r="B10" s="62" t="s">
        <v>83</v>
      </c>
      <c r="C10" s="62" t="s">
        <v>33</v>
      </c>
      <c r="D10" s="62" t="s">
        <v>33</v>
      </c>
      <c r="E10" s="12"/>
      <c r="F10" s="62" t="s">
        <v>84</v>
      </c>
      <c r="G10" s="62" t="s">
        <v>33</v>
      </c>
      <c r="H10" s="62" t="s">
        <v>33</v>
      </c>
    </row>
    <row r="11" spans="2:8" ht="15.75" thickTop="1" x14ac:dyDescent="0.25">
      <c r="B11" s="1"/>
      <c r="C11" s="2"/>
      <c r="D11" s="2"/>
      <c r="E11" s="13"/>
      <c r="F11" s="1"/>
      <c r="G11" s="1"/>
      <c r="H11" s="1"/>
    </row>
    <row r="12" spans="2:8" x14ac:dyDescent="0.25">
      <c r="B12" s="39" t="s">
        <v>44</v>
      </c>
      <c r="C12" s="67">
        <v>0</v>
      </c>
      <c r="D12" s="67">
        <v>1885098.35</v>
      </c>
      <c r="E12" s="13"/>
      <c r="F12" s="39" t="s">
        <v>80</v>
      </c>
      <c r="G12" s="67">
        <v>1836.72</v>
      </c>
      <c r="H12" s="67">
        <v>1836.72</v>
      </c>
    </row>
    <row r="13" spans="2:8" ht="15" customHeight="1" x14ac:dyDescent="0.25">
      <c r="B13" s="39"/>
      <c r="C13" s="68"/>
      <c r="D13" s="68"/>
      <c r="E13" s="13"/>
      <c r="F13" s="111"/>
      <c r="G13" s="111"/>
      <c r="H13" s="111"/>
    </row>
    <row r="14" spans="2:8" x14ac:dyDescent="0.25">
      <c r="B14" s="39" t="s">
        <v>45</v>
      </c>
      <c r="C14" s="68">
        <v>0</v>
      </c>
      <c r="D14" s="68">
        <v>0</v>
      </c>
      <c r="E14" s="13"/>
      <c r="F14" s="39" t="s">
        <v>51</v>
      </c>
      <c r="G14" s="67">
        <v>1481305.41</v>
      </c>
      <c r="H14" s="67">
        <v>3369426.84</v>
      </c>
    </row>
    <row r="15" spans="2:8" ht="18" customHeight="1" x14ac:dyDescent="0.25">
      <c r="B15" s="39"/>
      <c r="C15" s="68"/>
      <c r="D15" s="68"/>
      <c r="E15" s="13"/>
      <c r="F15" s="1"/>
      <c r="G15" s="7"/>
      <c r="H15" s="7"/>
    </row>
    <row r="16" spans="2:8" x14ac:dyDescent="0.25">
      <c r="B16" s="39" t="s">
        <v>3</v>
      </c>
      <c r="C16" s="68">
        <v>1066370.7</v>
      </c>
      <c r="D16" s="68">
        <v>1058998.8</v>
      </c>
      <c r="E16" s="13"/>
      <c r="F16" s="1" t="s">
        <v>85</v>
      </c>
      <c r="G16" s="67">
        <v>0</v>
      </c>
      <c r="H16" s="67">
        <v>0</v>
      </c>
    </row>
    <row r="17" spans="2:8" ht="18" customHeight="1" x14ac:dyDescent="0.25">
      <c r="B17" s="39"/>
      <c r="C17" s="68"/>
      <c r="D17" s="68"/>
      <c r="E17" s="13"/>
      <c r="F17" s="1"/>
      <c r="G17" s="2"/>
      <c r="H17" s="2"/>
    </row>
    <row r="18" spans="2:8" x14ac:dyDescent="0.25">
      <c r="B18" s="39" t="s">
        <v>32</v>
      </c>
      <c r="C18" s="68">
        <v>232393.92</v>
      </c>
      <c r="D18" s="68">
        <v>221035.4</v>
      </c>
      <c r="E18" s="13"/>
      <c r="F18" s="1"/>
      <c r="G18" s="2"/>
      <c r="H18" s="2"/>
    </row>
    <row r="19" spans="2:8" ht="18" customHeight="1" x14ac:dyDescent="0.25">
      <c r="B19" s="39"/>
      <c r="C19" s="68"/>
      <c r="D19" s="68"/>
      <c r="E19" s="13"/>
      <c r="F19" s="1"/>
      <c r="G19" s="2"/>
      <c r="H19" s="2"/>
    </row>
    <row r="20" spans="2:8" x14ac:dyDescent="0.25">
      <c r="B20" s="39" t="s">
        <v>22</v>
      </c>
      <c r="C20" s="68">
        <v>4590.17</v>
      </c>
      <c r="D20" s="68">
        <v>5139.41</v>
      </c>
      <c r="E20" s="13"/>
      <c r="F20" s="1"/>
      <c r="G20" s="2"/>
      <c r="H20" s="2"/>
    </row>
    <row r="21" spans="2:8" ht="18" customHeight="1" x14ac:dyDescent="0.25">
      <c r="B21" s="1"/>
      <c r="C21" s="35"/>
      <c r="D21" s="35"/>
      <c r="E21" s="13"/>
      <c r="F21" s="1"/>
      <c r="G21" s="2"/>
      <c r="H21" s="2"/>
    </row>
    <row r="22" spans="2:8" x14ac:dyDescent="0.25">
      <c r="B22" s="1" t="s">
        <v>13</v>
      </c>
      <c r="C22" s="35">
        <v>484.79</v>
      </c>
      <c r="D22" s="35">
        <v>629.20000000000005</v>
      </c>
      <c r="E22" s="13"/>
      <c r="F22" s="1"/>
      <c r="G22" s="2"/>
      <c r="H22" s="2"/>
    </row>
    <row r="23" spans="2:8" ht="18" customHeight="1" x14ac:dyDescent="0.25">
      <c r="B23" s="1"/>
      <c r="C23" s="7"/>
      <c r="D23" s="7"/>
      <c r="E23" s="13"/>
      <c r="F23" s="1"/>
      <c r="G23" s="2"/>
      <c r="H23" s="2"/>
    </row>
    <row r="24" spans="2:8" x14ac:dyDescent="0.25">
      <c r="B24" s="1" t="s">
        <v>64</v>
      </c>
      <c r="C24" s="35">
        <v>139266.07</v>
      </c>
      <c r="D24" s="35">
        <v>154163.87</v>
      </c>
      <c r="E24" s="13"/>
      <c r="F24" s="1"/>
      <c r="G24" s="2"/>
      <c r="H24" s="2"/>
    </row>
    <row r="25" spans="2:8" ht="18" customHeight="1" x14ac:dyDescent="0.25">
      <c r="B25" s="1"/>
      <c r="C25" s="35"/>
      <c r="D25" s="35"/>
      <c r="E25" s="13"/>
      <c r="F25" s="1"/>
      <c r="G25" s="2"/>
      <c r="H25" s="2"/>
    </row>
    <row r="26" spans="2:8" x14ac:dyDescent="0.25">
      <c r="B26" s="1" t="s">
        <v>75</v>
      </c>
      <c r="C26" s="35">
        <v>96.98</v>
      </c>
      <c r="D26" s="35">
        <v>7357.38</v>
      </c>
      <c r="E26" s="13"/>
      <c r="F26" s="1"/>
      <c r="G26" s="2"/>
      <c r="H26" s="2"/>
    </row>
    <row r="27" spans="2:8" x14ac:dyDescent="0.25">
      <c r="B27" s="1"/>
      <c r="C27" s="35"/>
      <c r="D27" s="35"/>
      <c r="E27" s="13"/>
      <c r="F27" s="1"/>
      <c r="G27" s="2"/>
      <c r="H27" s="2"/>
    </row>
    <row r="28" spans="2:8" ht="15.75" thickBot="1" x14ac:dyDescent="0.3">
      <c r="B28" s="1"/>
      <c r="C28" s="2"/>
      <c r="D28" s="2"/>
      <c r="E28" s="13"/>
      <c r="F28" s="1"/>
      <c r="G28" s="2"/>
      <c r="H28" s="2"/>
    </row>
    <row r="29" spans="2:8" ht="16.5" thickTop="1" thickBot="1" x14ac:dyDescent="0.3">
      <c r="B29" s="63" t="s">
        <v>46</v>
      </c>
      <c r="C29" s="70">
        <f>SUM(C12:C26)</f>
        <v>1443202.63</v>
      </c>
      <c r="D29" s="70">
        <f>SUM(D12:D26)</f>
        <v>3332422.4100000006</v>
      </c>
      <c r="E29" s="13"/>
      <c r="F29" s="63" t="s">
        <v>46</v>
      </c>
      <c r="G29" s="70">
        <f>SUM(G12:G25)</f>
        <v>1483142.13</v>
      </c>
      <c r="H29" s="70">
        <f>SUM(H12:H25)</f>
        <v>3371263.56</v>
      </c>
    </row>
    <row r="30" spans="2:8" ht="15.75" thickTop="1" x14ac:dyDescent="0.25">
      <c r="E30" s="13"/>
    </row>
    <row r="31" spans="2:8" x14ac:dyDescent="0.25">
      <c r="E31" s="13"/>
    </row>
    <row r="32" spans="2:8" x14ac:dyDescent="0.25">
      <c r="B32" s="1" t="s">
        <v>47</v>
      </c>
      <c r="C32" s="69">
        <v>39939.5</v>
      </c>
      <c r="D32" s="69">
        <v>38841.15</v>
      </c>
      <c r="E32" s="2"/>
      <c r="F32" s="2" t="s">
        <v>48</v>
      </c>
      <c r="G32" s="69">
        <v>0</v>
      </c>
      <c r="H32" s="69">
        <v>0</v>
      </c>
    </row>
    <row r="33" spans="2:8" x14ac:dyDescent="0.25">
      <c r="B33" s="1"/>
      <c r="C33" s="2"/>
      <c r="D33" s="2"/>
      <c r="E33" s="2"/>
      <c r="F33" s="2"/>
      <c r="G33" s="1"/>
      <c r="H33" s="1"/>
    </row>
    <row r="34" spans="2:8" ht="15.75" thickBot="1" x14ac:dyDescent="0.3">
      <c r="B34" s="1"/>
      <c r="C34" s="2"/>
      <c r="D34" s="2"/>
      <c r="E34" s="2"/>
      <c r="F34" s="2"/>
      <c r="G34" s="1"/>
      <c r="H34" s="1"/>
    </row>
    <row r="35" spans="2:8" ht="18" thickTop="1" thickBot="1" x14ac:dyDescent="0.4">
      <c r="B35" s="62" t="s">
        <v>50</v>
      </c>
      <c r="C35" s="81">
        <f>SUM(C29:C32)</f>
        <v>1483142.13</v>
      </c>
      <c r="D35" s="81">
        <f>SUM(D29:D32)</f>
        <v>3371263.5600000005</v>
      </c>
      <c r="E35" s="2"/>
      <c r="F35" s="62" t="s">
        <v>49</v>
      </c>
      <c r="G35" s="81">
        <f>SUM(G29:G32)</f>
        <v>1483142.13</v>
      </c>
      <c r="H35" s="81">
        <f>SUM(H29:H32)</f>
        <v>3371263.56</v>
      </c>
    </row>
    <row r="36" spans="2:8" ht="15.75" thickTop="1" x14ac:dyDescent="0.25">
      <c r="F36" s="10"/>
      <c r="G36" s="2"/>
      <c r="H36" s="2"/>
    </row>
    <row r="37" spans="2:8" x14ac:dyDescent="0.25">
      <c r="B37" s="10"/>
      <c r="C37" s="11"/>
      <c r="D37" s="11"/>
      <c r="E37" s="10"/>
    </row>
    <row r="38" spans="2:8" x14ac:dyDescent="0.25">
      <c r="B38" s="10"/>
      <c r="C38" s="11"/>
      <c r="D38" s="11"/>
      <c r="E38" s="10"/>
    </row>
    <row r="39" spans="2:8" x14ac:dyDescent="0.25">
      <c r="B39" s="10"/>
      <c r="C39" s="11"/>
      <c r="D39" s="11"/>
      <c r="E39" s="10"/>
    </row>
    <row r="40" spans="2:8" x14ac:dyDescent="0.25">
      <c r="B40" s="8"/>
      <c r="C40" s="9"/>
    </row>
    <row r="41" spans="2:8" x14ac:dyDescent="0.25">
      <c r="B41" s="8"/>
      <c r="C41" s="9"/>
    </row>
    <row r="42" spans="2:8" x14ac:dyDescent="0.25">
      <c r="B42" s="8"/>
      <c r="C42" s="9"/>
    </row>
    <row r="43" spans="2:8" x14ac:dyDescent="0.25">
      <c r="B43" s="128" t="s">
        <v>73</v>
      </c>
      <c r="C43" s="128"/>
      <c r="F43" s="129"/>
      <c r="G43" s="125"/>
    </row>
    <row r="44" spans="2:8" x14ac:dyDescent="0.25">
      <c r="B44" s="120" t="s">
        <v>58</v>
      </c>
      <c r="C44" s="120"/>
      <c r="E44" s="126" t="s">
        <v>101</v>
      </c>
      <c r="F44" s="127"/>
      <c r="G44" s="127"/>
    </row>
    <row r="45" spans="2:8" x14ac:dyDescent="0.25">
      <c r="B45" s="120" t="s">
        <v>77</v>
      </c>
      <c r="C45" s="120"/>
      <c r="F45" s="126" t="s">
        <v>103</v>
      </c>
      <c r="G45" s="127"/>
    </row>
  </sheetData>
  <mergeCells count="11">
    <mergeCell ref="B44:C44"/>
    <mergeCell ref="B45:C45"/>
    <mergeCell ref="B43:C43"/>
    <mergeCell ref="B3:H3"/>
    <mergeCell ref="B4:H4"/>
    <mergeCell ref="B5:H5"/>
    <mergeCell ref="B6:H6"/>
    <mergeCell ref="B7:H7"/>
    <mergeCell ref="F43:G43"/>
    <mergeCell ref="E44:G44"/>
    <mergeCell ref="F45:G45"/>
  </mergeCells>
  <printOptions horizontalCentered="1"/>
  <pageMargins left="0.31496062992125984" right="0.31496062992125984" top="0.78740157480314965" bottom="0.15748031496062992" header="0.31496062992125984" footer="0.31496062992125984"/>
  <pageSetup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4"/>
  <sheetViews>
    <sheetView showGridLines="0" zoomScaleNormal="100" workbookViewId="0">
      <selection activeCell="F15" sqref="F15"/>
    </sheetView>
  </sheetViews>
  <sheetFormatPr baseColWidth="10" defaultRowHeight="15" x14ac:dyDescent="0.25"/>
  <cols>
    <col min="1" max="1" width="5.42578125" customWidth="1"/>
    <col min="2" max="2" width="51.140625" customWidth="1"/>
    <col min="3" max="3" width="18.7109375" customWidth="1"/>
    <col min="4" max="4" width="25.5703125" customWidth="1"/>
    <col min="5" max="5" width="15" customWidth="1"/>
    <col min="6" max="6" width="27.7109375" customWidth="1"/>
    <col min="7" max="7" width="12.85546875" customWidth="1"/>
    <col min="8" max="8" width="10.5703125" customWidth="1"/>
    <col min="9" max="9" width="6.42578125" customWidth="1"/>
  </cols>
  <sheetData>
    <row r="2" spans="2:9" x14ac:dyDescent="0.25">
      <c r="B2" s="130" t="s">
        <v>98</v>
      </c>
      <c r="C2" s="130"/>
      <c r="D2" s="130"/>
    </row>
    <row r="3" spans="2:9" x14ac:dyDescent="0.25">
      <c r="B3" s="130" t="s">
        <v>95</v>
      </c>
      <c r="C3" s="130"/>
      <c r="D3" s="130"/>
    </row>
    <row r="4" spans="2:9" x14ac:dyDescent="0.25">
      <c r="B4" s="130" t="s">
        <v>96</v>
      </c>
      <c r="C4" s="130"/>
      <c r="D4" s="130"/>
    </row>
    <row r="5" spans="2:9" x14ac:dyDescent="0.25">
      <c r="B5" s="130" t="s">
        <v>125</v>
      </c>
      <c r="C5" s="130"/>
      <c r="D5" s="130"/>
    </row>
    <row r="6" spans="2:9" x14ac:dyDescent="0.25">
      <c r="B6" s="130" t="s">
        <v>19</v>
      </c>
      <c r="C6" s="130"/>
      <c r="D6" s="130"/>
    </row>
    <row r="9" spans="2:9" x14ac:dyDescent="0.25">
      <c r="B9" s="59" t="s">
        <v>26</v>
      </c>
      <c r="C9" s="60" t="s">
        <v>16</v>
      </c>
      <c r="D9" s="60" t="s">
        <v>27</v>
      </c>
      <c r="E9" s="40"/>
      <c r="F9" s="43"/>
      <c r="G9" s="40"/>
      <c r="H9" s="40"/>
      <c r="I9" s="40"/>
    </row>
    <row r="10" spans="2:9" x14ac:dyDescent="0.25">
      <c r="B10" s="14"/>
      <c r="C10" s="15"/>
      <c r="D10" s="15"/>
      <c r="E10" s="17"/>
      <c r="F10" s="14"/>
      <c r="G10" s="15"/>
      <c r="H10" s="15"/>
      <c r="I10" s="17"/>
    </row>
    <row r="11" spans="2:9" ht="17.25" x14ac:dyDescent="0.4">
      <c r="B11" s="19" t="s">
        <v>102</v>
      </c>
      <c r="C11" s="44">
        <f>SUM(C13)</f>
        <v>84357.67</v>
      </c>
      <c r="D11" s="44">
        <f>SUM(D13)</f>
        <v>187634.34</v>
      </c>
      <c r="E11" s="17"/>
      <c r="F11" s="19"/>
      <c r="G11" s="15"/>
      <c r="H11" s="15"/>
      <c r="I11" s="17"/>
    </row>
    <row r="12" spans="2:9" x14ac:dyDescent="0.25">
      <c r="B12" s="19"/>
      <c r="C12" s="15"/>
      <c r="D12" s="15"/>
      <c r="E12" s="17"/>
      <c r="F12" s="19"/>
      <c r="G12" s="15"/>
      <c r="H12" s="15"/>
      <c r="I12" s="17"/>
    </row>
    <row r="13" spans="2:9" x14ac:dyDescent="0.25">
      <c r="B13" s="1" t="s">
        <v>28</v>
      </c>
      <c r="C13" s="117">
        <v>84357.67</v>
      </c>
      <c r="D13" s="117">
        <v>187634.34</v>
      </c>
      <c r="E13" s="17"/>
      <c r="F13" s="14"/>
      <c r="G13" s="38"/>
      <c r="H13" s="38"/>
      <c r="I13" s="17"/>
    </row>
    <row r="14" spans="2:9" x14ac:dyDescent="0.25">
      <c r="B14" s="14"/>
      <c r="C14" s="38"/>
      <c r="D14" s="38"/>
      <c r="E14" s="17"/>
      <c r="F14" s="14"/>
      <c r="G14" s="38"/>
      <c r="H14" s="38"/>
      <c r="I14" s="17"/>
    </row>
    <row r="15" spans="2:9" ht="17.25" x14ac:dyDescent="0.4">
      <c r="B15" s="79" t="s">
        <v>29</v>
      </c>
      <c r="C15" s="80">
        <f>+C17-C21</f>
        <v>2622.1999999999534</v>
      </c>
      <c r="D15" s="80">
        <f>+D17-D21</f>
        <v>-101825.97999999998</v>
      </c>
      <c r="E15" s="17"/>
      <c r="F15" s="14"/>
      <c r="G15" s="38"/>
      <c r="H15" s="38"/>
      <c r="I15" s="17"/>
    </row>
    <row r="16" spans="2:9" x14ac:dyDescent="0.25">
      <c r="B16" s="14"/>
      <c r="C16" s="38"/>
      <c r="D16" s="38"/>
      <c r="E16" s="17"/>
      <c r="F16" s="14"/>
      <c r="G16" s="38"/>
      <c r="H16" s="38"/>
      <c r="I16" s="17"/>
    </row>
    <row r="17" spans="2:9" x14ac:dyDescent="0.25">
      <c r="B17" s="1" t="s">
        <v>117</v>
      </c>
      <c r="C17" s="117">
        <v>1434178.49</v>
      </c>
      <c r="D17" s="117">
        <v>1632134.67</v>
      </c>
      <c r="E17" s="17"/>
      <c r="F17" s="14"/>
      <c r="G17" s="38"/>
      <c r="H17" s="38"/>
      <c r="I17" s="17"/>
    </row>
    <row r="18" spans="2:9" x14ac:dyDescent="0.25">
      <c r="B18" s="1"/>
      <c r="C18" s="117"/>
      <c r="D18" s="117"/>
      <c r="E18" s="17"/>
      <c r="F18" s="14"/>
      <c r="G18" s="38"/>
      <c r="H18" s="38"/>
      <c r="I18" s="17"/>
    </row>
    <row r="19" spans="2:9" x14ac:dyDescent="0.25">
      <c r="B19" s="1" t="s">
        <v>30</v>
      </c>
      <c r="C19" s="117"/>
      <c r="D19" s="117"/>
      <c r="E19" s="17"/>
      <c r="F19" s="14"/>
      <c r="G19" s="38"/>
      <c r="H19" s="38"/>
      <c r="I19" s="17"/>
    </row>
    <row r="20" spans="2:9" x14ac:dyDescent="0.25">
      <c r="B20" s="1"/>
      <c r="C20" s="117"/>
      <c r="D20" s="117"/>
      <c r="E20" s="17"/>
      <c r="F20" s="14"/>
      <c r="G20" s="38"/>
      <c r="H20" s="38"/>
      <c r="I20" s="17"/>
    </row>
    <row r="21" spans="2:9" x14ac:dyDescent="0.25">
      <c r="B21" s="1" t="s">
        <v>118</v>
      </c>
      <c r="C21" s="117">
        <v>1431556.29</v>
      </c>
      <c r="D21" s="117">
        <v>1733960.65</v>
      </c>
      <c r="E21" s="17"/>
      <c r="F21" s="14"/>
      <c r="G21" s="38"/>
      <c r="H21" s="38"/>
      <c r="I21" s="17"/>
    </row>
    <row r="22" spans="2:9" x14ac:dyDescent="0.25">
      <c r="B22" s="1"/>
      <c r="C22" s="117"/>
      <c r="D22" s="117"/>
      <c r="E22" s="17"/>
      <c r="F22" s="14"/>
      <c r="G22" s="38"/>
      <c r="H22" s="38"/>
      <c r="I22" s="17"/>
    </row>
    <row r="23" spans="2:9" x14ac:dyDescent="0.25">
      <c r="B23" s="14"/>
      <c r="C23" s="38"/>
      <c r="D23" s="38"/>
      <c r="E23" s="17"/>
      <c r="F23" s="14"/>
      <c r="G23" s="38"/>
      <c r="H23" s="38"/>
      <c r="I23" s="17"/>
    </row>
    <row r="24" spans="2:9" ht="17.25" x14ac:dyDescent="0.4">
      <c r="B24" s="79" t="s">
        <v>52</v>
      </c>
      <c r="C24" s="80">
        <f>+C26-C30</f>
        <v>-328.75</v>
      </c>
      <c r="D24" s="80">
        <f>+D26-D30</f>
        <v>-1450.6899999999987</v>
      </c>
      <c r="E24" s="17"/>
      <c r="F24" s="14"/>
      <c r="G24" s="38"/>
      <c r="H24" s="38"/>
      <c r="I24" s="17"/>
    </row>
    <row r="25" spans="2:9" x14ac:dyDescent="0.25">
      <c r="B25" s="14"/>
      <c r="C25" s="38"/>
      <c r="D25" s="38"/>
      <c r="E25" s="17"/>
      <c r="F25" s="14"/>
      <c r="G25" s="38"/>
      <c r="H25" s="38"/>
      <c r="I25" s="17"/>
    </row>
    <row r="26" spans="2:9" x14ac:dyDescent="0.25">
      <c r="B26" s="1" t="s">
        <v>119</v>
      </c>
      <c r="C26" s="117">
        <v>2480.38</v>
      </c>
      <c r="D26" s="117">
        <v>24370.240000000002</v>
      </c>
      <c r="E26" s="17"/>
      <c r="F26" s="14"/>
      <c r="G26" s="38"/>
      <c r="H26" s="38"/>
      <c r="I26" s="17"/>
    </row>
    <row r="27" spans="2:9" x14ac:dyDescent="0.25">
      <c r="B27" s="1"/>
      <c r="C27" s="117"/>
      <c r="D27" s="117"/>
      <c r="E27" s="17"/>
      <c r="F27" s="14"/>
      <c r="G27" s="38"/>
      <c r="H27" s="38"/>
      <c r="I27" s="17"/>
    </row>
    <row r="28" spans="2:9" x14ac:dyDescent="0.25">
      <c r="B28" s="1" t="s">
        <v>30</v>
      </c>
      <c r="C28" s="117"/>
      <c r="D28" s="117"/>
      <c r="E28" s="17"/>
      <c r="F28" s="14"/>
      <c r="G28" s="38"/>
      <c r="H28" s="38"/>
      <c r="I28" s="17"/>
    </row>
    <row r="29" spans="2:9" x14ac:dyDescent="0.25">
      <c r="B29" s="1"/>
      <c r="C29" s="117"/>
      <c r="D29" s="117"/>
      <c r="E29" s="17"/>
      <c r="F29" s="14"/>
      <c r="G29" s="38"/>
      <c r="H29" s="38"/>
      <c r="I29" s="17"/>
    </row>
    <row r="30" spans="2:9" x14ac:dyDescent="0.25">
      <c r="B30" s="1" t="s">
        <v>120</v>
      </c>
      <c r="C30" s="117">
        <v>2809.13</v>
      </c>
      <c r="D30" s="117">
        <v>25820.93</v>
      </c>
      <c r="E30" s="17"/>
      <c r="F30" s="14"/>
      <c r="G30" s="38"/>
      <c r="H30" s="38"/>
      <c r="I30" s="17"/>
    </row>
    <row r="31" spans="2:9" x14ac:dyDescent="0.25">
      <c r="B31" s="30"/>
      <c r="C31" s="45"/>
      <c r="D31" s="45"/>
      <c r="E31" s="46"/>
      <c r="F31" s="30"/>
      <c r="G31" s="45"/>
      <c r="H31" s="45"/>
      <c r="I31" s="46"/>
    </row>
    <row r="32" spans="2:9" x14ac:dyDescent="0.25">
      <c r="B32" s="14"/>
      <c r="C32" s="38"/>
      <c r="D32" s="38"/>
      <c r="E32" s="17"/>
      <c r="F32" s="14"/>
      <c r="G32" s="38"/>
      <c r="H32" s="38"/>
      <c r="I32" s="17"/>
    </row>
    <row r="33" spans="2:9" x14ac:dyDescent="0.25">
      <c r="B33" s="14"/>
      <c r="C33" s="38"/>
      <c r="D33" s="38"/>
      <c r="E33" s="17"/>
      <c r="F33" s="14"/>
      <c r="G33" s="38"/>
      <c r="H33" s="38"/>
      <c r="I33" s="17"/>
    </row>
    <row r="34" spans="2:9" ht="17.25" x14ac:dyDescent="0.4">
      <c r="B34" s="59" t="s">
        <v>121</v>
      </c>
      <c r="C34" s="82">
        <f>+C11+C15+C24</f>
        <v>86651.119999999952</v>
      </c>
      <c r="D34" s="82">
        <f>+D11+D15+D24</f>
        <v>84357.670000000013</v>
      </c>
      <c r="E34" s="47"/>
      <c r="F34" s="43"/>
      <c r="G34" s="48"/>
      <c r="H34" s="48"/>
      <c r="I34" s="40"/>
    </row>
    <row r="35" spans="2:9" x14ac:dyDescent="0.25">
      <c r="B35" s="14"/>
      <c r="C35" s="15"/>
      <c r="D35" s="15"/>
      <c r="E35" s="17"/>
      <c r="F35" s="14"/>
      <c r="G35" s="21"/>
      <c r="H35" s="21"/>
      <c r="I35" s="16"/>
    </row>
    <row r="36" spans="2:9" x14ac:dyDescent="0.25">
      <c r="B36" s="14"/>
      <c r="C36" s="15"/>
      <c r="D36" s="15"/>
      <c r="E36" s="17"/>
      <c r="F36" s="14"/>
      <c r="G36" s="21"/>
      <c r="H36" s="21"/>
      <c r="I36" s="16"/>
    </row>
    <row r="37" spans="2:9" x14ac:dyDescent="0.25">
      <c r="B37" s="14"/>
      <c r="C37" s="15"/>
      <c r="D37" s="15"/>
      <c r="E37" s="17"/>
      <c r="F37" s="14"/>
      <c r="G37" s="21"/>
      <c r="H37" s="21"/>
      <c r="I37" s="16"/>
    </row>
    <row r="38" spans="2:9" x14ac:dyDescent="0.25">
      <c r="B38" s="14"/>
      <c r="C38" s="15"/>
      <c r="D38" s="15"/>
      <c r="E38" s="17"/>
      <c r="F38" s="14"/>
      <c r="G38" s="21"/>
      <c r="H38" s="21"/>
      <c r="I38" s="14"/>
    </row>
    <row r="39" spans="2:9" x14ac:dyDescent="0.25">
      <c r="B39" s="14"/>
      <c r="C39" s="15"/>
      <c r="D39" s="15"/>
      <c r="E39" s="18"/>
      <c r="F39" s="14"/>
      <c r="G39" s="15"/>
      <c r="H39" s="15"/>
      <c r="I39" s="14"/>
    </row>
    <row r="40" spans="2:9" x14ac:dyDescent="0.25">
      <c r="B40" s="14" t="s">
        <v>31</v>
      </c>
      <c r="C40" s="49"/>
      <c r="D40" s="49"/>
      <c r="E40" s="14"/>
      <c r="F40" s="14"/>
      <c r="G40" s="14"/>
      <c r="H40" s="14"/>
      <c r="I40" s="14"/>
    </row>
    <row r="41" spans="2:9" x14ac:dyDescent="0.25">
      <c r="B41" s="1" t="s">
        <v>79</v>
      </c>
      <c r="C41" s="131" t="s">
        <v>101</v>
      </c>
      <c r="D41" s="131"/>
      <c r="E41" s="14"/>
      <c r="F41" s="14"/>
      <c r="G41" s="14"/>
      <c r="H41" s="14"/>
      <c r="I41" s="14"/>
    </row>
    <row r="42" spans="2:9" x14ac:dyDescent="0.25">
      <c r="B42" s="1" t="s">
        <v>78</v>
      </c>
      <c r="C42" s="132" t="s">
        <v>103</v>
      </c>
      <c r="D42" s="132"/>
      <c r="E42" s="14"/>
      <c r="F42" s="14"/>
      <c r="G42" s="14"/>
      <c r="H42" s="14"/>
      <c r="I42" s="14"/>
    </row>
    <row r="43" spans="2:9" x14ac:dyDescent="0.25">
      <c r="B43" s="120"/>
      <c r="C43" s="120"/>
      <c r="G43" s="120"/>
      <c r="H43" s="120"/>
    </row>
    <row r="44" spans="2:9" x14ac:dyDescent="0.25">
      <c r="B44" s="120"/>
      <c r="C44" s="120"/>
      <c r="G44" s="120"/>
      <c r="H44" s="120"/>
    </row>
  </sheetData>
  <mergeCells count="11">
    <mergeCell ref="B44:C44"/>
    <mergeCell ref="G44:H44"/>
    <mergeCell ref="C41:D41"/>
    <mergeCell ref="B43:C43"/>
    <mergeCell ref="G43:H43"/>
    <mergeCell ref="C42:D42"/>
    <mergeCell ref="B2:D2"/>
    <mergeCell ref="B3:D3"/>
    <mergeCell ref="B4:D4"/>
    <mergeCell ref="B5:D5"/>
    <mergeCell ref="B6:D6"/>
  </mergeCells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47"/>
  <sheetViews>
    <sheetView showGridLines="0" topLeftCell="C1" zoomScaleNormal="100" workbookViewId="0">
      <selection activeCell="N27" sqref="N27"/>
    </sheetView>
  </sheetViews>
  <sheetFormatPr baseColWidth="10" defaultRowHeight="15" x14ac:dyDescent="0.25"/>
  <cols>
    <col min="1" max="1" width="2.140625" customWidth="1"/>
    <col min="2" max="2" width="33.42578125" customWidth="1"/>
    <col min="3" max="3" width="18.5703125" customWidth="1"/>
    <col min="4" max="4" width="18.140625" customWidth="1"/>
    <col min="5" max="5" width="3" customWidth="1"/>
    <col min="6" max="6" width="29.140625" customWidth="1"/>
    <col min="7" max="7" width="17.140625" customWidth="1"/>
    <col min="8" max="8" width="18.28515625" customWidth="1"/>
  </cols>
  <sheetData>
    <row r="2" spans="2:8" x14ac:dyDescent="0.25">
      <c r="B2" s="133" t="s">
        <v>98</v>
      </c>
      <c r="C2" s="133"/>
      <c r="D2" s="133"/>
      <c r="E2" s="133"/>
      <c r="F2" s="133"/>
      <c r="G2" s="133"/>
      <c r="H2" s="133"/>
    </row>
    <row r="3" spans="2:8" ht="16.5" x14ac:dyDescent="0.3">
      <c r="B3" s="135" t="s">
        <v>95</v>
      </c>
      <c r="C3" s="135"/>
      <c r="D3" s="135"/>
      <c r="E3" s="135"/>
      <c r="F3" s="135"/>
      <c r="G3" s="135"/>
      <c r="H3" s="135"/>
    </row>
    <row r="4" spans="2:8" x14ac:dyDescent="0.25">
      <c r="B4" s="133" t="s">
        <v>97</v>
      </c>
      <c r="C4" s="133"/>
      <c r="D4" s="133"/>
      <c r="E4" s="133"/>
      <c r="F4" s="133"/>
      <c r="G4" s="133"/>
      <c r="H4" s="133"/>
    </row>
    <row r="5" spans="2:8" x14ac:dyDescent="0.25">
      <c r="B5" s="130" t="s">
        <v>124</v>
      </c>
      <c r="C5" s="130"/>
      <c r="D5" s="130"/>
      <c r="E5" s="130"/>
      <c r="F5" s="130"/>
      <c r="G5" s="130"/>
      <c r="H5" s="130"/>
    </row>
    <row r="6" spans="2:8" x14ac:dyDescent="0.25">
      <c r="B6" s="130" t="s">
        <v>19</v>
      </c>
      <c r="C6" s="130"/>
      <c r="D6" s="130"/>
      <c r="E6" s="130"/>
      <c r="F6" s="130"/>
      <c r="G6" s="130"/>
      <c r="H6" s="130"/>
    </row>
    <row r="7" spans="2:8" x14ac:dyDescent="0.25">
      <c r="B7" s="50"/>
      <c r="C7" s="50"/>
      <c r="D7" s="50"/>
      <c r="E7" s="50"/>
      <c r="F7" s="50"/>
      <c r="G7" s="50"/>
      <c r="H7" s="50"/>
    </row>
    <row r="9" spans="2:8" x14ac:dyDescent="0.25">
      <c r="B9" s="55" t="s">
        <v>86</v>
      </c>
      <c r="C9" s="56" t="s">
        <v>16</v>
      </c>
      <c r="D9" s="56" t="s">
        <v>27</v>
      </c>
      <c r="E9" s="14"/>
      <c r="F9" s="55" t="s">
        <v>88</v>
      </c>
      <c r="G9" s="56" t="s">
        <v>16</v>
      </c>
      <c r="H9" s="56" t="s">
        <v>27</v>
      </c>
    </row>
    <row r="10" spans="2:8" x14ac:dyDescent="0.25">
      <c r="B10" s="14"/>
      <c r="C10" s="15"/>
      <c r="D10" s="15"/>
      <c r="E10" s="14"/>
      <c r="F10" s="14"/>
      <c r="G10" s="21"/>
    </row>
    <row r="11" spans="2:8" x14ac:dyDescent="0.25">
      <c r="B11" s="57" t="s">
        <v>17</v>
      </c>
      <c r="C11" s="58">
        <f>SUM(C13:C19)</f>
        <v>1434178.49</v>
      </c>
      <c r="D11" s="58">
        <f>SUM(D13:D19)</f>
        <v>1632134.67</v>
      </c>
      <c r="E11" s="14"/>
      <c r="F11" s="57" t="s">
        <v>17</v>
      </c>
      <c r="G11" s="58">
        <f>SUM(G13:G21)</f>
        <v>1431556.29</v>
      </c>
      <c r="H11" s="58">
        <f>SUM(H13:H21)</f>
        <v>1733960.65</v>
      </c>
    </row>
    <row r="12" spans="2:8" x14ac:dyDescent="0.25">
      <c r="B12" s="14"/>
      <c r="C12" s="25"/>
      <c r="D12" s="25"/>
      <c r="E12" s="14"/>
      <c r="F12" s="14"/>
      <c r="G12" s="25"/>
      <c r="H12" s="25"/>
    </row>
    <row r="13" spans="2:8" x14ac:dyDescent="0.25">
      <c r="B13" s="1" t="s">
        <v>80</v>
      </c>
      <c r="C13" s="69">
        <v>0</v>
      </c>
      <c r="D13" s="69">
        <v>0</v>
      </c>
      <c r="E13" s="1"/>
      <c r="F13" s="1" t="s">
        <v>2</v>
      </c>
      <c r="G13" s="69">
        <v>1041247.68</v>
      </c>
      <c r="H13" s="69">
        <v>1022283.62</v>
      </c>
    </row>
    <row r="14" spans="2:8" x14ac:dyDescent="0.25">
      <c r="B14" s="111"/>
      <c r="C14" s="111"/>
      <c r="D14" s="111"/>
      <c r="E14" s="1"/>
      <c r="F14" s="1"/>
      <c r="G14" s="69"/>
      <c r="H14" s="69"/>
    </row>
    <row r="15" spans="2:8" x14ac:dyDescent="0.25">
      <c r="B15" s="1" t="s">
        <v>18</v>
      </c>
      <c r="C15" s="69">
        <v>1369820.88</v>
      </c>
      <c r="D15" s="69">
        <v>1534877.23</v>
      </c>
      <c r="E15" s="1"/>
      <c r="F15" s="1" t="s">
        <v>56</v>
      </c>
      <c r="G15" s="69">
        <v>215068.27</v>
      </c>
      <c r="H15" s="69">
        <v>441330.48</v>
      </c>
    </row>
    <row r="16" spans="2:8" x14ac:dyDescent="0.25">
      <c r="B16" s="1"/>
      <c r="C16" s="111"/>
      <c r="D16" s="111"/>
      <c r="E16" s="1"/>
      <c r="F16" s="1"/>
      <c r="G16" s="69"/>
      <c r="H16" s="69"/>
    </row>
    <row r="17" spans="2:8" x14ac:dyDescent="0.25">
      <c r="B17" s="1" t="s">
        <v>82</v>
      </c>
      <c r="C17" s="69">
        <v>0</v>
      </c>
      <c r="D17" s="69">
        <v>0</v>
      </c>
      <c r="E17" s="1"/>
      <c r="F17" s="1" t="s">
        <v>13</v>
      </c>
      <c r="G17" s="69">
        <v>49371.51</v>
      </c>
      <c r="H17" s="69">
        <v>48567</v>
      </c>
    </row>
    <row r="18" spans="2:8" x14ac:dyDescent="0.25">
      <c r="B18" s="111"/>
      <c r="C18" s="111"/>
      <c r="D18" s="111"/>
      <c r="E18" s="1"/>
      <c r="F18" s="1"/>
      <c r="G18" s="111"/>
      <c r="H18" s="111"/>
    </row>
    <row r="19" spans="2:8" x14ac:dyDescent="0.25">
      <c r="B19" s="1" t="s">
        <v>59</v>
      </c>
      <c r="C19" s="114">
        <v>64357.61</v>
      </c>
      <c r="D19" s="114">
        <v>97257.44</v>
      </c>
      <c r="E19" s="1"/>
      <c r="F19" s="1" t="s">
        <v>14</v>
      </c>
      <c r="G19" s="69">
        <v>51673.96</v>
      </c>
      <c r="H19" s="69">
        <v>72276.41</v>
      </c>
    </row>
    <row r="20" spans="2:8" x14ac:dyDescent="0.25">
      <c r="B20" s="1"/>
      <c r="C20" s="69"/>
      <c r="D20" s="69"/>
      <c r="E20" s="1"/>
      <c r="F20" s="1"/>
      <c r="G20" s="69"/>
      <c r="H20" s="69"/>
    </row>
    <row r="21" spans="2:8" x14ac:dyDescent="0.25">
      <c r="B21" s="1"/>
      <c r="C21" s="69"/>
      <c r="D21" s="69"/>
      <c r="E21" s="1"/>
      <c r="F21" s="1" t="s">
        <v>59</v>
      </c>
      <c r="G21" s="114">
        <v>74194.87</v>
      </c>
      <c r="H21" s="114">
        <v>149503.14000000001</v>
      </c>
    </row>
    <row r="22" spans="2:8" x14ac:dyDescent="0.25">
      <c r="B22" s="14"/>
      <c r="C22" s="25"/>
      <c r="D22" s="25"/>
      <c r="E22" s="14"/>
      <c r="F22" s="14"/>
      <c r="G22" s="25"/>
      <c r="H22" s="25"/>
    </row>
    <row r="23" spans="2:8" x14ac:dyDescent="0.25">
      <c r="B23" s="14"/>
      <c r="C23" s="25"/>
      <c r="D23" s="25"/>
      <c r="E23" s="14"/>
      <c r="F23" s="14"/>
      <c r="G23" s="25"/>
      <c r="H23" s="25"/>
    </row>
    <row r="24" spans="2:8" x14ac:dyDescent="0.25">
      <c r="B24" s="57" t="s">
        <v>87</v>
      </c>
      <c r="C24" s="58">
        <f>SUM(C27:C31)</f>
        <v>2480.38</v>
      </c>
      <c r="D24" s="58">
        <f>SUM(D27:D31)</f>
        <v>24370.240000000002</v>
      </c>
      <c r="E24" s="19"/>
      <c r="F24" s="57" t="s">
        <v>89</v>
      </c>
      <c r="G24" s="58">
        <f>SUM(G27:G31)</f>
        <v>2809.13</v>
      </c>
      <c r="H24" s="58">
        <f>SUM(H27:H31)</f>
        <v>25820.93</v>
      </c>
    </row>
    <row r="25" spans="2:8" x14ac:dyDescent="0.25">
      <c r="B25" s="14"/>
      <c r="C25" s="25"/>
      <c r="D25" s="25"/>
      <c r="E25" s="14"/>
      <c r="F25" s="14"/>
      <c r="G25" s="25"/>
      <c r="H25" s="25"/>
    </row>
    <row r="26" spans="2:8" x14ac:dyDescent="0.25">
      <c r="B26" s="14"/>
      <c r="C26" s="25"/>
      <c r="D26" s="25"/>
      <c r="E26" s="14"/>
      <c r="F26" s="14"/>
      <c r="G26" s="25"/>
      <c r="H26" s="25"/>
    </row>
    <row r="27" spans="2:8" x14ac:dyDescent="0.25">
      <c r="B27" s="1" t="s">
        <v>60</v>
      </c>
      <c r="C27" s="69">
        <v>513.51</v>
      </c>
      <c r="D27" s="69">
        <v>11209.94</v>
      </c>
      <c r="E27" s="1"/>
      <c r="F27" s="1" t="s">
        <v>60</v>
      </c>
      <c r="G27" s="35">
        <v>73.510000000000005</v>
      </c>
      <c r="H27" s="35">
        <v>11209.94</v>
      </c>
    </row>
    <row r="28" spans="2:8" x14ac:dyDescent="0.25">
      <c r="B28" s="111"/>
      <c r="C28" s="111"/>
      <c r="D28" s="111"/>
      <c r="E28" s="1"/>
      <c r="F28" s="111"/>
      <c r="G28" s="111"/>
      <c r="H28" s="111"/>
    </row>
    <row r="29" spans="2:8" x14ac:dyDescent="0.25">
      <c r="B29" s="1" t="s">
        <v>81</v>
      </c>
      <c r="C29" s="35">
        <v>0</v>
      </c>
      <c r="D29" s="35">
        <v>11036.4</v>
      </c>
      <c r="E29" s="1"/>
      <c r="F29" s="1" t="s">
        <v>81</v>
      </c>
      <c r="G29" s="35">
        <v>900</v>
      </c>
      <c r="H29" s="35">
        <v>11940.4</v>
      </c>
    </row>
    <row r="30" spans="2:8" x14ac:dyDescent="0.25">
      <c r="B30" s="111"/>
      <c r="C30" s="111"/>
      <c r="D30" s="111"/>
      <c r="E30" s="1"/>
      <c r="F30" s="111"/>
      <c r="G30" s="111"/>
      <c r="H30" s="111"/>
    </row>
    <row r="31" spans="2:8" x14ac:dyDescent="0.25">
      <c r="B31" s="1" t="s">
        <v>70</v>
      </c>
      <c r="C31" s="114">
        <v>1966.87</v>
      </c>
      <c r="D31" s="114">
        <v>2123.9</v>
      </c>
      <c r="E31" s="1"/>
      <c r="F31" s="1" t="s">
        <v>71</v>
      </c>
      <c r="G31" s="114">
        <v>1835.62</v>
      </c>
      <c r="H31" s="114">
        <v>2670.59</v>
      </c>
    </row>
    <row r="32" spans="2:8" x14ac:dyDescent="0.25">
      <c r="B32" s="14"/>
      <c r="C32" s="25"/>
      <c r="D32" s="25"/>
      <c r="E32" s="14"/>
      <c r="F32" s="14"/>
      <c r="G32" s="25"/>
      <c r="H32" s="25"/>
    </row>
    <row r="33" spans="2:8" x14ac:dyDescent="0.25">
      <c r="B33" s="14"/>
      <c r="C33" s="25"/>
      <c r="D33" s="25"/>
      <c r="E33" s="14"/>
      <c r="F33" s="14"/>
      <c r="G33" s="25"/>
      <c r="H33" s="25"/>
    </row>
    <row r="34" spans="2:8" x14ac:dyDescent="0.25">
      <c r="B34" s="14"/>
      <c r="C34" s="25"/>
      <c r="D34" s="25"/>
      <c r="E34" s="14"/>
      <c r="F34" s="14"/>
      <c r="G34" s="25"/>
      <c r="H34" s="25"/>
    </row>
    <row r="35" spans="2:8" x14ac:dyDescent="0.25">
      <c r="B35" s="57" t="s">
        <v>55</v>
      </c>
      <c r="C35" s="58">
        <v>0</v>
      </c>
      <c r="D35" s="58">
        <v>103276.67</v>
      </c>
      <c r="E35" s="54"/>
      <c r="F35" s="57" t="s">
        <v>63</v>
      </c>
      <c r="G35" s="58">
        <v>2293.4499999999998</v>
      </c>
      <c r="H35" s="58">
        <v>0</v>
      </c>
    </row>
    <row r="36" spans="2:8" x14ac:dyDescent="0.25">
      <c r="B36" s="14"/>
      <c r="C36" s="25"/>
      <c r="D36" s="25"/>
      <c r="E36" s="14"/>
      <c r="F36" s="14"/>
      <c r="G36" s="21"/>
      <c r="H36" s="21"/>
    </row>
    <row r="37" spans="2:8" x14ac:dyDescent="0.25">
      <c r="B37" s="14"/>
      <c r="C37" s="25"/>
      <c r="D37" s="25"/>
      <c r="E37" s="14"/>
      <c r="F37" s="14"/>
      <c r="G37" s="21"/>
      <c r="H37" s="21"/>
    </row>
    <row r="38" spans="2:8" x14ac:dyDescent="0.25">
      <c r="B38" s="14"/>
      <c r="C38" s="15"/>
      <c r="D38" s="15"/>
      <c r="E38" s="14"/>
      <c r="F38" s="14"/>
      <c r="G38" s="21"/>
      <c r="H38" s="21"/>
    </row>
    <row r="39" spans="2:8" ht="17.25" x14ac:dyDescent="0.4">
      <c r="B39" s="55" t="s">
        <v>20</v>
      </c>
      <c r="C39" s="83">
        <f>+C11+C24+C35</f>
        <v>1436658.8699999999</v>
      </c>
      <c r="D39" s="83">
        <f>+D11+D24+D35</f>
        <v>1759781.5799999998</v>
      </c>
      <c r="E39" s="14"/>
      <c r="F39" s="55" t="s">
        <v>21</v>
      </c>
      <c r="G39" s="83">
        <f>+G11+G24+G35</f>
        <v>1436658.8699999999</v>
      </c>
      <c r="H39" s="83">
        <f>+H11+H24+H35</f>
        <v>1759781.5799999998</v>
      </c>
    </row>
    <row r="40" spans="2:8" x14ac:dyDescent="0.25">
      <c r="B40" s="14"/>
      <c r="C40" s="14"/>
      <c r="D40" s="14"/>
      <c r="E40" s="14"/>
      <c r="F40" s="14"/>
      <c r="G40" s="14"/>
    </row>
    <row r="41" spans="2:8" x14ac:dyDescent="0.25">
      <c r="B41" s="14"/>
      <c r="C41" s="14"/>
      <c r="D41" s="14"/>
      <c r="E41" s="14"/>
      <c r="F41" s="14"/>
      <c r="G41" s="14"/>
    </row>
    <row r="42" spans="2:8" x14ac:dyDescent="0.25">
      <c r="B42" s="14"/>
      <c r="C42" s="14"/>
      <c r="D42" s="14"/>
      <c r="E42" s="14"/>
      <c r="F42" s="14"/>
      <c r="G42" s="14"/>
    </row>
    <row r="43" spans="2:8" x14ac:dyDescent="0.25">
      <c r="B43" s="14"/>
      <c r="C43" s="14"/>
      <c r="D43" s="14"/>
      <c r="E43" s="14"/>
      <c r="F43" s="14"/>
      <c r="G43" s="14"/>
    </row>
    <row r="44" spans="2:8" x14ac:dyDescent="0.25">
      <c r="B44" s="14"/>
      <c r="C44" s="14"/>
      <c r="D44" s="14"/>
      <c r="E44" s="14"/>
      <c r="F44" s="14"/>
      <c r="G44" s="14"/>
    </row>
    <row r="45" spans="2:8" x14ac:dyDescent="0.25">
      <c r="B45" s="120" t="s">
        <v>74</v>
      </c>
      <c r="C45" s="120"/>
      <c r="F45" s="121"/>
      <c r="G45" s="121"/>
    </row>
    <row r="46" spans="2:8" ht="16.5" x14ac:dyDescent="0.3">
      <c r="B46" s="134" t="s">
        <v>58</v>
      </c>
      <c r="C46" s="134"/>
      <c r="D46" s="50"/>
      <c r="F46" s="134" t="s">
        <v>101</v>
      </c>
      <c r="G46" s="134"/>
    </row>
    <row r="47" spans="2:8" ht="16.5" x14ac:dyDescent="0.3">
      <c r="B47" s="134" t="s">
        <v>77</v>
      </c>
      <c r="C47" s="134"/>
      <c r="D47" s="50"/>
      <c r="F47" s="134" t="s">
        <v>103</v>
      </c>
      <c r="G47" s="134"/>
    </row>
  </sheetData>
  <mergeCells count="11">
    <mergeCell ref="B2:H2"/>
    <mergeCell ref="B46:C46"/>
    <mergeCell ref="B47:C47"/>
    <mergeCell ref="F46:G46"/>
    <mergeCell ref="F47:G47"/>
    <mergeCell ref="B3:H3"/>
    <mergeCell ref="B4:H4"/>
    <mergeCell ref="B5:H5"/>
    <mergeCell ref="B6:H6"/>
    <mergeCell ref="B45:C45"/>
    <mergeCell ref="F45:G45"/>
  </mergeCells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M39"/>
  <sheetViews>
    <sheetView showGridLines="0" topLeftCell="G1" zoomScaleNormal="100" workbookViewId="0">
      <selection activeCell="T30" sqref="T30"/>
    </sheetView>
  </sheetViews>
  <sheetFormatPr baseColWidth="10" defaultRowHeight="15" x14ac:dyDescent="0.25"/>
  <cols>
    <col min="1" max="1" width="2" customWidth="1"/>
    <col min="2" max="2" width="24" customWidth="1"/>
    <col min="3" max="3" width="17.7109375" customWidth="1"/>
    <col min="4" max="4" width="6.140625" customWidth="1"/>
    <col min="5" max="5" width="18.7109375" customWidth="1"/>
    <col min="6" max="6" width="7.7109375" customWidth="1"/>
    <col min="7" max="7" width="1.85546875" customWidth="1"/>
    <col min="8" max="8" width="27.7109375" customWidth="1"/>
    <col min="9" max="9" width="19.140625" customWidth="1"/>
    <col min="10" max="10" width="7.5703125" customWidth="1"/>
    <col min="11" max="11" width="17.28515625" customWidth="1"/>
    <col min="12" max="12" width="9" customWidth="1"/>
  </cols>
  <sheetData>
    <row r="3" spans="2:12" x14ac:dyDescent="0.25">
      <c r="B3" s="133" t="s">
        <v>98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2:12" ht="16.5" x14ac:dyDescent="0.3">
      <c r="B4" s="135" t="s">
        <v>95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2:12" x14ac:dyDescent="0.25">
      <c r="B5" s="133" t="s">
        <v>90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</row>
    <row r="6" spans="2:12" x14ac:dyDescent="0.25">
      <c r="B6" s="133" t="s">
        <v>124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</row>
    <row r="7" spans="2:12" x14ac:dyDescent="0.25">
      <c r="B7" s="120" t="s">
        <v>19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</row>
    <row r="8" spans="2:12" x14ac:dyDescent="0.25"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2:12" x14ac:dyDescent="0.25">
      <c r="C9" s="6"/>
      <c r="D9" s="37"/>
      <c r="E9" s="6"/>
      <c r="F9" s="6"/>
      <c r="G9" s="6"/>
      <c r="H9" s="6"/>
      <c r="I9" s="6"/>
      <c r="J9" s="37"/>
      <c r="K9" s="6"/>
      <c r="L9" s="6"/>
    </row>
    <row r="10" spans="2:12" x14ac:dyDescent="0.25">
      <c r="B10" s="55" t="s">
        <v>92</v>
      </c>
      <c r="C10" s="56" t="s">
        <v>54</v>
      </c>
      <c r="D10" s="56" t="s">
        <v>7</v>
      </c>
      <c r="E10" s="56" t="s">
        <v>6</v>
      </c>
      <c r="F10" s="56" t="s">
        <v>7</v>
      </c>
      <c r="G10" s="20"/>
      <c r="H10" s="55" t="s">
        <v>91</v>
      </c>
      <c r="I10" s="56" t="s">
        <v>54</v>
      </c>
      <c r="J10" s="56" t="s">
        <v>7</v>
      </c>
      <c r="K10" s="56" t="s">
        <v>6</v>
      </c>
      <c r="L10" s="56" t="s">
        <v>7</v>
      </c>
    </row>
    <row r="11" spans="2:12" x14ac:dyDescent="0.25">
      <c r="B11" s="14"/>
      <c r="C11" s="86"/>
      <c r="D11" s="87"/>
      <c r="E11" s="86"/>
      <c r="F11" s="17"/>
      <c r="G11" s="17"/>
      <c r="H11" s="14"/>
      <c r="I11" s="86"/>
      <c r="J11" s="87"/>
      <c r="K11" s="86"/>
      <c r="L11" s="17"/>
    </row>
    <row r="12" spans="2:12" x14ac:dyDescent="0.25">
      <c r="B12" s="19" t="s">
        <v>8</v>
      </c>
      <c r="C12" s="88"/>
      <c r="D12" s="89"/>
      <c r="E12" s="88"/>
      <c r="F12" s="17"/>
      <c r="G12" s="17"/>
      <c r="H12" s="19" t="s">
        <v>9</v>
      </c>
      <c r="I12" s="88"/>
      <c r="J12" s="89"/>
      <c r="K12" s="88"/>
      <c r="L12" s="17"/>
    </row>
    <row r="13" spans="2:12" x14ac:dyDescent="0.25">
      <c r="B13" s="1" t="s">
        <v>10</v>
      </c>
      <c r="C13" s="106">
        <v>1468260</v>
      </c>
      <c r="D13" s="107">
        <v>1</v>
      </c>
      <c r="E13" s="106">
        <v>1411305.41</v>
      </c>
      <c r="F13" s="108">
        <f>+E13/C29</f>
        <v>0.96120946562597898</v>
      </c>
      <c r="G13" s="103"/>
      <c r="H13" s="1" t="s">
        <v>2</v>
      </c>
      <c r="I13" s="106">
        <v>1104690</v>
      </c>
      <c r="J13" s="109">
        <f>+I13/I29</f>
        <v>0.75238036859956681</v>
      </c>
      <c r="K13" s="106">
        <v>1066370.7</v>
      </c>
      <c r="L13" s="103">
        <f>+K13/K29</f>
        <v>0.72628192554452209</v>
      </c>
    </row>
    <row r="14" spans="2:12" ht="18" customHeight="1" x14ac:dyDescent="0.25">
      <c r="B14" s="1"/>
      <c r="C14" s="106"/>
      <c r="D14" s="107"/>
      <c r="E14" s="106"/>
      <c r="F14" s="108"/>
      <c r="G14" s="103"/>
      <c r="H14" s="1"/>
      <c r="I14" s="106"/>
      <c r="J14" s="109"/>
      <c r="K14" s="106"/>
      <c r="L14" s="103"/>
    </row>
    <row r="15" spans="2:12" x14ac:dyDescent="0.25">
      <c r="B15" s="1"/>
      <c r="C15" s="106"/>
      <c r="D15" s="109"/>
      <c r="E15" s="106"/>
      <c r="F15" s="103"/>
      <c r="G15" s="103"/>
      <c r="H15" s="1" t="s">
        <v>25</v>
      </c>
      <c r="I15" s="106">
        <v>248970</v>
      </c>
      <c r="J15" s="109">
        <f>+I15/I29</f>
        <v>0.16956806015283396</v>
      </c>
      <c r="K15" s="106">
        <v>232245.74</v>
      </c>
      <c r="L15" s="103">
        <f>+K15/K29</f>
        <v>0.15817752986528272</v>
      </c>
    </row>
    <row r="16" spans="2:12" ht="18" customHeight="1" x14ac:dyDescent="0.25">
      <c r="B16" s="1"/>
      <c r="C16" s="106"/>
      <c r="D16" s="109"/>
      <c r="E16" s="106"/>
      <c r="F16" s="103"/>
      <c r="G16" s="103"/>
      <c r="H16" s="1"/>
      <c r="I16" s="106"/>
      <c r="J16" s="109"/>
      <c r="K16" s="106"/>
      <c r="L16" s="103"/>
    </row>
    <row r="17" spans="2:13" x14ac:dyDescent="0.25">
      <c r="B17" s="1"/>
      <c r="C17" s="106"/>
      <c r="D17" s="109"/>
      <c r="E17" s="106"/>
      <c r="F17" s="103"/>
      <c r="G17" s="103"/>
      <c r="H17" s="1" t="s">
        <v>13</v>
      </c>
      <c r="I17" s="106">
        <v>50800</v>
      </c>
      <c r="J17" s="109">
        <f>+I17/I29</f>
        <v>3.4598776783403486E-2</v>
      </c>
      <c r="K17" s="106">
        <v>49371.51</v>
      </c>
      <c r="L17" s="103">
        <f>+K17/K29</f>
        <v>3.3625863266723878E-2</v>
      </c>
      <c r="M17" s="24"/>
    </row>
    <row r="18" spans="2:13" ht="18" customHeight="1" x14ac:dyDescent="0.25">
      <c r="B18" s="1"/>
      <c r="C18" s="106"/>
      <c r="D18" s="109"/>
      <c r="E18" s="106"/>
      <c r="F18" s="103"/>
      <c r="G18" s="103"/>
      <c r="H18" s="1"/>
      <c r="I18" s="106"/>
      <c r="J18" s="109"/>
      <c r="K18" s="106"/>
      <c r="L18" s="103"/>
      <c r="M18" s="24"/>
    </row>
    <row r="19" spans="2:13" x14ac:dyDescent="0.25">
      <c r="B19" s="1"/>
      <c r="C19" s="106"/>
      <c r="D19" s="109"/>
      <c r="E19" s="106"/>
      <c r="F19" s="103"/>
      <c r="G19" s="103"/>
      <c r="H19" s="1" t="s">
        <v>14</v>
      </c>
      <c r="I19" s="106">
        <v>63800</v>
      </c>
      <c r="J19" s="109">
        <f>+I19/I29</f>
        <v>4.3452794464195713E-2</v>
      </c>
      <c r="K19" s="106">
        <v>63317.46</v>
      </c>
      <c r="L19" s="103">
        <f>+K19/K29</f>
        <v>4.3124146949450368E-2</v>
      </c>
    </row>
    <row r="20" spans="2:13" x14ac:dyDescent="0.25">
      <c r="B20" s="14"/>
      <c r="C20" s="98"/>
      <c r="D20" s="89"/>
      <c r="E20" s="98"/>
      <c r="F20" s="17"/>
      <c r="G20" s="17"/>
      <c r="I20" s="99"/>
      <c r="J20" s="91"/>
      <c r="K20" s="99"/>
      <c r="L20" s="42"/>
    </row>
    <row r="21" spans="2:13" x14ac:dyDescent="0.25">
      <c r="B21" s="14"/>
      <c r="C21" s="98"/>
      <c r="D21" s="89"/>
      <c r="E21" s="98"/>
      <c r="F21" s="17"/>
      <c r="G21" s="17"/>
      <c r="H21" s="14"/>
      <c r="I21" s="98"/>
      <c r="J21" s="89"/>
      <c r="K21" s="98"/>
      <c r="L21" s="17"/>
    </row>
    <row r="22" spans="2:13" x14ac:dyDescent="0.25">
      <c r="B22" s="14"/>
      <c r="C22" s="98"/>
      <c r="D22" s="89"/>
      <c r="E22" s="98"/>
      <c r="F22" s="17"/>
      <c r="G22" s="17"/>
      <c r="H22" s="14"/>
      <c r="I22" s="98"/>
      <c r="J22" s="89"/>
      <c r="K22" s="98"/>
      <c r="L22" s="17"/>
    </row>
    <row r="23" spans="2:13" x14ac:dyDescent="0.25">
      <c r="B23" s="61" t="s">
        <v>15</v>
      </c>
      <c r="C23" s="100">
        <f>SUM(C13:C22)</f>
        <v>1468260</v>
      </c>
      <c r="D23" s="92">
        <f>SUM(D13:D22)</f>
        <v>1</v>
      </c>
      <c r="E23" s="100">
        <f>SUM(E13:E22)</f>
        <v>1411305.41</v>
      </c>
      <c r="F23" s="71">
        <f>SUM(F13:F22)</f>
        <v>0.96120946562597898</v>
      </c>
      <c r="G23" s="23"/>
      <c r="H23" s="61" t="s">
        <v>15</v>
      </c>
      <c r="I23" s="100">
        <f>SUM(I13:I19)</f>
        <v>1468260</v>
      </c>
      <c r="J23" s="92">
        <f>SUM(J13:J19)</f>
        <v>1</v>
      </c>
      <c r="K23" s="100">
        <f>SUM(K13:K19)</f>
        <v>1411305.41</v>
      </c>
      <c r="L23" s="71">
        <f>SUM(L13:L19)</f>
        <v>0.96120946562597909</v>
      </c>
    </row>
    <row r="24" spans="2:13" x14ac:dyDescent="0.25">
      <c r="B24" s="30"/>
      <c r="C24" s="102"/>
      <c r="D24" s="93"/>
      <c r="E24" s="102"/>
      <c r="F24" s="46"/>
      <c r="G24" s="46"/>
      <c r="H24" s="30"/>
      <c r="I24" s="101"/>
      <c r="J24" s="93"/>
      <c r="K24" s="101"/>
      <c r="L24" s="46"/>
    </row>
    <row r="25" spans="2:13" x14ac:dyDescent="0.25">
      <c r="B25" s="14"/>
      <c r="C25" s="98"/>
      <c r="D25" s="89"/>
      <c r="E25" s="98"/>
      <c r="F25" s="17"/>
      <c r="G25" s="17"/>
      <c r="H25" s="14"/>
      <c r="I25" s="98"/>
      <c r="J25" s="89"/>
      <c r="K25" s="98"/>
      <c r="L25" s="17"/>
    </row>
    <row r="26" spans="2:13" x14ac:dyDescent="0.25">
      <c r="B26" s="1" t="s">
        <v>72</v>
      </c>
      <c r="C26" s="106">
        <v>0</v>
      </c>
      <c r="D26" s="110"/>
      <c r="E26" s="106">
        <f>+C23-E23</f>
        <v>56954.590000000084</v>
      </c>
      <c r="F26" s="108">
        <f>+E26/C29</f>
        <v>3.879053437402101E-2</v>
      </c>
      <c r="G26" s="103"/>
      <c r="H26" s="1" t="s">
        <v>53</v>
      </c>
      <c r="I26" s="106">
        <v>0</v>
      </c>
      <c r="J26" s="110"/>
      <c r="K26" s="106">
        <f>+I23-K23</f>
        <v>56954.590000000084</v>
      </c>
      <c r="L26" s="41">
        <f>+K26/I29</f>
        <v>3.879053437402101E-2</v>
      </c>
    </row>
    <row r="27" spans="2:13" x14ac:dyDescent="0.25">
      <c r="B27" s="14"/>
      <c r="C27" s="98"/>
      <c r="D27" s="94"/>
      <c r="E27" s="88"/>
      <c r="F27" s="22"/>
      <c r="G27" s="17"/>
      <c r="H27" s="14"/>
      <c r="I27" s="90"/>
      <c r="J27" s="94"/>
      <c r="K27" s="98"/>
      <c r="L27" s="22"/>
    </row>
    <row r="28" spans="2:13" x14ac:dyDescent="0.25">
      <c r="B28" s="14"/>
      <c r="C28" s="97"/>
      <c r="D28" s="96"/>
      <c r="E28" s="97"/>
      <c r="F28" s="17"/>
      <c r="G28" s="17"/>
      <c r="H28" s="14"/>
      <c r="I28" s="95"/>
      <c r="J28" s="96"/>
      <c r="K28" s="95"/>
      <c r="L28" s="17"/>
    </row>
    <row r="29" spans="2:13" ht="17.25" x14ac:dyDescent="0.4">
      <c r="B29" s="55" t="s">
        <v>11</v>
      </c>
      <c r="C29" s="83">
        <f>SUM(C13:C22)</f>
        <v>1468260</v>
      </c>
      <c r="D29" s="72">
        <f>SUM(D23:D27)</f>
        <v>1</v>
      </c>
      <c r="E29" s="83">
        <f>SUM(E23:E26)</f>
        <v>1468260</v>
      </c>
      <c r="F29" s="72">
        <f>SUM(F23:F27)</f>
        <v>1</v>
      </c>
      <c r="G29" s="17"/>
      <c r="H29" s="55" t="s">
        <v>12</v>
      </c>
      <c r="I29" s="84">
        <f>SUM(I23:I26)</f>
        <v>1468260</v>
      </c>
      <c r="J29" s="73">
        <v>1</v>
      </c>
      <c r="K29" s="84">
        <f>SUM(K23:K26)</f>
        <v>1468260</v>
      </c>
      <c r="L29" s="73">
        <v>1</v>
      </c>
    </row>
    <row r="30" spans="2:13" x14ac:dyDescent="0.25">
      <c r="B30" s="14"/>
      <c r="C30" s="15"/>
      <c r="D30" s="15"/>
      <c r="E30" s="15"/>
      <c r="F30" s="17"/>
      <c r="G30" s="17"/>
      <c r="H30" s="14"/>
      <c r="I30" s="21"/>
      <c r="J30" s="21"/>
      <c r="K30" s="21"/>
      <c r="L30" s="16"/>
    </row>
    <row r="31" spans="2:13" x14ac:dyDescent="0.25">
      <c r="B31" s="14"/>
      <c r="C31" s="15"/>
      <c r="D31" s="15"/>
      <c r="E31" s="15"/>
      <c r="F31" s="17"/>
      <c r="G31" s="17"/>
      <c r="H31" s="14"/>
      <c r="I31" s="21"/>
      <c r="J31" s="21"/>
      <c r="K31" s="21"/>
      <c r="L31" s="14"/>
    </row>
    <row r="32" spans="2:13" x14ac:dyDescent="0.25">
      <c r="B32" s="14"/>
      <c r="C32" s="15"/>
      <c r="D32" s="15"/>
      <c r="E32" s="15"/>
      <c r="F32" s="18"/>
      <c r="G32" s="18"/>
      <c r="H32" s="14"/>
      <c r="I32" s="15"/>
      <c r="J32" s="15"/>
      <c r="K32" s="15"/>
      <c r="L32" s="14"/>
    </row>
    <row r="33" spans="2:12" x14ac:dyDescent="0.25">
      <c r="B33" s="14"/>
      <c r="C33" s="15"/>
      <c r="D33" s="15"/>
      <c r="E33" s="15"/>
      <c r="F33" s="18"/>
      <c r="G33" s="18"/>
      <c r="H33" s="14"/>
      <c r="I33" s="15"/>
      <c r="J33" s="15"/>
      <c r="K33" s="15"/>
      <c r="L33" s="14"/>
    </row>
    <row r="34" spans="2:12" x14ac:dyDescent="0.25">
      <c r="B34" s="14"/>
      <c r="C34" s="15"/>
      <c r="D34" s="15"/>
      <c r="E34" s="15"/>
      <c r="F34" s="18"/>
      <c r="G34" s="18"/>
      <c r="H34" s="14"/>
      <c r="I34" s="15"/>
      <c r="J34" s="15"/>
      <c r="K34" s="15"/>
      <c r="L34" s="14"/>
    </row>
    <row r="35" spans="2:12" x14ac:dyDescent="0.25">
      <c r="B35" s="14"/>
      <c r="C35" s="15"/>
      <c r="D35" s="15"/>
      <c r="E35" s="15"/>
      <c r="F35" s="14"/>
      <c r="G35" s="14"/>
      <c r="H35" s="14"/>
      <c r="I35" s="14"/>
      <c r="J35" s="14"/>
      <c r="K35" s="14"/>
      <c r="L35" s="14"/>
    </row>
    <row r="36" spans="2:12" x14ac:dyDescent="0.25">
      <c r="B36" s="14"/>
      <c r="C36" s="15"/>
      <c r="D36" s="15"/>
      <c r="E36" s="15"/>
      <c r="F36" s="14"/>
      <c r="G36" s="14"/>
      <c r="H36" s="14"/>
      <c r="I36" s="14"/>
      <c r="J36" s="14"/>
      <c r="K36" s="14"/>
      <c r="L36" s="14"/>
    </row>
    <row r="37" spans="2:12" x14ac:dyDescent="0.25">
      <c r="B37" s="136"/>
      <c r="C37" s="136"/>
      <c r="D37" s="136"/>
      <c r="E37" s="14"/>
      <c r="F37" s="14"/>
      <c r="G37" s="14"/>
      <c r="H37" s="14"/>
      <c r="I37" s="125"/>
      <c r="J37" s="125"/>
      <c r="K37" s="125"/>
      <c r="L37" s="14"/>
    </row>
    <row r="38" spans="2:12" x14ac:dyDescent="0.25">
      <c r="B38" s="137" t="s">
        <v>58</v>
      </c>
      <c r="C38" s="137"/>
      <c r="D38" s="137"/>
      <c r="J38" s="118" t="s">
        <v>101</v>
      </c>
    </row>
    <row r="39" spans="2:12" ht="16.5" x14ac:dyDescent="0.3">
      <c r="B39" s="134" t="s">
        <v>77</v>
      </c>
      <c r="C39" s="134"/>
      <c r="D39" s="134"/>
      <c r="I39" s="126" t="s">
        <v>103</v>
      </c>
      <c r="J39" s="127"/>
      <c r="K39" s="127"/>
    </row>
  </sheetData>
  <mergeCells count="10">
    <mergeCell ref="B39:D39"/>
    <mergeCell ref="B37:D37"/>
    <mergeCell ref="B3:L3"/>
    <mergeCell ref="B4:L4"/>
    <mergeCell ref="B7:L7"/>
    <mergeCell ref="B5:L5"/>
    <mergeCell ref="B6:L6"/>
    <mergeCell ref="B38:D38"/>
    <mergeCell ref="I37:K37"/>
    <mergeCell ref="I39:K39"/>
  </mergeCells>
  <pageMargins left="0.11811023622047245" right="0.11811023622047245" top="0.35433070866141736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E.situacion financiera</vt:lpstr>
      <vt:lpstr>E.rendimiento Economico</vt:lpstr>
      <vt:lpstr>Flujo de Fondos</vt:lpstr>
      <vt:lpstr>Comp. Flujo de fondos </vt:lpstr>
      <vt:lpstr>EPP CNE</vt:lpstr>
      <vt:lpstr>'Flujo de Fondos'!Área_de_impresión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Antonio Mejia Mendez</dc:creator>
  <cp:lastModifiedBy>Francisco Antonio Mejia Mendez</cp:lastModifiedBy>
  <cp:lastPrinted>2018-01-12T21:08:24Z</cp:lastPrinted>
  <dcterms:created xsi:type="dcterms:W3CDTF">2009-09-21T16:02:42Z</dcterms:created>
  <dcterms:modified xsi:type="dcterms:W3CDTF">2018-04-24T15:06:26Z</dcterms:modified>
</cp:coreProperties>
</file>