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.dominguez\Desktop\OFICIAL DE INFORMACIÓN\INFORMACIÓN OFICIOSA 1° TRIMESTRE 2023\CUENTAS CORRIENTES\"/>
    </mc:Choice>
  </mc:AlternateContent>
  <xr:revisionPtr revIDLastSave="0" documentId="13_ncr:1_{CBF89FEE-CC39-42C6-9DA8-0BFCA56F7148}" xr6:coauthVersionLast="47" xr6:coauthVersionMax="47" xr10:uidLastSave="{00000000-0000-0000-0000-000000000000}"/>
  <bookViews>
    <workbookView xWindow="-120" yWindow="-120" windowWidth="20730" windowHeight="11160" activeTab="1" xr2:uid="{28B54EAB-4B06-4657-9F60-4D72BFA67849}"/>
  </bookViews>
  <sheets>
    <sheet name="CONVENIOS" sheetId="2" r:id="rId1"/>
    <sheet name="TOTAL 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2" l="1"/>
  <c r="H1048576" i="2" s="1"/>
  <c r="J31" i="2"/>
  <c r="J30" i="2"/>
  <c r="J29" i="2"/>
  <c r="J28" i="2"/>
  <c r="J27" i="2"/>
  <c r="J26" i="2"/>
  <c r="J25" i="2"/>
  <c r="J24" i="2"/>
  <c r="J23" i="2"/>
  <c r="J22" i="2"/>
  <c r="J21" i="2"/>
  <c r="J20" i="2"/>
  <c r="K20" i="2" s="1"/>
  <c r="K32" i="2" s="1"/>
  <c r="J19" i="2"/>
  <c r="J18" i="2"/>
  <c r="J17" i="2"/>
  <c r="J16" i="2"/>
  <c r="J15" i="2"/>
  <c r="J14" i="2"/>
  <c r="J12" i="2"/>
  <c r="J32" i="2" l="1"/>
  <c r="K1048576" i="2" s="1"/>
</calcChain>
</file>

<file path=xl/sharedStrings.xml><?xml version="1.0" encoding="utf-8"?>
<sst xmlns="http://schemas.openxmlformats.org/spreadsheetml/2006/main" count="169" uniqueCount="119">
  <si>
    <t>Exp</t>
  </si>
  <si>
    <t>Codigo Catastral</t>
  </si>
  <si>
    <t>Sector</t>
  </si>
  <si>
    <t>Fecha</t>
  </si>
  <si>
    <t>RAZON SOCIAL</t>
  </si>
  <si>
    <t>Dirección de empresa</t>
  </si>
  <si>
    <t>Monto</t>
  </si>
  <si>
    <t>Interes</t>
  </si>
  <si>
    <t>Multas</t>
  </si>
  <si>
    <t>Dispensado</t>
  </si>
  <si>
    <t>PRIMA 30%</t>
  </si>
  <si>
    <t>ESTADO</t>
  </si>
  <si>
    <t>No. Cuotas</t>
  </si>
  <si>
    <t>Recorrido</t>
  </si>
  <si>
    <t>AVISO</t>
  </si>
  <si>
    <t>0619-U64</t>
  </si>
  <si>
    <t>TIENDA EL MILAGRO</t>
  </si>
  <si>
    <t>CONDOMINIO NUEVO CAYALA(U-64),CASA 144</t>
  </si>
  <si>
    <t>CONVENIO</t>
  </si>
  <si>
    <t>1 AVISO</t>
  </si>
  <si>
    <t>Primera</t>
  </si>
  <si>
    <t>Acepta convenio</t>
  </si>
  <si>
    <t>0619-U10-320</t>
  </si>
  <si>
    <t>LINDA ESMERALDA DELGADO -</t>
  </si>
  <si>
    <t>BARRIO ACULHUACA (U-10),AVENIDA SANTA PAULA,PASAJE LOS PINOS,CASA 1</t>
  </si>
  <si>
    <t>0619-U09-107</t>
  </si>
  <si>
    <t xml:space="preserve"> </t>
  </si>
  <si>
    <t>COMEDOR LUPITA</t>
  </si>
  <si>
    <t>BARRIO ACOLHUACA (U09),CALLE CALLE MORAZAN,CASA 15</t>
  </si>
  <si>
    <t>0619-U09-124</t>
  </si>
  <si>
    <t>FARMACIA LA VIDA</t>
  </si>
  <si>
    <t>BARRIO ACOLHUACA (U09),AVENIDA AVENIDA JUAN BERTIS,CASA 12</t>
  </si>
  <si>
    <t>0619-U09-104</t>
  </si>
  <si>
    <t>COLONIA MORAZAN(U-10),CALLE CALLE MORAZAN,CASA 9</t>
  </si>
  <si>
    <t>0619-U14-1304</t>
  </si>
  <si>
    <t>INTERCOLOR S. A. DE C. V.</t>
  </si>
  <si>
    <t>CANTON PLAN DEL PINO (u-14),CALLE A CIUDADELA DON BOSCO,CASA S/N</t>
  </si>
  <si>
    <t>0619-U09-382 </t>
  </si>
  <si>
    <t>SV08019079</t>
  </si>
  <si>
    <t>TALLER DE ELECTRICIDAD AUTOMOTRIZ CASTILLO</t>
  </si>
  <si>
    <t>COLONIA MORAZAN (U-09), 6 AVENIDA NORTE, TRONCAL DEL NORTE # 4 </t>
  </si>
  <si>
    <t>0619-U09-323</t>
  </si>
  <si>
    <t>TIENDA JOSUE</t>
  </si>
  <si>
    <t>COLONIA MORAZAN (U-09), MORAZAN, BRUYEROS # 3 </t>
  </si>
  <si>
    <t>0619-U21-520 </t>
  </si>
  <si>
    <t>ERICK ANTONIO GUZMAN GOMEZ</t>
  </si>
  <si>
    <t>COLONIA MORAZAN (U-09), TEGUCIGALPA # 44 </t>
  </si>
  <si>
    <t xml:space="preserve">0619-U06-255 </t>
  </si>
  <si>
    <t>SV08019156</t>
  </si>
  <si>
    <t>TALLER AUTOMOTRIZ INDEPENDENCIA</t>
  </si>
  <si>
    <t xml:space="preserve">COLONIA VILLATORO (U - 06), CALLE AL RIO # 9 </t>
  </si>
  <si>
    <t>0619-U22-57</t>
  </si>
  <si>
    <t>QP ARQUITECTOS CONSULTORES,S.A. DE C.V.</t>
  </si>
  <si>
    <t>COLONIA SAN MARTIN DE PORRES (U-22),AVENIDA AVENIDA PRINCIPAL,PASAJE B,CASA 10F</t>
  </si>
  <si>
    <t>0619-U35-231</t>
  </si>
  <si>
    <t>DISTRIBUIDORA COMERCIAL BIENESTAR</t>
  </si>
  <si>
    <t>RESIDENCIAL BRISAS DEL BOSQUE (U-35), CALLE TRONCAL DEL NORTE KM 6 1/2, CASA 9</t>
  </si>
  <si>
    <t>0619-U67-67</t>
  </si>
  <si>
    <t>FERRETERIA LUCY</t>
  </si>
  <si>
    <t>COLONIA SAN ANTONIO (U-67),CASA 4</t>
  </si>
  <si>
    <t>0619-U01-412</t>
  </si>
  <si>
    <t>CLARA CRISTINA GARCIA PARADA</t>
  </si>
  <si>
    <t>COLONIA GUADALCANAL (U-02),CALLE PRINCIPAL,POLIGONO POLIGONO A,CASA 1</t>
  </si>
  <si>
    <t>0619-R03-1784</t>
  </si>
  <si>
    <t>CASERIO CANTON SAN JOSE CORTEZ ( R-03),CASA S/N</t>
  </si>
  <si>
    <t>0619-U03-422</t>
  </si>
  <si>
    <t>COLONIA SANTA ROSA ATLACATL (U - 03),CALLE B,CASA 6</t>
  </si>
  <si>
    <t>0619-U65-79</t>
  </si>
  <si>
    <t>CARRETERA TRONCAL DEL NORTE TRONCAL DEL NORTE KM 10 1/2 (U-65),CALLE TRONCAL DEL NORTE,CASA S/N</t>
  </si>
  <si>
    <t>2 AVISO</t>
  </si>
  <si>
    <t>0619-U10-0</t>
  </si>
  <si>
    <t>ASOCIACION DE TAXISTAS DELGADENCES (HUMBERTO MOREIRA MALDONADO</t>
  </si>
  <si>
    <t>BARRIO PALECA (U-10),CALLE MORAZAN,CASA 0</t>
  </si>
  <si>
    <t xml:space="preserve">0619-U06-637 </t>
  </si>
  <si>
    <t>TALLER DE RADIO Y TELEVISION</t>
  </si>
  <si>
    <t>COLONIA VILLATORO (U - 06), CALLE AL RIO # 9 </t>
  </si>
  <si>
    <t>0619-U09-107 </t>
  </si>
  <si>
    <t>BAZAR Y CREACIONES SANDRITA</t>
  </si>
  <si>
    <t>BARRIO ACOLHUACA (U-09),CASA 15 B</t>
  </si>
  <si>
    <t>0619-U06-482</t>
  </si>
  <si>
    <t>INSTITUTO PROFESORA  AMERICA DE ALAS  S.A DE C.V</t>
  </si>
  <si>
    <t>0619-U06-549</t>
  </si>
  <si>
    <t>PROHIERRO</t>
  </si>
  <si>
    <t>CARRETERA TRONCAL DEL NORTE AVENIDA JUAN BERTIS (U-06),CASA 30</t>
  </si>
  <si>
    <t>0619-U09-423</t>
  </si>
  <si>
    <t>FERRETERIA LA FORTUNA</t>
  </si>
  <si>
    <t>BARRIO ACOLHUACA (U-09),AVENIDA JUAN BERTIS,CASA 9</t>
  </si>
  <si>
    <t>0619-U22-33</t>
  </si>
  <si>
    <t>TALLER MORALES</t>
  </si>
  <si>
    <t>CARRETERA TRONCAL DEL NORTE TRONCAL DEL NORTE KM 4 1/2 (U - 22),CALLE CARRETERA TRONCAL DEL NORTE,CASA S/N</t>
  </si>
  <si>
    <t>0619-U33-390</t>
  </si>
  <si>
    <t>TAPICERIA FACONSA</t>
  </si>
  <si>
    <t>URBANIZACION CARRETERA TRONCAL DEL NORTE KM 6 1/2 (U-33),CALLE CARRETERA TRONCAL DEL NORTE,AVENIDA CONTIGUO A EX- CRONOS,CASA S/N</t>
  </si>
  <si>
    <t>0619-U03-321</t>
  </si>
  <si>
    <t>LUIS ALFONSOPINO, SOCIEDAD ANONIMA DE CAPITAL VARIABLE</t>
  </si>
  <si>
    <t>COLONIA ENTRE RIOS (U-03),CALLE JIBOA,AVENIDA JUAN BERTIS,CASA 62 Y 63</t>
  </si>
  <si>
    <t>0619-U10-363</t>
  </si>
  <si>
    <t>MONTAJE Y MANTENIMIENTO INDUSTRIAL</t>
  </si>
  <si>
    <t>2000850</t>
  </si>
  <si>
    <t>0619-U01-85</t>
  </si>
  <si>
    <t>TIENDA PERLITA</t>
  </si>
  <si>
    <t>BARRIO LAS VICTORIAS (U-01),CASA 16</t>
  </si>
  <si>
    <t>TALLER DE CARPINTERIA</t>
  </si>
  <si>
    <t>CAJAS ESPECIALES</t>
  </si>
  <si>
    <t>BARRIO SAN SEBASTIAN (U-06),AVENIDA AVENIDA JUAN BERTIS,CASA 54</t>
  </si>
  <si>
    <t>BARRIO ACULHUACA (U-10),CALLE 6Â° A.V NORTE,CASA 10</t>
  </si>
  <si>
    <t>2000081</t>
  </si>
  <si>
    <t>0619-U21-353</t>
  </si>
  <si>
    <t>CENTRAL HIDRAULICA,S.A. DE C.V.</t>
  </si>
  <si>
    <t>0619-U06-370</t>
  </si>
  <si>
    <t>FERRETERIA RUBY</t>
  </si>
  <si>
    <t>BARRIO ACULHUACA (U-06),AVENIDA JUAN BERTIS,CASA 45</t>
  </si>
  <si>
    <t xml:space="preserve">DATO GENERAL DE DISPENSA DE MULTAS E INTERESES SOBRE IMPUESTOS </t>
  </si>
  <si>
    <t xml:space="preserve">N° Empresas  que poseen convenios </t>
  </si>
  <si>
    <t xml:space="preserve">Monto cancelado por el contribuyente </t>
  </si>
  <si>
    <t xml:space="preserve">Total </t>
  </si>
  <si>
    <t xml:space="preserve">Monto total dispensado </t>
  </si>
  <si>
    <t xml:space="preserve">Monto según estado de cuenta </t>
  </si>
  <si>
    <t xml:space="preserve">Duración de Dispensa  01 DE FEBRERO AL 02 DE MAYO DE 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</si>
</sst>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;[Red]&quot;$&quot;\-#,##0.00"/>
    <numFmt numFmtId="44" formatCode="_ &quot;$&quot;* #,##0.00_ ;_ &quot;$&quot;* \-#,##0.00_ ;_ &quot;$&quot;* &quot;-&quot;??_ ;_ @_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Century Gothic"/>
      <family val="2"/>
    </font>
    <font>
      <b/>
      <sz val="11"/>
      <color rgb="FF000000"/>
      <name val="Calibri Light"/>
      <family val="2"/>
      <scheme val="major"/>
    </font>
    <font>
      <b/>
      <sz val="14"/>
      <color theme="0"/>
      <name val="Century Gothic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 tint="-0.499984740745262"/>
        <bgColor indexed="64"/>
      </patternFill>
    </fill>
  </fills>
  <borders count="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/>
    <xf numFmtId="44" fontId="0" fillId="0" borderId="0" xfId="1" applyFo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44" fontId="0" fillId="0" borderId="0" xfId="0" applyNumberFormat="1"/>
    <xf numFmtId="0" fontId="2" fillId="2" borderId="5" xfId="0" applyFont="1" applyFill="1" applyBorder="1" applyAlignment="1">
      <alignment horizontal="center" vertical="center" wrapText="1" readingOrder="1"/>
    </xf>
    <xf numFmtId="0" fontId="3" fillId="0" borderId="5" xfId="0" applyFont="1" applyBorder="1" applyAlignment="1">
      <alignment horizontal="center" vertical="center" wrapText="1" readingOrder="1"/>
    </xf>
    <xf numFmtId="0" fontId="2" fillId="3" borderId="4" xfId="0" applyFont="1" applyFill="1" applyBorder="1" applyAlignment="1">
      <alignment horizontal="center" vertical="center" wrapText="1" readingOrder="1"/>
    </xf>
    <xf numFmtId="0" fontId="2" fillId="3" borderId="6" xfId="0" applyFont="1" applyFill="1" applyBorder="1" applyAlignment="1">
      <alignment horizontal="center" vertical="center" wrapText="1" readingOrder="1"/>
    </xf>
    <xf numFmtId="8" fontId="3" fillId="0" borderId="5" xfId="0" applyNumberFormat="1" applyFont="1" applyBorder="1" applyAlignment="1">
      <alignment horizontal="center" vertical="center" wrapText="1" readingOrder="1"/>
    </xf>
    <xf numFmtId="0" fontId="5" fillId="0" borderId="0" xfId="0" applyFont="1" applyAlignment="1">
      <alignment horizontal="center"/>
    </xf>
    <xf numFmtId="44" fontId="5" fillId="0" borderId="0" xfId="1" applyFont="1"/>
    <xf numFmtId="0" fontId="0" fillId="3" borderId="0" xfId="0" applyFill="1"/>
    <xf numFmtId="0" fontId="0" fillId="3" borderId="0" xfId="0" applyFill="1" applyAlignment="1">
      <alignment horizontal="center"/>
    </xf>
    <xf numFmtId="0" fontId="4" fillId="3" borderId="1" xfId="0" applyFont="1" applyFill="1" applyBorder="1" applyAlignment="1">
      <alignment horizontal="center" wrapText="1" readingOrder="1"/>
    </xf>
    <xf numFmtId="0" fontId="4" fillId="3" borderId="2" xfId="0" applyFont="1" applyFill="1" applyBorder="1" applyAlignment="1">
      <alignment horizontal="center" wrapText="1" readingOrder="1"/>
    </xf>
    <xf numFmtId="0" fontId="4" fillId="3" borderId="3" xfId="0" applyFont="1" applyFill="1" applyBorder="1" applyAlignment="1">
      <alignment horizontal="center" wrapText="1" readingOrder="1"/>
    </xf>
  </cellXfs>
  <cellStyles count="2">
    <cellStyle name="Moneda" xfId="1" builtinId="4"/>
    <cellStyle name="Normal" xfId="0" builtinId="0"/>
  </cellStyles>
  <dxfs count="9"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 &quot;$&quot;* #,##0.00_ ;_ &quot;$&quot;* \-#,##0.00_ ;_ &quot;$&quot;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 &quot;$&quot;* #,##0.00_ ;_ &quot;$&quot;* \-#,##0.00_ ;_ &quot;$&quot;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9" formatCode="dd/mm/yyyy"/>
    </dxf>
    <dxf>
      <fill>
        <patternFill patternType="solid">
          <fgColor indexed="64"/>
          <bgColor theme="4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9F22DF8-81CE-4630-AC95-F8839728873D}" name="Tabla33" displayName="Tabla33" ref="A1:O32" totalsRowShown="0" headerRowDxfId="6">
  <autoFilter ref="A1:O32" xr:uid="{B35672C5-AFAE-4384-A07D-AB8AF66F7BA4}"/>
  <tableColumns count="15">
    <tableColumn id="2" xr3:uid="{49E6551B-2176-4E77-9DAE-5731A86C76BD}" name="Exp"/>
    <tableColumn id="3" xr3:uid="{E1B52958-6519-4AD6-A208-599A4451F4AC}" name="Codigo Catastral"/>
    <tableColumn id="4" xr3:uid="{287051B8-34D7-444E-818A-C563876B9FB6}" name="Sector"/>
    <tableColumn id="5" xr3:uid="{AEB3C79F-3A1F-472E-B5C5-73C4290E9DB8}" name="Fecha" dataDxfId="5"/>
    <tableColumn id="25" xr3:uid="{EA08FC70-5076-4DB8-9FB8-21EA9845EAE2}" name="RAZON SOCIAL"/>
    <tableColumn id="7" xr3:uid="{0F861323-87EE-4F94-865E-16F0DC3C634A}" name="Dirección de empresa"/>
    <tableColumn id="8" xr3:uid="{FB10CA20-18EC-4F5E-9B93-505C833560C2}" name="Monto" dataCellStyle="Moneda"/>
    <tableColumn id="21" xr3:uid="{8A792B52-1FDD-4798-B781-1E19C3282274}" name="Interes" dataDxfId="4" dataCellStyle="Moneda"/>
    <tableColumn id="20" xr3:uid="{289BCC91-F0FC-4B52-8DDC-77F0BDBB6820}" name="Multas" dataDxfId="3" dataCellStyle="Moneda"/>
    <tableColumn id="24" xr3:uid="{667EB407-757E-40E6-8795-4456023C85CB}" name="Dispensado" dataDxfId="2" dataCellStyle="Moneda">
      <calculatedColumnFormula>+Tabla33[[#This Row],[Monto]]-Tabla33[[#This Row],[Interes]]-Tabla33[[#This Row],[Multas]]</calculatedColumnFormula>
    </tableColumn>
    <tableColumn id="22" xr3:uid="{B7626689-8EC3-4E4A-851A-8CEF77A1D361}" name="PRIMA 30%" dataDxfId="1" dataCellStyle="Moneda"/>
    <tableColumn id="13" xr3:uid="{90D07953-74E0-4083-98CD-ABFC0D0F31E0}" name="ESTADO"/>
    <tableColumn id="27" xr3:uid="{B7079BD4-C380-443C-9B1E-B5A9E04BD218}" name="No. Cuotas" dataDxfId="0"/>
    <tableColumn id="15" xr3:uid="{978BF6D9-DA9A-4020-9B45-D218450C5358}" name="Recorrido"/>
    <tableColumn id="16" xr3:uid="{515EE110-E759-4FB2-9D51-38F3B3A3580E}" name="AVISO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86494-AE5B-4C47-8FAB-5D3497C6B858}">
  <dimension ref="A1:P1048576"/>
  <sheetViews>
    <sheetView topLeftCell="F1" workbookViewId="0">
      <selection activeCell="S8" sqref="S8"/>
    </sheetView>
  </sheetViews>
  <sheetFormatPr baseColWidth="10" defaultRowHeight="15" x14ac:dyDescent="0.25"/>
  <cols>
    <col min="2" max="2" width="13.28515625" customWidth="1"/>
    <col min="3" max="3" width="0" hidden="1" customWidth="1"/>
    <col min="5" max="5" width="40.7109375" bestFit="1" customWidth="1"/>
    <col min="6" max="6" width="65" customWidth="1"/>
    <col min="7" max="7" width="22.28515625" customWidth="1"/>
    <col min="8" max="8" width="12" bestFit="1" customWidth="1"/>
    <col min="11" max="11" width="17" customWidth="1"/>
    <col min="12" max="12" width="13.5703125" customWidth="1"/>
    <col min="14" max="14" width="11.42578125" style="1"/>
    <col min="15" max="15" width="13.140625" hidden="1" customWidth="1"/>
    <col min="16" max="16" width="11.7109375" hidden="1" customWidth="1"/>
    <col min="17" max="18" width="0" hidden="1" customWidth="1"/>
  </cols>
  <sheetData>
    <row r="1" spans="1:15" s="17" customFormat="1" x14ac:dyDescent="0.25">
      <c r="A1" s="17" t="s">
        <v>0</v>
      </c>
      <c r="B1" s="17" t="s">
        <v>1</v>
      </c>
      <c r="C1" s="17" t="s">
        <v>2</v>
      </c>
      <c r="D1" s="17" t="s">
        <v>3</v>
      </c>
      <c r="E1" s="17" t="s">
        <v>4</v>
      </c>
      <c r="F1" s="17" t="s">
        <v>5</v>
      </c>
      <c r="G1" s="17" t="s">
        <v>6</v>
      </c>
      <c r="H1" s="17" t="s">
        <v>7</v>
      </c>
      <c r="I1" s="17" t="s">
        <v>8</v>
      </c>
      <c r="J1" s="17" t="s">
        <v>9</v>
      </c>
      <c r="K1" s="17" t="s">
        <v>10</v>
      </c>
      <c r="L1" s="17" t="s">
        <v>11</v>
      </c>
      <c r="M1" s="18" t="s">
        <v>12</v>
      </c>
      <c r="N1" s="17" t="s">
        <v>13</v>
      </c>
      <c r="O1" s="17" t="s">
        <v>14</v>
      </c>
    </row>
    <row r="2" spans="1:15" x14ac:dyDescent="0.25">
      <c r="A2">
        <v>2000887</v>
      </c>
      <c r="B2" t="s">
        <v>15</v>
      </c>
      <c r="D2" s="2">
        <v>44984</v>
      </c>
      <c r="E2" t="s">
        <v>16</v>
      </c>
      <c r="F2" t="s">
        <v>17</v>
      </c>
      <c r="G2" s="3">
        <v>161.56</v>
      </c>
      <c r="H2" s="3">
        <v>24.33</v>
      </c>
      <c r="I2" s="3">
        <v>29.23</v>
      </c>
      <c r="J2" s="3">
        <v>108</v>
      </c>
      <c r="K2" s="3">
        <v>32.4</v>
      </c>
      <c r="L2" t="s">
        <v>18</v>
      </c>
      <c r="M2" s="1">
        <v>6</v>
      </c>
      <c r="N2" t="s">
        <v>19</v>
      </c>
      <c r="O2" t="s">
        <v>20</v>
      </c>
    </row>
    <row r="3" spans="1:15" x14ac:dyDescent="0.25">
      <c r="A3">
        <v>2000263</v>
      </c>
      <c r="B3" t="s">
        <v>22</v>
      </c>
      <c r="D3" s="2">
        <v>44985</v>
      </c>
      <c r="E3" t="s">
        <v>23</v>
      </c>
      <c r="F3" t="s">
        <v>24</v>
      </c>
      <c r="G3" s="3">
        <v>456.85</v>
      </c>
      <c r="H3" s="3">
        <v>123.43</v>
      </c>
      <c r="I3" s="3">
        <v>102.84</v>
      </c>
      <c r="J3" s="3">
        <v>230.58</v>
      </c>
      <c r="K3" s="3">
        <v>69.17</v>
      </c>
      <c r="L3" t="s">
        <v>18</v>
      </c>
      <c r="M3" s="1">
        <v>10</v>
      </c>
      <c r="N3" t="s">
        <v>19</v>
      </c>
      <c r="O3" t="s">
        <v>20</v>
      </c>
    </row>
    <row r="4" spans="1:15" x14ac:dyDescent="0.25">
      <c r="A4">
        <v>2001465</v>
      </c>
      <c r="B4" t="s">
        <v>25</v>
      </c>
      <c r="C4" t="s">
        <v>26</v>
      </c>
      <c r="D4" s="2">
        <v>44984</v>
      </c>
      <c r="E4" t="s">
        <v>27</v>
      </c>
      <c r="F4" t="s">
        <v>28</v>
      </c>
      <c r="G4" s="3">
        <v>609.27</v>
      </c>
      <c r="H4" s="3">
        <v>164.64</v>
      </c>
      <c r="I4" s="3">
        <v>137.11000000000001</v>
      </c>
      <c r="J4" s="3">
        <v>307.52</v>
      </c>
      <c r="K4" s="3">
        <v>92.26</v>
      </c>
      <c r="L4" t="s">
        <v>18</v>
      </c>
      <c r="M4" s="1">
        <v>10</v>
      </c>
      <c r="N4" t="s">
        <v>19</v>
      </c>
      <c r="O4" t="s">
        <v>20</v>
      </c>
    </row>
    <row r="5" spans="1:15" x14ac:dyDescent="0.25">
      <c r="A5">
        <v>2002132</v>
      </c>
      <c r="B5" t="s">
        <v>29</v>
      </c>
      <c r="D5" s="2">
        <v>44986</v>
      </c>
      <c r="E5" t="s">
        <v>30</v>
      </c>
      <c r="F5" t="s">
        <v>31</v>
      </c>
      <c r="G5" s="3">
        <v>1082.1400000000001</v>
      </c>
      <c r="H5" s="3">
        <v>53.04</v>
      </c>
      <c r="I5" s="3">
        <v>43.06</v>
      </c>
      <c r="J5" s="3">
        <v>986.04</v>
      </c>
      <c r="K5" s="3">
        <v>295.81</v>
      </c>
      <c r="L5" t="s">
        <v>18</v>
      </c>
      <c r="M5" s="1">
        <v>3</v>
      </c>
      <c r="N5" t="s">
        <v>19</v>
      </c>
      <c r="O5" t="s">
        <v>20</v>
      </c>
    </row>
    <row r="6" spans="1:15" x14ac:dyDescent="0.25">
      <c r="A6">
        <v>2001721</v>
      </c>
      <c r="B6" t="s">
        <v>32</v>
      </c>
      <c r="D6" s="2">
        <v>44945</v>
      </c>
      <c r="E6" t="s">
        <v>30</v>
      </c>
      <c r="F6" t="s">
        <v>33</v>
      </c>
      <c r="G6" s="3">
        <v>5779.69</v>
      </c>
      <c r="H6" s="3">
        <v>612.17999999999995</v>
      </c>
      <c r="I6" s="3">
        <v>508.27</v>
      </c>
      <c r="J6" s="3">
        <v>4659.24</v>
      </c>
      <c r="K6" s="3">
        <v>1397.77</v>
      </c>
      <c r="L6" t="s">
        <v>18</v>
      </c>
      <c r="M6" s="1">
        <v>3</v>
      </c>
      <c r="N6" t="s">
        <v>19</v>
      </c>
      <c r="O6" t="s">
        <v>20</v>
      </c>
    </row>
    <row r="7" spans="1:15" x14ac:dyDescent="0.25">
      <c r="A7">
        <v>2001348</v>
      </c>
      <c r="B7" t="s">
        <v>34</v>
      </c>
      <c r="D7" s="2">
        <v>44943</v>
      </c>
      <c r="E7" t="s">
        <v>35</v>
      </c>
      <c r="F7" t="s">
        <v>36</v>
      </c>
      <c r="G7" s="3">
        <v>17662.25</v>
      </c>
      <c r="H7" s="3">
        <v>1649.07</v>
      </c>
      <c r="I7" s="3">
        <v>1370.04</v>
      </c>
      <c r="J7" s="3">
        <v>14643.14</v>
      </c>
      <c r="K7" s="3">
        <v>0</v>
      </c>
      <c r="L7" t="s">
        <v>18</v>
      </c>
      <c r="M7" s="1">
        <v>10</v>
      </c>
      <c r="N7" t="s">
        <v>19</v>
      </c>
      <c r="O7" t="s">
        <v>20</v>
      </c>
    </row>
    <row r="8" spans="1:15" x14ac:dyDescent="0.25">
      <c r="A8">
        <v>2001619</v>
      </c>
      <c r="B8" t="s">
        <v>37</v>
      </c>
      <c r="C8" t="s">
        <v>38</v>
      </c>
      <c r="D8" s="2">
        <v>44994</v>
      </c>
      <c r="E8" t="s">
        <v>39</v>
      </c>
      <c r="F8" t="s">
        <v>40</v>
      </c>
      <c r="G8" s="3">
        <v>1289</v>
      </c>
      <c r="H8" s="3">
        <v>410.49</v>
      </c>
      <c r="I8" s="3">
        <v>342.02</v>
      </c>
      <c r="J8" s="3">
        <v>536.49</v>
      </c>
      <c r="K8" s="3">
        <v>160.94999999999999</v>
      </c>
      <c r="L8" t="s">
        <v>18</v>
      </c>
      <c r="M8" s="1">
        <v>9</v>
      </c>
      <c r="N8" t="s">
        <v>19</v>
      </c>
    </row>
    <row r="9" spans="1:15" x14ac:dyDescent="0.25">
      <c r="A9">
        <v>2001303</v>
      </c>
      <c r="B9" t="s">
        <v>41</v>
      </c>
      <c r="C9" t="s">
        <v>38</v>
      </c>
      <c r="D9" s="2">
        <v>44999</v>
      </c>
      <c r="E9" t="s">
        <v>42</v>
      </c>
      <c r="F9" t="s">
        <v>43</v>
      </c>
      <c r="G9" s="3">
        <v>414.96</v>
      </c>
      <c r="H9" s="3">
        <v>112.18</v>
      </c>
      <c r="I9" s="3">
        <v>93.47</v>
      </c>
      <c r="J9" s="3">
        <v>209.31</v>
      </c>
      <c r="K9" s="3">
        <v>62.79</v>
      </c>
      <c r="L9" t="s">
        <v>18</v>
      </c>
      <c r="M9" s="1">
        <v>10</v>
      </c>
      <c r="N9" t="s">
        <v>19</v>
      </c>
    </row>
    <row r="10" spans="1:15" x14ac:dyDescent="0.25">
      <c r="A10">
        <v>2000837</v>
      </c>
      <c r="B10" t="s">
        <v>44</v>
      </c>
      <c r="C10" t="s">
        <v>38</v>
      </c>
      <c r="D10" s="2">
        <v>44994</v>
      </c>
      <c r="E10" t="s">
        <v>45</v>
      </c>
      <c r="F10" t="s">
        <v>46</v>
      </c>
      <c r="G10" s="3">
        <v>1038.71</v>
      </c>
      <c r="H10" s="3">
        <v>272.5</v>
      </c>
      <c r="I10" s="3">
        <v>226.99</v>
      </c>
      <c r="J10" s="3">
        <v>539.22</v>
      </c>
      <c r="K10" s="3">
        <v>161.77000000000001</v>
      </c>
      <c r="L10" t="s">
        <v>18</v>
      </c>
      <c r="M10" s="1">
        <v>10</v>
      </c>
      <c r="N10" t="s">
        <v>19</v>
      </c>
    </row>
    <row r="11" spans="1:15" x14ac:dyDescent="0.25">
      <c r="A11">
        <v>2001570</v>
      </c>
      <c r="B11" t="s">
        <v>47</v>
      </c>
      <c r="C11" t="s">
        <v>48</v>
      </c>
      <c r="D11" s="2">
        <v>44998</v>
      </c>
      <c r="E11" t="s">
        <v>49</v>
      </c>
      <c r="F11" t="s">
        <v>50</v>
      </c>
      <c r="G11" s="3">
        <v>861.98</v>
      </c>
      <c r="H11" s="3">
        <v>277.14</v>
      </c>
      <c r="I11" s="3">
        <v>230.93</v>
      </c>
      <c r="J11" s="3">
        <v>353.91</v>
      </c>
      <c r="K11" s="3">
        <v>106.17</v>
      </c>
      <c r="L11" t="s">
        <v>18</v>
      </c>
      <c r="M11" s="1">
        <v>10</v>
      </c>
      <c r="N11" t="s">
        <v>19</v>
      </c>
    </row>
    <row r="12" spans="1:15" x14ac:dyDescent="0.25">
      <c r="A12">
        <v>2001137</v>
      </c>
      <c r="B12" t="s">
        <v>51</v>
      </c>
      <c r="D12" s="2">
        <v>45041</v>
      </c>
      <c r="E12" t="s">
        <v>52</v>
      </c>
      <c r="F12" t="s">
        <v>53</v>
      </c>
      <c r="G12" s="3">
        <v>35531.019999999997</v>
      </c>
      <c r="H12" s="3">
        <v>6333.02</v>
      </c>
      <c r="I12" s="3">
        <v>7606.54</v>
      </c>
      <c r="J12" s="3">
        <f>+Tabla33[[#This Row],[Monto]]-Tabla33[[#This Row],[Interes]]-Tabla33[[#This Row],[Multas]]</f>
        <v>21591.459999999995</v>
      </c>
      <c r="K12" s="3">
        <v>10387.58</v>
      </c>
      <c r="L12" t="s">
        <v>18</v>
      </c>
      <c r="M12" s="1">
        <v>3</v>
      </c>
      <c r="N12" t="s">
        <v>19</v>
      </c>
    </row>
    <row r="13" spans="1:15" x14ac:dyDescent="0.25">
      <c r="A13">
        <v>2001272</v>
      </c>
      <c r="B13" t="s">
        <v>54</v>
      </c>
      <c r="D13" s="2">
        <v>44981</v>
      </c>
      <c r="E13" t="s">
        <v>55</v>
      </c>
      <c r="F13" t="s">
        <v>56</v>
      </c>
      <c r="G13" s="3">
        <v>5036.6099999999997</v>
      </c>
      <c r="H13" s="3">
        <v>1309.8599999999999</v>
      </c>
      <c r="I13" s="3">
        <v>1091.06</v>
      </c>
      <c r="J13" s="3">
        <v>2635.69</v>
      </c>
      <c r="K13" s="3">
        <v>790.71</v>
      </c>
      <c r="L13" t="s">
        <v>18</v>
      </c>
      <c r="M13" s="1">
        <v>10</v>
      </c>
      <c r="N13" t="s">
        <v>19</v>
      </c>
    </row>
    <row r="14" spans="1:15" x14ac:dyDescent="0.25">
      <c r="A14">
        <v>2000068</v>
      </c>
      <c r="B14" t="s">
        <v>57</v>
      </c>
      <c r="D14" s="2">
        <v>44956</v>
      </c>
      <c r="E14" t="s">
        <v>58</v>
      </c>
      <c r="F14" t="s">
        <v>59</v>
      </c>
      <c r="G14" s="3">
        <v>719.69</v>
      </c>
      <c r="H14" s="3">
        <v>105.05</v>
      </c>
      <c r="I14" s="3">
        <v>87.48</v>
      </c>
      <c r="J14" s="3">
        <f>+Tabla33[[#This Row],[Monto]]-Tabla33[[#This Row],[Interes]]-Tabla33[[#This Row],[Multas]]</f>
        <v>527.16000000000008</v>
      </c>
      <c r="K14" s="3"/>
      <c r="L14" t="s">
        <v>18</v>
      </c>
      <c r="M14" s="1">
        <v>8</v>
      </c>
      <c r="N14" t="s">
        <v>19</v>
      </c>
    </row>
    <row r="15" spans="1:15" x14ac:dyDescent="0.25">
      <c r="A15">
        <v>2001401</v>
      </c>
      <c r="B15" t="s">
        <v>60</v>
      </c>
      <c r="D15" s="2">
        <v>45003</v>
      </c>
      <c r="E15" t="s">
        <v>61</v>
      </c>
      <c r="F15" t="s">
        <v>62</v>
      </c>
      <c r="G15" s="3">
        <v>2558.69</v>
      </c>
      <c r="H15" s="3">
        <v>916.36</v>
      </c>
      <c r="I15" s="3">
        <v>763.62</v>
      </c>
      <c r="J15" s="3">
        <f>+Tabla33[[#This Row],[Monto]]-Tabla33[[#This Row],[Interes]]-Tabla33[[#This Row],[Multas]]</f>
        <v>878.70999999999992</v>
      </c>
      <c r="K15" s="3">
        <v>263.61</v>
      </c>
      <c r="L15" s="4" t="s">
        <v>18</v>
      </c>
      <c r="M15" s="1">
        <v>10</v>
      </c>
      <c r="N15" t="s">
        <v>19</v>
      </c>
    </row>
    <row r="16" spans="1:15" x14ac:dyDescent="0.25">
      <c r="A16">
        <v>2000162</v>
      </c>
      <c r="B16" t="s">
        <v>63</v>
      </c>
      <c r="D16" s="2">
        <v>45043</v>
      </c>
      <c r="E16" t="s">
        <v>102</v>
      </c>
      <c r="F16" t="s">
        <v>64</v>
      </c>
      <c r="G16" s="3">
        <v>423.79</v>
      </c>
      <c r="H16" s="3">
        <v>102.16</v>
      </c>
      <c r="I16" s="3">
        <v>122.61</v>
      </c>
      <c r="J16" s="3">
        <f>+Tabla33[[#This Row],[Monto]]-Tabla33[[#This Row],[Interes]]-Tabla33[[#This Row],[Multas]]</f>
        <v>199.01999999999998</v>
      </c>
      <c r="K16" s="3">
        <v>59.72</v>
      </c>
      <c r="L16" s="4"/>
      <c r="M16" s="1">
        <v>8</v>
      </c>
      <c r="N16"/>
    </row>
    <row r="17" spans="1:15" x14ac:dyDescent="0.25">
      <c r="A17">
        <v>2002253</v>
      </c>
      <c r="B17" t="s">
        <v>65</v>
      </c>
      <c r="D17" s="2">
        <v>45043</v>
      </c>
      <c r="E17" t="s">
        <v>103</v>
      </c>
      <c r="F17" t="s">
        <v>66</v>
      </c>
      <c r="G17" s="3">
        <v>1447.59</v>
      </c>
      <c r="H17" s="3">
        <v>67.819999999999993</v>
      </c>
      <c r="I17" s="3">
        <v>55.83</v>
      </c>
      <c r="J17" s="3">
        <f>+Tabla33[[#This Row],[Monto]]-Tabla33[[#This Row],[Interes]]-Tabla33[[#This Row],[Multas]]</f>
        <v>1323.94</v>
      </c>
      <c r="K17" s="3">
        <v>1849.49</v>
      </c>
      <c r="L17" s="4" t="s">
        <v>18</v>
      </c>
      <c r="M17" s="1">
        <v>8</v>
      </c>
      <c r="N17"/>
    </row>
    <row r="18" spans="1:15" x14ac:dyDescent="0.25">
      <c r="A18">
        <v>2000731</v>
      </c>
      <c r="B18" t="s">
        <v>67</v>
      </c>
      <c r="D18" s="2">
        <v>45043</v>
      </c>
      <c r="E18" t="s">
        <v>68</v>
      </c>
      <c r="G18" s="3">
        <v>4406.5</v>
      </c>
      <c r="H18" s="3">
        <v>1134.97</v>
      </c>
      <c r="I18" s="3">
        <v>945.72</v>
      </c>
      <c r="J18" s="3">
        <f>+Tabla33[[#This Row],[Monto]]-Tabla33[[#This Row],[Interes]]-Tabla33[[#This Row],[Multas]]</f>
        <v>2325.8099999999995</v>
      </c>
      <c r="K18" s="3">
        <v>762.36</v>
      </c>
      <c r="L18" s="4" t="s">
        <v>18</v>
      </c>
      <c r="M18" s="1">
        <v>8</v>
      </c>
      <c r="N18" t="s">
        <v>69</v>
      </c>
      <c r="O18" t="s">
        <v>21</v>
      </c>
    </row>
    <row r="19" spans="1:15" x14ac:dyDescent="0.25">
      <c r="A19">
        <v>2001853</v>
      </c>
      <c r="B19" t="s">
        <v>70</v>
      </c>
      <c r="D19" s="2">
        <v>45043</v>
      </c>
      <c r="E19" t="s">
        <v>71</v>
      </c>
      <c r="F19" t="s">
        <v>72</v>
      </c>
      <c r="G19" s="3">
        <v>3653.46</v>
      </c>
      <c r="H19" s="3">
        <v>608.59</v>
      </c>
      <c r="I19" s="3">
        <v>506.07</v>
      </c>
      <c r="J19" s="3">
        <f>+Tabla33[[#This Row],[Monto]]-Tabla33[[#This Row],[Interes]]-Tabla33[[#This Row],[Multas]]</f>
        <v>2538.7999999999997</v>
      </c>
      <c r="K19" s="3">
        <v>500</v>
      </c>
      <c r="L19" s="3" t="s">
        <v>18</v>
      </c>
      <c r="M19" s="1">
        <v>20</v>
      </c>
      <c r="N19" s="4" t="s">
        <v>19</v>
      </c>
    </row>
    <row r="20" spans="1:15" x14ac:dyDescent="0.25">
      <c r="A20" s="6">
        <v>2000658</v>
      </c>
      <c r="B20" s="4" t="s">
        <v>73</v>
      </c>
      <c r="C20" t="s">
        <v>48</v>
      </c>
      <c r="D20" s="5">
        <v>44991</v>
      </c>
      <c r="E20" t="s">
        <v>74</v>
      </c>
      <c r="F20" t="s">
        <v>75</v>
      </c>
      <c r="G20" s="3">
        <v>640.80999999999995</v>
      </c>
      <c r="H20" s="3">
        <v>165.54</v>
      </c>
      <c r="I20" s="3">
        <v>198.67</v>
      </c>
      <c r="J20" s="3">
        <f>+Tabla33[[#This Row],[Monto]]-Tabla33[[#This Row],[Interes]]-Tabla33[[#This Row],[Multas]]</f>
        <v>276.60000000000002</v>
      </c>
      <c r="K20" s="3">
        <f>+Tabla33[[#This Row],[Dispensado]]*0.3</f>
        <v>82.98</v>
      </c>
      <c r="L20" s="4"/>
      <c r="M20" s="1"/>
      <c r="N20"/>
    </row>
    <row r="21" spans="1:15" x14ac:dyDescent="0.25">
      <c r="A21">
        <v>2001297</v>
      </c>
      <c r="B21" s="7" t="s">
        <v>76</v>
      </c>
      <c r="D21" s="2">
        <v>45048</v>
      </c>
      <c r="E21" t="s">
        <v>77</v>
      </c>
      <c r="F21" t="s">
        <v>78</v>
      </c>
      <c r="G21" s="3">
        <v>519.08000000000004</v>
      </c>
      <c r="H21" s="3">
        <v>152.57</v>
      </c>
      <c r="I21" s="3">
        <v>127.11</v>
      </c>
      <c r="J21" s="3">
        <f>+Tabla33[[#This Row],[Monto]]-Tabla33[[#This Row],[Interes]]-Tabla33[[#This Row],[Multas]]</f>
        <v>239.40000000000003</v>
      </c>
      <c r="K21" s="3">
        <v>71.819999999999993</v>
      </c>
      <c r="L21" s="4" t="s">
        <v>18</v>
      </c>
      <c r="M21" s="1">
        <v>8</v>
      </c>
      <c r="N21"/>
    </row>
    <row r="22" spans="1:15" x14ac:dyDescent="0.25">
      <c r="A22">
        <v>2001449</v>
      </c>
      <c r="B22" t="s">
        <v>79</v>
      </c>
      <c r="D22" s="2">
        <v>45048</v>
      </c>
      <c r="E22" t="s">
        <v>80</v>
      </c>
      <c r="F22" t="s">
        <v>104</v>
      </c>
      <c r="G22" s="3">
        <v>4675.38</v>
      </c>
      <c r="H22" s="3">
        <v>1241.3800000000001</v>
      </c>
      <c r="I22" s="3">
        <v>1034.3499999999999</v>
      </c>
      <c r="J22" s="3">
        <f>+Tabla33[[#This Row],[Monto]]-Tabla33[[#This Row],[Interes]]-Tabla33[[#This Row],[Multas]]</f>
        <v>2399.65</v>
      </c>
      <c r="K22" s="3">
        <v>719.9</v>
      </c>
      <c r="L22" s="4" t="s">
        <v>18</v>
      </c>
      <c r="M22" s="1">
        <v>7</v>
      </c>
      <c r="N22"/>
    </row>
    <row r="23" spans="1:15" x14ac:dyDescent="0.25">
      <c r="A23">
        <v>2000803</v>
      </c>
      <c r="B23" t="s">
        <v>81</v>
      </c>
      <c r="D23" s="2">
        <v>45048</v>
      </c>
      <c r="E23" t="s">
        <v>82</v>
      </c>
      <c r="F23" t="s">
        <v>83</v>
      </c>
      <c r="G23" s="3">
        <v>33541.72</v>
      </c>
      <c r="H23" s="3">
        <v>5145.04</v>
      </c>
      <c r="I23" s="3">
        <v>6176.61</v>
      </c>
      <c r="J23" s="3">
        <f>+Tabla33[[#This Row],[Monto]]-Tabla33[[#This Row],[Interes]]-Tabla33[[#This Row],[Multas]]</f>
        <v>22220.07</v>
      </c>
      <c r="K23" s="3">
        <v>6666.02</v>
      </c>
      <c r="L23" s="4" t="s">
        <v>18</v>
      </c>
      <c r="M23" s="1">
        <v>7</v>
      </c>
      <c r="N23"/>
    </row>
    <row r="24" spans="1:15" x14ac:dyDescent="0.25">
      <c r="A24">
        <v>2000788</v>
      </c>
      <c r="B24" s="8" t="s">
        <v>84</v>
      </c>
      <c r="D24" s="2">
        <v>45048</v>
      </c>
      <c r="E24" t="s">
        <v>85</v>
      </c>
      <c r="F24" t="s">
        <v>86</v>
      </c>
      <c r="G24" s="3">
        <v>9154.99</v>
      </c>
      <c r="H24" s="3">
        <v>2968.63</v>
      </c>
      <c r="I24" s="3">
        <v>2473.9299999999998</v>
      </c>
      <c r="J24" s="3">
        <f>+Tabla33[[#This Row],[Monto]]-Tabla33[[#This Row],[Interes]]-Tabla33[[#This Row],[Multas]]</f>
        <v>3712.43</v>
      </c>
      <c r="K24" s="3">
        <v>1113.73</v>
      </c>
      <c r="L24" s="4" t="s">
        <v>18</v>
      </c>
      <c r="M24" s="1">
        <v>8</v>
      </c>
      <c r="N24"/>
    </row>
    <row r="25" spans="1:15" x14ac:dyDescent="0.25">
      <c r="A25">
        <v>2001801</v>
      </c>
      <c r="B25" t="s">
        <v>87</v>
      </c>
      <c r="D25" s="2">
        <v>45044</v>
      </c>
      <c r="E25" t="s">
        <v>88</v>
      </c>
      <c r="F25" t="s">
        <v>89</v>
      </c>
      <c r="G25" s="3">
        <v>2052.9</v>
      </c>
      <c r="H25" s="3">
        <v>464.37</v>
      </c>
      <c r="I25" s="3">
        <v>386.89</v>
      </c>
      <c r="J25" s="3">
        <f>+Tabla33[[#This Row],[Monto]]-Tabla33[[#This Row],[Interes]]-Tabla33[[#This Row],[Multas]]</f>
        <v>1201.6400000000003</v>
      </c>
      <c r="K25" s="3">
        <v>360.49</v>
      </c>
      <c r="L25" s="4" t="s">
        <v>18</v>
      </c>
      <c r="M25" s="1">
        <v>8</v>
      </c>
      <c r="N25"/>
    </row>
    <row r="26" spans="1:15" x14ac:dyDescent="0.25">
      <c r="A26">
        <v>2001628</v>
      </c>
      <c r="B26" t="s">
        <v>90</v>
      </c>
      <c r="D26" s="2">
        <v>45044</v>
      </c>
      <c r="E26" t="s">
        <v>91</v>
      </c>
      <c r="F26" t="s">
        <v>92</v>
      </c>
      <c r="G26" s="3">
        <v>660.12</v>
      </c>
      <c r="H26" s="3">
        <v>198.23</v>
      </c>
      <c r="I26" s="3">
        <v>165.17</v>
      </c>
      <c r="J26" s="3">
        <f>+Tabla33[[#This Row],[Monto]]-Tabla33[[#This Row],[Interes]]-Tabla33[[#This Row],[Multas]]</f>
        <v>296.72000000000003</v>
      </c>
      <c r="K26" s="3">
        <v>89.02</v>
      </c>
      <c r="L26" s="4" t="s">
        <v>18</v>
      </c>
      <c r="M26" s="1">
        <v>8</v>
      </c>
      <c r="N26"/>
    </row>
    <row r="27" spans="1:15" x14ac:dyDescent="0.25">
      <c r="A27">
        <v>2000921</v>
      </c>
      <c r="B27" t="s">
        <v>93</v>
      </c>
      <c r="D27" s="2">
        <v>45044</v>
      </c>
      <c r="E27" t="s">
        <v>94</v>
      </c>
      <c r="F27" t="s">
        <v>95</v>
      </c>
      <c r="G27" s="3">
        <v>8821.01</v>
      </c>
      <c r="H27" s="3">
        <v>1292.8599999999999</v>
      </c>
      <c r="I27" s="3">
        <v>1072.83</v>
      </c>
      <c r="J27" s="3">
        <f>+Tabla33[[#This Row],[Monto]]-Tabla33[[#This Row],[Interes]]-Tabla33[[#This Row],[Multas]]</f>
        <v>6455.3200000000006</v>
      </c>
      <c r="K27" s="3">
        <v>1936.6</v>
      </c>
      <c r="L27" s="4" t="s">
        <v>18</v>
      </c>
      <c r="M27" s="1">
        <v>7</v>
      </c>
      <c r="N27"/>
    </row>
    <row r="28" spans="1:15" x14ac:dyDescent="0.25">
      <c r="A28">
        <v>2001727</v>
      </c>
      <c r="B28" t="s">
        <v>96</v>
      </c>
      <c r="D28" s="2">
        <v>45044</v>
      </c>
      <c r="E28" t="s">
        <v>97</v>
      </c>
      <c r="F28" t="s">
        <v>105</v>
      </c>
      <c r="G28" s="3">
        <v>74391.3</v>
      </c>
      <c r="H28" s="3">
        <v>17765.347000000002</v>
      </c>
      <c r="I28" s="3">
        <v>21322.01</v>
      </c>
      <c r="J28" s="3">
        <f>+Tabla33[[#This Row],[Monto]]-Tabla33[[#This Row],[Interes]]-Tabla33[[#This Row],[Multas]]</f>
        <v>35303.942999999999</v>
      </c>
      <c r="K28" s="3">
        <v>10591.19</v>
      </c>
      <c r="L28" s="4" t="s">
        <v>18</v>
      </c>
      <c r="M28" s="1">
        <v>8</v>
      </c>
      <c r="N28"/>
    </row>
    <row r="29" spans="1:15" x14ac:dyDescent="0.25">
      <c r="A29" s="6" t="s">
        <v>98</v>
      </c>
      <c r="B29" t="s">
        <v>99</v>
      </c>
      <c r="D29" s="2">
        <v>45048</v>
      </c>
      <c r="E29" t="s">
        <v>100</v>
      </c>
      <c r="F29" t="s">
        <v>101</v>
      </c>
      <c r="G29" s="3">
        <v>2337.62</v>
      </c>
      <c r="H29" s="3">
        <v>429.4</v>
      </c>
      <c r="I29" s="3">
        <v>515.67999999999995</v>
      </c>
      <c r="J29" s="3">
        <f>+Tabla33[[#This Row],[Monto]]-Tabla33[[#This Row],[Interes]]-Tabla33[[#This Row],[Multas]]</f>
        <v>1392.54</v>
      </c>
      <c r="K29" s="3">
        <v>409.55</v>
      </c>
      <c r="L29" s="4" t="s">
        <v>18</v>
      </c>
      <c r="M29" s="1">
        <v>8</v>
      </c>
      <c r="N29"/>
    </row>
    <row r="30" spans="1:15" x14ac:dyDescent="0.25">
      <c r="A30" s="6" t="s">
        <v>106</v>
      </c>
      <c r="B30" t="s">
        <v>107</v>
      </c>
      <c r="D30" s="2">
        <v>45044</v>
      </c>
      <c r="E30" t="s">
        <v>108</v>
      </c>
      <c r="G30" s="3">
        <v>33336.17</v>
      </c>
      <c r="H30" s="3">
        <v>3423.89</v>
      </c>
      <c r="I30" s="3">
        <v>4123.46</v>
      </c>
      <c r="J30" s="3">
        <f>+Tabla33[[#This Row],[Monto]]-Tabla33[[#This Row],[Interes]]-Tabla33[[#This Row],[Multas]]</f>
        <v>25788.82</v>
      </c>
      <c r="K30" s="3">
        <v>7736.6459999999997</v>
      </c>
      <c r="L30" s="4" t="s">
        <v>18</v>
      </c>
      <c r="M30" s="1">
        <v>8</v>
      </c>
      <c r="N30"/>
    </row>
    <row r="31" spans="1:15" x14ac:dyDescent="0.25">
      <c r="A31">
        <v>2001135</v>
      </c>
      <c r="B31" s="8" t="s">
        <v>109</v>
      </c>
      <c r="D31" s="2">
        <v>45044</v>
      </c>
      <c r="E31" t="s">
        <v>110</v>
      </c>
      <c r="F31" t="s">
        <v>111</v>
      </c>
      <c r="G31" s="3">
        <v>8765.85</v>
      </c>
      <c r="H31" s="3">
        <v>1037.3699999999999</v>
      </c>
      <c r="I31" s="3">
        <v>1248.1099999999999</v>
      </c>
      <c r="J31" s="3">
        <f>+Tabla33[[#This Row],[Monto]]-Tabla33[[#This Row],[Interes]]-Tabla33[[#This Row],[Multas]]</f>
        <v>6480.3700000000008</v>
      </c>
      <c r="K31" s="3">
        <v>3000</v>
      </c>
      <c r="L31" s="4" t="s">
        <v>18</v>
      </c>
      <c r="M31" s="1">
        <v>2</v>
      </c>
      <c r="N31"/>
    </row>
    <row r="32" spans="1:15" x14ac:dyDescent="0.25">
      <c r="B32" s="15" t="s">
        <v>115</v>
      </c>
      <c r="D32" s="2"/>
      <c r="E32" s="1"/>
      <c r="G32" s="16">
        <f>G2+G3+G4+G5+G6+G7+G8+G9+G10+G11+G12+G13+G14+G15+G16+G17+G18+G19+G20+G21+G22+G23+G24+G25+G26+G27+G28+G29+G30+G31</f>
        <v>262030.71</v>
      </c>
      <c r="H32" s="3"/>
      <c r="I32" s="3"/>
      <c r="J32" s="16">
        <f>J2+J3+J4+J5+J6+J7+J8+J9+J10+J11+J12+J13+J14+J15+J16+J17+J18+J19+J20+J21+J22+J23+J24+J25+J26+J27+J28+J29+J30+J31</f>
        <v>160361.54300000001</v>
      </c>
      <c r="K32" s="16">
        <f>K2+K3+K4+K5+K6+K7+K8+K9+K10+K11+K12+K13+K14+K15+K16+K17+K18+K19+K20+K21+K22+K23+K24+K25+K26+K27+K28+K29+K30+K31</f>
        <v>49770.506000000008</v>
      </c>
      <c r="L32" s="4"/>
      <c r="M32" s="1"/>
      <c r="N32"/>
    </row>
    <row r="1048576" spans="8:11" x14ac:dyDescent="0.25">
      <c r="H1048576" s="9">
        <f>SUM(H2:H1048575)</f>
        <v>48561.457000000009</v>
      </c>
      <c r="K1048576" s="9">
        <f>SUM(J32)</f>
        <v>160361.54300000001</v>
      </c>
    </row>
  </sheetData>
  <conditionalFormatting sqref="A20:B20">
    <cfRule type="cellIs" dxfId="8" priority="2" operator="equal">
      <formula>2001123</formula>
    </cfRule>
  </conditionalFormatting>
  <conditionalFormatting sqref="B24">
    <cfRule type="cellIs" dxfId="7" priority="1" operator="equal">
      <formula>2001123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05951-C252-4529-9704-0D28F8932723}">
  <dimension ref="B2:F5"/>
  <sheetViews>
    <sheetView tabSelected="1" workbookViewId="0">
      <selection activeCell="B5" sqref="B5"/>
    </sheetView>
  </sheetViews>
  <sheetFormatPr baseColWidth="10" defaultRowHeight="15" x14ac:dyDescent="0.25"/>
  <cols>
    <col min="2" max="2" width="21.42578125" customWidth="1"/>
    <col min="3" max="3" width="19.140625" customWidth="1"/>
    <col min="4" max="4" width="19.42578125" customWidth="1"/>
    <col min="5" max="5" width="20.28515625" customWidth="1"/>
    <col min="6" max="6" width="23.5703125" customWidth="1"/>
  </cols>
  <sheetData>
    <row r="2" spans="2:6" ht="15.75" thickBot="1" x14ac:dyDescent="0.3"/>
    <row r="3" spans="2:6" ht="18.75" thickBot="1" x14ac:dyDescent="0.3">
      <c r="B3" s="19" t="s">
        <v>112</v>
      </c>
      <c r="C3" s="20"/>
      <c r="D3" s="20"/>
      <c r="E3" s="20"/>
      <c r="F3" s="21"/>
    </row>
    <row r="4" spans="2:6" ht="45.75" thickBot="1" x14ac:dyDescent="0.3">
      <c r="B4" s="12"/>
      <c r="C4" s="10" t="s">
        <v>113</v>
      </c>
      <c r="D4" s="10" t="s">
        <v>117</v>
      </c>
      <c r="E4" s="10" t="s">
        <v>114</v>
      </c>
      <c r="F4" s="10" t="s">
        <v>116</v>
      </c>
    </row>
    <row r="5" spans="2:6" ht="60.75" thickBot="1" x14ac:dyDescent="0.3">
      <c r="B5" s="13" t="s">
        <v>118</v>
      </c>
      <c r="C5" s="11">
        <v>30</v>
      </c>
      <c r="D5" s="14">
        <v>262030.71</v>
      </c>
      <c r="E5" s="14">
        <v>49770.51</v>
      </c>
      <c r="F5" s="14">
        <v>160361.54</v>
      </c>
    </row>
  </sheetData>
  <mergeCells count="1">
    <mergeCell ref="B3:F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CONVENIOS</vt:lpstr>
      <vt:lpstr>TOTAL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Ernesto Serrano Escobar</dc:creator>
  <cp:lastModifiedBy>Diana Alejandra Dominguez Funes</cp:lastModifiedBy>
  <dcterms:created xsi:type="dcterms:W3CDTF">2023-05-08T17:20:59Z</dcterms:created>
  <dcterms:modified xsi:type="dcterms:W3CDTF">2023-05-30T14:16:12Z</dcterms:modified>
</cp:coreProperties>
</file>