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rrera\Desktop\"/>
    </mc:Choice>
  </mc:AlternateContent>
  <bookViews>
    <workbookView xWindow="0" yWindow="0" windowWidth="28800" windowHeight="11310"/>
  </bookViews>
  <sheets>
    <sheet name="Ingresos 202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R10" i="1"/>
  <c r="C13" i="1"/>
  <c r="D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E13" i="1" s="1"/>
  <c r="R14" i="1"/>
  <c r="S14" i="1"/>
  <c r="E15" i="1"/>
  <c r="R15" i="1"/>
  <c r="S15" i="1" s="1"/>
  <c r="E16" i="1"/>
  <c r="R16" i="1"/>
  <c r="S16" i="1"/>
  <c r="E17" i="1"/>
  <c r="R17" i="1"/>
  <c r="S17" i="1" s="1"/>
  <c r="E18" i="1"/>
  <c r="R18" i="1"/>
  <c r="S18" i="1"/>
  <c r="E19" i="1"/>
  <c r="R19" i="1"/>
  <c r="S19" i="1" s="1"/>
  <c r="E20" i="1"/>
  <c r="R20" i="1"/>
  <c r="S20" i="1"/>
  <c r="E21" i="1"/>
  <c r="R21" i="1"/>
  <c r="S21" i="1" s="1"/>
  <c r="E22" i="1"/>
  <c r="R22" i="1"/>
  <c r="S22" i="1"/>
  <c r="E23" i="1"/>
  <c r="R23" i="1"/>
  <c r="S23" i="1" s="1"/>
  <c r="E24" i="1"/>
  <c r="R24" i="1"/>
  <c r="S24" i="1"/>
  <c r="C25" i="1"/>
  <c r="F25" i="1"/>
  <c r="G25" i="1"/>
  <c r="H25" i="1"/>
  <c r="I25" i="1"/>
  <c r="J25" i="1"/>
  <c r="K25" i="1"/>
  <c r="L25" i="1"/>
  <c r="M25" i="1"/>
  <c r="N25" i="1"/>
  <c r="O25" i="1"/>
  <c r="P25" i="1"/>
  <c r="Q25" i="1"/>
  <c r="E26" i="1"/>
  <c r="E25" i="1" s="1"/>
  <c r="R26" i="1"/>
  <c r="S26" i="1"/>
  <c r="E27" i="1"/>
  <c r="R27" i="1"/>
  <c r="S27" i="1" s="1"/>
  <c r="E28" i="1"/>
  <c r="R28" i="1"/>
  <c r="S28" i="1"/>
  <c r="E29" i="1"/>
  <c r="R29" i="1"/>
  <c r="S29" i="1" s="1"/>
  <c r="E30" i="1"/>
  <c r="R30" i="1"/>
  <c r="S30" i="1"/>
  <c r="E31" i="1"/>
  <c r="R31" i="1"/>
  <c r="S31" i="1" s="1"/>
  <c r="D32" i="1"/>
  <c r="E32" i="1" s="1"/>
  <c r="S32" i="1" s="1"/>
  <c r="R32" i="1"/>
  <c r="E33" i="1"/>
  <c r="R33" i="1"/>
  <c r="S33" i="1"/>
  <c r="E34" i="1"/>
  <c r="R34" i="1"/>
  <c r="S34" i="1" s="1"/>
  <c r="E35" i="1"/>
  <c r="R35" i="1"/>
  <c r="S35" i="1"/>
  <c r="E36" i="1"/>
  <c r="R36" i="1"/>
  <c r="S36" i="1" s="1"/>
  <c r="E37" i="1"/>
  <c r="R37" i="1"/>
  <c r="S37" i="1"/>
  <c r="E38" i="1"/>
  <c r="R38" i="1"/>
  <c r="S38" i="1" s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E40" i="1"/>
  <c r="R40" i="1"/>
  <c r="R39" i="1" s="1"/>
  <c r="C41" i="1"/>
  <c r="D41" i="1"/>
  <c r="F41" i="1"/>
  <c r="G41" i="1"/>
  <c r="H41" i="1"/>
  <c r="I41" i="1"/>
  <c r="J41" i="1"/>
  <c r="K41" i="1"/>
  <c r="L41" i="1"/>
  <c r="M41" i="1"/>
  <c r="N41" i="1"/>
  <c r="O41" i="1"/>
  <c r="P41" i="1"/>
  <c r="Q41" i="1"/>
  <c r="E42" i="1"/>
  <c r="R42" i="1"/>
  <c r="R41" i="1" s="1"/>
  <c r="E43" i="1"/>
  <c r="E41" i="1" s="1"/>
  <c r="R43" i="1"/>
  <c r="S43" i="1"/>
  <c r="C44" i="1"/>
  <c r="D44" i="1"/>
  <c r="F44" i="1"/>
  <c r="G44" i="1"/>
  <c r="H44" i="1"/>
  <c r="I44" i="1"/>
  <c r="J44" i="1"/>
  <c r="K44" i="1"/>
  <c r="L44" i="1"/>
  <c r="M44" i="1"/>
  <c r="N44" i="1"/>
  <c r="O44" i="1"/>
  <c r="P44" i="1"/>
  <c r="Q44" i="1"/>
  <c r="E45" i="1"/>
  <c r="E44" i="1" s="1"/>
  <c r="R45" i="1"/>
  <c r="S45" i="1"/>
  <c r="E46" i="1"/>
  <c r="R46" i="1"/>
  <c r="S46" i="1" s="1"/>
  <c r="C47" i="1"/>
  <c r="D47" i="1"/>
  <c r="F47" i="1"/>
  <c r="G47" i="1"/>
  <c r="H47" i="1"/>
  <c r="I47" i="1"/>
  <c r="J47" i="1"/>
  <c r="K47" i="1"/>
  <c r="L47" i="1"/>
  <c r="M47" i="1"/>
  <c r="N47" i="1"/>
  <c r="O47" i="1"/>
  <c r="P47" i="1"/>
  <c r="Q47" i="1"/>
  <c r="E48" i="1"/>
  <c r="R48" i="1"/>
  <c r="R47" i="1" s="1"/>
  <c r="E49" i="1"/>
  <c r="E47" i="1" s="1"/>
  <c r="R49" i="1"/>
  <c r="S49" i="1"/>
  <c r="E50" i="1"/>
  <c r="R50" i="1"/>
  <c r="S50" i="1" s="1"/>
  <c r="E51" i="1"/>
  <c r="R51" i="1"/>
  <c r="S51" i="1"/>
  <c r="C52" i="1"/>
  <c r="D52" i="1"/>
  <c r="F52" i="1"/>
  <c r="G52" i="1"/>
  <c r="H52" i="1"/>
  <c r="I52" i="1"/>
  <c r="J52" i="1"/>
  <c r="K52" i="1"/>
  <c r="L52" i="1"/>
  <c r="M52" i="1"/>
  <c r="N52" i="1"/>
  <c r="O52" i="1"/>
  <c r="P52" i="1"/>
  <c r="Q52" i="1"/>
  <c r="E53" i="1"/>
  <c r="E52" i="1" s="1"/>
  <c r="R53" i="1"/>
  <c r="S53" i="1"/>
  <c r="E54" i="1"/>
  <c r="R54" i="1"/>
  <c r="S54" i="1" s="1"/>
  <c r="E55" i="1"/>
  <c r="R55" i="1"/>
  <c r="S55" i="1"/>
  <c r="C56" i="1"/>
  <c r="D56" i="1"/>
  <c r="F56" i="1"/>
  <c r="H56" i="1"/>
  <c r="J56" i="1"/>
  <c r="L56" i="1"/>
  <c r="N56" i="1"/>
  <c r="P56" i="1"/>
  <c r="E57" i="1"/>
  <c r="E56" i="1" s="1"/>
  <c r="F57" i="1"/>
  <c r="G57" i="1"/>
  <c r="G56" i="1" s="1"/>
  <c r="H57" i="1"/>
  <c r="I57" i="1"/>
  <c r="I56" i="1" s="1"/>
  <c r="J57" i="1"/>
  <c r="K57" i="1"/>
  <c r="K56" i="1" s="1"/>
  <c r="L57" i="1"/>
  <c r="M57" i="1"/>
  <c r="M56" i="1" s="1"/>
  <c r="N57" i="1"/>
  <c r="O57" i="1"/>
  <c r="O56" i="1" s="1"/>
  <c r="P57" i="1"/>
  <c r="Q57" i="1"/>
  <c r="Q56" i="1" s="1"/>
  <c r="E58" i="1"/>
  <c r="R58" i="1"/>
  <c r="S58" i="1" s="1"/>
  <c r="C59" i="1"/>
  <c r="F59" i="1"/>
  <c r="G59" i="1"/>
  <c r="H59" i="1"/>
  <c r="I59" i="1"/>
  <c r="J59" i="1"/>
  <c r="K59" i="1"/>
  <c r="L59" i="1"/>
  <c r="M59" i="1"/>
  <c r="N59" i="1"/>
  <c r="O59" i="1"/>
  <c r="P59" i="1"/>
  <c r="Q59" i="1"/>
  <c r="R60" i="1"/>
  <c r="R59" i="1" s="1"/>
  <c r="S60" i="1"/>
  <c r="S59" i="1" s="1"/>
  <c r="D61" i="1"/>
  <c r="D59" i="1" s="1"/>
  <c r="E61" i="1"/>
  <c r="E59" i="1" s="1"/>
  <c r="R61" i="1"/>
  <c r="S61" i="1"/>
  <c r="C62" i="1"/>
  <c r="F62" i="1"/>
  <c r="H62" i="1"/>
  <c r="J62" i="1"/>
  <c r="L62" i="1"/>
  <c r="N62" i="1"/>
  <c r="P62" i="1"/>
  <c r="E63" i="1"/>
  <c r="F63" i="1"/>
  <c r="G63" i="1"/>
  <c r="H63" i="1"/>
  <c r="I63" i="1"/>
  <c r="I62" i="1" s="1"/>
  <c r="J63" i="1"/>
  <c r="K63" i="1"/>
  <c r="K62" i="1" s="1"/>
  <c r="L63" i="1"/>
  <c r="M63" i="1"/>
  <c r="M62" i="1" s="1"/>
  <c r="N63" i="1"/>
  <c r="O63" i="1"/>
  <c r="O62" i="1" s="1"/>
  <c r="P63" i="1"/>
  <c r="Q63" i="1"/>
  <c r="Q62" i="1" s="1"/>
  <c r="D64" i="1"/>
  <c r="E64" i="1"/>
  <c r="R64" i="1"/>
  <c r="S64" i="1"/>
  <c r="E65" i="1"/>
  <c r="R65" i="1"/>
  <c r="S65" i="1" s="1"/>
  <c r="D66" i="1"/>
  <c r="R66" i="1"/>
  <c r="E67" i="1"/>
  <c r="R67" i="1"/>
  <c r="S67" i="1"/>
  <c r="R68" i="1"/>
  <c r="C69" i="1"/>
  <c r="D69" i="1"/>
  <c r="E69" i="1"/>
  <c r="E70" i="1"/>
  <c r="R70" i="1"/>
  <c r="R71" i="1"/>
  <c r="C72" i="1"/>
  <c r="F72" i="1"/>
  <c r="G72" i="1"/>
  <c r="H72" i="1"/>
  <c r="I72" i="1"/>
  <c r="J72" i="1"/>
  <c r="K72" i="1"/>
  <c r="L72" i="1"/>
  <c r="M72" i="1"/>
  <c r="N72" i="1"/>
  <c r="O72" i="1"/>
  <c r="P72" i="1"/>
  <c r="Q72" i="1"/>
  <c r="D73" i="1"/>
  <c r="E73" i="1" s="1"/>
  <c r="R73" i="1"/>
  <c r="R72" i="1" s="1"/>
  <c r="D74" i="1"/>
  <c r="E74" i="1" s="1"/>
  <c r="R74" i="1"/>
  <c r="C76" i="1"/>
  <c r="I76" i="1"/>
  <c r="K76" i="1"/>
  <c r="M76" i="1"/>
  <c r="O76" i="1"/>
  <c r="Q76" i="1"/>
  <c r="R69" i="1" l="1"/>
  <c r="S70" i="1"/>
  <c r="S69" i="1" s="1"/>
  <c r="S44" i="1"/>
  <c r="S25" i="1"/>
  <c r="S74" i="1"/>
  <c r="E72" i="1"/>
  <c r="S73" i="1"/>
  <c r="S72" i="1" s="1"/>
  <c r="D72" i="1"/>
  <c r="E66" i="1"/>
  <c r="S66" i="1" s="1"/>
  <c r="D62" i="1"/>
  <c r="G62" i="1"/>
  <c r="G76" i="1" s="1"/>
  <c r="R63" i="1"/>
  <c r="E62" i="1"/>
  <c r="E76" i="1" s="1"/>
  <c r="S52" i="1"/>
  <c r="S13" i="1"/>
  <c r="P76" i="1"/>
  <c r="N76" i="1"/>
  <c r="L76" i="1"/>
  <c r="J76" i="1"/>
  <c r="H76" i="1"/>
  <c r="F76" i="1"/>
  <c r="R52" i="1"/>
  <c r="R44" i="1"/>
  <c r="R25" i="1"/>
  <c r="D25" i="1"/>
  <c r="D76" i="1" s="1"/>
  <c r="R13" i="1"/>
  <c r="R57" i="1"/>
  <c r="S48" i="1"/>
  <c r="S47" i="1" s="1"/>
  <c r="S42" i="1"/>
  <c r="S41" i="1" s="1"/>
  <c r="S40" i="1"/>
  <c r="S39" i="1" s="1"/>
  <c r="R56" i="1" l="1"/>
  <c r="S57" i="1"/>
  <c r="S56" i="1" s="1"/>
  <c r="S76" i="1" s="1"/>
  <c r="R76" i="1"/>
  <c r="R62" i="1"/>
  <c r="S63" i="1"/>
  <c r="S62" i="1" s="1"/>
</calcChain>
</file>

<file path=xl/comments1.xml><?xml version="1.0" encoding="utf-8"?>
<comments xmlns="http://schemas.openxmlformats.org/spreadsheetml/2006/main">
  <authors>
    <author>Alcaldía Municipal de Delgado</author>
    <author>Yanira Perez</author>
  </authors>
  <commentList>
    <comment ref="A63" authorId="0" shapeId="0">
      <text>
        <r>
          <rPr>
            <b/>
            <sz val="8"/>
            <color indexed="81"/>
            <rFont val="Tahoma"/>
            <family val="2"/>
          </rPr>
          <t>BUSCAR CODIGO DE FISDL PARA TRANSF. DE CAPITAL</t>
        </r>
      </text>
    </comment>
    <comment ref="D73" authorId="1" shapeId="0">
      <text>
        <r>
          <rPr>
            <b/>
            <sz val="9"/>
            <color indexed="81"/>
            <rFont val="Tahoma"/>
            <family val="2"/>
          </rPr>
          <t>Yanira Perez:</t>
        </r>
        <r>
          <rPr>
            <sz val="9"/>
            <color indexed="81"/>
            <rFont val="Tahoma"/>
            <family val="2"/>
          </rPr>
          <t xml:space="preserve">
SO-120221-2 acta #6 Reforma por saldos de cuentas bancarias FMI, BID cuentas por cobrar FODES
</t>
        </r>
      </text>
    </comment>
    <comment ref="D74" authorId="1" shapeId="0">
      <text>
        <r>
          <rPr>
            <b/>
            <sz val="9"/>
            <color indexed="81"/>
            <rFont val="Tahoma"/>
            <family val="2"/>
          </rPr>
          <t>Yanira Perez:</t>
        </r>
        <r>
          <rPr>
            <sz val="9"/>
            <color indexed="81"/>
            <rFont val="Tahoma"/>
            <family val="2"/>
          </rPr>
          <t xml:space="preserve">
SO-120221-2 acta #6 Reforma por saldos de cuentas bancarias FMI, BID cuentas por cobrar FODES</t>
        </r>
      </text>
    </comment>
  </commentList>
</comments>
</file>

<file path=xl/sharedStrings.xml><?xml version="1.0" encoding="utf-8"?>
<sst xmlns="http://schemas.openxmlformats.org/spreadsheetml/2006/main" count="106" uniqueCount="103">
  <si>
    <t>progresiva.</t>
  </si>
  <si>
    <t>El Sistema de Administración Finananciera Municipal (SAFIM), se encuentra en proceso de implementación</t>
  </si>
  <si>
    <t>departamento de Presupuesto, según informacion trasladada por otras dependencias organicas del Institución</t>
  </si>
  <si>
    <t>La información proporcionada y remitida son datos preliminares ya que corresponden al Control interno del</t>
  </si>
  <si>
    <t xml:space="preserve">NOTA ACLARATORIA: </t>
  </si>
  <si>
    <t>TOTALES</t>
  </si>
  <si>
    <t>CUENTAS POR COBRAR DE AÑOS ANTERIORES</t>
  </si>
  <si>
    <t>SALDO INICIAL EN BANCOS</t>
  </si>
  <si>
    <t>De Empresas Privadas Financieras</t>
  </si>
  <si>
    <t>DE ORGANISMOS SIN FINES DE LUCRO</t>
  </si>
  <si>
    <t>OBLIGACIONES Y TRANSFERENCIAS GENERALES DEL ESTADO</t>
  </si>
  <si>
    <t>INSTITUTO SALVADOREÑO PARA LA NIÑEZ Y LA ADOLESCENCIA</t>
  </si>
  <si>
    <t>FODES  ISDEM   75%</t>
  </si>
  <si>
    <t>TRANSFERENCIAS DE CAPITAL DE SECTOR PUBLICO</t>
  </si>
  <si>
    <t>FODES ISDEM   25%</t>
  </si>
  <si>
    <t>1622303</t>
  </si>
  <si>
    <t>TRANSFERENCIAS CORRIENTES DEL SECTOR PUBLICO</t>
  </si>
  <si>
    <t>INGRESOS DIVERSOS</t>
  </si>
  <si>
    <t>15799</t>
  </si>
  <si>
    <t>RENTAB. DE CUENTAS BANARIAS</t>
  </si>
  <si>
    <t>15703</t>
  </si>
  <si>
    <t>OTROS INGRESOS NO CLASIFICADOS</t>
  </si>
  <si>
    <t>BIENES DIVERSOS</t>
  </si>
  <si>
    <t>15499</t>
  </si>
  <si>
    <t>BIENES INMUEBLES</t>
  </si>
  <si>
    <t>15402</t>
  </si>
  <si>
    <t>BIENES MUEBLES</t>
  </si>
  <si>
    <t>15401</t>
  </si>
  <si>
    <t>ARRENDAMIENTO DE BIENES</t>
  </si>
  <si>
    <t>MULTAS E INTERESES DIVERSOS</t>
  </si>
  <si>
    <t>15399</t>
  </si>
  <si>
    <t>OTRAS MULTAS MUNICIPALES</t>
  </si>
  <si>
    <t>INTERESES</t>
  </si>
  <si>
    <t>15302</t>
  </si>
  <si>
    <t>MULTAS</t>
  </si>
  <si>
    <t>15301</t>
  </si>
  <si>
    <t>MULTAS E INTERESES POR MORA</t>
  </si>
  <si>
    <t>SERVICIOS DIVERSOS</t>
  </si>
  <si>
    <t>14299</t>
  </si>
  <si>
    <t>SERV. DE EDUCACION Y SALUD</t>
  </si>
  <si>
    <t>14202</t>
  </si>
  <si>
    <t>INGRESOS POR PRESTACION DE SERV. PUBL.</t>
  </si>
  <si>
    <t>14199</t>
  </si>
  <si>
    <t>BIENES INDUSTRIALES</t>
  </si>
  <si>
    <t>14102</t>
  </si>
  <si>
    <t>VENTA DE BIENES</t>
  </si>
  <si>
    <t>PERMISOS Y LICENCIAS MUNICIPALES.</t>
  </si>
  <si>
    <t>DERECHOS</t>
  </si>
  <si>
    <t>TASAS DIVERSAS</t>
  </si>
  <si>
    <t>BAÑOS Y LAVADEROS PUBLICOS</t>
  </si>
  <si>
    <t>POSTES, TORRES Y ANTENAS</t>
  </si>
  <si>
    <t>PAVIMENTACION</t>
  </si>
  <si>
    <t>MERCADOS</t>
  </si>
  <si>
    <t>FIESTAS</t>
  </si>
  <si>
    <t>ESTACIONAMIENTOS Y PARQUIMETROS</t>
  </si>
  <si>
    <t>DESECHOS</t>
  </si>
  <si>
    <t>CEMENTERIOS MUNICIPALES</t>
  </si>
  <si>
    <t>ASEO PUBLICO</t>
  </si>
  <si>
    <t>ALUMBRADO PUBLICO</t>
  </si>
  <si>
    <t>POR ACCESO A LUGARES PUBLICOS</t>
  </si>
  <si>
    <t>SERVICIOS DE CERTIFICACION</t>
  </si>
  <si>
    <t>TASAS</t>
  </si>
  <si>
    <t>IMPUESTOS MUNICIPALES DIVERSOS</t>
  </si>
  <si>
    <t>VIALIDAD</t>
  </si>
  <si>
    <t>VALLAS PUBLICITARIAS</t>
  </si>
  <si>
    <t>TRANSPORTE</t>
  </si>
  <si>
    <t>MEDICOS HOSPITALARIOS</t>
  </si>
  <si>
    <t>CENTROS DE ENSEÑANZA</t>
  </si>
  <si>
    <t>BARES Y RESTAURANTES</t>
  </si>
  <si>
    <t>DE SERVICIOS</t>
  </si>
  <si>
    <t>FINANCIEROS</t>
  </si>
  <si>
    <t>DE INDUSTRIA</t>
  </si>
  <si>
    <t>DE COMERCIO</t>
  </si>
  <si>
    <t>IMPUESTOS</t>
  </si>
  <si>
    <t>DISPONIBLE</t>
  </si>
  <si>
    <t>EJECUTADO</t>
  </si>
  <si>
    <t>TOTAL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</si>
  <si>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</si>
  <si>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</si>
  <si>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</si>
  <si>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</si>
  <si>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</si>
  <si>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</si>
  <si>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</si>
  <si>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</si>
  <si>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</si>
  <si>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</si>
  <si>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</si>
  <si>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</si>
  <si>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Modificaciones</t>
  </si>
  <si>
    <t>MODIFICACIONES</t>
  </si>
  <si>
    <t>(8) TOTAL</t>
  </si>
  <si>
    <t>(RUBRO, CUENTA Y OBJETO, ESPECIFICO)</t>
  </si>
  <si>
    <t>Presupuesto</t>
  </si>
  <si>
    <t>(4) CONCEPTO DE INGRESO:</t>
  </si>
  <si>
    <t>01-02-03-04-05-35-06 RESUMEN GENERAL</t>
  </si>
  <si>
    <t>(4) UNIDAD PRESUPUESTARIA:</t>
  </si>
  <si>
    <t>01-03-04-05 RESUMEN GENERAL</t>
  </si>
  <si>
    <t>(3) AREA DE GESTION</t>
  </si>
  <si>
    <t>AÑO 2021</t>
  </si>
  <si>
    <t xml:space="preserve">(2) EJERCICIO FINANCIERO FISCAL: </t>
  </si>
  <si>
    <t>ALCALDIA MUNICIPALDE CIUDAD DELGADO</t>
  </si>
  <si>
    <t>(1) INSTITUCION: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</si>
</sst>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* #,##0_);_(* \(#,##0\);_(* &quot;-&quot;??_);_(@_)"/>
    <numFmt numFmtId="165" formatCode="_(* #,##0.00_);_(* \(#,##0.00\);_(* &quot;-&quot;??_);_(@_)"/>
    <numFmt numFmtId="166" formatCode="0.00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name val="Sans"/>
    </font>
    <font>
      <b/>
      <sz val="9"/>
      <name val="Sans"/>
    </font>
    <font>
      <sz val="9"/>
      <color theme="1"/>
      <name val="Sans"/>
    </font>
    <font>
      <b/>
      <sz val="9"/>
      <color theme="1"/>
      <name val="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gradientFill degree="270">
        <stop position="0">
          <color theme="0"/>
        </stop>
        <stop position="1">
          <color rgb="FF92D050"/>
        </stop>
      </gradient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116">
    <xf numFmtId="0" fontId="0" fillId="0" borderId="0" xfId="0"/>
    <xf numFmtId="0" fontId="6" fillId="0" borderId="0" xfId="4" applyFont="1" applyFill="1" applyAlignment="1">
      <alignment horizontal="left"/>
    </xf>
    <xf numFmtId="0" fontId="6" fillId="0" borderId="0" xfId="4" applyFont="1" applyFill="1"/>
    <xf numFmtId="44" fontId="6" fillId="0" borderId="0" xfId="6" applyFont="1" applyFill="1"/>
    <xf numFmtId="0" fontId="7" fillId="0" borderId="0" xfId="4" applyFont="1" applyFill="1"/>
    <xf numFmtId="0" fontId="6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4" borderId="35" xfId="4" applyFont="1" applyFill="1" applyBorder="1"/>
    <xf numFmtId="0" fontId="7" fillId="4" borderId="34" xfId="4" applyFont="1" applyFill="1" applyBorder="1"/>
    <xf numFmtId="0" fontId="6" fillId="3" borderId="43" xfId="4" applyFont="1" applyFill="1" applyBorder="1"/>
    <xf numFmtId="44" fontId="6" fillId="3" borderId="34" xfId="6" applyFont="1" applyFill="1" applyBorder="1"/>
    <xf numFmtId="0" fontId="7" fillId="3" borderId="34" xfId="4" applyFont="1" applyFill="1" applyBorder="1"/>
    <xf numFmtId="0" fontId="6" fillId="3" borderId="34" xfId="4" applyFont="1" applyFill="1" applyBorder="1"/>
    <xf numFmtId="4" fontId="6" fillId="3" borderId="34" xfId="4" applyNumberFormat="1" applyFont="1" applyFill="1" applyBorder="1"/>
    <xf numFmtId="0" fontId="6" fillId="4" borderId="16" xfId="4" applyFont="1" applyFill="1" applyBorder="1"/>
    <xf numFmtId="0" fontId="7" fillId="4" borderId="42" xfId="4" applyFont="1" applyFill="1" applyBorder="1"/>
    <xf numFmtId="0" fontId="6" fillId="3" borderId="18" xfId="4" applyFont="1" applyFill="1" applyBorder="1"/>
    <xf numFmtId="44" fontId="6" fillId="3" borderId="42" xfId="6" applyFont="1" applyFill="1" applyBorder="1"/>
    <xf numFmtId="0" fontId="7" fillId="3" borderId="42" xfId="4" applyFont="1" applyFill="1" applyBorder="1"/>
    <xf numFmtId="0" fontId="6" fillId="3" borderId="42" xfId="4" applyFont="1" applyFill="1" applyBorder="1"/>
    <xf numFmtId="4" fontId="6" fillId="3" borderId="42" xfId="4" applyNumberFormat="1" applyFont="1" applyFill="1" applyBorder="1"/>
    <xf numFmtId="0" fontId="7" fillId="4" borderId="42" xfId="4" applyFont="1" applyFill="1" applyBorder="1" applyAlignment="1">
      <alignment horizontal="left"/>
    </xf>
    <xf numFmtId="0" fontId="7" fillId="3" borderId="42" xfId="4" applyFont="1" applyFill="1" applyBorder="1" applyAlignment="1">
      <alignment horizontal="left"/>
    </xf>
    <xf numFmtId="0" fontId="6" fillId="3" borderId="5" xfId="4" applyFont="1" applyFill="1" applyBorder="1"/>
    <xf numFmtId="44" fontId="6" fillId="3" borderId="0" xfId="6" applyFont="1" applyFill="1" applyBorder="1"/>
    <xf numFmtId="0" fontId="7" fillId="3" borderId="0" xfId="4" applyFont="1" applyFill="1" applyBorder="1"/>
    <xf numFmtId="0" fontId="6" fillId="3" borderId="0" xfId="4" applyFont="1" applyFill="1" applyBorder="1"/>
    <xf numFmtId="0" fontId="6" fillId="3" borderId="41" xfId="4" applyFont="1" applyFill="1" applyBorder="1"/>
    <xf numFmtId="0" fontId="6" fillId="3" borderId="40" xfId="4" applyFont="1" applyFill="1" applyBorder="1"/>
    <xf numFmtId="4" fontId="6" fillId="3" borderId="40" xfId="4" applyNumberFormat="1" applyFont="1" applyFill="1" applyBorder="1"/>
    <xf numFmtId="0" fontId="6" fillId="0" borderId="39" xfId="4" applyFont="1" applyFill="1" applyBorder="1" applyAlignment="1">
      <alignment horizontal="center"/>
    </xf>
    <xf numFmtId="0" fontId="6" fillId="0" borderId="38" xfId="4" applyFont="1" applyFill="1" applyBorder="1" applyAlignment="1">
      <alignment horizontal="center"/>
    </xf>
    <xf numFmtId="0" fontId="6" fillId="0" borderId="33" xfId="4" applyFont="1" applyFill="1" applyBorder="1" applyAlignment="1">
      <alignment horizontal="center"/>
    </xf>
    <xf numFmtId="0" fontId="8" fillId="0" borderId="37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5" xfId="4" applyFont="1" applyFill="1" applyBorder="1" applyAlignment="1">
      <alignment horizontal="center"/>
    </xf>
    <xf numFmtId="0" fontId="6" fillId="0" borderId="34" xfId="4" applyFont="1" applyFill="1" applyBorder="1" applyAlignment="1">
      <alignment horizontal="center"/>
    </xf>
    <xf numFmtId="0" fontId="6" fillId="0" borderId="8" xfId="4" applyFont="1" applyFill="1" applyBorder="1" applyAlignment="1">
      <alignment horizontal="center"/>
    </xf>
    <xf numFmtId="0" fontId="6" fillId="0" borderId="32" xfId="4" applyFont="1" applyFill="1" applyBorder="1" applyAlignment="1">
      <alignment horizontal="center"/>
    </xf>
    <xf numFmtId="0" fontId="6" fillId="0" borderId="30" xfId="4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6" fillId="0" borderId="6" xfId="4" applyFont="1" applyFill="1" applyBorder="1" applyAlignment="1">
      <alignment horizontal="center"/>
    </xf>
    <xf numFmtId="0" fontId="6" fillId="0" borderId="29" xfId="4" applyFont="1" applyFill="1" applyBorder="1" applyAlignment="1">
      <alignment horizontal="center"/>
    </xf>
    <xf numFmtId="0" fontId="6" fillId="0" borderId="27" xfId="4" applyFont="1" applyFill="1" applyBorder="1" applyAlignment="1">
      <alignment horizontal="center"/>
    </xf>
    <xf numFmtId="0" fontId="6" fillId="0" borderId="23" xfId="4" applyFont="1" applyFill="1" applyBorder="1"/>
    <xf numFmtId="0" fontId="8" fillId="0" borderId="28" xfId="0" applyFont="1" applyFill="1" applyBorder="1"/>
    <xf numFmtId="0" fontId="8" fillId="0" borderId="27" xfId="0" applyFont="1" applyFill="1" applyBorder="1"/>
    <xf numFmtId="0" fontId="6" fillId="0" borderId="24" xfId="4" applyFont="1" applyFill="1" applyBorder="1" applyAlignment="1">
      <alignment horizontal="center"/>
    </xf>
    <xf numFmtId="0" fontId="6" fillId="0" borderId="26" xfId="4" applyFont="1" applyFill="1" applyBorder="1" applyAlignment="1">
      <alignment horizontal="center"/>
    </xf>
    <xf numFmtId="0" fontId="6" fillId="0" borderId="24" xfId="4" applyFont="1" applyFill="1" applyBorder="1"/>
    <xf numFmtId="0" fontId="6" fillId="0" borderId="26" xfId="4" applyFont="1" applyFill="1" applyBorder="1"/>
    <xf numFmtId="0" fontId="6" fillId="0" borderId="25" xfId="4" applyFont="1" applyFill="1" applyBorder="1"/>
    <xf numFmtId="0" fontId="7" fillId="0" borderId="15" xfId="4" applyFont="1" applyFill="1" applyBorder="1" applyAlignment="1">
      <alignment horizontal="left"/>
    </xf>
    <xf numFmtId="0" fontId="7" fillId="0" borderId="13" xfId="4" applyFont="1" applyFill="1" applyBorder="1" applyAlignment="1">
      <alignment horizontal="center"/>
    </xf>
    <xf numFmtId="43" fontId="7" fillId="0" borderId="20" xfId="4" applyNumberFormat="1" applyFont="1" applyFill="1" applyBorder="1"/>
    <xf numFmtId="43" fontId="7" fillId="0" borderId="22" xfId="4" applyNumberFormat="1" applyFont="1" applyFill="1" applyBorder="1"/>
    <xf numFmtId="43" fontId="7" fillId="0" borderId="21" xfId="4" applyNumberFormat="1" applyFont="1" applyFill="1" applyBorder="1"/>
    <xf numFmtId="0" fontId="6" fillId="0" borderId="9" xfId="4" applyFont="1" applyBorder="1" applyAlignment="1">
      <alignment horizontal="center"/>
    </xf>
    <xf numFmtId="0" fontId="6" fillId="0" borderId="9" xfId="4" applyFont="1" applyBorder="1"/>
    <xf numFmtId="43" fontId="6" fillId="0" borderId="9" xfId="4" applyNumberFormat="1" applyFont="1" applyFill="1" applyBorder="1"/>
    <xf numFmtId="44" fontId="6" fillId="0" borderId="9" xfId="6" applyFont="1" applyFill="1" applyBorder="1"/>
    <xf numFmtId="44" fontId="8" fillId="0" borderId="9" xfId="6" applyFont="1" applyBorder="1"/>
    <xf numFmtId="0" fontId="7" fillId="0" borderId="10" xfId="4" applyFont="1" applyFill="1" applyBorder="1" applyAlignment="1">
      <alignment horizontal="left"/>
    </xf>
    <xf numFmtId="0" fontId="7" fillId="0" borderId="9" xfId="4" applyFont="1" applyFill="1" applyBorder="1" applyAlignment="1">
      <alignment horizontal="center"/>
    </xf>
    <xf numFmtId="43" fontId="7" fillId="0" borderId="9" xfId="1" applyNumberFormat="1" applyFont="1" applyFill="1" applyBorder="1"/>
    <xf numFmtId="43" fontId="7" fillId="0" borderId="19" xfId="1" applyNumberFormat="1" applyFont="1" applyFill="1" applyBorder="1"/>
    <xf numFmtId="43" fontId="7" fillId="0" borderId="18" xfId="1" applyNumberFormat="1" applyFont="1" applyFill="1" applyBorder="1"/>
    <xf numFmtId="44" fontId="6" fillId="2" borderId="9" xfId="6" applyFont="1" applyFill="1" applyBorder="1"/>
    <xf numFmtId="0" fontId="7" fillId="0" borderId="17" xfId="4" applyFont="1" applyFill="1" applyBorder="1" applyAlignment="1">
      <alignment horizontal="left"/>
    </xf>
    <xf numFmtId="0" fontId="7" fillId="0" borderId="16" xfId="4" applyFont="1" applyFill="1" applyBorder="1" applyAlignment="1">
      <alignment horizontal="center"/>
    </xf>
    <xf numFmtId="0" fontId="6" fillId="0" borderId="10" xfId="4" applyFont="1" applyFill="1" applyBorder="1" applyAlignment="1">
      <alignment horizontal="left"/>
    </xf>
    <xf numFmtId="0" fontId="6" fillId="0" borderId="9" xfId="4" applyFont="1" applyFill="1" applyBorder="1" applyAlignment="1">
      <alignment horizontal="left"/>
    </xf>
    <xf numFmtId="0" fontId="6" fillId="0" borderId="15" xfId="4" applyFont="1" applyFill="1" applyBorder="1" applyAlignment="1">
      <alignment horizontal="left"/>
    </xf>
    <xf numFmtId="0" fontId="6" fillId="0" borderId="13" xfId="4" applyFont="1" applyFill="1" applyBorder="1" applyAlignment="1">
      <alignment horizontal="left"/>
    </xf>
    <xf numFmtId="0" fontId="6" fillId="0" borderId="14" xfId="4" applyFont="1" applyFill="1" applyBorder="1" applyAlignment="1">
      <alignment horizontal="left"/>
    </xf>
    <xf numFmtId="0" fontId="6" fillId="0" borderId="11" xfId="4" applyFont="1" applyFill="1" applyBorder="1" applyAlignment="1">
      <alignment horizontal="left"/>
    </xf>
    <xf numFmtId="44" fontId="6" fillId="0" borderId="13" xfId="6" applyFont="1" applyFill="1" applyBorder="1"/>
    <xf numFmtId="43" fontId="6" fillId="0" borderId="13" xfId="4" applyNumberFormat="1" applyFont="1" applyFill="1" applyBorder="1"/>
    <xf numFmtId="44" fontId="6" fillId="2" borderId="13" xfId="6" applyFont="1" applyFill="1" applyBorder="1"/>
    <xf numFmtId="44" fontId="8" fillId="0" borderId="13" xfId="6" applyFont="1" applyBorder="1"/>
    <xf numFmtId="44" fontId="8" fillId="0" borderId="12" xfId="6" applyFont="1" applyBorder="1"/>
    <xf numFmtId="44" fontId="8" fillId="0" borderId="11" xfId="6" applyFont="1" applyBorder="1"/>
    <xf numFmtId="43" fontId="8" fillId="0" borderId="9" xfId="1" applyNumberFormat="1" applyFont="1" applyFill="1" applyBorder="1"/>
    <xf numFmtId="44" fontId="8" fillId="2" borderId="13" xfId="2" applyFont="1" applyFill="1" applyBorder="1"/>
    <xf numFmtId="44" fontId="6" fillId="0" borderId="9" xfId="2" applyFont="1" applyFill="1" applyBorder="1"/>
    <xf numFmtId="43" fontId="6" fillId="0" borderId="13" xfId="1" applyNumberFormat="1" applyFont="1" applyFill="1" applyBorder="1"/>
    <xf numFmtId="43" fontId="6" fillId="0" borderId="12" xfId="1" applyNumberFormat="1" applyFont="1" applyFill="1" applyBorder="1"/>
    <xf numFmtId="43" fontId="6" fillId="0" borderId="11" xfId="1" applyNumberFormat="1" applyFont="1" applyFill="1" applyBorder="1"/>
    <xf numFmtId="43" fontId="8" fillId="0" borderId="13" xfId="1" applyNumberFormat="1" applyFont="1" applyFill="1" applyBorder="1"/>
    <xf numFmtId="44" fontId="8" fillId="0" borderId="13" xfId="2" applyFont="1" applyFill="1" applyBorder="1"/>
    <xf numFmtId="43" fontId="7" fillId="0" borderId="13" xfId="1" applyNumberFormat="1" applyFont="1" applyFill="1" applyBorder="1"/>
    <xf numFmtId="44" fontId="6" fillId="2" borderId="13" xfId="2" applyFont="1" applyFill="1" applyBorder="1"/>
    <xf numFmtId="43" fontId="6" fillId="0" borderId="9" xfId="1" applyNumberFormat="1" applyFont="1" applyFill="1" applyBorder="1"/>
    <xf numFmtId="44" fontId="6" fillId="2" borderId="9" xfId="2" applyFont="1" applyFill="1" applyBorder="1"/>
    <xf numFmtId="0" fontId="6" fillId="0" borderId="8" xfId="4" applyFont="1" applyFill="1" applyBorder="1" applyAlignment="1">
      <alignment horizontal="left"/>
    </xf>
    <xf numFmtId="0" fontId="6" fillId="0" borderId="7" xfId="4" applyFont="1" applyFill="1" applyBorder="1" applyAlignment="1">
      <alignment horizontal="left"/>
    </xf>
    <xf numFmtId="43" fontId="8" fillId="0" borderId="5" xfId="1" applyNumberFormat="1" applyFont="1" applyFill="1" applyBorder="1"/>
    <xf numFmtId="44" fontId="8" fillId="0" borderId="0" xfId="2" applyFont="1" applyFill="1" applyBorder="1"/>
    <xf numFmtId="43" fontId="6" fillId="0" borderId="6" xfId="4" applyNumberFormat="1" applyFont="1" applyFill="1" applyBorder="1"/>
    <xf numFmtId="43" fontId="6" fillId="0" borderId="0" xfId="4" applyNumberFormat="1" applyFont="1" applyFill="1" applyBorder="1"/>
    <xf numFmtId="43" fontId="6" fillId="0" borderId="7" xfId="4" applyNumberFormat="1" applyFont="1" applyFill="1" applyBorder="1"/>
    <xf numFmtId="43" fontId="6" fillId="0" borderId="6" xfId="1" applyNumberFormat="1" applyFont="1" applyFill="1" applyBorder="1"/>
    <xf numFmtId="0" fontId="6" fillId="0" borderId="4" xfId="4" applyFont="1" applyFill="1" applyBorder="1" applyAlignment="1">
      <alignment horizontal="left"/>
    </xf>
    <xf numFmtId="0" fontId="6" fillId="0" borderId="3" xfId="4" applyFont="1" applyFill="1" applyBorder="1" applyAlignment="1">
      <alignment horizontal="center"/>
    </xf>
    <xf numFmtId="43" fontId="7" fillId="0" borderId="3" xfId="4" applyNumberFormat="1" applyFont="1" applyFill="1" applyBorder="1"/>
    <xf numFmtId="43" fontId="7" fillId="0" borderId="2" xfId="4" applyNumberFormat="1" applyFont="1" applyFill="1" applyBorder="1"/>
    <xf numFmtId="43" fontId="7" fillId="0" borderId="1" xfId="4" applyNumberFormat="1" applyFont="1" applyFill="1" applyBorder="1"/>
    <xf numFmtId="43" fontId="6" fillId="0" borderId="0" xfId="4" applyNumberFormat="1" applyFont="1" applyFill="1"/>
    <xf numFmtId="44" fontId="6" fillId="0" borderId="0" xfId="2" applyFont="1" applyFill="1"/>
    <xf numFmtId="43" fontId="6" fillId="0" borderId="0" xfId="4" applyNumberFormat="1" applyFont="1" applyFill="1" applyBorder="1" applyAlignment="1">
      <alignment horizontal="center"/>
    </xf>
    <xf numFmtId="166" fontId="6" fillId="0" borderId="0" xfId="4" applyNumberFormat="1" applyFont="1" applyFill="1"/>
    <xf numFmtId="10" fontId="8" fillId="0" borderId="0" xfId="3" applyNumberFormat="1" applyFont="1" applyFill="1"/>
    <xf numFmtId="164" fontId="6" fillId="0" borderId="0" xfId="4" applyNumberFormat="1" applyFont="1" applyFill="1"/>
    <xf numFmtId="165" fontId="6" fillId="0" borderId="0" xfId="4" applyNumberFormat="1" applyFont="1" applyFill="1"/>
    <xf numFmtId="0" fontId="9" fillId="0" borderId="0" xfId="5" applyFont="1" applyAlignment="1">
      <alignment horizontal="left"/>
    </xf>
    <xf numFmtId="0" fontId="8" fillId="0" borderId="0" xfId="5" applyFont="1"/>
  </cellXfs>
  <cellStyles count="7">
    <cellStyle name="Millares" xfId="1" builtinId="3"/>
    <cellStyle name="Moneda" xfId="2" builtinId="4"/>
    <cellStyle name="Moneda 5" xfId="6"/>
    <cellStyle name="Normal" xfId="0" builtinId="0"/>
    <cellStyle name="Normal 6" xfId="4"/>
    <cellStyle name="Normal 7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0</xdr:row>
      <xdr:rowOff>56029</xdr:rowOff>
    </xdr:from>
    <xdr:to>
      <xdr:col>1</xdr:col>
      <xdr:colOff>2073088</xdr:colOff>
      <xdr:row>1</xdr:row>
      <xdr:rowOff>112059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996E6E18-82A0-4989-A47B-9F221A4BB5A4}"/>
            </a:ext>
          </a:extLst>
        </xdr:cNvPr>
        <xdr:cNvSpPr/>
      </xdr:nvSpPr>
      <xdr:spPr bwMode="auto">
        <a:xfrm>
          <a:off x="67235" y="56029"/>
          <a:ext cx="2529728" cy="21795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s-SV" sz="1100">
              <a:solidFill>
                <a:sysClr val="windowText" lastClr="000000"/>
              </a:solidFill>
            </a:rPr>
            <a:t>ALCALDIA MUNICIPAL</a:t>
          </a:r>
          <a:r>
            <a:rPr lang="es-SV" sz="1100" baseline="0">
              <a:solidFill>
                <a:sysClr val="windowText" lastClr="000000"/>
              </a:solidFill>
            </a:rPr>
            <a:t> DE CIUDAD DELGADO</a:t>
          </a:r>
          <a:endParaRPr lang="es-SV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2</xdr:row>
      <xdr:rowOff>33616</xdr:rowOff>
    </xdr:from>
    <xdr:to>
      <xdr:col>11</xdr:col>
      <xdr:colOff>67236</xdr:colOff>
      <xdr:row>3</xdr:row>
      <xdr:rowOff>44823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15A3E9F0-7910-4E2D-B6AF-77815E863623}"/>
            </a:ext>
          </a:extLst>
        </xdr:cNvPr>
        <xdr:cNvSpPr/>
      </xdr:nvSpPr>
      <xdr:spPr bwMode="auto">
        <a:xfrm>
          <a:off x="0" y="357466"/>
          <a:ext cx="11230536" cy="173132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lang="es-SV" sz="1800">
              <a:solidFill>
                <a:sysClr val="windowText" lastClr="000000"/>
              </a:solidFill>
            </a:rPr>
            <a:t>       PROGRAMACION</a:t>
          </a:r>
          <a:r>
            <a:rPr lang="es-SV" sz="1800" baseline="0">
              <a:solidFill>
                <a:sysClr val="windowText" lastClr="000000"/>
              </a:solidFill>
            </a:rPr>
            <a:t> MENSUAL DE INGRESOS</a:t>
          </a:r>
          <a:endParaRPr lang="es-SV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33618</xdr:colOff>
      <xdr:row>3</xdr:row>
      <xdr:rowOff>78440</xdr:rowOff>
    </xdr:from>
    <xdr:to>
      <xdr:col>17</xdr:col>
      <xdr:colOff>806822</xdr:colOff>
      <xdr:row>4</xdr:row>
      <xdr:rowOff>78442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1B7C2D71-5909-405A-9AEA-D88C96D593A4}"/>
            </a:ext>
          </a:extLst>
        </xdr:cNvPr>
        <xdr:cNvSpPr/>
      </xdr:nvSpPr>
      <xdr:spPr bwMode="auto">
        <a:xfrm>
          <a:off x="33618" y="564215"/>
          <a:ext cx="16975229" cy="161927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ctr"/>
          <a:r>
            <a:rPr lang="es-SV" sz="1000">
              <a:solidFill>
                <a:sysClr val="windowText" lastClr="000000"/>
              </a:solidFill>
            </a:rPr>
            <a:t>EN DOLARES DE LOS ESTADOS UNIDDOS DE AMERICA</a:t>
          </a:r>
        </a:p>
      </xdr:txBody>
    </xdr:sp>
    <xdr:clientData/>
  </xdr:twoCellAnchor>
  <xdr:oneCellAnchor>
    <xdr:from>
      <xdr:col>16</xdr:col>
      <xdr:colOff>758081</xdr:colOff>
      <xdr:row>5</xdr:row>
      <xdr:rowOff>7938</xdr:rowOff>
    </xdr:from>
    <xdr:ext cx="912721" cy="854914"/>
    <xdr:pic>
      <xdr:nvPicPr>
        <xdr:cNvPr id="5" name="Imagen 4">
          <a:extLst>
            <a:ext uri="{FF2B5EF4-FFF2-40B4-BE49-F238E27FC236}">
              <a16:creationId xmlns:a16="http://schemas.microsoft.com/office/drawing/2014/main" id="{0404EC78-AA9F-4DE0-8683-409D3944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8106" y="817563"/>
          <a:ext cx="912721" cy="854914"/>
        </a:xfrm>
        <a:prstGeom prst="rect">
          <a:avLst/>
        </a:prstGeom>
      </xdr:spPr>
    </xdr:pic>
    <xdr:clientData/>
  </xdr:oneCellAnchor>
  <xdr:oneCellAnchor>
    <xdr:from>
      <xdr:col>1</xdr:col>
      <xdr:colOff>758081</xdr:colOff>
      <xdr:row>5</xdr:row>
      <xdr:rowOff>7938</xdr:rowOff>
    </xdr:from>
    <xdr:ext cx="912721" cy="854914"/>
    <xdr:pic>
      <xdr:nvPicPr>
        <xdr:cNvPr id="6" name="Imagen 5">
          <a:extLst>
            <a:ext uri="{FF2B5EF4-FFF2-40B4-BE49-F238E27FC236}">
              <a16:creationId xmlns:a16="http://schemas.microsoft.com/office/drawing/2014/main" id="{C5B870A7-230D-4AB6-9806-820643783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1956" y="817563"/>
          <a:ext cx="912721" cy="8549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.perez/Documents/ARCHIVOS%202021/Presupuesto%20Municipal%202021%20APROBADO/PRESUPUESTO%20MUNICIPAL%202021%201a%20pa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ganigrama 2020"/>
      <sheetName val="Estructura Presupuestaria 2020"/>
      <sheetName val="NO"/>
      <sheetName val="PLAN1"/>
      <sheetName val="PLAN2"/>
      <sheetName val="PLAN3"/>
      <sheetName val="PLAN4"/>
      <sheetName val="PLAN 5"/>
      <sheetName val="PLAN7"/>
      <sheetName val="PLAN8"/>
      <sheetName val="PLAN10"/>
      <sheetName val="INGRESOS"/>
      <sheetName val="INGRESOS mensules"/>
      <sheetName val="PLAN11"/>
      <sheetName val="PLAN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7">
          <cell r="H117">
            <v>0</v>
          </cell>
        </row>
        <row r="158">
          <cell r="H158">
            <v>0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85"/>
  <sheetViews>
    <sheetView tabSelected="1" workbookViewId="0">
      <selection sqref="A1:S85"/>
    </sheetView>
  </sheetViews>
  <sheetFormatPr baseColWidth="10" defaultRowHeight="15" x14ac:dyDescent="0.25"/>
  <cols>
    <col min="1" max="1" width="11.7109375" bestFit="1" customWidth="1"/>
    <col min="3" max="4" width="12.85546875" bestFit="1" customWidth="1"/>
    <col min="5" max="5" width="13.85546875" bestFit="1" customWidth="1"/>
    <col min="6" max="9" width="11.7109375" bestFit="1" customWidth="1"/>
    <col min="10" max="10" width="12.85546875" bestFit="1" customWidth="1"/>
    <col min="11" max="17" width="11.7109375" bestFit="1" customWidth="1"/>
    <col min="18" max="19" width="12.85546875" bestFit="1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x14ac:dyDescent="0.25">
      <c r="A2" s="2"/>
      <c r="B2" s="2"/>
      <c r="C2" s="2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x14ac:dyDescent="0.25">
      <c r="A3" s="4"/>
      <c r="B3" s="2"/>
      <c r="C3" s="2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4"/>
      <c r="Q3" s="4"/>
      <c r="R3" s="2"/>
      <c r="S3" s="2"/>
    </row>
    <row r="4" spans="1:19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6"/>
    </row>
    <row r="5" spans="1:19" ht="15.75" thickBot="1" x14ac:dyDescent="0.3">
      <c r="A5" s="2"/>
      <c r="B5" s="2"/>
      <c r="C5" s="2"/>
      <c r="D5" s="3"/>
      <c r="E5" s="3"/>
      <c r="F5" s="4"/>
      <c r="G5" s="2"/>
      <c r="H5" s="2"/>
      <c r="I5" s="2"/>
      <c r="J5" s="2"/>
      <c r="K5" s="2"/>
      <c r="L5" s="2"/>
      <c r="M5" s="2"/>
      <c r="N5" s="2"/>
      <c r="O5" s="2"/>
      <c r="P5" s="4"/>
      <c r="Q5" s="4"/>
      <c r="R5" s="2"/>
      <c r="S5" s="2"/>
    </row>
    <row r="6" spans="1:19" x14ac:dyDescent="0.25">
      <c r="A6" s="7" t="s">
        <v>102</v>
      </c>
      <c r="B6" s="8"/>
      <c r="C6" s="9"/>
      <c r="D6" s="10"/>
      <c r="E6" s="10"/>
      <c r="F6" s="11" t="s">
        <v>101</v>
      </c>
      <c r="G6" s="11"/>
      <c r="H6" s="12"/>
      <c r="I6" s="12"/>
      <c r="J6" s="12"/>
      <c r="K6" s="12"/>
      <c r="L6" s="12"/>
      <c r="M6" s="13"/>
      <c r="N6" s="13"/>
      <c r="O6" s="12"/>
      <c r="P6" s="12"/>
      <c r="Q6" s="12"/>
      <c r="R6" s="9"/>
      <c r="S6" s="9"/>
    </row>
    <row r="7" spans="1:19" x14ac:dyDescent="0.25">
      <c r="A7" s="14" t="s">
        <v>100</v>
      </c>
      <c r="B7" s="15"/>
      <c r="C7" s="16"/>
      <c r="D7" s="17"/>
      <c r="E7" s="17"/>
      <c r="F7" s="18" t="s">
        <v>99</v>
      </c>
      <c r="G7" s="18"/>
      <c r="H7" s="19"/>
      <c r="I7" s="19"/>
      <c r="J7" s="19"/>
      <c r="K7" s="19"/>
      <c r="L7" s="19"/>
      <c r="M7" s="20"/>
      <c r="N7" s="20"/>
      <c r="O7" s="19"/>
      <c r="P7" s="19"/>
      <c r="Q7" s="19"/>
      <c r="R7" s="16"/>
      <c r="S7" s="16"/>
    </row>
    <row r="8" spans="1:19" x14ac:dyDescent="0.25">
      <c r="A8" s="14" t="s">
        <v>98</v>
      </c>
      <c r="B8" s="21"/>
      <c r="C8" s="16"/>
      <c r="D8" s="17"/>
      <c r="E8" s="17"/>
      <c r="F8" s="22" t="s">
        <v>97</v>
      </c>
      <c r="G8" s="22"/>
      <c r="H8" s="19"/>
      <c r="I8" s="19"/>
      <c r="J8" s="19"/>
      <c r="K8" s="19"/>
      <c r="L8" s="19"/>
      <c r="M8" s="20"/>
      <c r="N8" s="20"/>
      <c r="O8" s="19"/>
      <c r="P8" s="19"/>
      <c r="Q8" s="19"/>
      <c r="R8" s="16"/>
      <c r="S8" s="16"/>
    </row>
    <row r="9" spans="1:19" ht="15.75" thickBot="1" x14ac:dyDescent="0.3">
      <c r="A9" s="14" t="s">
        <v>96</v>
      </c>
      <c r="B9" s="15"/>
      <c r="C9" s="23"/>
      <c r="D9" s="24"/>
      <c r="E9" s="24"/>
      <c r="F9" s="25" t="s">
        <v>95</v>
      </c>
      <c r="G9" s="18"/>
      <c r="H9" s="26"/>
      <c r="I9" s="27"/>
      <c r="J9" s="26"/>
      <c r="K9" s="26"/>
      <c r="L9" s="28"/>
      <c r="M9" s="29"/>
      <c r="N9" s="29"/>
      <c r="O9" s="26"/>
      <c r="P9" s="26"/>
      <c r="Q9" s="26"/>
      <c r="R9" s="23"/>
      <c r="S9" s="23"/>
    </row>
    <row r="10" spans="1:19" x14ac:dyDescent="0.25">
      <c r="A10" s="30" t="s">
        <v>94</v>
      </c>
      <c r="B10" s="31"/>
      <c r="C10" s="32">
        <f>SUM(F10:Q10)</f>
        <v>240</v>
      </c>
      <c r="D10" s="33"/>
      <c r="E10" s="34" t="s">
        <v>93</v>
      </c>
      <c r="F10" s="35">
        <v>20</v>
      </c>
      <c r="G10" s="36">
        <v>20</v>
      </c>
      <c r="H10" s="36">
        <v>20</v>
      </c>
      <c r="I10" s="36">
        <v>20</v>
      </c>
      <c r="J10" s="36">
        <v>20</v>
      </c>
      <c r="K10" s="36">
        <v>20</v>
      </c>
      <c r="L10" s="36">
        <v>20</v>
      </c>
      <c r="M10" s="36">
        <v>20</v>
      </c>
      <c r="N10" s="36">
        <v>20</v>
      </c>
      <c r="O10" s="36">
        <v>20</v>
      </c>
      <c r="P10" s="36">
        <v>20</v>
      </c>
      <c r="Q10" s="36">
        <v>20</v>
      </c>
      <c r="R10" s="32">
        <f>++SUM(F10:Q10)</f>
        <v>240</v>
      </c>
      <c r="S10" s="32"/>
    </row>
    <row r="11" spans="1:19" x14ac:dyDescent="0.25">
      <c r="A11" s="37" t="s">
        <v>92</v>
      </c>
      <c r="B11" s="38"/>
      <c r="C11" s="39" t="s">
        <v>91</v>
      </c>
      <c r="D11" s="40" t="s">
        <v>90</v>
      </c>
      <c r="E11" s="40" t="s">
        <v>89</v>
      </c>
      <c r="F11" s="41" t="s">
        <v>88</v>
      </c>
      <c r="G11" s="41" t="s">
        <v>87</v>
      </c>
      <c r="H11" s="41" t="s">
        <v>86</v>
      </c>
      <c r="I11" s="41" t="s">
        <v>85</v>
      </c>
      <c r="J11" s="41" t="s">
        <v>84</v>
      </c>
      <c r="K11" s="41" t="s">
        <v>83</v>
      </c>
      <c r="L11" s="41" t="s">
        <v>82</v>
      </c>
      <c r="M11" s="41" t="s">
        <v>81</v>
      </c>
      <c r="N11" s="41" t="s">
        <v>80</v>
      </c>
      <c r="O11" s="41" t="s">
        <v>79</v>
      </c>
      <c r="P11" s="41" t="s">
        <v>78</v>
      </c>
      <c r="Q11" s="41" t="s">
        <v>77</v>
      </c>
      <c r="R11" s="39" t="s">
        <v>76</v>
      </c>
      <c r="S11" s="39" t="s">
        <v>76</v>
      </c>
    </row>
    <row r="12" spans="1:19" ht="15.75" thickBot="1" x14ac:dyDescent="0.3">
      <c r="A12" s="42"/>
      <c r="B12" s="43"/>
      <c r="C12" s="44"/>
      <c r="D12" s="45"/>
      <c r="E12" s="46"/>
      <c r="F12" s="47"/>
      <c r="G12" s="48"/>
      <c r="H12" s="49"/>
      <c r="I12" s="50"/>
      <c r="J12" s="49"/>
      <c r="K12" s="50"/>
      <c r="L12" s="49"/>
      <c r="M12" s="50"/>
      <c r="N12" s="49"/>
      <c r="O12" s="50"/>
      <c r="P12" s="51"/>
      <c r="Q12" s="49"/>
      <c r="R12" s="44" t="s">
        <v>75</v>
      </c>
      <c r="S12" s="44" t="s">
        <v>74</v>
      </c>
    </row>
    <row r="13" spans="1:19" x14ac:dyDescent="0.25">
      <c r="A13" s="52">
        <v>118</v>
      </c>
      <c r="B13" s="53" t="s">
        <v>73</v>
      </c>
      <c r="C13" s="54">
        <f>SUM(C14:C24)</f>
        <v>390341.40999999992</v>
      </c>
      <c r="D13" s="54">
        <f>SUM(D14:D24)</f>
        <v>146408.57</v>
      </c>
      <c r="E13" s="54">
        <f>SUM(E14:E24)</f>
        <v>536749.98</v>
      </c>
      <c r="F13" s="55">
        <f>SUM(F14:F24)</f>
        <v>26863.219999999998</v>
      </c>
      <c r="G13" s="56">
        <f>SUM(G14:G24)</f>
        <v>36856.379999999997</v>
      </c>
      <c r="H13" s="56">
        <f>SUM(H14:H24)</f>
        <v>42214.469999999994</v>
      </c>
      <c r="I13" s="56">
        <f>SUM(I14:I24)</f>
        <v>121112.94999999998</v>
      </c>
      <c r="J13" s="56">
        <f>SUM(J14:J24)</f>
        <v>33206.270000000004</v>
      </c>
      <c r="K13" s="56">
        <f>SUM(K14:K24)</f>
        <v>41639.360000000001</v>
      </c>
      <c r="L13" s="56">
        <f>SUM(L14:L24)</f>
        <v>47250</v>
      </c>
      <c r="M13" s="56">
        <f>SUM(M14:M24)</f>
        <v>31970.27</v>
      </c>
      <c r="N13" s="56">
        <f>SUM(N14:N24)</f>
        <v>37160.22</v>
      </c>
      <c r="O13" s="56">
        <f>SUM(O14:O24)</f>
        <v>38585.68</v>
      </c>
      <c r="P13" s="56">
        <f>SUM(P14:P24)</f>
        <v>32484.3</v>
      </c>
      <c r="Q13" s="56">
        <f>SUM(Q14:Q24)</f>
        <v>47406.86</v>
      </c>
      <c r="R13" s="54">
        <f>SUM(R14:R24)</f>
        <v>536749.98</v>
      </c>
      <c r="S13" s="54">
        <f>SUM(S14:S24)</f>
        <v>0</v>
      </c>
    </row>
    <row r="14" spans="1:19" x14ac:dyDescent="0.25">
      <c r="A14" s="57">
        <v>11801</v>
      </c>
      <c r="B14" s="58" t="s">
        <v>72</v>
      </c>
      <c r="C14" s="59">
        <v>275936.63999999996</v>
      </c>
      <c r="D14" s="60">
        <v>124491.72999999998</v>
      </c>
      <c r="E14" s="60">
        <f>C14+D14</f>
        <v>400428.36999999994</v>
      </c>
      <c r="F14" s="61">
        <v>20932.25</v>
      </c>
      <c r="G14" s="61">
        <v>27312.35</v>
      </c>
      <c r="H14" s="61">
        <v>36589.279999999999</v>
      </c>
      <c r="I14" s="61">
        <v>83679.06</v>
      </c>
      <c r="J14" s="61">
        <v>24505.52</v>
      </c>
      <c r="K14" s="61">
        <v>28187.85</v>
      </c>
      <c r="L14" s="61">
        <v>37708.51</v>
      </c>
      <c r="M14" s="61">
        <v>24296.74</v>
      </c>
      <c r="N14" s="61">
        <v>31673.07</v>
      </c>
      <c r="O14" s="61">
        <v>28060.6</v>
      </c>
      <c r="P14" s="61">
        <v>26455.16</v>
      </c>
      <c r="Q14" s="61">
        <v>31027.98</v>
      </c>
      <c r="R14" s="59">
        <f>SUM(F14:Q14)</f>
        <v>400428.36999999994</v>
      </c>
      <c r="S14" s="59">
        <f>E14-R14</f>
        <v>0</v>
      </c>
    </row>
    <row r="15" spans="1:19" x14ac:dyDescent="0.25">
      <c r="A15" s="57">
        <v>11802</v>
      </c>
      <c r="B15" s="58" t="s">
        <v>71</v>
      </c>
      <c r="C15" s="59">
        <v>81875.460000000006</v>
      </c>
      <c r="D15" s="60">
        <v>18542.090000000026</v>
      </c>
      <c r="E15" s="60">
        <f>C15+D15</f>
        <v>100417.55000000003</v>
      </c>
      <c r="F15" s="61">
        <v>1661.28</v>
      </c>
      <c r="G15" s="61">
        <v>7652.32</v>
      </c>
      <c r="H15" s="61">
        <v>4126.9799999999996</v>
      </c>
      <c r="I15" s="61">
        <v>34306.71</v>
      </c>
      <c r="J15" s="61">
        <v>6411.86</v>
      </c>
      <c r="K15" s="61">
        <v>8766.94</v>
      </c>
      <c r="L15" s="61">
        <v>6234.46</v>
      </c>
      <c r="M15" s="61">
        <v>5999.41</v>
      </c>
      <c r="N15" s="61">
        <v>4543.68</v>
      </c>
      <c r="O15" s="61">
        <v>8424.3799999999992</v>
      </c>
      <c r="P15" s="61">
        <v>4928.32</v>
      </c>
      <c r="Q15" s="61">
        <v>7361.21</v>
      </c>
      <c r="R15" s="59">
        <f>SUM(F15:Q15)</f>
        <v>100417.55000000003</v>
      </c>
      <c r="S15" s="59">
        <f>E15-R15</f>
        <v>0</v>
      </c>
    </row>
    <row r="16" spans="1:19" x14ac:dyDescent="0.25">
      <c r="A16" s="57">
        <v>11803</v>
      </c>
      <c r="B16" s="58" t="s">
        <v>70</v>
      </c>
      <c r="C16" s="59">
        <v>2337.36</v>
      </c>
      <c r="D16" s="60">
        <v>-2337.36</v>
      </c>
      <c r="E16" s="60">
        <f>C16+D16</f>
        <v>0</v>
      </c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59">
        <f>SUM(F16:Q16)</f>
        <v>0</v>
      </c>
      <c r="S16" s="59">
        <f>E16-R16</f>
        <v>0</v>
      </c>
    </row>
    <row r="17" spans="1:19" x14ac:dyDescent="0.25">
      <c r="A17" s="57">
        <v>11804</v>
      </c>
      <c r="B17" s="58" t="s">
        <v>69</v>
      </c>
      <c r="C17" s="59">
        <v>1000.0000000000001</v>
      </c>
      <c r="D17" s="60">
        <v>-1000.0000000000001</v>
      </c>
      <c r="E17" s="60">
        <f>C17+D17</f>
        <v>0</v>
      </c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59">
        <f>SUM(F17:Q17)</f>
        <v>0</v>
      </c>
      <c r="S17" s="59">
        <f>E17-R17</f>
        <v>0</v>
      </c>
    </row>
    <row r="18" spans="1:19" x14ac:dyDescent="0.25">
      <c r="A18" s="57">
        <v>11806</v>
      </c>
      <c r="B18" s="58" t="s">
        <v>68</v>
      </c>
      <c r="C18" s="59">
        <v>4738.9299999999994</v>
      </c>
      <c r="D18" s="60">
        <v>9407.4200000000019</v>
      </c>
      <c r="E18" s="60">
        <f>C18+D18</f>
        <v>14146.350000000002</v>
      </c>
      <c r="F18" s="61">
        <v>2200</v>
      </c>
      <c r="G18" s="61">
        <v>504.17</v>
      </c>
      <c r="H18" s="61">
        <v>200</v>
      </c>
      <c r="I18" s="61">
        <v>800</v>
      </c>
      <c r="J18" s="61">
        <v>242.18</v>
      </c>
      <c r="K18" s="61">
        <v>100</v>
      </c>
      <c r="L18" s="61">
        <v>700</v>
      </c>
      <c r="M18" s="61">
        <v>100</v>
      </c>
      <c r="N18" s="61">
        <v>300</v>
      </c>
      <c r="O18" s="61">
        <v>200</v>
      </c>
      <c r="P18" s="61">
        <v>500</v>
      </c>
      <c r="Q18" s="61">
        <v>8300</v>
      </c>
      <c r="R18" s="59">
        <f>SUM(F18:Q18)</f>
        <v>14146.35</v>
      </c>
      <c r="S18" s="59">
        <f>E18-R18</f>
        <v>0</v>
      </c>
    </row>
    <row r="19" spans="1:19" x14ac:dyDescent="0.25">
      <c r="A19" s="57">
        <v>11808</v>
      </c>
      <c r="B19" s="58" t="s">
        <v>67</v>
      </c>
      <c r="C19" s="59">
        <v>100.00000000000001</v>
      </c>
      <c r="D19" s="60">
        <v>30.339999999999989</v>
      </c>
      <c r="E19" s="60">
        <f>C19+D19</f>
        <v>130.34</v>
      </c>
      <c r="F19" s="61"/>
      <c r="G19" s="61"/>
      <c r="H19" s="61"/>
      <c r="I19" s="61"/>
      <c r="J19" s="61"/>
      <c r="K19" s="61">
        <v>130.34</v>
      </c>
      <c r="L19" s="61"/>
      <c r="M19" s="61"/>
      <c r="N19" s="61"/>
      <c r="O19" s="61"/>
      <c r="P19" s="61"/>
      <c r="Q19" s="61"/>
      <c r="R19" s="59">
        <f>SUM(F19:Q19)</f>
        <v>130.34</v>
      </c>
      <c r="S19" s="59">
        <f>E19-R19</f>
        <v>0</v>
      </c>
    </row>
    <row r="20" spans="1:19" x14ac:dyDescent="0.25">
      <c r="A20" s="57">
        <v>11813</v>
      </c>
      <c r="B20" s="58" t="s">
        <v>66</v>
      </c>
      <c r="C20" s="59">
        <v>50.000000000000014</v>
      </c>
      <c r="D20" s="60">
        <v>38.239999999999981</v>
      </c>
      <c r="E20" s="60">
        <f>C20+D20</f>
        <v>88.24</v>
      </c>
      <c r="F20" s="61"/>
      <c r="G20" s="61"/>
      <c r="H20" s="61"/>
      <c r="I20" s="61"/>
      <c r="J20" s="61"/>
      <c r="K20" s="61"/>
      <c r="L20" s="61"/>
      <c r="M20" s="61"/>
      <c r="N20" s="61">
        <v>62.5</v>
      </c>
      <c r="O20" s="61"/>
      <c r="P20" s="61"/>
      <c r="Q20" s="61">
        <v>25.74</v>
      </c>
      <c r="R20" s="59">
        <f>SUM(F20:Q20)</f>
        <v>88.24</v>
      </c>
      <c r="S20" s="59">
        <f>E20-R20</f>
        <v>0</v>
      </c>
    </row>
    <row r="21" spans="1:19" x14ac:dyDescent="0.25">
      <c r="A21" s="57">
        <v>11816</v>
      </c>
      <c r="B21" s="58" t="s">
        <v>65</v>
      </c>
      <c r="C21" s="59">
        <v>2.8500000000000005</v>
      </c>
      <c r="D21" s="60">
        <v>-2.8500000000000005</v>
      </c>
      <c r="E21" s="60">
        <f>C21+D21</f>
        <v>0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59">
        <f>SUM(F21:Q21)</f>
        <v>0</v>
      </c>
      <c r="S21" s="59">
        <f>E21-R21</f>
        <v>0</v>
      </c>
    </row>
    <row r="22" spans="1:19" x14ac:dyDescent="0.25">
      <c r="A22" s="57">
        <v>11817</v>
      </c>
      <c r="B22" s="58" t="s">
        <v>64</v>
      </c>
      <c r="C22" s="59">
        <v>7032</v>
      </c>
      <c r="D22" s="60">
        <v>2711.8000000000011</v>
      </c>
      <c r="E22" s="60">
        <f>C22+D22</f>
        <v>9743.8000000000011</v>
      </c>
      <c r="F22" s="61">
        <v>1510.6</v>
      </c>
      <c r="G22" s="61">
        <v>845.6</v>
      </c>
      <c r="H22" s="61">
        <v>382.4</v>
      </c>
      <c r="I22" s="61">
        <v>454.4</v>
      </c>
      <c r="J22" s="61">
        <v>685</v>
      </c>
      <c r="K22" s="61">
        <v>2530</v>
      </c>
      <c r="L22" s="61">
        <v>820</v>
      </c>
      <c r="M22" s="61">
        <v>600</v>
      </c>
      <c r="N22" s="61">
        <v>310</v>
      </c>
      <c r="O22" s="61">
        <v>1153.4000000000001</v>
      </c>
      <c r="P22" s="61">
        <v>141.19999999999999</v>
      </c>
      <c r="Q22" s="61">
        <v>311.2</v>
      </c>
      <c r="R22" s="59">
        <f>SUM(F22:Q22)</f>
        <v>9743.8000000000011</v>
      </c>
      <c r="S22" s="59">
        <f>E22-R22</f>
        <v>0</v>
      </c>
    </row>
    <row r="23" spans="1:19" x14ac:dyDescent="0.25">
      <c r="A23" s="57">
        <v>11818</v>
      </c>
      <c r="B23" s="58" t="s">
        <v>63</v>
      </c>
      <c r="C23" s="59">
        <v>17168.170000000002</v>
      </c>
      <c r="D23" s="60">
        <v>-5598.7800000000007</v>
      </c>
      <c r="E23" s="60">
        <f>C23+D23</f>
        <v>11569.390000000001</v>
      </c>
      <c r="F23" s="61">
        <v>559.09</v>
      </c>
      <c r="G23" s="61">
        <v>541.94000000000005</v>
      </c>
      <c r="H23" s="61">
        <v>915.81</v>
      </c>
      <c r="I23" s="61">
        <v>1872.78</v>
      </c>
      <c r="J23" s="61">
        <v>1361.71</v>
      </c>
      <c r="K23" s="61">
        <v>1924.23</v>
      </c>
      <c r="L23" s="61">
        <v>1787.03</v>
      </c>
      <c r="M23" s="61">
        <v>974.12</v>
      </c>
      <c r="N23" s="61">
        <v>270.97000000000003</v>
      </c>
      <c r="O23" s="61">
        <v>521.36</v>
      </c>
      <c r="P23" s="61">
        <v>459.62</v>
      </c>
      <c r="Q23" s="61">
        <v>380.73</v>
      </c>
      <c r="R23" s="59">
        <f>SUM(F23:Q23)</f>
        <v>11569.390000000001</v>
      </c>
      <c r="S23" s="59">
        <f>E23-R23</f>
        <v>0</v>
      </c>
    </row>
    <row r="24" spans="1:19" x14ac:dyDescent="0.25">
      <c r="A24" s="57">
        <v>11899</v>
      </c>
      <c r="B24" s="58" t="s">
        <v>62</v>
      </c>
      <c r="C24" s="59">
        <v>100.00000000000001</v>
      </c>
      <c r="D24" s="60">
        <v>125.93999999999998</v>
      </c>
      <c r="E24" s="60">
        <f>C24+D24</f>
        <v>225.94</v>
      </c>
      <c r="F24" s="61"/>
      <c r="G24" s="61"/>
      <c r="H24" s="61"/>
      <c r="I24" s="61"/>
      <c r="J24" s="61"/>
      <c r="K24" s="61"/>
      <c r="L24" s="61"/>
      <c r="M24" s="61"/>
      <c r="N24" s="61"/>
      <c r="O24" s="61">
        <v>225.94</v>
      </c>
      <c r="P24" s="61"/>
      <c r="Q24" s="61"/>
      <c r="R24" s="59">
        <f>SUM(F24:Q24)</f>
        <v>225.94</v>
      </c>
      <c r="S24" s="59">
        <f>E24-R24</f>
        <v>0</v>
      </c>
    </row>
    <row r="25" spans="1:19" x14ac:dyDescent="0.25">
      <c r="A25" s="62">
        <v>121</v>
      </c>
      <c r="B25" s="63" t="s">
        <v>61</v>
      </c>
      <c r="C25" s="64">
        <f>SUM(C26:C38)</f>
        <v>3745508.61</v>
      </c>
      <c r="D25" s="64">
        <f>SUM(D26:D38)</f>
        <v>326576.90000000002</v>
      </c>
      <c r="E25" s="64">
        <f>SUM(E26:E38)</f>
        <v>4072085.5099999993</v>
      </c>
      <c r="F25" s="65">
        <f>SUM(F26:F38)</f>
        <v>303833.73</v>
      </c>
      <c r="G25" s="64">
        <f>SUM(G26:G38)</f>
        <v>474232.75000000006</v>
      </c>
      <c r="H25" s="64">
        <f>SUM(H26:H38)</f>
        <v>221579.51000000004</v>
      </c>
      <c r="I25" s="64">
        <f>SUM(I26:I38)</f>
        <v>317229.30000000005</v>
      </c>
      <c r="J25" s="64">
        <f>SUM(J26:J38)</f>
        <v>380343.89999999997</v>
      </c>
      <c r="K25" s="64">
        <f>SUM(K26:K38)</f>
        <v>260722.33000000005</v>
      </c>
      <c r="L25" s="64">
        <f>SUM(L26:L38)</f>
        <v>326198.14</v>
      </c>
      <c r="M25" s="64">
        <f>SUM(M26:M38)</f>
        <v>526256.55000000005</v>
      </c>
      <c r="N25" s="64">
        <f>SUM(N26:N38)</f>
        <v>211205.03</v>
      </c>
      <c r="O25" s="64">
        <f>SUM(O26:O38)</f>
        <v>219137.07</v>
      </c>
      <c r="P25" s="64">
        <f>SUM(P26:P38)</f>
        <v>549729.83999999985</v>
      </c>
      <c r="Q25" s="64">
        <f>SUM(Q26:Q38)</f>
        <v>269561.11</v>
      </c>
      <c r="R25" s="66">
        <f>SUM(R26:R38)</f>
        <v>4060029.2599999993</v>
      </c>
      <c r="S25" s="66">
        <f>SUM(S26:S38)</f>
        <v>12056.25</v>
      </c>
    </row>
    <row r="26" spans="1:19" x14ac:dyDescent="0.25">
      <c r="A26" s="57">
        <v>12105</v>
      </c>
      <c r="B26" s="58" t="s">
        <v>60</v>
      </c>
      <c r="C26" s="59">
        <v>79268.919999999984</v>
      </c>
      <c r="D26" s="60">
        <v>-6539.2499999999854</v>
      </c>
      <c r="E26" s="60">
        <f>C26+D26</f>
        <v>72729.67</v>
      </c>
      <c r="F26" s="61">
        <v>7828.62</v>
      </c>
      <c r="G26" s="61">
        <v>5142.08</v>
      </c>
      <c r="H26" s="61">
        <v>5008.59</v>
      </c>
      <c r="I26" s="61">
        <v>5168.4799999999996</v>
      </c>
      <c r="J26" s="61">
        <v>5565.68</v>
      </c>
      <c r="K26" s="61">
        <v>5185.72</v>
      </c>
      <c r="L26" s="61">
        <v>5343.28</v>
      </c>
      <c r="M26" s="61">
        <v>7982.12</v>
      </c>
      <c r="N26" s="61">
        <v>7623.08</v>
      </c>
      <c r="O26" s="61">
        <v>6772.85</v>
      </c>
      <c r="P26" s="61">
        <v>7413.93</v>
      </c>
      <c r="Q26" s="61">
        <v>3695.24</v>
      </c>
      <c r="R26" s="59">
        <f>SUM(F26:Q26)</f>
        <v>72729.67</v>
      </c>
      <c r="S26" s="59">
        <f>E26-R26</f>
        <v>0</v>
      </c>
    </row>
    <row r="27" spans="1:19" x14ac:dyDescent="0.25">
      <c r="A27" s="57">
        <v>12107</v>
      </c>
      <c r="B27" s="58" t="s">
        <v>59</v>
      </c>
      <c r="C27" s="59">
        <v>20240.599999999999</v>
      </c>
      <c r="D27" s="60">
        <v>-7428.0999999999985</v>
      </c>
      <c r="E27" s="60">
        <f>C27+D27</f>
        <v>12812.5</v>
      </c>
      <c r="F27" s="61">
        <v>615</v>
      </c>
      <c r="G27" s="61">
        <v>581</v>
      </c>
      <c r="H27" s="61">
        <v>1362</v>
      </c>
      <c r="I27" s="61">
        <v>2104</v>
      </c>
      <c r="J27" s="61">
        <v>544</v>
      </c>
      <c r="K27" s="61">
        <v>874</v>
      </c>
      <c r="L27" s="61">
        <v>888</v>
      </c>
      <c r="M27" s="61">
        <v>1266</v>
      </c>
      <c r="N27" s="61">
        <v>782</v>
      </c>
      <c r="O27" s="61">
        <v>1079</v>
      </c>
      <c r="P27" s="61">
        <v>1026.25</v>
      </c>
      <c r="Q27" s="61">
        <v>1691.25</v>
      </c>
      <c r="R27" s="59">
        <f>SUM(F27:Q27)</f>
        <v>12812.5</v>
      </c>
      <c r="S27" s="59">
        <f>E27-R27</f>
        <v>0</v>
      </c>
    </row>
    <row r="28" spans="1:19" x14ac:dyDescent="0.25">
      <c r="A28" s="57">
        <v>12108</v>
      </c>
      <c r="B28" s="58" t="s">
        <v>58</v>
      </c>
      <c r="C28" s="59">
        <v>603260.49</v>
      </c>
      <c r="D28" s="60">
        <v>137905.83000000007</v>
      </c>
      <c r="E28" s="60">
        <f>C28+D28</f>
        <v>741166.32000000007</v>
      </c>
      <c r="F28" s="61">
        <v>68198.710000000006</v>
      </c>
      <c r="G28" s="61">
        <v>62596.25</v>
      </c>
      <c r="H28" s="61">
        <v>48557.98</v>
      </c>
      <c r="I28" s="61">
        <v>54316.480000000003</v>
      </c>
      <c r="J28" s="61">
        <v>49835.46</v>
      </c>
      <c r="K28" s="61">
        <v>65015.89</v>
      </c>
      <c r="L28" s="61">
        <v>73389.45</v>
      </c>
      <c r="M28" s="61">
        <v>78401.009999999995</v>
      </c>
      <c r="N28" s="61">
        <v>46785.71</v>
      </c>
      <c r="O28" s="61">
        <v>53416.77</v>
      </c>
      <c r="P28" s="61">
        <v>69500.84</v>
      </c>
      <c r="Q28" s="61">
        <v>71151.77</v>
      </c>
      <c r="R28" s="59">
        <f>SUM(F28:Q28)</f>
        <v>741166.32000000007</v>
      </c>
      <c r="S28" s="59">
        <f>E28-R28</f>
        <v>0</v>
      </c>
    </row>
    <row r="29" spans="1:19" x14ac:dyDescent="0.25">
      <c r="A29" s="57">
        <v>12109</v>
      </c>
      <c r="B29" s="58" t="s">
        <v>57</v>
      </c>
      <c r="C29" s="59">
        <v>756464.22</v>
      </c>
      <c r="D29" s="60">
        <v>5772.6300000001211</v>
      </c>
      <c r="E29" s="60">
        <f>C29+D29</f>
        <v>762236.85000000009</v>
      </c>
      <c r="F29" s="61">
        <v>71006.149999999994</v>
      </c>
      <c r="G29" s="61">
        <v>62781.81</v>
      </c>
      <c r="H29" s="61">
        <v>50401.760000000002</v>
      </c>
      <c r="I29" s="61">
        <v>54354.28</v>
      </c>
      <c r="J29" s="61">
        <v>51719.13</v>
      </c>
      <c r="K29" s="61">
        <v>68020.740000000005</v>
      </c>
      <c r="L29" s="61">
        <v>73740.02</v>
      </c>
      <c r="M29" s="61">
        <v>78604.72</v>
      </c>
      <c r="N29" s="61">
        <v>48744.49</v>
      </c>
      <c r="O29" s="61">
        <v>53080.01</v>
      </c>
      <c r="P29" s="61">
        <v>79393.919999999998</v>
      </c>
      <c r="Q29" s="61">
        <v>70389.820000000007</v>
      </c>
      <c r="R29" s="59">
        <f>SUM(F29:Q29)</f>
        <v>762236.85000000009</v>
      </c>
      <c r="S29" s="59">
        <f>E29-R29</f>
        <v>0</v>
      </c>
    </row>
    <row r="30" spans="1:19" x14ac:dyDescent="0.25">
      <c r="A30" s="57">
        <v>12111</v>
      </c>
      <c r="B30" s="58" t="s">
        <v>56</v>
      </c>
      <c r="C30" s="59">
        <v>109999.99999999999</v>
      </c>
      <c r="D30" s="60">
        <v>-23917.75999999998</v>
      </c>
      <c r="E30" s="60">
        <f>C30+D30</f>
        <v>86082.240000000005</v>
      </c>
      <c r="F30" s="61">
        <v>9630.4</v>
      </c>
      <c r="G30" s="61">
        <v>5674.77</v>
      </c>
      <c r="H30" s="61">
        <v>4171.4799999999996</v>
      </c>
      <c r="I30" s="61">
        <v>6136.5</v>
      </c>
      <c r="J30" s="61">
        <v>5956.11</v>
      </c>
      <c r="K30" s="61">
        <v>7636.53</v>
      </c>
      <c r="L30" s="61">
        <v>8864.42</v>
      </c>
      <c r="M30" s="61">
        <v>5331.33</v>
      </c>
      <c r="N30" s="61">
        <v>5755.58</v>
      </c>
      <c r="O30" s="61">
        <v>6045.21</v>
      </c>
      <c r="P30" s="61">
        <v>12174.18</v>
      </c>
      <c r="Q30" s="61">
        <v>8705.73</v>
      </c>
      <c r="R30" s="59">
        <f>SUM(F30:Q30)</f>
        <v>86082.240000000005</v>
      </c>
      <c r="S30" s="59">
        <f>E30-R30</f>
        <v>0</v>
      </c>
    </row>
    <row r="31" spans="1:19" x14ac:dyDescent="0.25">
      <c r="A31" s="57">
        <v>12112</v>
      </c>
      <c r="B31" s="58" t="s">
        <v>55</v>
      </c>
      <c r="C31" s="59">
        <v>643914.36000000022</v>
      </c>
      <c r="D31" s="60">
        <v>100133.50999999966</v>
      </c>
      <c r="E31" s="60">
        <f>C31+D31</f>
        <v>744047.86999999988</v>
      </c>
      <c r="F31" s="61">
        <v>67220.28</v>
      </c>
      <c r="G31" s="61">
        <v>72930.880000000005</v>
      </c>
      <c r="H31" s="61">
        <v>48379.46</v>
      </c>
      <c r="I31" s="61">
        <v>62658.09</v>
      </c>
      <c r="J31" s="61">
        <v>51650.77</v>
      </c>
      <c r="K31" s="61">
        <v>59146.04</v>
      </c>
      <c r="L31" s="61">
        <v>81865.3</v>
      </c>
      <c r="M31" s="61">
        <v>66985.919999999998</v>
      </c>
      <c r="N31" s="61">
        <v>53069.18</v>
      </c>
      <c r="O31" s="61">
        <v>51915.15</v>
      </c>
      <c r="P31" s="61">
        <v>62811.86</v>
      </c>
      <c r="Q31" s="61">
        <v>65414.94</v>
      </c>
      <c r="R31" s="59">
        <f>SUM(F31:Q31)</f>
        <v>744047.86999999988</v>
      </c>
      <c r="S31" s="59">
        <f>E31-R31</f>
        <v>0</v>
      </c>
    </row>
    <row r="32" spans="1:19" x14ac:dyDescent="0.25">
      <c r="A32" s="57">
        <v>12113</v>
      </c>
      <c r="B32" s="58" t="s">
        <v>54</v>
      </c>
      <c r="C32" s="59">
        <v>8400</v>
      </c>
      <c r="D32" s="67">
        <f>12056.25-2877.22</f>
        <v>9179.0300000000007</v>
      </c>
      <c r="E32" s="60">
        <f>C32+D32</f>
        <v>17579.03</v>
      </c>
      <c r="F32" s="61">
        <v>238.04</v>
      </c>
      <c r="G32" s="61">
        <v>225.99</v>
      </c>
      <c r="H32" s="61">
        <v>218.66</v>
      </c>
      <c r="I32" s="61">
        <v>228.76</v>
      </c>
      <c r="J32" s="61">
        <v>149.22999999999999</v>
      </c>
      <c r="K32" s="61">
        <v>227.47</v>
      </c>
      <c r="L32" s="61">
        <v>253.47</v>
      </c>
      <c r="M32" s="61">
        <v>215.33</v>
      </c>
      <c r="N32" s="61">
        <v>154.76</v>
      </c>
      <c r="O32" s="61">
        <v>1366.82</v>
      </c>
      <c r="P32" s="61">
        <v>1844</v>
      </c>
      <c r="Q32" s="61">
        <v>400.25</v>
      </c>
      <c r="R32" s="59">
        <f>SUM(F32:Q32)</f>
        <v>5522.78</v>
      </c>
      <c r="S32" s="59">
        <f>E32-R32</f>
        <v>12056.25</v>
      </c>
    </row>
    <row r="33" spans="1:19" x14ac:dyDescent="0.25">
      <c r="A33" s="57">
        <v>12114</v>
      </c>
      <c r="B33" s="58" t="s">
        <v>53</v>
      </c>
      <c r="C33" s="59">
        <v>195434.45999999996</v>
      </c>
      <c r="D33" s="60">
        <v>24018.280000000028</v>
      </c>
      <c r="E33" s="60">
        <f>C33+D33</f>
        <v>219452.74</v>
      </c>
      <c r="F33" s="61">
        <v>16151.2</v>
      </c>
      <c r="G33" s="61">
        <v>24821.82</v>
      </c>
      <c r="H33" s="61">
        <v>12739.98</v>
      </c>
      <c r="I33" s="61">
        <v>21022.29</v>
      </c>
      <c r="J33" s="61">
        <v>19691.18</v>
      </c>
      <c r="K33" s="61">
        <v>14321.79</v>
      </c>
      <c r="L33" s="61">
        <v>17714.87</v>
      </c>
      <c r="M33" s="61">
        <v>26600.06</v>
      </c>
      <c r="N33" s="61">
        <v>11925.25</v>
      </c>
      <c r="O33" s="61">
        <v>12115.27</v>
      </c>
      <c r="P33" s="61">
        <v>27389.89</v>
      </c>
      <c r="Q33" s="61">
        <v>14959.14</v>
      </c>
      <c r="R33" s="59">
        <f>SUM(F33:Q33)</f>
        <v>219452.74</v>
      </c>
      <c r="S33" s="59">
        <f>E33-R33</f>
        <v>0</v>
      </c>
    </row>
    <row r="34" spans="1:19" x14ac:dyDescent="0.25">
      <c r="A34" s="57">
        <v>12115</v>
      </c>
      <c r="B34" s="58" t="s">
        <v>52</v>
      </c>
      <c r="C34" s="59">
        <v>132000.04999999999</v>
      </c>
      <c r="D34" s="60">
        <v>17954.390000000014</v>
      </c>
      <c r="E34" s="60">
        <f>C34+D34</f>
        <v>149954.44</v>
      </c>
      <c r="F34" s="61">
        <v>11788.84</v>
      </c>
      <c r="G34" s="61">
        <v>11076.95</v>
      </c>
      <c r="H34" s="61">
        <v>10625.53</v>
      </c>
      <c r="I34" s="61">
        <v>13878.95</v>
      </c>
      <c r="J34" s="61">
        <v>11170.47</v>
      </c>
      <c r="K34" s="61">
        <v>12556.51</v>
      </c>
      <c r="L34" s="61">
        <v>13173.34</v>
      </c>
      <c r="M34" s="61">
        <v>16081.44</v>
      </c>
      <c r="N34" s="61">
        <v>12945.39</v>
      </c>
      <c r="O34" s="61">
        <v>11652.55</v>
      </c>
      <c r="P34" s="61">
        <v>15498.69</v>
      </c>
      <c r="Q34" s="61">
        <v>9505.7800000000007</v>
      </c>
      <c r="R34" s="59">
        <f>SUM(F34:Q34)</f>
        <v>149954.44</v>
      </c>
      <c r="S34" s="59">
        <f>E34-R34</f>
        <v>0</v>
      </c>
    </row>
    <row r="35" spans="1:19" x14ac:dyDescent="0.25">
      <c r="A35" s="57">
        <v>12117</v>
      </c>
      <c r="B35" s="58" t="s">
        <v>51</v>
      </c>
      <c r="C35" s="59">
        <v>155964.36000000002</v>
      </c>
      <c r="D35" s="60">
        <v>59948</v>
      </c>
      <c r="E35" s="60">
        <f>C35+D35</f>
        <v>215912.36000000002</v>
      </c>
      <c r="F35" s="61">
        <v>19867</v>
      </c>
      <c r="G35" s="61">
        <v>7966.86</v>
      </c>
      <c r="H35" s="61">
        <v>18528.22</v>
      </c>
      <c r="I35" s="61">
        <v>9187.42</v>
      </c>
      <c r="J35" s="61">
        <v>13332.07</v>
      </c>
      <c r="K35" s="61">
        <v>25101.200000000001</v>
      </c>
      <c r="L35" s="61">
        <v>17392.78</v>
      </c>
      <c r="M35" s="61">
        <v>28054.29</v>
      </c>
      <c r="N35" s="61">
        <v>7888.89</v>
      </c>
      <c r="O35" s="61">
        <v>19060.25</v>
      </c>
      <c r="P35" s="61">
        <v>27247.119999999999</v>
      </c>
      <c r="Q35" s="61">
        <v>22286.26</v>
      </c>
      <c r="R35" s="59">
        <f>SUM(F35:Q35)</f>
        <v>215912.36000000002</v>
      </c>
      <c r="S35" s="59">
        <f>E35-R35</f>
        <v>0</v>
      </c>
    </row>
    <row r="36" spans="1:19" x14ac:dyDescent="0.25">
      <c r="A36" s="57">
        <v>12118</v>
      </c>
      <c r="B36" s="58" t="s">
        <v>50</v>
      </c>
      <c r="C36" s="59">
        <v>992327.48999999987</v>
      </c>
      <c r="D36" s="60">
        <v>-13295.909999999916</v>
      </c>
      <c r="E36" s="60">
        <f>C36+D36</f>
        <v>979031.58</v>
      </c>
      <c r="F36" s="61">
        <v>20064</v>
      </c>
      <c r="G36" s="61">
        <v>213429</v>
      </c>
      <c r="H36" s="61">
        <v>400</v>
      </c>
      <c r="I36" s="61">
        <v>83095</v>
      </c>
      <c r="J36" s="61">
        <v>165276</v>
      </c>
      <c r="K36" s="61"/>
      <c r="L36" s="61">
        <v>30012</v>
      </c>
      <c r="M36" s="61">
        <v>215025</v>
      </c>
      <c r="N36" s="61">
        <v>13717.58</v>
      </c>
      <c r="O36" s="61"/>
      <c r="P36" s="61">
        <v>238013</v>
      </c>
      <c r="Q36" s="61"/>
      <c r="R36" s="59">
        <f>SUM(F36:Q36)</f>
        <v>979031.58</v>
      </c>
      <c r="S36" s="59">
        <f>E36-R36</f>
        <v>0</v>
      </c>
    </row>
    <row r="37" spans="1:19" x14ac:dyDescent="0.25">
      <c r="A37" s="57">
        <v>12123</v>
      </c>
      <c r="B37" s="58" t="s">
        <v>49</v>
      </c>
      <c r="C37" s="59">
        <v>2397.3300000000004</v>
      </c>
      <c r="D37" s="60">
        <v>773.54999999999973</v>
      </c>
      <c r="E37" s="60">
        <f>C37+D37</f>
        <v>3170.88</v>
      </c>
      <c r="F37" s="61">
        <v>230.47</v>
      </c>
      <c r="G37" s="61"/>
      <c r="H37" s="61"/>
      <c r="I37" s="61"/>
      <c r="J37" s="61">
        <v>269.97000000000003</v>
      </c>
      <c r="K37" s="61">
        <v>122.84</v>
      </c>
      <c r="L37" s="61">
        <v>14.29</v>
      </c>
      <c r="M37" s="61">
        <v>406.65</v>
      </c>
      <c r="N37" s="61">
        <v>789.52</v>
      </c>
      <c r="O37" s="61">
        <v>422.85</v>
      </c>
      <c r="P37" s="61">
        <v>780.96</v>
      </c>
      <c r="Q37" s="61">
        <v>133.33000000000001</v>
      </c>
      <c r="R37" s="59">
        <f>SUM(F37:Q37)</f>
        <v>3170.88</v>
      </c>
      <c r="S37" s="59">
        <f>E37-R37</f>
        <v>0</v>
      </c>
    </row>
    <row r="38" spans="1:19" x14ac:dyDescent="0.25">
      <c r="A38" s="57">
        <v>12199</v>
      </c>
      <c r="B38" s="58" t="s">
        <v>48</v>
      </c>
      <c r="C38" s="59">
        <v>45836.329999999987</v>
      </c>
      <c r="D38" s="60">
        <v>22072.700000000012</v>
      </c>
      <c r="E38" s="60">
        <f>C38+D38</f>
        <v>67909.03</v>
      </c>
      <c r="F38" s="61">
        <v>10995.02</v>
      </c>
      <c r="G38" s="61">
        <v>7005.34</v>
      </c>
      <c r="H38" s="61">
        <v>21185.85</v>
      </c>
      <c r="I38" s="61">
        <v>5079.05</v>
      </c>
      <c r="J38" s="61">
        <v>5183.83</v>
      </c>
      <c r="K38" s="61">
        <v>2513.6</v>
      </c>
      <c r="L38" s="61">
        <v>3546.92</v>
      </c>
      <c r="M38" s="61">
        <v>1302.68</v>
      </c>
      <c r="N38" s="61">
        <v>1023.6</v>
      </c>
      <c r="O38" s="61">
        <v>2210.34</v>
      </c>
      <c r="P38" s="61">
        <v>6635.2</v>
      </c>
      <c r="Q38" s="61">
        <v>1227.5999999999999</v>
      </c>
      <c r="R38" s="59">
        <f>SUM(F38:Q38)</f>
        <v>67909.03</v>
      </c>
      <c r="S38" s="59">
        <f>E38-R38</f>
        <v>0</v>
      </c>
    </row>
    <row r="39" spans="1:19" x14ac:dyDescent="0.25">
      <c r="A39" s="68">
        <v>122</v>
      </c>
      <c r="B39" s="69" t="s">
        <v>47</v>
      </c>
      <c r="C39" s="64">
        <f>SUM(C40)</f>
        <v>74657.570000000007</v>
      </c>
      <c r="D39" s="64">
        <f>SUM(D40)</f>
        <v>28453.710000000006</v>
      </c>
      <c r="E39" s="64">
        <f>SUM(E40)</f>
        <v>103111.28000000001</v>
      </c>
      <c r="F39" s="64">
        <f>SUM(F40)</f>
        <v>17371.150000000001</v>
      </c>
      <c r="G39" s="64">
        <f>SUM(G40)</f>
        <v>12580.26</v>
      </c>
      <c r="H39" s="64">
        <f>SUM(H40)</f>
        <v>7711.95</v>
      </c>
      <c r="I39" s="64">
        <f>SUM(I40)</f>
        <v>11452.51</v>
      </c>
      <c r="J39" s="64">
        <f>SUM(J40)</f>
        <v>6515.86</v>
      </c>
      <c r="K39" s="64">
        <f>SUM(K40)</f>
        <v>7243.83</v>
      </c>
      <c r="L39" s="64">
        <f>SUM(L40)</f>
        <v>8446.39</v>
      </c>
      <c r="M39" s="64">
        <f>SUM(M40)</f>
        <v>5887.96</v>
      </c>
      <c r="N39" s="64">
        <f>SUM(N40)</f>
        <v>6864.06</v>
      </c>
      <c r="O39" s="64">
        <f>SUM(O40)</f>
        <v>5086.97</v>
      </c>
      <c r="P39" s="64">
        <f>SUM(P40)</f>
        <v>6677.4</v>
      </c>
      <c r="Q39" s="64">
        <f>SUM(Q40)</f>
        <v>7272.94</v>
      </c>
      <c r="R39" s="64">
        <f>SUM(R40)</f>
        <v>103111.28000000001</v>
      </c>
      <c r="S39" s="64">
        <f>SUM(S40)</f>
        <v>0</v>
      </c>
    </row>
    <row r="40" spans="1:19" x14ac:dyDescent="0.25">
      <c r="A40" s="70">
        <v>12210</v>
      </c>
      <c r="B40" s="71" t="s">
        <v>46</v>
      </c>
      <c r="C40" s="59">
        <v>74657.570000000007</v>
      </c>
      <c r="D40" s="60">
        <v>28453.710000000006</v>
      </c>
      <c r="E40" s="60">
        <f>C40+D40</f>
        <v>103111.28000000001</v>
      </c>
      <c r="F40" s="61">
        <v>17371.150000000001</v>
      </c>
      <c r="G40" s="61">
        <v>12580.26</v>
      </c>
      <c r="H40" s="61">
        <v>7711.95</v>
      </c>
      <c r="I40" s="61">
        <v>11452.51</v>
      </c>
      <c r="J40" s="61">
        <v>6515.86</v>
      </c>
      <c r="K40" s="61">
        <v>7243.83</v>
      </c>
      <c r="L40" s="61">
        <v>8446.39</v>
      </c>
      <c r="M40" s="61">
        <v>5887.96</v>
      </c>
      <c r="N40" s="61">
        <v>6864.06</v>
      </c>
      <c r="O40" s="61">
        <v>5086.97</v>
      </c>
      <c r="P40" s="61">
        <v>6677.4</v>
      </c>
      <c r="Q40" s="61">
        <v>7272.94</v>
      </c>
      <c r="R40" s="59">
        <f>SUM(F40:Q40)</f>
        <v>103111.28000000001</v>
      </c>
      <c r="S40" s="59">
        <f>E40-R40</f>
        <v>0</v>
      </c>
    </row>
    <row r="41" spans="1:19" x14ac:dyDescent="0.25">
      <c r="A41" s="68">
        <v>141</v>
      </c>
      <c r="B41" s="69" t="s">
        <v>45</v>
      </c>
      <c r="C41" s="64">
        <f>SUM(C42:C43)</f>
        <v>100.00000000000001</v>
      </c>
      <c r="D41" s="64">
        <f>SUM(D42:D43)</f>
        <v>-96.90000000000002</v>
      </c>
      <c r="E41" s="64">
        <f>SUM(E42:E43)</f>
        <v>3.0999999999999943</v>
      </c>
      <c r="F41" s="64">
        <f>SUM(F42:F43)</f>
        <v>0</v>
      </c>
      <c r="G41" s="64">
        <f>SUM(G42:G43)</f>
        <v>0</v>
      </c>
      <c r="H41" s="64">
        <f>SUM(H42:H43)</f>
        <v>0</v>
      </c>
      <c r="I41" s="64">
        <f>SUM(I42:I43)</f>
        <v>0</v>
      </c>
      <c r="J41" s="64">
        <f>SUM(J42:J43)</f>
        <v>1.35</v>
      </c>
      <c r="K41" s="64">
        <f>SUM(K42:K43)</f>
        <v>0.7</v>
      </c>
      <c r="L41" s="64">
        <f>SUM(L42:L43)</f>
        <v>0</v>
      </c>
      <c r="M41" s="64">
        <f>SUM(M42:M43)</f>
        <v>0</v>
      </c>
      <c r="N41" s="64">
        <f>SUM(N42:N43)</f>
        <v>0</v>
      </c>
      <c r="O41" s="64">
        <f>SUM(O42:O43)</f>
        <v>0</v>
      </c>
      <c r="P41" s="64">
        <f>SUM(P42:P43)</f>
        <v>0.35</v>
      </c>
      <c r="Q41" s="64">
        <f>SUM(Q42:Q43)</f>
        <v>0.7</v>
      </c>
      <c r="R41" s="64">
        <f>SUM(R42:R43)</f>
        <v>3.0999999999999996</v>
      </c>
      <c r="S41" s="64">
        <f>SUM(S42:S43)</f>
        <v>-5.3290705182007514E-15</v>
      </c>
    </row>
    <row r="42" spans="1:19" x14ac:dyDescent="0.25">
      <c r="A42" s="72" t="s">
        <v>44</v>
      </c>
      <c r="B42" s="73" t="s">
        <v>43</v>
      </c>
      <c r="C42" s="59">
        <v>0</v>
      </c>
      <c r="D42" s="60"/>
      <c r="E42" s="60">
        <f>C42+D42</f>
        <v>0</v>
      </c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>
        <f>SUM(F42:Q42)</f>
        <v>0</v>
      </c>
      <c r="S42" s="59">
        <f>E42-R42</f>
        <v>0</v>
      </c>
    </row>
    <row r="43" spans="1:19" x14ac:dyDescent="0.25">
      <c r="A43" s="70" t="s">
        <v>42</v>
      </c>
      <c r="B43" s="71" t="s">
        <v>22</v>
      </c>
      <c r="C43" s="59">
        <v>100.00000000000001</v>
      </c>
      <c r="D43" s="60">
        <v>-96.90000000000002</v>
      </c>
      <c r="E43" s="60">
        <f>C43+D43</f>
        <v>3.0999999999999943</v>
      </c>
      <c r="F43" s="61"/>
      <c r="G43" s="61"/>
      <c r="H43" s="61"/>
      <c r="I43" s="61"/>
      <c r="J43" s="61">
        <v>1.35</v>
      </c>
      <c r="K43" s="61">
        <v>0.7</v>
      </c>
      <c r="L43" s="61"/>
      <c r="M43" s="61"/>
      <c r="N43" s="61"/>
      <c r="O43" s="61"/>
      <c r="P43" s="61">
        <v>0.35</v>
      </c>
      <c r="Q43" s="61">
        <v>0.7</v>
      </c>
      <c r="R43" s="59">
        <f>SUM(F43:Q43)</f>
        <v>3.0999999999999996</v>
      </c>
      <c r="S43" s="59">
        <f>E43-R43</f>
        <v>-5.3290705182007514E-15</v>
      </c>
    </row>
    <row r="44" spans="1:19" x14ac:dyDescent="0.25">
      <c r="A44" s="68">
        <v>142</v>
      </c>
      <c r="B44" s="69" t="s">
        <v>41</v>
      </c>
      <c r="C44" s="64">
        <f>SUM(C45:C46)</f>
        <v>1115.1300000000003</v>
      </c>
      <c r="D44" s="64">
        <f>SUM(D45:D46)</f>
        <v>-318.13000000000022</v>
      </c>
      <c r="E44" s="64">
        <f>SUM(E45:E46)</f>
        <v>797</v>
      </c>
      <c r="F44" s="64">
        <f>SUM(F45:F46)</f>
        <v>0</v>
      </c>
      <c r="G44" s="64">
        <f>SUM(G45:G46)</f>
        <v>0</v>
      </c>
      <c r="H44" s="64">
        <f>SUM(H45:H46)</f>
        <v>0</v>
      </c>
      <c r="I44" s="64">
        <f>SUM(I45:I46)</f>
        <v>89</v>
      </c>
      <c r="J44" s="64">
        <f>SUM(J45:J46)</f>
        <v>37.5</v>
      </c>
      <c r="K44" s="64">
        <f>SUM(K45:K46)</f>
        <v>125.5</v>
      </c>
      <c r="L44" s="64">
        <f>SUM(L45:L46)</f>
        <v>190.5</v>
      </c>
      <c r="M44" s="64">
        <f>SUM(M45:M46)</f>
        <v>188</v>
      </c>
      <c r="N44" s="64">
        <f>SUM(N45:N46)</f>
        <v>0</v>
      </c>
      <c r="O44" s="64">
        <f>SUM(O45:O46)</f>
        <v>61.5</v>
      </c>
      <c r="P44" s="64">
        <f>SUM(P45:P46)</f>
        <v>54</v>
      </c>
      <c r="Q44" s="64">
        <f>SUM(Q45:Q46)</f>
        <v>51</v>
      </c>
      <c r="R44" s="64">
        <f>SUM(R45:R46)</f>
        <v>797</v>
      </c>
      <c r="S44" s="64">
        <f>SUM(S45:S46)</f>
        <v>0</v>
      </c>
    </row>
    <row r="45" spans="1:19" x14ac:dyDescent="0.25">
      <c r="A45" s="70" t="s">
        <v>40</v>
      </c>
      <c r="B45" s="71" t="s">
        <v>39</v>
      </c>
      <c r="C45" s="59">
        <v>1015.1300000000002</v>
      </c>
      <c r="D45" s="60">
        <v>-218.13000000000022</v>
      </c>
      <c r="E45" s="60">
        <f>C45+D45</f>
        <v>797</v>
      </c>
      <c r="F45" s="61"/>
      <c r="G45" s="61"/>
      <c r="H45" s="61"/>
      <c r="I45" s="61">
        <v>89</v>
      </c>
      <c r="J45" s="61">
        <v>37.5</v>
      </c>
      <c r="K45" s="61">
        <v>125.5</v>
      </c>
      <c r="L45" s="61">
        <v>190.5</v>
      </c>
      <c r="M45" s="61">
        <v>188</v>
      </c>
      <c r="N45" s="61"/>
      <c r="O45" s="61">
        <v>61.5</v>
      </c>
      <c r="P45" s="61">
        <v>54</v>
      </c>
      <c r="Q45" s="61">
        <v>51</v>
      </c>
      <c r="R45" s="59">
        <f>SUM(F45:Q45)</f>
        <v>797</v>
      </c>
      <c r="S45" s="59">
        <f>E45-R45</f>
        <v>0</v>
      </c>
    </row>
    <row r="46" spans="1:19" x14ac:dyDescent="0.25">
      <c r="A46" s="70" t="s">
        <v>38</v>
      </c>
      <c r="B46" s="71" t="s">
        <v>37</v>
      </c>
      <c r="C46" s="59">
        <v>100.00000000000001</v>
      </c>
      <c r="D46" s="60">
        <v>-100.00000000000001</v>
      </c>
      <c r="E46" s="60">
        <f>C46+D46</f>
        <v>0</v>
      </c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59">
        <f>SUM(F46:Q46)</f>
        <v>0</v>
      </c>
      <c r="S46" s="59">
        <f>E46-R46</f>
        <v>0</v>
      </c>
    </row>
    <row r="47" spans="1:19" x14ac:dyDescent="0.25">
      <c r="A47" s="68">
        <v>153</v>
      </c>
      <c r="B47" s="69" t="s">
        <v>36</v>
      </c>
      <c r="C47" s="64">
        <f>SUM(C48:C51)</f>
        <v>77472.760000000024</v>
      </c>
      <c r="D47" s="64">
        <f>SUM(D48:D51)</f>
        <v>45781.51999999999</v>
      </c>
      <c r="E47" s="64">
        <f>SUM(E48:E51)</f>
        <v>123254.28</v>
      </c>
      <c r="F47" s="64">
        <f>SUM(F48:F51)</f>
        <v>2318.1099999999997</v>
      </c>
      <c r="G47" s="64">
        <f>SUM(G48:G51)</f>
        <v>6308.57</v>
      </c>
      <c r="H47" s="64">
        <f>SUM(H48:H51)</f>
        <v>16353.439999999999</v>
      </c>
      <c r="I47" s="64">
        <f>SUM(I48:I51)</f>
        <v>20636.910000000003</v>
      </c>
      <c r="J47" s="64">
        <f>SUM(J48:J51)</f>
        <v>22269.71</v>
      </c>
      <c r="K47" s="64">
        <f>SUM(K48:K51)</f>
        <v>7442.0300000000007</v>
      </c>
      <c r="L47" s="64">
        <f>SUM(L48:L51)</f>
        <v>4413.83</v>
      </c>
      <c r="M47" s="64">
        <f>SUM(M48:M51)</f>
        <v>6274.08</v>
      </c>
      <c r="N47" s="64">
        <f>SUM(N48:N51)</f>
        <v>14273.91</v>
      </c>
      <c r="O47" s="64">
        <f>SUM(O48:O51)</f>
        <v>13529.8</v>
      </c>
      <c r="P47" s="64">
        <f>SUM(P48:P51)</f>
        <v>4088.66</v>
      </c>
      <c r="Q47" s="64">
        <f>SUM(Q48:Q51)</f>
        <v>5345.23</v>
      </c>
      <c r="R47" s="64">
        <f>SUM(R48:R51)</f>
        <v>123254.28</v>
      </c>
      <c r="S47" s="64">
        <f>SUM(S48:S51)</f>
        <v>0</v>
      </c>
    </row>
    <row r="48" spans="1:19" x14ac:dyDescent="0.25">
      <c r="A48" s="70" t="s">
        <v>35</v>
      </c>
      <c r="B48" s="71" t="s">
        <v>34</v>
      </c>
      <c r="C48" s="59">
        <v>9432.1700000000019</v>
      </c>
      <c r="D48" s="60">
        <v>-961.00000000000364</v>
      </c>
      <c r="E48" s="60">
        <f>C48+D48</f>
        <v>8471.1699999999983</v>
      </c>
      <c r="F48" s="61">
        <v>433.15</v>
      </c>
      <c r="G48" s="61">
        <v>520.01</v>
      </c>
      <c r="H48" s="61">
        <v>166.73</v>
      </c>
      <c r="I48" s="61">
        <v>396.01</v>
      </c>
      <c r="J48" s="61">
        <v>1392.43</v>
      </c>
      <c r="K48" s="61">
        <v>671.19</v>
      </c>
      <c r="L48" s="61">
        <v>1389.21</v>
      </c>
      <c r="M48" s="61">
        <v>1324.79</v>
      </c>
      <c r="N48" s="61">
        <v>728.58</v>
      </c>
      <c r="O48" s="61">
        <v>557.78</v>
      </c>
      <c r="P48" s="61">
        <v>825.72</v>
      </c>
      <c r="Q48" s="61">
        <v>65.569999999999993</v>
      </c>
      <c r="R48" s="59">
        <f>SUM(F48:Q48)</f>
        <v>8471.1699999999983</v>
      </c>
      <c r="S48" s="59">
        <f>E48-R48</f>
        <v>0</v>
      </c>
    </row>
    <row r="49" spans="1:19" x14ac:dyDescent="0.25">
      <c r="A49" s="70" t="s">
        <v>33</v>
      </c>
      <c r="B49" s="71" t="s">
        <v>32</v>
      </c>
      <c r="C49" s="59">
        <v>28113.510000000002</v>
      </c>
      <c r="D49" s="60">
        <v>14576.960000000006</v>
      </c>
      <c r="E49" s="60">
        <f>C49+D49</f>
        <v>42690.470000000008</v>
      </c>
      <c r="F49" s="61">
        <v>200.38</v>
      </c>
      <c r="G49" s="61">
        <v>1522.55</v>
      </c>
      <c r="H49" s="61">
        <v>6325.39</v>
      </c>
      <c r="I49" s="61">
        <v>8442.7000000000007</v>
      </c>
      <c r="J49" s="61">
        <v>8396.92</v>
      </c>
      <c r="K49" s="61">
        <v>2159.8000000000002</v>
      </c>
      <c r="L49" s="61">
        <v>806.75</v>
      </c>
      <c r="M49" s="61">
        <v>1646.03</v>
      </c>
      <c r="N49" s="61">
        <v>5400.42</v>
      </c>
      <c r="O49" s="61">
        <v>5149.87</v>
      </c>
      <c r="P49" s="61">
        <v>658.73</v>
      </c>
      <c r="Q49" s="61">
        <v>1980.93</v>
      </c>
      <c r="R49" s="59">
        <f>SUM(F49:Q49)</f>
        <v>42690.470000000008</v>
      </c>
      <c r="S49" s="59">
        <f>E49-R49</f>
        <v>0</v>
      </c>
    </row>
    <row r="50" spans="1:19" x14ac:dyDescent="0.25">
      <c r="A50" s="70">
        <v>15314</v>
      </c>
      <c r="B50" s="71" t="s">
        <v>31</v>
      </c>
      <c r="C50" s="59">
        <v>39927.080000000016</v>
      </c>
      <c r="D50" s="60">
        <v>32165.559999999983</v>
      </c>
      <c r="E50" s="60">
        <f>C50+D50</f>
        <v>72092.639999999999</v>
      </c>
      <c r="F50" s="61">
        <v>1684.58</v>
      </c>
      <c r="G50" s="61">
        <v>4266.01</v>
      </c>
      <c r="H50" s="61">
        <v>9861.32</v>
      </c>
      <c r="I50" s="61">
        <v>11798.2</v>
      </c>
      <c r="J50" s="61">
        <v>12480.36</v>
      </c>
      <c r="K50" s="61">
        <v>4611.04</v>
      </c>
      <c r="L50" s="61">
        <v>2217.87</v>
      </c>
      <c r="M50" s="61">
        <v>3303.26</v>
      </c>
      <c r="N50" s="61">
        <v>8144.91</v>
      </c>
      <c r="O50" s="61">
        <v>7822.15</v>
      </c>
      <c r="P50" s="61">
        <v>2604.21</v>
      </c>
      <c r="Q50" s="61">
        <v>3298.73</v>
      </c>
      <c r="R50" s="59">
        <f>SUM(F50:Q50)</f>
        <v>72092.639999999999</v>
      </c>
      <c r="S50" s="59">
        <f>E50-R50</f>
        <v>0</v>
      </c>
    </row>
    <row r="51" spans="1:19" x14ac:dyDescent="0.25">
      <c r="A51" s="70" t="s">
        <v>30</v>
      </c>
      <c r="B51" s="71" t="s">
        <v>29</v>
      </c>
      <c r="C51" s="59">
        <v>0</v>
      </c>
      <c r="D51" s="60"/>
      <c r="E51" s="60">
        <f>C51+D51</f>
        <v>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f>SUM(F51:Q51)</f>
        <v>0</v>
      </c>
      <c r="S51" s="59">
        <f>E51-R51</f>
        <v>0</v>
      </c>
    </row>
    <row r="52" spans="1:19" x14ac:dyDescent="0.25">
      <c r="A52" s="68">
        <v>154</v>
      </c>
      <c r="B52" s="69" t="s">
        <v>28</v>
      </c>
      <c r="C52" s="64">
        <f>SUM(C53:C55)</f>
        <v>140343.25</v>
      </c>
      <c r="D52" s="64">
        <f>SUM(D53:D55)</f>
        <v>-93158.459999999992</v>
      </c>
      <c r="E52" s="64">
        <f>SUM(E53:E55)</f>
        <v>47184.79</v>
      </c>
      <c r="F52" s="64">
        <f>SUM(F53:F55)</f>
        <v>3844.27</v>
      </c>
      <c r="G52" s="64">
        <f>SUM(G53:G55)</f>
        <v>3371.54</v>
      </c>
      <c r="H52" s="64">
        <f>SUM(H53:H55)</f>
        <v>3617.87</v>
      </c>
      <c r="I52" s="64">
        <f>SUM(I53:I55)</f>
        <v>4598.32</v>
      </c>
      <c r="J52" s="64">
        <f>SUM(J53:J55)</f>
        <v>3336.5</v>
      </c>
      <c r="K52" s="64">
        <f>SUM(K53:K55)</f>
        <v>4727.7</v>
      </c>
      <c r="L52" s="64">
        <f>SUM(L53:L55)</f>
        <v>3620.49</v>
      </c>
      <c r="M52" s="64">
        <f>SUM(M53:M55)</f>
        <v>3780.55</v>
      </c>
      <c r="N52" s="64">
        <f>SUM(N53:N55)</f>
        <v>4588.3500000000004</v>
      </c>
      <c r="O52" s="64">
        <f>SUM(O53:O55)</f>
        <v>4146.46</v>
      </c>
      <c r="P52" s="64">
        <f>SUM(P53:P55)</f>
        <v>4359.5599999999995</v>
      </c>
      <c r="Q52" s="64">
        <f>SUM(Q53:Q55)</f>
        <v>3193.1800000000003</v>
      </c>
      <c r="R52" s="64">
        <f>SUM(R53:R55)</f>
        <v>47184.79</v>
      </c>
      <c r="S52" s="64">
        <f>SUM(S53:S55)</f>
        <v>0</v>
      </c>
    </row>
    <row r="53" spans="1:19" x14ac:dyDescent="0.25">
      <c r="A53" s="70" t="s">
        <v>27</v>
      </c>
      <c r="B53" s="71" t="s">
        <v>26</v>
      </c>
      <c r="C53" s="59">
        <v>534</v>
      </c>
      <c r="D53" s="60">
        <v>-409</v>
      </c>
      <c r="E53" s="60">
        <f>C53+D53</f>
        <v>125</v>
      </c>
      <c r="F53" s="61"/>
      <c r="G53" s="61"/>
      <c r="H53" s="61"/>
      <c r="I53" s="61">
        <v>50</v>
      </c>
      <c r="J53" s="61"/>
      <c r="K53" s="61"/>
      <c r="L53" s="61"/>
      <c r="M53" s="61"/>
      <c r="N53" s="61">
        <v>75</v>
      </c>
      <c r="O53" s="61"/>
      <c r="P53" s="61"/>
      <c r="Q53" s="61"/>
      <c r="R53" s="59">
        <f>SUM(F53:Q53)</f>
        <v>125</v>
      </c>
      <c r="S53" s="59">
        <f>E53-R53</f>
        <v>0</v>
      </c>
    </row>
    <row r="54" spans="1:19" x14ac:dyDescent="0.25">
      <c r="A54" s="70" t="s">
        <v>25</v>
      </c>
      <c r="B54" s="71" t="s">
        <v>24</v>
      </c>
      <c r="C54" s="59">
        <v>7809.2500000000009</v>
      </c>
      <c r="D54" s="60">
        <v>14855.650000000001</v>
      </c>
      <c r="E54" s="60">
        <f>C54+D54</f>
        <v>22664.9</v>
      </c>
      <c r="F54" s="61">
        <v>1811.27</v>
      </c>
      <c r="G54" s="61">
        <v>1692.35</v>
      </c>
      <c r="H54" s="61">
        <v>2164.16</v>
      </c>
      <c r="I54" s="61">
        <v>2398.3000000000002</v>
      </c>
      <c r="J54" s="61">
        <v>1694.11</v>
      </c>
      <c r="K54" s="61">
        <v>2029.93</v>
      </c>
      <c r="L54" s="61">
        <v>1807.79</v>
      </c>
      <c r="M54" s="61">
        <v>1588.5</v>
      </c>
      <c r="N54" s="61">
        <v>1983.35</v>
      </c>
      <c r="O54" s="61">
        <v>2348.79</v>
      </c>
      <c r="P54" s="61">
        <v>1868.11</v>
      </c>
      <c r="Q54" s="61">
        <v>1278.24</v>
      </c>
      <c r="R54" s="59">
        <f>SUM(F54:Q54)</f>
        <v>22664.9</v>
      </c>
      <c r="S54" s="59">
        <f>E54-R54</f>
        <v>0</v>
      </c>
    </row>
    <row r="55" spans="1:19" x14ac:dyDescent="0.25">
      <c r="A55" s="70" t="s">
        <v>23</v>
      </c>
      <c r="B55" s="71" t="s">
        <v>22</v>
      </c>
      <c r="C55" s="59">
        <v>132000</v>
      </c>
      <c r="D55" s="60">
        <v>-107605.11</v>
      </c>
      <c r="E55" s="60">
        <f>C55+D55</f>
        <v>24394.89</v>
      </c>
      <c r="F55" s="61">
        <v>2033</v>
      </c>
      <c r="G55" s="61">
        <v>1679.19</v>
      </c>
      <c r="H55" s="61">
        <v>1453.71</v>
      </c>
      <c r="I55" s="61">
        <v>2150.02</v>
      </c>
      <c r="J55" s="61">
        <v>1642.39</v>
      </c>
      <c r="K55" s="61">
        <v>2697.77</v>
      </c>
      <c r="L55" s="61">
        <v>1812.7</v>
      </c>
      <c r="M55" s="61">
        <v>2192.0500000000002</v>
      </c>
      <c r="N55" s="61">
        <v>2530</v>
      </c>
      <c r="O55" s="61">
        <v>1797.67</v>
      </c>
      <c r="P55" s="61">
        <v>2491.4499999999998</v>
      </c>
      <c r="Q55" s="61">
        <v>1914.94</v>
      </c>
      <c r="R55" s="59">
        <f>SUM(F55:Q55)</f>
        <v>24394.89</v>
      </c>
      <c r="S55" s="59">
        <f>E55-R55</f>
        <v>0</v>
      </c>
    </row>
    <row r="56" spans="1:19" x14ac:dyDescent="0.25">
      <c r="A56" s="68">
        <v>157</v>
      </c>
      <c r="B56" s="69" t="s">
        <v>21</v>
      </c>
      <c r="C56" s="64">
        <f>SUM(C57:C58)</f>
        <v>31440.62</v>
      </c>
      <c r="D56" s="64">
        <f>SUM(D57:D58)</f>
        <v>-24581.659999999996</v>
      </c>
      <c r="E56" s="64">
        <f>SUM(E57:E58)</f>
        <v>6858.9600000000028</v>
      </c>
      <c r="F56" s="64">
        <f>SUM(F57:F58)</f>
        <v>214.36</v>
      </c>
      <c r="G56" s="64">
        <f>SUM(G57:G58)</f>
        <v>2933.23</v>
      </c>
      <c r="H56" s="64">
        <f>SUM(H57:H58)</f>
        <v>1587.64</v>
      </c>
      <c r="I56" s="64">
        <f>SUM(I57:I58)</f>
        <v>91.01</v>
      </c>
      <c r="J56" s="64">
        <f>SUM(J57:J58)</f>
        <v>242.69</v>
      </c>
      <c r="K56" s="64">
        <f>SUM(K57:K58)</f>
        <v>153.13</v>
      </c>
      <c r="L56" s="64">
        <f>SUM(L57:L58)</f>
        <v>439.38</v>
      </c>
      <c r="M56" s="64">
        <f>SUM(M57:M58)</f>
        <v>492.27</v>
      </c>
      <c r="N56" s="64">
        <f>SUM(N57:N58)</f>
        <v>307.33</v>
      </c>
      <c r="O56" s="64">
        <f>SUM(O57:O58)</f>
        <v>108.64</v>
      </c>
      <c r="P56" s="64">
        <f>SUM(P57:P58)</f>
        <v>197.11</v>
      </c>
      <c r="Q56" s="64">
        <f>SUM(Q57:Q58)</f>
        <v>92.17</v>
      </c>
      <c r="R56" s="64">
        <f>SUM(R57:R58)</f>
        <v>6858.9600000000009</v>
      </c>
      <c r="S56" s="64">
        <f>SUM(S57:S58)</f>
        <v>0</v>
      </c>
    </row>
    <row r="57" spans="1:19" x14ac:dyDescent="0.25">
      <c r="A57" s="70" t="s">
        <v>20</v>
      </c>
      <c r="B57" s="71" t="s">
        <v>19</v>
      </c>
      <c r="C57" s="59">
        <v>0</v>
      </c>
      <c r="D57" s="60"/>
      <c r="E57" s="60">
        <f>C57+D57</f>
        <v>0</v>
      </c>
      <c r="F57" s="59">
        <f>[1]PLAN10!$H$117*12%</f>
        <v>0</v>
      </c>
      <c r="G57" s="59">
        <f>[1]PLAN10!$H$117*10%</f>
        <v>0</v>
      </c>
      <c r="H57" s="59">
        <f>[1]PLAN10!$H$117*7%</f>
        <v>0</v>
      </c>
      <c r="I57" s="59">
        <f>[1]PLAN10!$H$117*7%</f>
        <v>0</v>
      </c>
      <c r="J57" s="59">
        <f>[1]PLAN10!$H$117*7%</f>
        <v>0</v>
      </c>
      <c r="K57" s="59">
        <f>[1]PLAN10!$H$117*7%</f>
        <v>0</v>
      </c>
      <c r="L57" s="59">
        <f>[1]PLAN10!$H$117*7%</f>
        <v>0</v>
      </c>
      <c r="M57" s="59">
        <f>[1]PLAN10!$H$117*7%</f>
        <v>0</v>
      </c>
      <c r="N57" s="59">
        <f>[1]PLAN10!$H$117*7%</f>
        <v>0</v>
      </c>
      <c r="O57" s="59">
        <f>[1]PLAN10!$H$117*7%</f>
        <v>0</v>
      </c>
      <c r="P57" s="59">
        <f>[1]PLAN10!$H$117*10%</f>
        <v>0</v>
      </c>
      <c r="Q57" s="59">
        <f>[1]PLAN10!$H$117*12%</f>
        <v>0</v>
      </c>
      <c r="R57" s="59">
        <f>SUM(F57:Q57)</f>
        <v>0</v>
      </c>
      <c r="S57" s="59">
        <f>E57-R57</f>
        <v>0</v>
      </c>
    </row>
    <row r="58" spans="1:19" x14ac:dyDescent="0.25">
      <c r="A58" s="70" t="s">
        <v>18</v>
      </c>
      <c r="B58" s="71" t="s">
        <v>17</v>
      </c>
      <c r="C58" s="59">
        <v>31440.62</v>
      </c>
      <c r="D58" s="60">
        <v>-24581.659999999996</v>
      </c>
      <c r="E58" s="60">
        <f>C58+D58</f>
        <v>6858.9600000000028</v>
      </c>
      <c r="F58" s="61">
        <v>214.36</v>
      </c>
      <c r="G58" s="61">
        <v>2933.23</v>
      </c>
      <c r="H58" s="61">
        <v>1587.64</v>
      </c>
      <c r="I58" s="61">
        <v>91.01</v>
      </c>
      <c r="J58" s="61">
        <v>242.69</v>
      </c>
      <c r="K58" s="61">
        <v>153.13</v>
      </c>
      <c r="L58" s="61">
        <v>439.38</v>
      </c>
      <c r="M58" s="61">
        <v>492.27</v>
      </c>
      <c r="N58" s="61">
        <v>307.33</v>
      </c>
      <c r="O58" s="61">
        <v>108.64</v>
      </c>
      <c r="P58" s="61">
        <v>197.11</v>
      </c>
      <c r="Q58" s="61">
        <v>92.17</v>
      </c>
      <c r="R58" s="59">
        <f>SUM(F58:Q58)</f>
        <v>6858.9600000000009</v>
      </c>
      <c r="S58" s="59">
        <f>E58-R58</f>
        <v>0</v>
      </c>
    </row>
    <row r="59" spans="1:19" x14ac:dyDescent="0.25">
      <c r="A59" s="74"/>
      <c r="B59" s="75"/>
      <c r="C59" s="64">
        <f>SUM(C60:C61)</f>
        <v>540297.72</v>
      </c>
      <c r="D59" s="64">
        <f>SUM(D60:D61)</f>
        <v>-183017.53</v>
      </c>
      <c r="E59" s="64">
        <f>SUM(E60:E61)</f>
        <v>357280.18999999994</v>
      </c>
      <c r="F59" s="64">
        <f>SUM(F60:F61)</f>
        <v>0</v>
      </c>
      <c r="G59" s="64">
        <f>SUM(G60:G61)</f>
        <v>0</v>
      </c>
      <c r="H59" s="64">
        <f>SUM(H60:H61)</f>
        <v>0</v>
      </c>
      <c r="I59" s="64">
        <f>SUM(I60:I61)</f>
        <v>0</v>
      </c>
      <c r="J59" s="64">
        <f>SUM(J60:J61)</f>
        <v>28430.87</v>
      </c>
      <c r="K59" s="64">
        <f>SUM(K60:K61)</f>
        <v>0</v>
      </c>
      <c r="L59" s="64">
        <f>SUM(L60:L61)</f>
        <v>7704.75</v>
      </c>
      <c r="M59" s="64">
        <f>SUM(M60:M61)</f>
        <v>0</v>
      </c>
      <c r="N59" s="64">
        <f>SUM(N60:N61)</f>
        <v>0</v>
      </c>
      <c r="O59" s="64">
        <f>SUM(O60:O61)</f>
        <v>0</v>
      </c>
      <c r="P59" s="64">
        <f>SUM(P60:P61)</f>
        <v>0</v>
      </c>
      <c r="Q59" s="64">
        <f>SUM(Q60:Q61)</f>
        <v>0</v>
      </c>
      <c r="R59" s="64">
        <f>SUM(R60:R61)</f>
        <v>36135.619999999995</v>
      </c>
      <c r="S59" s="64">
        <f>SUM(S60:S61)</f>
        <v>321144.56999999995</v>
      </c>
    </row>
    <row r="60" spans="1:19" x14ac:dyDescent="0.25">
      <c r="A60" s="74">
        <v>16201</v>
      </c>
      <c r="B60" s="75" t="s">
        <v>16</v>
      </c>
      <c r="C60" s="59"/>
      <c r="D60" s="76"/>
      <c r="E60" s="76"/>
      <c r="F60" s="77">
        <v>0</v>
      </c>
      <c r="G60" s="77">
        <v>0</v>
      </c>
      <c r="H60" s="77">
        <v>0</v>
      </c>
      <c r="I60" s="77">
        <v>0</v>
      </c>
      <c r="J60" s="77">
        <v>0</v>
      </c>
      <c r="K60" s="77">
        <v>0</v>
      </c>
      <c r="L60" s="77">
        <v>0</v>
      </c>
      <c r="M60" s="77">
        <v>0</v>
      </c>
      <c r="N60" s="77">
        <v>0</v>
      </c>
      <c r="O60" s="77">
        <v>0</v>
      </c>
      <c r="P60" s="77">
        <v>0</v>
      </c>
      <c r="Q60" s="77">
        <v>0</v>
      </c>
      <c r="R60" s="59">
        <f>SUM(F60:Q60)</f>
        <v>0</v>
      </c>
      <c r="S60" s="59">
        <f>E60-R60</f>
        <v>0</v>
      </c>
    </row>
    <row r="61" spans="1:19" x14ac:dyDescent="0.25">
      <c r="A61" s="72" t="s">
        <v>15</v>
      </c>
      <c r="B61" s="73" t="s">
        <v>14</v>
      </c>
      <c r="C61" s="59">
        <v>540297.72</v>
      </c>
      <c r="D61" s="67">
        <f>-133229.66-49787.87</f>
        <v>-183017.53</v>
      </c>
      <c r="E61" s="60">
        <f>C61+D61</f>
        <v>357280.18999999994</v>
      </c>
      <c r="F61" s="61"/>
      <c r="G61" s="61"/>
      <c r="H61" s="61"/>
      <c r="I61" s="61"/>
      <c r="J61" s="61">
        <v>28430.87</v>
      </c>
      <c r="K61" s="61"/>
      <c r="L61" s="61">
        <v>7704.75</v>
      </c>
      <c r="M61" s="61"/>
      <c r="N61" s="61"/>
      <c r="O61" s="61"/>
      <c r="P61" s="61"/>
      <c r="Q61" s="61"/>
      <c r="R61" s="59">
        <f>SUM(F61:Q61)</f>
        <v>36135.619999999995</v>
      </c>
      <c r="S61" s="59">
        <f>E61-R61</f>
        <v>321144.56999999995</v>
      </c>
    </row>
    <row r="62" spans="1:19" x14ac:dyDescent="0.25">
      <c r="A62" s="74"/>
      <c r="B62" s="75"/>
      <c r="C62" s="64">
        <f>SUM(C63:C67)</f>
        <v>2163529.4400000004</v>
      </c>
      <c r="D62" s="64">
        <f>SUM(D63:D67)</f>
        <v>1399486.5399999998</v>
      </c>
      <c r="E62" s="64">
        <f>SUM(E63:E67)</f>
        <v>3563015.9800000004</v>
      </c>
      <c r="F62" s="64">
        <f>SUM(F63:F67)</f>
        <v>0</v>
      </c>
      <c r="G62" s="64">
        <f>SUM(G63:G67)</f>
        <v>0</v>
      </c>
      <c r="H62" s="64">
        <f>SUM(H63:H67)</f>
        <v>2.6</v>
      </c>
      <c r="I62" s="64">
        <f>SUM(I63:I67)</f>
        <v>0</v>
      </c>
      <c r="J62" s="64">
        <f>SUM(J63:J67)</f>
        <v>1296985.1700000002</v>
      </c>
      <c r="K62" s="64">
        <f>SUM(K63:K67)</f>
        <v>1368.52</v>
      </c>
      <c r="L62" s="64">
        <f>SUM(L63:L67)</f>
        <v>55272.74</v>
      </c>
      <c r="M62" s="64">
        <f>SUM(M63:M67)</f>
        <v>0</v>
      </c>
      <c r="N62" s="64">
        <f>SUM(N63:N67)</f>
        <v>279319.53999999998</v>
      </c>
      <c r="O62" s="64">
        <f>SUM(O63:O67)</f>
        <v>278510.32999999996</v>
      </c>
      <c r="P62" s="64">
        <f>SUM(P63:P67)</f>
        <v>13</v>
      </c>
      <c r="Q62" s="64">
        <f>SUM(Q63:Q67)</f>
        <v>5.2</v>
      </c>
      <c r="R62" s="64">
        <f>SUM(R63:R68)</f>
        <v>1911477.1</v>
      </c>
      <c r="S62" s="64">
        <f>SUM(S63:S68)</f>
        <v>1651538.8800000004</v>
      </c>
    </row>
    <row r="63" spans="1:19" x14ac:dyDescent="0.25">
      <c r="A63" s="70">
        <v>22201</v>
      </c>
      <c r="B63" s="75" t="s">
        <v>13</v>
      </c>
      <c r="C63" s="59">
        <v>0</v>
      </c>
      <c r="D63" s="60"/>
      <c r="E63" s="60">
        <f>C63+D63</f>
        <v>0</v>
      </c>
      <c r="F63" s="59">
        <f>[1]PLAN10!$H$158*12%</f>
        <v>0</v>
      </c>
      <c r="G63" s="59">
        <f>[1]PLAN10!$H$158*10%</f>
        <v>0</v>
      </c>
      <c r="H63" s="59">
        <f>[1]PLAN10!$H$158*7%</f>
        <v>0</v>
      </c>
      <c r="I63" s="59">
        <f>[1]PLAN10!$H$158*7%</f>
        <v>0</v>
      </c>
      <c r="J63" s="59">
        <f>[1]PLAN10!$H$158*7%</f>
        <v>0</v>
      </c>
      <c r="K63" s="59">
        <f>[1]PLAN10!$H$158*7%</f>
        <v>0</v>
      </c>
      <c r="L63" s="59">
        <f>[1]PLAN10!$H$158*7%</f>
        <v>0</v>
      </c>
      <c r="M63" s="59">
        <f>[1]PLAN10!$H$158*7%</f>
        <v>0</v>
      </c>
      <c r="N63" s="59">
        <f>[1]PLAN10!$H$158*7%</f>
        <v>0</v>
      </c>
      <c r="O63" s="59">
        <f>[1]PLAN10!$H$158*7%</f>
        <v>0</v>
      </c>
      <c r="P63" s="59">
        <f>[1]PLAN10!$H$158*10%</f>
        <v>0</v>
      </c>
      <c r="Q63" s="59">
        <f>[1]PLAN10!$H$158*12%</f>
        <v>0</v>
      </c>
      <c r="R63" s="59">
        <f>SUM(F63:Q63)</f>
        <v>0</v>
      </c>
      <c r="S63" s="59">
        <f>E63-R63</f>
        <v>0</v>
      </c>
    </row>
    <row r="64" spans="1:19" x14ac:dyDescent="0.25">
      <c r="A64" s="70">
        <v>2222303</v>
      </c>
      <c r="B64" s="75" t="s">
        <v>12</v>
      </c>
      <c r="C64" s="59">
        <v>2163529.4400000004</v>
      </c>
      <c r="D64" s="67">
        <f>-196891.35-103173.51-112022.7-37340.86</f>
        <v>-449428.42</v>
      </c>
      <c r="E64" s="60">
        <f>C64+D64</f>
        <v>1714101.0200000005</v>
      </c>
      <c r="F64" s="61"/>
      <c r="G64" s="61"/>
      <c r="H64" s="61"/>
      <c r="I64" s="61"/>
      <c r="J64" s="61">
        <v>212882.96</v>
      </c>
      <c r="K64" s="61"/>
      <c r="L64" s="61">
        <v>53220.74</v>
      </c>
      <c r="M64" s="61"/>
      <c r="N64" s="61"/>
      <c r="O64" s="61"/>
      <c r="P64" s="61"/>
      <c r="Q64" s="61"/>
      <c r="R64" s="59">
        <f>SUM(F64:Q64)</f>
        <v>266103.7</v>
      </c>
      <c r="S64" s="59">
        <f>E64-R64</f>
        <v>1447997.3200000005</v>
      </c>
    </row>
    <row r="65" spans="1:19" x14ac:dyDescent="0.25">
      <c r="A65" s="74">
        <v>2223106</v>
      </c>
      <c r="B65" s="75" t="s">
        <v>11</v>
      </c>
      <c r="C65" s="59"/>
      <c r="D65" s="78">
        <v>7849.62</v>
      </c>
      <c r="E65" s="60">
        <f>C65+D65</f>
        <v>7849.62</v>
      </c>
      <c r="F65" s="79"/>
      <c r="G65" s="79"/>
      <c r="H65" s="79"/>
      <c r="I65" s="80"/>
      <c r="J65" s="79"/>
      <c r="K65" s="80">
        <v>1363.32</v>
      </c>
      <c r="L65" s="79">
        <v>2052</v>
      </c>
      <c r="M65" s="80"/>
      <c r="N65" s="79"/>
      <c r="O65" s="80"/>
      <c r="P65" s="81"/>
      <c r="Q65" s="79"/>
      <c r="R65" s="59">
        <f>SUM(F65:Q65)</f>
        <v>3415.3199999999997</v>
      </c>
      <c r="S65" s="59">
        <f>E65-R65</f>
        <v>4434.3</v>
      </c>
    </row>
    <row r="66" spans="1:19" x14ac:dyDescent="0.25">
      <c r="A66" s="74">
        <v>22207</v>
      </c>
      <c r="B66" s="75" t="s">
        <v>10</v>
      </c>
      <c r="C66" s="82"/>
      <c r="D66" s="83">
        <f>650805.09+433294.52+557814.27+199151.46</f>
        <v>1841065.3399999999</v>
      </c>
      <c r="E66" s="84">
        <f>C66+D66</f>
        <v>1841065.3399999999</v>
      </c>
      <c r="F66" s="85"/>
      <c r="G66" s="85"/>
      <c r="H66" s="85"/>
      <c r="I66" s="86"/>
      <c r="J66" s="85">
        <v>1084099.6100000001</v>
      </c>
      <c r="K66" s="86"/>
      <c r="L66" s="85"/>
      <c r="M66" s="86"/>
      <c r="N66" s="85">
        <v>279306.53999999998</v>
      </c>
      <c r="O66" s="86">
        <v>278507.73</v>
      </c>
      <c r="P66" s="87"/>
      <c r="Q66" s="85"/>
      <c r="R66" s="59">
        <f>SUM(F66:Q66)</f>
        <v>1641913.8800000001</v>
      </c>
      <c r="S66" s="59">
        <f>E66-R66</f>
        <v>199151.45999999973</v>
      </c>
    </row>
    <row r="67" spans="1:19" x14ac:dyDescent="0.25">
      <c r="A67" s="74">
        <v>22405</v>
      </c>
      <c r="B67" s="75" t="s">
        <v>9</v>
      </c>
      <c r="C67" s="88"/>
      <c r="D67" s="89"/>
      <c r="E67" s="84">
        <f>C67+D67</f>
        <v>0</v>
      </c>
      <c r="F67" s="85"/>
      <c r="G67" s="85"/>
      <c r="H67" s="85">
        <v>2.6</v>
      </c>
      <c r="I67" s="86"/>
      <c r="J67" s="85">
        <v>2.6</v>
      </c>
      <c r="K67" s="86">
        <v>5.2</v>
      </c>
      <c r="L67" s="85"/>
      <c r="M67" s="86"/>
      <c r="N67" s="85">
        <v>13</v>
      </c>
      <c r="O67" s="86">
        <v>2.6</v>
      </c>
      <c r="P67" s="87">
        <v>13</v>
      </c>
      <c r="Q67" s="85">
        <v>5.2</v>
      </c>
      <c r="R67" s="59">
        <f>SUM(F67:Q67)</f>
        <v>44.2</v>
      </c>
      <c r="S67" s="59">
        <f>E67-R67</f>
        <v>-44.2</v>
      </c>
    </row>
    <row r="68" spans="1:19" x14ac:dyDescent="0.25">
      <c r="A68" s="74"/>
      <c r="B68" s="75"/>
      <c r="C68" s="88"/>
      <c r="D68" s="89"/>
      <c r="E68" s="89"/>
      <c r="F68" s="85"/>
      <c r="G68" s="85"/>
      <c r="H68" s="85"/>
      <c r="I68" s="86"/>
      <c r="J68" s="85"/>
      <c r="K68" s="86"/>
      <c r="L68" s="85"/>
      <c r="M68" s="86"/>
      <c r="N68" s="85"/>
      <c r="O68" s="86"/>
      <c r="P68" s="87"/>
      <c r="Q68" s="85"/>
      <c r="R68" s="59">
        <f>SUM(F68:Q68)</f>
        <v>0</v>
      </c>
      <c r="S68" s="59"/>
    </row>
    <row r="69" spans="1:19" x14ac:dyDescent="0.25">
      <c r="A69" s="74">
        <v>313</v>
      </c>
      <c r="B69" s="75"/>
      <c r="C69" s="90">
        <f>SUM(C70)</f>
        <v>0</v>
      </c>
      <c r="D69" s="90">
        <f>SUM(D70)</f>
        <v>1400000</v>
      </c>
      <c r="E69" s="90">
        <f>SUM(E70)</f>
        <v>1400000</v>
      </c>
      <c r="F69" s="85"/>
      <c r="G69" s="85"/>
      <c r="H69" s="85"/>
      <c r="I69" s="86"/>
      <c r="J69" s="85"/>
      <c r="K69" s="86"/>
      <c r="L69" s="85"/>
      <c r="M69" s="86"/>
      <c r="N69" s="85"/>
      <c r="O69" s="86"/>
      <c r="P69" s="87"/>
      <c r="Q69" s="85"/>
      <c r="R69" s="90">
        <f>SUM(R70)</f>
        <v>0</v>
      </c>
      <c r="S69" s="90">
        <f>SUM(S70)</f>
        <v>1400000</v>
      </c>
    </row>
    <row r="70" spans="1:19" x14ac:dyDescent="0.25">
      <c r="A70" s="74">
        <v>31308</v>
      </c>
      <c r="B70" s="75" t="s">
        <v>8</v>
      </c>
      <c r="C70" s="88">
        <v>0</v>
      </c>
      <c r="D70" s="83">
        <v>1400000</v>
      </c>
      <c r="E70" s="84">
        <f>C70+D70</f>
        <v>1400000</v>
      </c>
      <c r="F70" s="85"/>
      <c r="G70" s="85"/>
      <c r="H70" s="85"/>
      <c r="I70" s="86"/>
      <c r="J70" s="85"/>
      <c r="K70" s="86"/>
      <c r="L70" s="85"/>
      <c r="M70" s="86"/>
      <c r="N70" s="85"/>
      <c r="O70" s="86"/>
      <c r="P70" s="87"/>
      <c r="Q70" s="85"/>
      <c r="R70" s="59">
        <f>SUM(F70:Q70)</f>
        <v>0</v>
      </c>
      <c r="S70" s="59">
        <f>E70-R70</f>
        <v>1400000</v>
      </c>
    </row>
    <row r="71" spans="1:19" x14ac:dyDescent="0.25">
      <c r="A71" s="74"/>
      <c r="B71" s="75"/>
      <c r="C71" s="88"/>
      <c r="D71" s="89"/>
      <c r="E71" s="89"/>
      <c r="F71" s="85"/>
      <c r="G71" s="85"/>
      <c r="H71" s="85"/>
      <c r="I71" s="86"/>
      <c r="J71" s="85"/>
      <c r="K71" s="86"/>
      <c r="L71" s="85"/>
      <c r="M71" s="86"/>
      <c r="N71" s="85"/>
      <c r="O71" s="86"/>
      <c r="P71" s="87"/>
      <c r="Q71" s="85"/>
      <c r="R71" s="59">
        <f>SUM(F71:Q71)</f>
        <v>0</v>
      </c>
      <c r="S71" s="59"/>
    </row>
    <row r="72" spans="1:19" x14ac:dyDescent="0.25">
      <c r="A72" s="70">
        <v>322</v>
      </c>
      <c r="B72" s="71" t="s">
        <v>6</v>
      </c>
      <c r="C72" s="90">
        <f>SUM(C73:C74)</f>
        <v>1173931.25</v>
      </c>
      <c r="D72" s="90">
        <f>SUM(D73:D74)</f>
        <v>855732.08999999985</v>
      </c>
      <c r="E72" s="90">
        <f>SUM(E73:E74)</f>
        <v>2029663.3399999999</v>
      </c>
      <c r="F72" s="90">
        <f>SUM(F73:F74)</f>
        <v>403469.66000000003</v>
      </c>
      <c r="G72" s="90">
        <f>SUM(G73:G74)</f>
        <v>70041.960000000006</v>
      </c>
      <c r="H72" s="90">
        <f>SUM(H73:H74)</f>
        <v>70041.960000000006</v>
      </c>
      <c r="I72" s="90">
        <f>SUM(I73:I74)</f>
        <v>70041.960000000006</v>
      </c>
      <c r="J72" s="90">
        <f>SUM(J73:J74)</f>
        <v>70041.960000000006</v>
      </c>
      <c r="K72" s="90">
        <f>SUM(K73:K74)</f>
        <v>70041.960000000006</v>
      </c>
      <c r="L72" s="90">
        <f>SUM(L73:L74)</f>
        <v>70041.960000000006</v>
      </c>
      <c r="M72" s="90">
        <f>SUM(M73:M74)</f>
        <v>70041.960000000006</v>
      </c>
      <c r="N72" s="90">
        <f>SUM(N73:N74)</f>
        <v>70041.960000000006</v>
      </c>
      <c r="O72" s="90">
        <f>SUM(O73:O74)</f>
        <v>70041.97</v>
      </c>
      <c r="P72" s="90">
        <f>SUM(P73:P74)</f>
        <v>70041.97</v>
      </c>
      <c r="Q72" s="90">
        <f>SUM(Q73:Q74)</f>
        <v>70041.97</v>
      </c>
      <c r="R72" s="90">
        <f>SUM(R73:R74)</f>
        <v>1173931.25</v>
      </c>
      <c r="S72" s="90">
        <f>SUM(S73:S74)</f>
        <v>855732.08999999985</v>
      </c>
    </row>
    <row r="73" spans="1:19" x14ac:dyDescent="0.25">
      <c r="A73" s="70">
        <v>32102</v>
      </c>
      <c r="B73" s="71" t="s">
        <v>7</v>
      </c>
      <c r="C73" s="59">
        <v>108108.77</v>
      </c>
      <c r="D73" s="91">
        <f>349910.31+222315.93+9897.3+48600+25277.18+18772.6</f>
        <v>674773.32000000007</v>
      </c>
      <c r="E73" s="84">
        <f>C73+D73</f>
        <v>782882.09000000008</v>
      </c>
      <c r="F73" s="85">
        <v>108108.77</v>
      </c>
      <c r="G73" s="85"/>
      <c r="H73" s="85"/>
      <c r="I73" s="86"/>
      <c r="J73" s="85"/>
      <c r="K73" s="86"/>
      <c r="L73" s="85"/>
      <c r="M73" s="86"/>
      <c r="N73" s="85"/>
      <c r="O73" s="86"/>
      <c r="P73" s="87"/>
      <c r="Q73" s="92"/>
      <c r="R73" s="59">
        <f>SUM(F73:Q73)</f>
        <v>108108.77</v>
      </c>
      <c r="S73" s="59">
        <f>E73-R73</f>
        <v>674773.32000000007</v>
      </c>
    </row>
    <row r="74" spans="1:19" x14ac:dyDescent="0.25">
      <c r="A74" s="70">
        <v>32201</v>
      </c>
      <c r="B74" s="71" t="s">
        <v>6</v>
      </c>
      <c r="C74" s="59">
        <v>1065822.48</v>
      </c>
      <c r="D74" s="93">
        <f>810446.52+271318.2+270148.8-114530.81-480476.4-55797.88+650805.09-196891.35-139453.57-178907.14-239453.56-52654.8-12000-21286.46+85941.26-416249.13</f>
        <v>180958.76999999979</v>
      </c>
      <c r="E74" s="84">
        <f>C74+D74</f>
        <v>1246781.2499999998</v>
      </c>
      <c r="F74" s="59">
        <v>295360.89</v>
      </c>
      <c r="G74" s="59">
        <v>70041.960000000006</v>
      </c>
      <c r="H74" s="59">
        <v>70041.960000000006</v>
      </c>
      <c r="I74" s="59">
        <v>70041.960000000006</v>
      </c>
      <c r="J74" s="59">
        <v>70041.960000000006</v>
      </c>
      <c r="K74" s="59">
        <v>70041.960000000006</v>
      </c>
      <c r="L74" s="59">
        <v>70041.960000000006</v>
      </c>
      <c r="M74" s="59">
        <v>70041.960000000006</v>
      </c>
      <c r="N74" s="59">
        <v>70041.960000000006</v>
      </c>
      <c r="O74" s="59">
        <v>70041.97</v>
      </c>
      <c r="P74" s="59">
        <v>70041.97</v>
      </c>
      <c r="Q74" s="59">
        <v>70041.97</v>
      </c>
      <c r="R74" s="59">
        <f>SUM(F74:Q74)</f>
        <v>1065822.48</v>
      </c>
      <c r="S74" s="59">
        <f>E74-R74</f>
        <v>180958.76999999979</v>
      </c>
    </row>
    <row r="75" spans="1:19" ht="15.75" thickBot="1" x14ac:dyDescent="0.3">
      <c r="A75" s="94"/>
      <c r="B75" s="95"/>
      <c r="C75" s="96"/>
      <c r="D75" s="97"/>
      <c r="E75" s="97"/>
      <c r="F75" s="98"/>
      <c r="G75" s="98"/>
      <c r="H75" s="98"/>
      <c r="I75" s="99"/>
      <c r="J75" s="98"/>
      <c r="K75" s="99"/>
      <c r="L75" s="98"/>
      <c r="M75" s="99"/>
      <c r="N75" s="98"/>
      <c r="O75" s="99"/>
      <c r="P75" s="100"/>
      <c r="Q75" s="101"/>
      <c r="R75" s="96"/>
      <c r="S75" s="96"/>
    </row>
    <row r="76" spans="1:19" ht="15.75" thickBot="1" x14ac:dyDescent="0.3">
      <c r="A76" s="102"/>
      <c r="B76" s="103" t="s">
        <v>5</v>
      </c>
      <c r="C76" s="104">
        <f>C13+C25+C39+C41+C44+C47+C52+C56+C59+C62+C69+C72</f>
        <v>8338737.7599999998</v>
      </c>
      <c r="D76" s="104">
        <f>D13+D25+D39+D41+D44+D47+D52+D56+D59+D62+D69+D72</f>
        <v>3901266.6499999994</v>
      </c>
      <c r="E76" s="104">
        <f>E13+E25+E39+E41+E44+E47+E52+E56+E59+E62+E69+E72</f>
        <v>12240004.41</v>
      </c>
      <c r="F76" s="105">
        <f>F13+F25+F39+F41+F44+F47+F52+F56+F59+F62+F72</f>
        <v>757914.5</v>
      </c>
      <c r="G76" s="105">
        <f>G13+G25+G39+G41+G44+G47+G52+G56+G59+G62+G72</f>
        <v>606324.69000000006</v>
      </c>
      <c r="H76" s="105">
        <f>H13+H25+H39+H41+H44+H47+H52+H56+H59+H62+H72</f>
        <v>363109.44000000006</v>
      </c>
      <c r="I76" s="105">
        <f>I13+I25+I39+I41+I44+I47+I52+I56+I59+I62+I72</f>
        <v>545251.96000000008</v>
      </c>
      <c r="J76" s="105">
        <f>J13+J25+J39+J41+J44+J47+J52+J56+J59+J62+J72</f>
        <v>1841411.78</v>
      </c>
      <c r="K76" s="105">
        <f>K13+K25+K39+K41+K44+K47+K52+K56+K59+K62+K72</f>
        <v>393465.06000000017</v>
      </c>
      <c r="L76" s="105">
        <f>L13+L25+L39+L41+L44+L47+L52+L56+L59+L62+L72</f>
        <v>523578.18000000005</v>
      </c>
      <c r="M76" s="105">
        <f>M13+M25+M39+M41+M44+M47+M52+M56+M59+M62+M72</f>
        <v>644891.64</v>
      </c>
      <c r="N76" s="105">
        <f>N13+N25+N39+N41+N44+N47+N52+N56+N59+N62+N72</f>
        <v>623760.39999999991</v>
      </c>
      <c r="O76" s="105">
        <f>O13+O25+O39+O41+O44+O47+O52+O56+O59+O62+O72</f>
        <v>629208.41999999993</v>
      </c>
      <c r="P76" s="105">
        <f>P13+P25+P39+P41+P44+P47+P52+P56+P59+P62+P72</f>
        <v>667646.18999999994</v>
      </c>
      <c r="Q76" s="105">
        <f>Q13+Q25+Q39+Q41+Q44+Q47+Q52+Q56+Q59+Q62+Q72</f>
        <v>402970.36</v>
      </c>
      <c r="R76" s="106">
        <f>R13+R25+R39+R41+R44+R47+R52+R56+R59+R62+R72</f>
        <v>7999532.6199999992</v>
      </c>
      <c r="S76" s="106">
        <f>S13+S25+S39+S41+S44+S47+S52+S56+S59+S62+S69+S72</f>
        <v>4240471.79</v>
      </c>
    </row>
    <row r="77" spans="1:19" x14ac:dyDescent="0.25">
      <c r="A77" s="2"/>
      <c r="B77" s="2"/>
      <c r="C77" s="107"/>
      <c r="D77" s="108"/>
      <c r="E77" s="108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7"/>
      <c r="S77" s="107"/>
    </row>
    <row r="78" spans="1:19" x14ac:dyDescent="0.25">
      <c r="A78" s="2"/>
      <c r="B78" s="2"/>
      <c r="C78" s="110"/>
      <c r="D78" s="108"/>
      <c r="E78" s="108"/>
      <c r="F78" s="2"/>
      <c r="G78" s="2"/>
      <c r="H78" s="111"/>
      <c r="I78" s="2"/>
      <c r="J78" s="2"/>
      <c r="K78" s="111"/>
      <c r="L78" s="2"/>
      <c r="M78" s="2"/>
      <c r="N78" s="111"/>
      <c r="O78" s="2"/>
      <c r="P78" s="2"/>
      <c r="Q78" s="111"/>
      <c r="R78" s="110"/>
      <c r="S78" s="110"/>
    </row>
    <row r="79" spans="1:19" x14ac:dyDescent="0.25">
      <c r="A79" s="2"/>
      <c r="B79" s="2"/>
      <c r="C79" s="112"/>
      <c r="D79" s="108"/>
      <c r="E79" s="108"/>
      <c r="F79" s="2"/>
      <c r="G79" s="2"/>
      <c r="H79" s="113"/>
      <c r="I79" s="2"/>
      <c r="J79" s="2"/>
      <c r="K79" s="2"/>
      <c r="L79" s="2"/>
      <c r="M79" s="2"/>
      <c r="N79" s="2"/>
      <c r="O79" s="2"/>
      <c r="P79" s="2"/>
      <c r="Q79" s="2"/>
      <c r="R79" s="112"/>
      <c r="S79" s="112"/>
    </row>
    <row r="80" spans="1:19" x14ac:dyDescent="0.25">
      <c r="A80" s="114" t="s">
        <v>4</v>
      </c>
      <c r="B80" s="2"/>
      <c r="C80" s="2"/>
      <c r="D80" s="108"/>
      <c r="E80" s="108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5">
      <c r="A81" s="115" t="s">
        <v>3</v>
      </c>
      <c r="B81" s="2"/>
      <c r="C81" s="2"/>
      <c r="D81" s="108"/>
      <c r="E81" s="108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5">
      <c r="A82" s="115" t="s">
        <v>2</v>
      </c>
      <c r="B82" s="2"/>
      <c r="C82" s="2"/>
      <c r="D82" s="108"/>
      <c r="E82" s="108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5">
      <c r="A83" s="115" t="s">
        <v>1</v>
      </c>
      <c r="B83" s="2"/>
      <c r="C83" s="2"/>
      <c r="D83" s="108"/>
      <c r="E83" s="108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5">
      <c r="A84" s="115" t="s">
        <v>0</v>
      </c>
      <c r="B84" s="2"/>
      <c r="C84" s="2"/>
      <c r="D84" s="108"/>
      <c r="E84" s="108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5">
      <c r="A85" s="2"/>
      <c r="B85" s="2"/>
      <c r="C85" s="2"/>
      <c r="D85" s="108"/>
      <c r="E85" s="108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</sheetData>
  <mergeCells count="9">
    <mergeCell ref="F77:H77"/>
    <mergeCell ref="I77:K77"/>
    <mergeCell ref="L77:N77"/>
    <mergeCell ref="O77:Q77"/>
    <mergeCell ref="A1:H1"/>
    <mergeCell ref="A4:R4"/>
    <mergeCell ref="A10:B10"/>
    <mergeCell ref="A11:B11"/>
    <mergeCell ref="A12:B12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Magdalena Barrera</dc:creator>
  <cp:lastModifiedBy>Maria Magdalena Barrera</cp:lastModifiedBy>
  <dcterms:created xsi:type="dcterms:W3CDTF">2022-07-11T17:36:56Z</dcterms:created>
  <dcterms:modified xsi:type="dcterms:W3CDTF">2022-07-11T17:38:21Z</dcterms:modified>
</cp:coreProperties>
</file>