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C:\Users\e.mancia\Documents\"/>
    </mc:Choice>
  </mc:AlternateContent>
  <bookViews>
    <workbookView xWindow="0" yWindow="0" windowWidth="20490" windowHeight="7530" tabRatio="841" firstSheet="2" activeTab="2"/>
  </bookViews>
  <sheets>
    <sheet name="Plantilla" sheetId="1" state="hidden" r:id="rId1"/>
    <sheet name="Precios" sheetId="2" state="hidden" r:id="rId2"/>
    <sheet name="INGRESOS" sheetId="108" r:id="rId3"/>
    <sheet name="PRESUPUESTO2022" sheetId="109" r:id="rId4"/>
  </sheets>
  <externalReferences>
    <externalReference r:id="rId5"/>
  </externalReferences>
  <definedNames>
    <definedName name="_xlnm._FilterDatabase" localSheetId="1" hidden="1">Precios!$A$1:$E$843</definedName>
    <definedName name="_xlnm.Print_Titles" localSheetId="2">INGRESOS!$1:$6</definedName>
    <definedName name="_xlnm.Print_Titles" localSheetId="3">PRESUPUESTO2022!$8:$10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9" i="109" l="1"/>
  <c r="F80" i="109"/>
  <c r="L81" i="109"/>
  <c r="K80" i="109"/>
  <c r="J80" i="109"/>
  <c r="I80" i="109"/>
  <c r="H80" i="109"/>
  <c r="G80" i="109"/>
  <c r="E80" i="109"/>
  <c r="L79" i="109"/>
  <c r="L78" i="109"/>
  <c r="L77" i="109"/>
  <c r="L76" i="109"/>
  <c r="L75" i="109"/>
  <c r="L74" i="109"/>
  <c r="L73" i="109"/>
  <c r="L72" i="109"/>
  <c r="L71" i="109"/>
  <c r="L70" i="109"/>
  <c r="L68" i="109"/>
  <c r="L67" i="109"/>
  <c r="L66" i="109"/>
  <c r="L65" i="109"/>
  <c r="L64" i="109"/>
  <c r="L63" i="109"/>
  <c r="L62" i="109"/>
  <c r="L61" i="109"/>
  <c r="H50" i="108"/>
  <c r="Q22" i="108"/>
  <c r="Q21" i="108"/>
  <c r="C53" i="108"/>
  <c r="H37" i="108"/>
  <c r="L80" i="109" l="1"/>
  <c r="K180" i="109"/>
  <c r="J180" i="109"/>
  <c r="H180" i="109"/>
  <c r="G180" i="109"/>
  <c r="F180" i="109"/>
  <c r="E180" i="109"/>
  <c r="K178" i="109"/>
  <c r="J178" i="109"/>
  <c r="I178" i="109"/>
  <c r="G178" i="109"/>
  <c r="F178" i="109"/>
  <c r="H178" i="109"/>
  <c r="H173" i="109"/>
  <c r="H172" i="109" s="1"/>
  <c r="H157" i="109"/>
  <c r="H154" i="109"/>
  <c r="K154" i="109"/>
  <c r="I154" i="109"/>
  <c r="J151" i="109"/>
  <c r="H135" i="109"/>
  <c r="H134" i="109" s="1"/>
  <c r="E129" i="109"/>
  <c r="J125" i="109"/>
  <c r="H122" i="109"/>
  <c r="F122" i="109"/>
  <c r="K51" i="109"/>
  <c r="H40" i="109"/>
  <c r="L35" i="109"/>
  <c r="L34" i="109"/>
  <c r="L33" i="109"/>
  <c r="K32" i="109"/>
  <c r="I32" i="109"/>
  <c r="H32" i="109"/>
  <c r="G32" i="109"/>
  <c r="F32" i="109"/>
  <c r="E32" i="109"/>
  <c r="K29" i="109"/>
  <c r="J29" i="109"/>
  <c r="I29" i="109"/>
  <c r="H29" i="109"/>
  <c r="G29" i="109"/>
  <c r="G53" i="108"/>
  <c r="F53" i="108"/>
  <c r="E53" i="108"/>
  <c r="D53" i="108"/>
  <c r="H51" i="108"/>
  <c r="U51" i="108" s="1"/>
  <c r="V51" i="108" s="1"/>
  <c r="W51" i="108" s="1"/>
  <c r="X51" i="108" s="1"/>
  <c r="Y51" i="108" s="1"/>
  <c r="Z51" i="108" s="1"/>
  <c r="AA51" i="108" s="1"/>
  <c r="AB51" i="108" s="1"/>
  <c r="AC51" i="108" s="1"/>
  <c r="AD51" i="108" s="1"/>
  <c r="AE51" i="108" s="1"/>
  <c r="AF51" i="108" s="1"/>
  <c r="L23" i="108"/>
  <c r="Q23" i="108" s="1"/>
  <c r="U50" i="108"/>
  <c r="V50" i="108" s="1"/>
  <c r="W50" i="108" s="1"/>
  <c r="X50" i="108" s="1"/>
  <c r="Y50" i="108" s="1"/>
  <c r="Z50" i="108" s="1"/>
  <c r="AA50" i="108" s="1"/>
  <c r="AB50" i="108" s="1"/>
  <c r="AC50" i="108" s="1"/>
  <c r="AD50" i="108" s="1"/>
  <c r="AE50" i="108" s="1"/>
  <c r="AF50" i="108" s="1"/>
  <c r="H49" i="108"/>
  <c r="U49" i="108" s="1"/>
  <c r="V49" i="108" s="1"/>
  <c r="W49" i="108" s="1"/>
  <c r="X49" i="108" s="1"/>
  <c r="Y49" i="108" s="1"/>
  <c r="Z49" i="108" s="1"/>
  <c r="AA49" i="108" s="1"/>
  <c r="AB49" i="108" s="1"/>
  <c r="AC49" i="108" s="1"/>
  <c r="AD49" i="108" s="1"/>
  <c r="AE49" i="108" s="1"/>
  <c r="AF49" i="108" s="1"/>
  <c r="AC48" i="108"/>
  <c r="AD48" i="108" s="1"/>
  <c r="AE48" i="108" s="1"/>
  <c r="X48" i="108"/>
  <c r="H48" i="108"/>
  <c r="H47" i="108"/>
  <c r="U47" i="108" s="1"/>
  <c r="U46" i="108"/>
  <c r="V46" i="108" s="1"/>
  <c r="W46" i="108" s="1"/>
  <c r="X46" i="108" s="1"/>
  <c r="Y46" i="108" s="1"/>
  <c r="Z46" i="108" s="1"/>
  <c r="AA46" i="108" s="1"/>
  <c r="AB46" i="108" s="1"/>
  <c r="AC46" i="108" s="1"/>
  <c r="AD46" i="108" s="1"/>
  <c r="AE46" i="108" s="1"/>
  <c r="AF46" i="108" s="1"/>
  <c r="H46" i="108"/>
  <c r="H45" i="108"/>
  <c r="U45" i="108" s="1"/>
  <c r="H44" i="108"/>
  <c r="U44" i="108" s="1"/>
  <c r="V44" i="108" s="1"/>
  <c r="W44" i="108" s="1"/>
  <c r="X44" i="108" s="1"/>
  <c r="Y44" i="108" s="1"/>
  <c r="Z44" i="108" s="1"/>
  <c r="AA44" i="108" s="1"/>
  <c r="H43" i="108"/>
  <c r="U43" i="108" s="1"/>
  <c r="H42" i="108"/>
  <c r="U42" i="108" s="1"/>
  <c r="V42" i="108" s="1"/>
  <c r="W42" i="108" s="1"/>
  <c r="X42" i="108" s="1"/>
  <c r="Y42" i="108" s="1"/>
  <c r="Z42" i="108" s="1"/>
  <c r="AA42" i="108" s="1"/>
  <c r="AB42" i="108" s="1"/>
  <c r="AC42" i="108" s="1"/>
  <c r="AD42" i="108" s="1"/>
  <c r="AE42" i="108" s="1"/>
  <c r="AF42" i="108" s="1"/>
  <c r="U41" i="108"/>
  <c r="V41" i="108" s="1"/>
  <c r="W41" i="108" s="1"/>
  <c r="H41" i="108"/>
  <c r="H40" i="108"/>
  <c r="U40" i="108" s="1"/>
  <c r="V40" i="108" s="1"/>
  <c r="W40" i="108" s="1"/>
  <c r="X40" i="108" s="1"/>
  <c r="Y40" i="108" s="1"/>
  <c r="Z40" i="108" s="1"/>
  <c r="AA40" i="108" s="1"/>
  <c r="AB40" i="108" s="1"/>
  <c r="AC40" i="108" s="1"/>
  <c r="AD40" i="108" s="1"/>
  <c r="AE40" i="108" s="1"/>
  <c r="AF40" i="108" s="1"/>
  <c r="H39" i="108"/>
  <c r="U39" i="108" s="1"/>
  <c r="V38" i="108"/>
  <c r="W38" i="108" s="1"/>
  <c r="X38" i="108" s="1"/>
  <c r="Y38" i="108" s="1"/>
  <c r="Z38" i="108" s="1"/>
  <c r="AA38" i="108" s="1"/>
  <c r="AB38" i="108" s="1"/>
  <c r="AC38" i="108" s="1"/>
  <c r="AD38" i="108" s="1"/>
  <c r="AE38" i="108" s="1"/>
  <c r="AF38" i="108" s="1"/>
  <c r="H38" i="108"/>
  <c r="U38" i="108" s="1"/>
  <c r="U37" i="108"/>
  <c r="V37" i="108" s="1"/>
  <c r="W37" i="108" s="1"/>
  <c r="X37" i="108" s="1"/>
  <c r="Y37" i="108" s="1"/>
  <c r="Z37" i="108" s="1"/>
  <c r="AA37" i="108" s="1"/>
  <c r="AB37" i="108" s="1"/>
  <c r="AC37" i="108" s="1"/>
  <c r="AD37" i="108" s="1"/>
  <c r="AE37" i="108" s="1"/>
  <c r="AF37" i="108" s="1"/>
  <c r="H36" i="108"/>
  <c r="U36" i="108" s="1"/>
  <c r="AG35" i="108"/>
  <c r="H35" i="108"/>
  <c r="H34" i="108"/>
  <c r="U34" i="108" s="1"/>
  <c r="V34" i="108" s="1"/>
  <c r="W34" i="108" s="1"/>
  <c r="X34" i="108" s="1"/>
  <c r="Y34" i="108" s="1"/>
  <c r="Z34" i="108" s="1"/>
  <c r="AA34" i="108" s="1"/>
  <c r="AB34" i="108" s="1"/>
  <c r="AC34" i="108" s="1"/>
  <c r="AD34" i="108" s="1"/>
  <c r="AE34" i="108" s="1"/>
  <c r="AF34" i="108" s="1"/>
  <c r="U33" i="108"/>
  <c r="V33" i="108" s="1"/>
  <c r="W33" i="108" s="1"/>
  <c r="X33" i="108" s="1"/>
  <c r="Y33" i="108" s="1"/>
  <c r="H33" i="108"/>
  <c r="H32" i="108"/>
  <c r="U32" i="108" s="1"/>
  <c r="V32" i="108" s="1"/>
  <c r="W32" i="108" s="1"/>
  <c r="X32" i="108" s="1"/>
  <c r="Y32" i="108" s="1"/>
  <c r="Z32" i="108" s="1"/>
  <c r="AA32" i="108" s="1"/>
  <c r="AB32" i="108" s="1"/>
  <c r="AC32" i="108" s="1"/>
  <c r="AD32" i="108" s="1"/>
  <c r="AE32" i="108" s="1"/>
  <c r="AF32" i="108" s="1"/>
  <c r="H31" i="108"/>
  <c r="U31" i="108" s="1"/>
  <c r="H30" i="108"/>
  <c r="U30" i="108" s="1"/>
  <c r="H29" i="108"/>
  <c r="U29" i="108" s="1"/>
  <c r="H28" i="108"/>
  <c r="U28" i="108" s="1"/>
  <c r="V28" i="108" s="1"/>
  <c r="W28" i="108" s="1"/>
  <c r="X28" i="108" s="1"/>
  <c r="Y28" i="108" s="1"/>
  <c r="Z28" i="108" s="1"/>
  <c r="AA28" i="108" s="1"/>
  <c r="AB28" i="108" s="1"/>
  <c r="AC28" i="108" s="1"/>
  <c r="AD28" i="108" s="1"/>
  <c r="AE28" i="108" s="1"/>
  <c r="AF28" i="108" s="1"/>
  <c r="H27" i="108"/>
  <c r="U27" i="108" s="1"/>
  <c r="H26" i="108"/>
  <c r="U26" i="108" s="1"/>
  <c r="H25" i="108"/>
  <c r="U25" i="108" s="1"/>
  <c r="H24" i="108"/>
  <c r="U24" i="108" s="1"/>
  <c r="H23" i="108"/>
  <c r="U23" i="108" s="1"/>
  <c r="P22" i="108"/>
  <c r="P25" i="108" s="1"/>
  <c r="O22" i="108"/>
  <c r="O25" i="108" s="1"/>
  <c r="N22" i="108"/>
  <c r="N25" i="108" s="1"/>
  <c r="M22" i="108"/>
  <c r="L22" i="108"/>
  <c r="H22" i="108"/>
  <c r="U22" i="108" s="1"/>
  <c r="V22" i="108" s="1"/>
  <c r="W22" i="108" s="1"/>
  <c r="X22" i="108" s="1"/>
  <c r="Y22" i="108" s="1"/>
  <c r="Z22" i="108" s="1"/>
  <c r="AA22" i="108" s="1"/>
  <c r="AB22" i="108" s="1"/>
  <c r="AC22" i="108" s="1"/>
  <c r="AD22" i="108" s="1"/>
  <c r="AE22" i="108" s="1"/>
  <c r="AF22" i="108" s="1"/>
  <c r="U21" i="108"/>
  <c r="L21" i="108"/>
  <c r="H21" i="108"/>
  <c r="M20" i="108"/>
  <c r="Q20" i="108" s="1"/>
  <c r="H20" i="108"/>
  <c r="U20" i="108" s="1"/>
  <c r="V20" i="108" s="1"/>
  <c r="W20" i="108" s="1"/>
  <c r="X20" i="108" s="1"/>
  <c r="Y20" i="108" s="1"/>
  <c r="Z20" i="108" s="1"/>
  <c r="AA20" i="108" s="1"/>
  <c r="AB20" i="108" s="1"/>
  <c r="AC20" i="108" s="1"/>
  <c r="AD20" i="108" s="1"/>
  <c r="AE20" i="108" s="1"/>
  <c r="AF20" i="108" s="1"/>
  <c r="Q19" i="108"/>
  <c r="H19" i="108"/>
  <c r="U19" i="108" s="1"/>
  <c r="V19" i="108" s="1"/>
  <c r="W19" i="108" s="1"/>
  <c r="X19" i="108" s="1"/>
  <c r="Y19" i="108" s="1"/>
  <c r="Z19" i="108" s="1"/>
  <c r="AA19" i="108" s="1"/>
  <c r="AB19" i="108" s="1"/>
  <c r="AC19" i="108" s="1"/>
  <c r="AD19" i="108" s="1"/>
  <c r="AE19" i="108" s="1"/>
  <c r="AF19" i="108" s="1"/>
  <c r="Q18" i="108"/>
  <c r="H18" i="108"/>
  <c r="U18" i="108" s="1"/>
  <c r="V18" i="108" s="1"/>
  <c r="W18" i="108" s="1"/>
  <c r="Q17" i="108"/>
  <c r="H17" i="108"/>
  <c r="U17" i="108" s="1"/>
  <c r="Q16" i="108"/>
  <c r="M16" i="108"/>
  <c r="H16" i="108"/>
  <c r="U16" i="108" s="1"/>
  <c r="V16" i="108" s="1"/>
  <c r="W16" i="108" s="1"/>
  <c r="X16" i="108" s="1"/>
  <c r="Y16" i="108" s="1"/>
  <c r="Z16" i="108" s="1"/>
  <c r="AA16" i="108" s="1"/>
  <c r="AB16" i="108" s="1"/>
  <c r="AC16" i="108" s="1"/>
  <c r="AD16" i="108" s="1"/>
  <c r="AE16" i="108" s="1"/>
  <c r="AF16" i="108" s="1"/>
  <c r="U15" i="108"/>
  <c r="V15" i="108" s="1"/>
  <c r="W15" i="108" s="1"/>
  <c r="X15" i="108" s="1"/>
  <c r="Y15" i="108" s="1"/>
  <c r="Z15" i="108" s="1"/>
  <c r="AA15" i="108" s="1"/>
  <c r="AB15" i="108" s="1"/>
  <c r="AC15" i="108" s="1"/>
  <c r="AD15" i="108" s="1"/>
  <c r="AE15" i="108" s="1"/>
  <c r="AF15" i="108" s="1"/>
  <c r="L15" i="108"/>
  <c r="Q15" i="108" s="1"/>
  <c r="H15" i="108"/>
  <c r="L14" i="108"/>
  <c r="Q14" i="108" s="1"/>
  <c r="H14" i="108"/>
  <c r="U14" i="108" s="1"/>
  <c r="L13" i="108"/>
  <c r="Q13" i="108" s="1"/>
  <c r="H13" i="108"/>
  <c r="U13" i="108" s="1"/>
  <c r="L12" i="108"/>
  <c r="Q12" i="108" s="1"/>
  <c r="H12" i="108"/>
  <c r="U12" i="108" s="1"/>
  <c r="L11" i="108"/>
  <c r="Q11" i="108" s="1"/>
  <c r="H11" i="108"/>
  <c r="U11" i="108" s="1"/>
  <c r="L10" i="108"/>
  <c r="Q10" i="108" s="1"/>
  <c r="H10" i="108"/>
  <c r="U10" i="108" s="1"/>
  <c r="V10" i="108" s="1"/>
  <c r="W10" i="108" s="1"/>
  <c r="X10" i="108" s="1"/>
  <c r="Y10" i="108" s="1"/>
  <c r="L9" i="108"/>
  <c r="Q9" i="108" s="1"/>
  <c r="H9" i="108"/>
  <c r="U9" i="108" s="1"/>
  <c r="U8" i="108"/>
  <c r="H8" i="108"/>
  <c r="F177" i="109" l="1"/>
  <c r="F141" i="109"/>
  <c r="F154" i="109"/>
  <c r="H43" i="109"/>
  <c r="G40" i="109"/>
  <c r="I43" i="109"/>
  <c r="E113" i="109"/>
  <c r="G118" i="109"/>
  <c r="F151" i="109"/>
  <c r="F51" i="109"/>
  <c r="G154" i="109"/>
  <c r="E173" i="109"/>
  <c r="E172" i="109" s="1"/>
  <c r="K22" i="109"/>
  <c r="L47" i="109"/>
  <c r="E122" i="109"/>
  <c r="H151" i="109"/>
  <c r="I151" i="109"/>
  <c r="J154" i="109"/>
  <c r="G36" i="109"/>
  <c r="J40" i="109"/>
  <c r="K151" i="109"/>
  <c r="I46" i="109"/>
  <c r="H105" i="109"/>
  <c r="F113" i="109"/>
  <c r="I122" i="109"/>
  <c r="K125" i="109"/>
  <c r="F129" i="109"/>
  <c r="G141" i="109"/>
  <c r="I157" i="109"/>
  <c r="H177" i="109"/>
  <c r="G129" i="109"/>
  <c r="J135" i="109"/>
  <c r="J134" i="109" s="1"/>
  <c r="E29" i="109"/>
  <c r="L29" i="109" s="1"/>
  <c r="F29" i="109"/>
  <c r="G58" i="109"/>
  <c r="J105" i="109"/>
  <c r="H113" i="109"/>
  <c r="J118" i="109"/>
  <c r="K122" i="109"/>
  <c r="K157" i="109"/>
  <c r="G173" i="109"/>
  <c r="G172" i="109" s="1"/>
  <c r="K36" i="109"/>
  <c r="L27" i="109"/>
  <c r="H58" i="109"/>
  <c r="K58" i="109"/>
  <c r="F100" i="109"/>
  <c r="H162" i="109"/>
  <c r="E22" i="109"/>
  <c r="F22" i="109"/>
  <c r="G22" i="109"/>
  <c r="I22" i="109"/>
  <c r="J22" i="109"/>
  <c r="J46" i="109"/>
  <c r="E51" i="109"/>
  <c r="F157" i="109"/>
  <c r="K86" i="109"/>
  <c r="E86" i="109"/>
  <c r="L90" i="109"/>
  <c r="K100" i="109"/>
  <c r="L155" i="109"/>
  <c r="H36" i="109"/>
  <c r="I40" i="109"/>
  <c r="J43" i="109"/>
  <c r="J51" i="109"/>
  <c r="G122" i="109"/>
  <c r="G151" i="109"/>
  <c r="J173" i="109"/>
  <c r="J172" i="109" s="1"/>
  <c r="J177" i="109"/>
  <c r="K46" i="109"/>
  <c r="L50" i="109"/>
  <c r="H118" i="109"/>
  <c r="I118" i="109"/>
  <c r="H141" i="109"/>
  <c r="L147" i="109"/>
  <c r="J157" i="109"/>
  <c r="L15" i="109"/>
  <c r="L19" i="109"/>
  <c r="L20" i="109"/>
  <c r="I36" i="109"/>
  <c r="J36" i="109"/>
  <c r="K43" i="109"/>
  <c r="L59" i="109"/>
  <c r="I105" i="109"/>
  <c r="I141" i="109"/>
  <c r="L153" i="109"/>
  <c r="K173" i="109"/>
  <c r="K172" i="109" s="1"/>
  <c r="G177" i="109"/>
  <c r="V8" i="108"/>
  <c r="W8" i="108" s="1"/>
  <c r="X8" i="108" s="1"/>
  <c r="Y8" i="108" s="1"/>
  <c r="Z8" i="108" s="1"/>
  <c r="AA8" i="108" s="1"/>
  <c r="AB8" i="108" s="1"/>
  <c r="AC8" i="108" s="1"/>
  <c r="AD8" i="108" s="1"/>
  <c r="AE8" i="108" s="1"/>
  <c r="AF8" i="108" s="1"/>
  <c r="M25" i="108"/>
  <c r="AH35" i="108"/>
  <c r="L28" i="109"/>
  <c r="K40" i="109"/>
  <c r="G100" i="109"/>
  <c r="H100" i="109"/>
  <c r="I100" i="109"/>
  <c r="J141" i="109"/>
  <c r="F162" i="109"/>
  <c r="G162" i="109"/>
  <c r="L170" i="109"/>
  <c r="G46" i="109"/>
  <c r="I113" i="109"/>
  <c r="K118" i="109"/>
  <c r="F125" i="109"/>
  <c r="H129" i="109"/>
  <c r="I129" i="109"/>
  <c r="L26" i="109"/>
  <c r="F46" i="109"/>
  <c r="G51" i="109"/>
  <c r="L25" i="109"/>
  <c r="L41" i="109"/>
  <c r="G43" i="109"/>
  <c r="I58" i="109"/>
  <c r="L88" i="109"/>
  <c r="I125" i="109"/>
  <c r="F173" i="109"/>
  <c r="F172" i="109" s="1"/>
  <c r="H51" i="109"/>
  <c r="L24" i="109"/>
  <c r="L31" i="109"/>
  <c r="H46" i="109"/>
  <c r="I51" i="109"/>
  <c r="J58" i="109"/>
  <c r="L85" i="109"/>
  <c r="J100" i="109"/>
  <c r="G157" i="109"/>
  <c r="J162" i="109"/>
  <c r="K162" i="109"/>
  <c r="L8" i="108"/>
  <c r="Q8" i="108" s="1"/>
  <c r="L17" i="109"/>
  <c r="H22" i="109"/>
  <c r="K177" i="109"/>
  <c r="J32" i="109"/>
  <c r="L32" i="109" s="1"/>
  <c r="L39" i="109"/>
  <c r="L45" i="109"/>
  <c r="L52" i="109"/>
  <c r="G113" i="109"/>
  <c r="K135" i="109"/>
  <c r="K134" i="109" s="1"/>
  <c r="H14" i="109"/>
  <c r="L23" i="109"/>
  <c r="L30" i="109"/>
  <c r="L38" i="109"/>
  <c r="L44" i="109"/>
  <c r="L60" i="109"/>
  <c r="L84" i="109"/>
  <c r="L87" i="109"/>
  <c r="G86" i="109"/>
  <c r="H86" i="109"/>
  <c r="J122" i="109"/>
  <c r="J129" i="109"/>
  <c r="K129" i="109"/>
  <c r="L161" i="109"/>
  <c r="I162" i="109"/>
  <c r="I14" i="109"/>
  <c r="I13" i="109" s="1"/>
  <c r="L37" i="109"/>
  <c r="F43" i="109"/>
  <c r="L83" i="109"/>
  <c r="L94" i="109"/>
  <c r="J113" i="109"/>
  <c r="L136" i="109"/>
  <c r="F135" i="109"/>
  <c r="F134" i="109" s="1"/>
  <c r="L148" i="109"/>
  <c r="L21" i="109"/>
  <c r="F36" i="109"/>
  <c r="E43" i="109"/>
  <c r="L49" i="109"/>
  <c r="F58" i="109"/>
  <c r="L82" i="109"/>
  <c r="L93" i="109"/>
  <c r="I86" i="109"/>
  <c r="J86" i="109"/>
  <c r="G105" i="109"/>
  <c r="L16" i="109"/>
  <c r="K14" i="109"/>
  <c r="E36" i="109"/>
  <c r="L42" i="109"/>
  <c r="L48" i="109"/>
  <c r="E58" i="109"/>
  <c r="L92" i="109"/>
  <c r="L102" i="109"/>
  <c r="K113" i="109"/>
  <c r="L127" i="109"/>
  <c r="G135" i="109"/>
  <c r="G134" i="109" s="1"/>
  <c r="I135" i="109"/>
  <c r="I134" i="109" s="1"/>
  <c r="L146" i="109"/>
  <c r="L164" i="109"/>
  <c r="L179" i="109"/>
  <c r="L55" i="109"/>
  <c r="L91" i="109"/>
  <c r="L119" i="109"/>
  <c r="F118" i="109"/>
  <c r="K141" i="109"/>
  <c r="L145" i="109"/>
  <c r="L163" i="109"/>
  <c r="I173" i="109"/>
  <c r="I172" i="109" s="1"/>
  <c r="E178" i="109"/>
  <c r="E177" i="109" s="1"/>
  <c r="I185" i="109"/>
  <c r="L18" i="109"/>
  <c r="G14" i="109"/>
  <c r="F40" i="109"/>
  <c r="L54" i="109"/>
  <c r="K105" i="109"/>
  <c r="L110" i="109"/>
  <c r="F105" i="109"/>
  <c r="G125" i="109"/>
  <c r="H125" i="109"/>
  <c r="F14" i="109"/>
  <c r="E40" i="109"/>
  <c r="E46" i="109"/>
  <c r="L53" i="109"/>
  <c r="L89" i="109"/>
  <c r="L156" i="109"/>
  <c r="L169" i="109"/>
  <c r="G185" i="109"/>
  <c r="L101" i="109"/>
  <c r="L109" i="109"/>
  <c r="E118" i="109"/>
  <c r="L126" i="109"/>
  <c r="E135" i="109"/>
  <c r="L144" i="109"/>
  <c r="L152" i="109"/>
  <c r="L160" i="109"/>
  <c r="L168" i="109"/>
  <c r="H185" i="109"/>
  <c r="F86" i="109"/>
  <c r="E100" i="109"/>
  <c r="L108" i="109"/>
  <c r="E125" i="109"/>
  <c r="L143" i="109"/>
  <c r="E151" i="109"/>
  <c r="L159" i="109"/>
  <c r="L167" i="109"/>
  <c r="E14" i="109"/>
  <c r="L99" i="109"/>
  <c r="L107" i="109"/>
  <c r="L115" i="109"/>
  <c r="L124" i="109"/>
  <c r="L132" i="109"/>
  <c r="L142" i="109"/>
  <c r="L150" i="109"/>
  <c r="L158" i="109"/>
  <c r="L166" i="109"/>
  <c r="L175" i="109"/>
  <c r="I180" i="109"/>
  <c r="I177" i="109" s="1"/>
  <c r="J185" i="109"/>
  <c r="J14" i="109"/>
  <c r="L98" i="109"/>
  <c r="L106" i="109"/>
  <c r="L114" i="109"/>
  <c r="L123" i="109"/>
  <c r="L131" i="109"/>
  <c r="E141" i="109"/>
  <c r="L149" i="109"/>
  <c r="E157" i="109"/>
  <c r="L165" i="109"/>
  <c r="L174" i="109"/>
  <c r="K185" i="109"/>
  <c r="L97" i="109"/>
  <c r="E105" i="109"/>
  <c r="L130" i="109"/>
  <c r="L96" i="109"/>
  <c r="L104" i="109"/>
  <c r="L112" i="109"/>
  <c r="L121" i="109"/>
  <c r="L138" i="109"/>
  <c r="L181" i="109"/>
  <c r="L95" i="109"/>
  <c r="L103" i="109"/>
  <c r="L111" i="109"/>
  <c r="L120" i="109"/>
  <c r="L128" i="109"/>
  <c r="L137" i="109"/>
  <c r="E154" i="109"/>
  <c r="E162" i="109"/>
  <c r="F185" i="109"/>
  <c r="E185" i="109"/>
  <c r="AG25" i="108"/>
  <c r="AH25" i="108" s="1"/>
  <c r="X41" i="108"/>
  <c r="Y41" i="108" s="1"/>
  <c r="Z41" i="108" s="1"/>
  <c r="AA41" i="108" s="1"/>
  <c r="AB41" i="108" s="1"/>
  <c r="AC41" i="108" s="1"/>
  <c r="AD41" i="108" s="1"/>
  <c r="AE41" i="108" s="1"/>
  <c r="AF41" i="108" s="1"/>
  <c r="V13" i="108"/>
  <c r="W13" i="108" s="1"/>
  <c r="X13" i="108" s="1"/>
  <c r="Y13" i="108" s="1"/>
  <c r="Z13" i="108" s="1"/>
  <c r="AA13" i="108" s="1"/>
  <c r="AB13" i="108" s="1"/>
  <c r="AC13" i="108" s="1"/>
  <c r="AD13" i="108" s="1"/>
  <c r="AE13" i="108" s="1"/>
  <c r="AF13" i="108" s="1"/>
  <c r="X18" i="108"/>
  <c r="Y18" i="108" s="1"/>
  <c r="Z18" i="108" s="1"/>
  <c r="AA18" i="108" s="1"/>
  <c r="AB18" i="108" s="1"/>
  <c r="AC18" i="108" s="1"/>
  <c r="AD18" i="108" s="1"/>
  <c r="AE18" i="108" s="1"/>
  <c r="AF18" i="108" s="1"/>
  <c r="V11" i="108"/>
  <c r="W11" i="108" s="1"/>
  <c r="X11" i="108" s="1"/>
  <c r="Y11" i="108" s="1"/>
  <c r="Z11" i="108" s="1"/>
  <c r="AA11" i="108" s="1"/>
  <c r="AB11" i="108" s="1"/>
  <c r="AC11" i="108" s="1"/>
  <c r="AD11" i="108" s="1"/>
  <c r="AE11" i="108" s="1"/>
  <c r="AF11" i="108" s="1"/>
  <c r="V23" i="108"/>
  <c r="W23" i="108" s="1"/>
  <c r="X23" i="108" s="1"/>
  <c r="Y23" i="108" s="1"/>
  <c r="Z23" i="108" s="1"/>
  <c r="AA23" i="108" s="1"/>
  <c r="AB23" i="108" s="1"/>
  <c r="AC23" i="108" s="1"/>
  <c r="AD23" i="108" s="1"/>
  <c r="AE23" i="108" s="1"/>
  <c r="AF23" i="108" s="1"/>
  <c r="V30" i="108"/>
  <c r="W30" i="108" s="1"/>
  <c r="X30" i="108" s="1"/>
  <c r="Y30" i="108" s="1"/>
  <c r="Z30" i="108" s="1"/>
  <c r="AA30" i="108" s="1"/>
  <c r="AB30" i="108" s="1"/>
  <c r="AC30" i="108" s="1"/>
  <c r="AD30" i="108" s="1"/>
  <c r="AE30" i="108" s="1"/>
  <c r="AF30" i="108" s="1"/>
  <c r="V17" i="108"/>
  <c r="W17" i="108" s="1"/>
  <c r="X17" i="108" s="1"/>
  <c r="Y17" i="108" s="1"/>
  <c r="Z17" i="108" s="1"/>
  <c r="AA17" i="108" s="1"/>
  <c r="AB17" i="108" s="1"/>
  <c r="AC17" i="108" s="1"/>
  <c r="AD17" i="108" s="1"/>
  <c r="AE17" i="108" s="1"/>
  <c r="AF17" i="108" s="1"/>
  <c r="AB44" i="108"/>
  <c r="AC44" i="108" s="1"/>
  <c r="AD44" i="108" s="1"/>
  <c r="AE44" i="108" s="1"/>
  <c r="AF44" i="108" s="1"/>
  <c r="Z10" i="108"/>
  <c r="AA10" i="108" s="1"/>
  <c r="AB10" i="108" s="1"/>
  <c r="AC10" i="108" s="1"/>
  <c r="AD10" i="108" s="1"/>
  <c r="AE10" i="108" s="1"/>
  <c r="AF10" i="108" s="1"/>
  <c r="V9" i="108"/>
  <c r="W9" i="108" s="1"/>
  <c r="X9" i="108" s="1"/>
  <c r="Y9" i="108" s="1"/>
  <c r="Z9" i="108" s="1"/>
  <c r="AA9" i="108" s="1"/>
  <c r="AB9" i="108" s="1"/>
  <c r="AC9" i="108" s="1"/>
  <c r="AD9" i="108" s="1"/>
  <c r="AE9" i="108" s="1"/>
  <c r="AF9" i="108" s="1"/>
  <c r="V45" i="108"/>
  <c r="W45" i="108" s="1"/>
  <c r="X45" i="108" s="1"/>
  <c r="Y45" i="108" s="1"/>
  <c r="Z45" i="108" s="1"/>
  <c r="AA45" i="108" s="1"/>
  <c r="AB45" i="108" s="1"/>
  <c r="AC45" i="108" s="1"/>
  <c r="AD45" i="108" s="1"/>
  <c r="AE45" i="108" s="1"/>
  <c r="AF45" i="108" s="1"/>
  <c r="V31" i="108"/>
  <c r="W31" i="108" s="1"/>
  <c r="X31" i="108" s="1"/>
  <c r="Y31" i="108" s="1"/>
  <c r="Z31" i="108" s="1"/>
  <c r="AA31" i="108" s="1"/>
  <c r="AB31" i="108" s="1"/>
  <c r="AC31" i="108" s="1"/>
  <c r="AD31" i="108" s="1"/>
  <c r="AE31" i="108" s="1"/>
  <c r="AF31" i="108" s="1"/>
  <c r="AG50" i="108"/>
  <c r="AH50" i="108" s="1"/>
  <c r="V21" i="108"/>
  <c r="W21" i="108" s="1"/>
  <c r="X21" i="108" s="1"/>
  <c r="Y21" i="108" s="1"/>
  <c r="Z21" i="108" s="1"/>
  <c r="AA21" i="108" s="1"/>
  <c r="AB21" i="108" s="1"/>
  <c r="AC21" i="108" s="1"/>
  <c r="AD21" i="108" s="1"/>
  <c r="AE21" i="108" s="1"/>
  <c r="AF21" i="108" s="1"/>
  <c r="Z33" i="108"/>
  <c r="AA33" i="108" s="1"/>
  <c r="AB33" i="108" s="1"/>
  <c r="AC33" i="108" s="1"/>
  <c r="AD33" i="108" s="1"/>
  <c r="AE33" i="108" s="1"/>
  <c r="AF33" i="108" s="1"/>
  <c r="V36" i="108"/>
  <c r="W36" i="108" s="1"/>
  <c r="X36" i="108" s="1"/>
  <c r="Y36" i="108" s="1"/>
  <c r="Z36" i="108" s="1"/>
  <c r="AA36" i="108" s="1"/>
  <c r="AB36" i="108" s="1"/>
  <c r="AC36" i="108" s="1"/>
  <c r="AD36" i="108" s="1"/>
  <c r="AE36" i="108" s="1"/>
  <c r="AF36" i="108" s="1"/>
  <c r="AG40" i="108"/>
  <c r="AH40" i="108" s="1"/>
  <c r="V43" i="108"/>
  <c r="W43" i="108" s="1"/>
  <c r="X43" i="108" s="1"/>
  <c r="Y43" i="108" s="1"/>
  <c r="Z43" i="108" s="1"/>
  <c r="AA43" i="108" s="1"/>
  <c r="AB43" i="108" s="1"/>
  <c r="AC43" i="108" s="1"/>
  <c r="AD43" i="108" s="1"/>
  <c r="AE43" i="108" s="1"/>
  <c r="AF43" i="108" s="1"/>
  <c r="V47" i="108"/>
  <c r="W47" i="108" s="1"/>
  <c r="X47" i="108" s="1"/>
  <c r="Y47" i="108" s="1"/>
  <c r="Z47" i="108" s="1"/>
  <c r="AA47" i="108" s="1"/>
  <c r="AB47" i="108" s="1"/>
  <c r="AC47" i="108" s="1"/>
  <c r="AD47" i="108" s="1"/>
  <c r="AE47" i="108" s="1"/>
  <c r="AF47" i="108" s="1"/>
  <c r="AG49" i="108"/>
  <c r="AH49" i="108" s="1"/>
  <c r="AG51" i="108"/>
  <c r="AH51" i="108" s="1"/>
  <c r="AG19" i="108"/>
  <c r="AH19" i="108" s="1"/>
  <c r="AG32" i="108"/>
  <c r="AH32" i="108" s="1"/>
  <c r="AG20" i="108"/>
  <c r="AH20" i="108" s="1"/>
  <c r="V25" i="108"/>
  <c r="W25" i="108" s="1"/>
  <c r="X25" i="108" s="1"/>
  <c r="Y25" i="108" s="1"/>
  <c r="Z25" i="108" s="1"/>
  <c r="AA25" i="108" s="1"/>
  <c r="AB25" i="108" s="1"/>
  <c r="AC25" i="108" s="1"/>
  <c r="AD25" i="108" s="1"/>
  <c r="AE25" i="108" s="1"/>
  <c r="AF25" i="108" s="1"/>
  <c r="V27" i="108"/>
  <c r="W27" i="108" s="1"/>
  <c r="X27" i="108" s="1"/>
  <c r="Y27" i="108" s="1"/>
  <c r="Z27" i="108" s="1"/>
  <c r="AA27" i="108" s="1"/>
  <c r="AB27" i="108" s="1"/>
  <c r="AC27" i="108" s="1"/>
  <c r="AD27" i="108" s="1"/>
  <c r="AE27" i="108" s="1"/>
  <c r="AF27" i="108" s="1"/>
  <c r="V39" i="108"/>
  <c r="W39" i="108" s="1"/>
  <c r="X39" i="108" s="1"/>
  <c r="Y39" i="108" s="1"/>
  <c r="Z39" i="108" s="1"/>
  <c r="AA39" i="108" s="1"/>
  <c r="AB39" i="108" s="1"/>
  <c r="AC39" i="108" s="1"/>
  <c r="AD39" i="108" s="1"/>
  <c r="AE39" i="108" s="1"/>
  <c r="AF39" i="108" s="1"/>
  <c r="AG28" i="108"/>
  <c r="AH28" i="108" s="1"/>
  <c r="AG46" i="108"/>
  <c r="AH46" i="108" s="1"/>
  <c r="V14" i="108"/>
  <c r="W14" i="108" s="1"/>
  <c r="X14" i="108" s="1"/>
  <c r="Y14" i="108" s="1"/>
  <c r="Z14" i="108" s="1"/>
  <c r="AA14" i="108" s="1"/>
  <c r="AB14" i="108" s="1"/>
  <c r="AC14" i="108" s="1"/>
  <c r="AD14" i="108" s="1"/>
  <c r="AE14" i="108" s="1"/>
  <c r="AF14" i="108" s="1"/>
  <c r="H7" i="108"/>
  <c r="V24" i="108"/>
  <c r="W24" i="108" s="1"/>
  <c r="X24" i="108" s="1"/>
  <c r="Y24" i="108" s="1"/>
  <c r="Z24" i="108" s="1"/>
  <c r="AA24" i="108" s="1"/>
  <c r="AB24" i="108" s="1"/>
  <c r="AC24" i="108" s="1"/>
  <c r="AD24" i="108" s="1"/>
  <c r="AE24" i="108" s="1"/>
  <c r="AF24" i="108" s="1"/>
  <c r="V26" i="108"/>
  <c r="W26" i="108" s="1"/>
  <c r="X26" i="108" s="1"/>
  <c r="Y26" i="108" s="1"/>
  <c r="Z26" i="108" s="1"/>
  <c r="AA26" i="108" s="1"/>
  <c r="AB26" i="108" s="1"/>
  <c r="AC26" i="108" s="1"/>
  <c r="AD26" i="108" s="1"/>
  <c r="AE26" i="108" s="1"/>
  <c r="AF26" i="108" s="1"/>
  <c r="AG38" i="108"/>
  <c r="AH38" i="108" s="1"/>
  <c r="V29" i="108"/>
  <c r="W29" i="108" s="1"/>
  <c r="X29" i="108" s="1"/>
  <c r="Y29" i="108" s="1"/>
  <c r="Z29" i="108" s="1"/>
  <c r="AA29" i="108" s="1"/>
  <c r="AB29" i="108" s="1"/>
  <c r="AC29" i="108" s="1"/>
  <c r="AD29" i="108" s="1"/>
  <c r="AE29" i="108" s="1"/>
  <c r="AF29" i="108" s="1"/>
  <c r="AG16" i="108"/>
  <c r="AH16" i="108" s="1"/>
  <c r="L7" i="108"/>
  <c r="V12" i="108"/>
  <c r="W12" i="108" s="1"/>
  <c r="X12" i="108" s="1"/>
  <c r="Y12" i="108" s="1"/>
  <c r="Z12" i="108" s="1"/>
  <c r="AA12" i="108" s="1"/>
  <c r="AB12" i="108" s="1"/>
  <c r="AC12" i="108" s="1"/>
  <c r="AD12" i="108" s="1"/>
  <c r="AE12" i="108" s="1"/>
  <c r="AF12" i="108" s="1"/>
  <c r="AG12" i="108"/>
  <c r="AH12" i="108" s="1"/>
  <c r="AG15" i="108"/>
  <c r="AH15" i="108" s="1"/>
  <c r="AG22" i="108"/>
  <c r="AH22" i="108" s="1"/>
  <c r="AG37" i="108"/>
  <c r="AH37" i="108" s="1"/>
  <c r="AG42" i="108"/>
  <c r="AH42" i="108" s="1"/>
  <c r="AG48" i="108"/>
  <c r="AH48" i="108" s="1"/>
  <c r="AG34" i="108"/>
  <c r="AH34" i="108" s="1"/>
  <c r="E184" i="109" l="1"/>
  <c r="L157" i="109"/>
  <c r="L173" i="109"/>
  <c r="L151" i="109"/>
  <c r="I117" i="109"/>
  <c r="K117" i="109"/>
  <c r="L46" i="109"/>
  <c r="AG36" i="108"/>
  <c r="AH36" i="108" s="1"/>
  <c r="K140" i="109"/>
  <c r="G57" i="109"/>
  <c r="F140" i="109"/>
  <c r="H140" i="109"/>
  <c r="L154" i="109"/>
  <c r="J140" i="109"/>
  <c r="G117" i="109"/>
  <c r="G140" i="109"/>
  <c r="I57" i="109"/>
  <c r="L172" i="109"/>
  <c r="J117" i="109"/>
  <c r="L22" i="109"/>
  <c r="L177" i="109"/>
  <c r="L36" i="109"/>
  <c r="F13" i="109"/>
  <c r="H57" i="109"/>
  <c r="K57" i="109"/>
  <c r="K184" i="109"/>
  <c r="L51" i="109"/>
  <c r="L40" i="109"/>
  <c r="I140" i="109"/>
  <c r="G184" i="109"/>
  <c r="K13" i="109"/>
  <c r="AG8" i="108"/>
  <c r="AH8" i="108" s="1"/>
  <c r="AG14" i="108"/>
  <c r="AH14" i="108" s="1"/>
  <c r="AG9" i="108"/>
  <c r="AH9" i="108" s="1"/>
  <c r="L122" i="109"/>
  <c r="F57" i="109"/>
  <c r="H184" i="109"/>
  <c r="AG13" i="108"/>
  <c r="AH13" i="108" s="1"/>
  <c r="L105" i="109"/>
  <c r="AG29" i="108"/>
  <c r="AH29" i="108" s="1"/>
  <c r="AG21" i="108"/>
  <c r="AH21" i="108" s="1"/>
  <c r="H117" i="109"/>
  <c r="G13" i="109"/>
  <c r="F117" i="109"/>
  <c r="J57" i="109"/>
  <c r="L43" i="109"/>
  <c r="L129" i="109"/>
  <c r="L113" i="109"/>
  <c r="AG33" i="108"/>
  <c r="AH33" i="108" s="1"/>
  <c r="L125" i="109"/>
  <c r="L162" i="109"/>
  <c r="L86" i="109"/>
  <c r="L58" i="109"/>
  <c r="L178" i="109"/>
  <c r="H13" i="109"/>
  <c r="L141" i="109"/>
  <c r="E140" i="109"/>
  <c r="E13" i="109"/>
  <c r="L14" i="109"/>
  <c r="L180" i="109"/>
  <c r="L100" i="109"/>
  <c r="E57" i="109"/>
  <c r="L135" i="109"/>
  <c r="E134" i="109"/>
  <c r="L134" i="109" s="1"/>
  <c r="I184" i="109"/>
  <c r="F184" i="109"/>
  <c r="L185" i="109"/>
  <c r="J184" i="109"/>
  <c r="J13" i="109"/>
  <c r="L118" i="109"/>
  <c r="E117" i="109"/>
  <c r="H53" i="108"/>
  <c r="H55" i="108" s="1"/>
  <c r="U7" i="108"/>
  <c r="AG45" i="108"/>
  <c r="AH45" i="108" s="1"/>
  <c r="AG17" i="108"/>
  <c r="AH17" i="108" s="1"/>
  <c r="AG18" i="108"/>
  <c r="AH18" i="108" s="1"/>
  <c r="L25" i="108"/>
  <c r="P26" i="108" s="1"/>
  <c r="Q7" i="108"/>
  <c r="Q25" i="108" s="1"/>
  <c r="AG24" i="108"/>
  <c r="AH24" i="108" s="1"/>
  <c r="AG43" i="108"/>
  <c r="AH43" i="108" s="1"/>
  <c r="AG47" i="108"/>
  <c r="AH47" i="108" s="1"/>
  <c r="AG10" i="108"/>
  <c r="AH10" i="108" s="1"/>
  <c r="AG30" i="108"/>
  <c r="AH30" i="108" s="1"/>
  <c r="AG41" i="108"/>
  <c r="AH41" i="108" s="1"/>
  <c r="AG27" i="108"/>
  <c r="AH27" i="108" s="1"/>
  <c r="AG23" i="108"/>
  <c r="AH23" i="108" s="1"/>
  <c r="AG39" i="108"/>
  <c r="AH39" i="108" s="1"/>
  <c r="AG26" i="108"/>
  <c r="AH26" i="108" s="1"/>
  <c r="AG31" i="108"/>
  <c r="AH31" i="108" s="1"/>
  <c r="AG44" i="108"/>
  <c r="AH44" i="108" s="1"/>
  <c r="AG11" i="108"/>
  <c r="AH11" i="108" s="1"/>
  <c r="E183" i="109" l="1"/>
  <c r="I12" i="109"/>
  <c r="K12" i="109"/>
  <c r="G12" i="109"/>
  <c r="K183" i="109"/>
  <c r="G183" i="109"/>
  <c r="I183" i="109"/>
  <c r="F183" i="109"/>
  <c r="L57" i="109"/>
  <c r="L140" i="109"/>
  <c r="F12" i="109"/>
  <c r="L117" i="109"/>
  <c r="H183" i="109"/>
  <c r="H12" i="109"/>
  <c r="L184" i="109"/>
  <c r="E12" i="109"/>
  <c r="L13" i="109"/>
  <c r="J183" i="109"/>
  <c r="J12" i="109"/>
  <c r="Q26" i="108"/>
  <c r="U53" i="108"/>
  <c r="V7" i="108"/>
  <c r="L183" i="109" l="1"/>
  <c r="L12" i="109"/>
  <c r="W7" i="108"/>
  <c r="V53" i="108"/>
  <c r="W53" i="108" l="1"/>
  <c r="X7" i="108"/>
  <c r="X53" i="108" l="1"/>
  <c r="Y7" i="108"/>
  <c r="Y53" i="108" l="1"/>
  <c r="Z7" i="108"/>
  <c r="Z53" i="108" l="1"/>
  <c r="AA7" i="108"/>
  <c r="AA53" i="108" l="1"/>
  <c r="AB7" i="108"/>
  <c r="AB53" i="108" l="1"/>
  <c r="AC7" i="108"/>
  <c r="AC53" i="108" l="1"/>
  <c r="AD7" i="108"/>
  <c r="AE7" i="108" l="1"/>
  <c r="AD53" i="108"/>
  <c r="AE53" i="108" l="1"/>
  <c r="AF7" i="108"/>
  <c r="AF53" i="108" l="1"/>
  <c r="AG7" i="108"/>
  <c r="AG53" i="108" l="1"/>
  <c r="AG54" i="108" s="1"/>
  <c r="AH7" i="108"/>
  <c r="D255" i="2" l="1"/>
  <c r="D519" i="2" l="1"/>
  <c r="D454" i="2" l="1"/>
  <c r="D217" i="2"/>
  <c r="H844" i="2" l="1"/>
  <c r="G185" i="1" l="1"/>
  <c r="H185" i="1"/>
  <c r="I185" i="1"/>
  <c r="F185" i="1"/>
  <c r="K181" i="1"/>
  <c r="I180" i="1"/>
  <c r="H180" i="1"/>
  <c r="G180" i="1"/>
  <c r="F180" i="1"/>
  <c r="K179" i="1"/>
  <c r="I178" i="1"/>
  <c r="H178" i="1"/>
  <c r="G178" i="1"/>
  <c r="F178" i="1"/>
  <c r="K175" i="1"/>
  <c r="K174" i="1"/>
  <c r="J173" i="1"/>
  <c r="J172" i="1" s="1"/>
  <c r="I173" i="1"/>
  <c r="I172" i="1" s="1"/>
  <c r="H173" i="1"/>
  <c r="H172" i="1" s="1"/>
  <c r="G173" i="1"/>
  <c r="G172" i="1" s="1"/>
  <c r="F173" i="1"/>
  <c r="F172" i="1" s="1"/>
  <c r="K170" i="1"/>
  <c r="K169" i="1"/>
  <c r="K168" i="1"/>
  <c r="K167" i="1"/>
  <c r="K166" i="1"/>
  <c r="K165" i="1"/>
  <c r="K164" i="1"/>
  <c r="K163" i="1"/>
  <c r="K162" i="1"/>
  <c r="J162" i="1"/>
  <c r="I162" i="1"/>
  <c r="H162" i="1"/>
  <c r="G162" i="1"/>
  <c r="F162" i="1"/>
  <c r="K160" i="1"/>
  <c r="K159" i="1"/>
  <c r="K158" i="1"/>
  <c r="K157" i="1"/>
  <c r="J157" i="1"/>
  <c r="I157" i="1"/>
  <c r="H157" i="1"/>
  <c r="G157" i="1"/>
  <c r="F157" i="1"/>
  <c r="K155" i="1"/>
  <c r="K154" i="1"/>
  <c r="J154" i="1"/>
  <c r="I154" i="1"/>
  <c r="H154" i="1"/>
  <c r="G154" i="1"/>
  <c r="F154" i="1"/>
  <c r="K152" i="1"/>
  <c r="K151" i="1"/>
  <c r="J151" i="1"/>
  <c r="I151" i="1"/>
  <c r="H151" i="1"/>
  <c r="G151" i="1"/>
  <c r="F151" i="1"/>
  <c r="K150" i="1"/>
  <c r="K149" i="1"/>
  <c r="K148" i="1"/>
  <c r="K147" i="1"/>
  <c r="K146" i="1"/>
  <c r="K145" i="1"/>
  <c r="K144" i="1"/>
  <c r="K143" i="1"/>
  <c r="K142" i="1"/>
  <c r="J141" i="1"/>
  <c r="I141" i="1"/>
  <c r="H141" i="1"/>
  <c r="G141" i="1"/>
  <c r="F141" i="1"/>
  <c r="K138" i="1"/>
  <c r="K137" i="1"/>
  <c r="K136" i="1"/>
  <c r="J135" i="1"/>
  <c r="J134" i="1" s="1"/>
  <c r="I135" i="1"/>
  <c r="I134" i="1" s="1"/>
  <c r="H135" i="1"/>
  <c r="H134" i="1" s="1"/>
  <c r="G135" i="1"/>
  <c r="G134" i="1" s="1"/>
  <c r="F135" i="1"/>
  <c r="K132" i="1"/>
  <c r="K131" i="1"/>
  <c r="K130" i="1"/>
  <c r="J129" i="1"/>
  <c r="I129" i="1"/>
  <c r="H129" i="1"/>
  <c r="G129" i="1"/>
  <c r="F129" i="1"/>
  <c r="K128" i="1"/>
  <c r="K127" i="1"/>
  <c r="K126" i="1"/>
  <c r="J125" i="1"/>
  <c r="I125" i="1"/>
  <c r="H125" i="1"/>
  <c r="G125" i="1"/>
  <c r="F125" i="1"/>
  <c r="K124" i="1"/>
  <c r="K123" i="1"/>
  <c r="J122" i="1"/>
  <c r="I122" i="1"/>
  <c r="H122" i="1"/>
  <c r="G122" i="1"/>
  <c r="F122" i="1"/>
  <c r="K121" i="1"/>
  <c r="K120" i="1"/>
  <c r="I118" i="1"/>
  <c r="H118" i="1"/>
  <c r="G118" i="1"/>
  <c r="F118" i="1"/>
  <c r="K115" i="1"/>
  <c r="K114" i="1"/>
  <c r="J113" i="1"/>
  <c r="I113" i="1"/>
  <c r="H113" i="1"/>
  <c r="G113" i="1"/>
  <c r="F113" i="1"/>
  <c r="K112" i="1"/>
  <c r="K111" i="1"/>
  <c r="K110" i="1"/>
  <c r="K109" i="1"/>
  <c r="K108" i="1"/>
  <c r="K107" i="1"/>
  <c r="K106" i="1"/>
  <c r="J105" i="1"/>
  <c r="I105" i="1"/>
  <c r="H105" i="1"/>
  <c r="G105" i="1"/>
  <c r="F105" i="1"/>
  <c r="K104" i="1"/>
  <c r="K103" i="1"/>
  <c r="K102" i="1"/>
  <c r="K101" i="1"/>
  <c r="J100" i="1"/>
  <c r="I100" i="1"/>
  <c r="H100" i="1"/>
  <c r="G100" i="1"/>
  <c r="F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J86" i="1"/>
  <c r="I86" i="1"/>
  <c r="H86" i="1"/>
  <c r="G86" i="1"/>
  <c r="F86" i="1"/>
  <c r="K85" i="1"/>
  <c r="K84" i="1"/>
  <c r="K83" i="1"/>
  <c r="K82" i="1"/>
  <c r="K81" i="1"/>
  <c r="J80" i="1"/>
  <c r="I80" i="1"/>
  <c r="H80" i="1"/>
  <c r="G80" i="1"/>
  <c r="F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59" i="1"/>
  <c r="J58" i="1"/>
  <c r="I58" i="1"/>
  <c r="H58" i="1"/>
  <c r="G58" i="1"/>
  <c r="F58" i="1"/>
  <c r="K55" i="1"/>
  <c r="K54" i="1"/>
  <c r="K53" i="1"/>
  <c r="K52" i="1"/>
  <c r="I51" i="1"/>
  <c r="H51" i="1"/>
  <c r="G51" i="1"/>
  <c r="F51" i="1"/>
  <c r="K50" i="1"/>
  <c r="K49" i="1"/>
  <c r="K48" i="1"/>
  <c r="K47" i="1"/>
  <c r="J46" i="1"/>
  <c r="I46" i="1"/>
  <c r="H46" i="1"/>
  <c r="G46" i="1"/>
  <c r="F46" i="1"/>
  <c r="K45" i="1"/>
  <c r="K44" i="1"/>
  <c r="J43" i="1"/>
  <c r="I43" i="1"/>
  <c r="H43" i="1"/>
  <c r="G43" i="1"/>
  <c r="F43" i="1"/>
  <c r="K42" i="1"/>
  <c r="K41" i="1"/>
  <c r="J40" i="1"/>
  <c r="I40" i="1"/>
  <c r="H40" i="1"/>
  <c r="G40" i="1"/>
  <c r="F40" i="1"/>
  <c r="K39" i="1"/>
  <c r="K38" i="1"/>
  <c r="K37" i="1"/>
  <c r="I36" i="1"/>
  <c r="H36" i="1"/>
  <c r="G36" i="1"/>
  <c r="F36" i="1"/>
  <c r="K35" i="1"/>
  <c r="K34" i="1"/>
  <c r="K33" i="1"/>
  <c r="I32" i="1"/>
  <c r="H32" i="1"/>
  <c r="G32" i="1"/>
  <c r="F32" i="1"/>
  <c r="K31" i="1"/>
  <c r="K30" i="1"/>
  <c r="J29" i="1"/>
  <c r="I29" i="1"/>
  <c r="H29" i="1"/>
  <c r="G29" i="1"/>
  <c r="F29" i="1"/>
  <c r="K28" i="1"/>
  <c r="K27" i="1"/>
  <c r="K26" i="1"/>
  <c r="K25" i="1"/>
  <c r="K24" i="1"/>
  <c r="K23" i="1"/>
  <c r="J22" i="1"/>
  <c r="I22" i="1"/>
  <c r="H22" i="1"/>
  <c r="G22" i="1"/>
  <c r="F22" i="1"/>
  <c r="K21" i="1"/>
  <c r="K20" i="1"/>
  <c r="K19" i="1"/>
  <c r="K18" i="1"/>
  <c r="K17" i="1"/>
  <c r="K16" i="1"/>
  <c r="K15" i="1"/>
  <c r="I14" i="1"/>
  <c r="H14" i="1"/>
  <c r="G14" i="1"/>
  <c r="F14" i="1"/>
  <c r="G57" i="1" l="1"/>
  <c r="G117" i="1"/>
  <c r="F177" i="1"/>
  <c r="I57" i="1"/>
  <c r="F140" i="1"/>
  <c r="H13" i="1"/>
  <c r="I177" i="1"/>
  <c r="H57" i="1"/>
  <c r="H140" i="1"/>
  <c r="I117" i="1"/>
  <c r="I140" i="1"/>
  <c r="G13" i="1"/>
  <c r="J140" i="1"/>
  <c r="K156" i="1"/>
  <c r="I13" i="1"/>
  <c r="K22" i="1"/>
  <c r="K40" i="1"/>
  <c r="G140" i="1"/>
  <c r="F57" i="1"/>
  <c r="K135" i="1"/>
  <c r="F13" i="1"/>
  <c r="K100" i="1"/>
  <c r="K153" i="1"/>
  <c r="K161" i="1"/>
  <c r="K105" i="1"/>
  <c r="K29" i="1"/>
  <c r="K58" i="1"/>
  <c r="K125" i="1"/>
  <c r="K129" i="1"/>
  <c r="F134" i="1"/>
  <c r="K134" i="1" s="1"/>
  <c r="F184" i="1"/>
  <c r="K122" i="1"/>
  <c r="K141" i="1"/>
  <c r="G184" i="1"/>
  <c r="G177" i="1"/>
  <c r="H117" i="1"/>
  <c r="I184" i="1"/>
  <c r="K46" i="1"/>
  <c r="K113" i="1"/>
  <c r="K43" i="1"/>
  <c r="K86" i="1"/>
  <c r="H177" i="1"/>
  <c r="H184" i="1"/>
  <c r="J178" i="1"/>
  <c r="K178" i="1" s="1"/>
  <c r="K172" i="1"/>
  <c r="J57" i="1"/>
  <c r="K80" i="1"/>
  <c r="J14" i="1"/>
  <c r="J36" i="1"/>
  <c r="K36" i="1" s="1"/>
  <c r="J51" i="1"/>
  <c r="K51" i="1" s="1"/>
  <c r="F117" i="1"/>
  <c r="J118" i="1"/>
  <c r="J117" i="1" s="1"/>
  <c r="K173" i="1"/>
  <c r="J185" i="1"/>
  <c r="J32" i="1"/>
  <c r="K32" i="1" s="1"/>
  <c r="J180" i="1"/>
  <c r="K185" i="1" l="1"/>
  <c r="H183" i="1"/>
  <c r="K57" i="1"/>
  <c r="H12" i="1"/>
  <c r="G183" i="1"/>
  <c r="I12" i="1"/>
  <c r="F183" i="1"/>
  <c r="K140" i="1"/>
  <c r="I183" i="1"/>
  <c r="G12" i="1"/>
  <c r="F12" i="1"/>
  <c r="J177" i="1"/>
  <c r="K177" i="1" s="1"/>
  <c r="K117" i="1"/>
  <c r="J184" i="1"/>
  <c r="J13" i="1"/>
  <c r="K14" i="1"/>
  <c r="K118" i="1"/>
  <c r="K184" i="1" l="1"/>
  <c r="J12" i="1"/>
  <c r="J183" i="1" s="1"/>
  <c r="K13" i="1"/>
  <c r="K12" i="1" s="1"/>
  <c r="K183" i="1" s="1"/>
</calcChain>
</file>

<file path=xl/comments1.xml><?xml version="1.0" encoding="utf-8"?>
<comments xmlns="http://schemas.openxmlformats.org/spreadsheetml/2006/main">
  <authors>
    <author>Vanessa Alejandra Contreras Hernandez</author>
  </authors>
  <commentList>
    <comment ref="B464" authorId="0" shapeId="0">
      <text>
        <r>
          <rPr>
            <b/>
            <sz val="9"/>
            <color indexed="81"/>
            <rFont val="Tahoma"/>
            <family val="2"/>
          </rPr>
          <t>Vanessa Alejandra Contreras Hernandez:</t>
        </r>
        <r>
          <rPr>
            <sz val="9"/>
            <color indexed="81"/>
            <rFont val="Tahoma"/>
            <family val="2"/>
          </rPr>
          <t xml:space="preserve">
Se solicita un totald e $3K, la misma cantidad fue solicitada en el 2019. 
Y a la fecha, 27/sept, solamente se han ejecutado $105.00
Considerar modificar la cantidad solicitada</t>
        </r>
      </text>
    </comment>
  </commentList>
</comments>
</file>

<file path=xl/sharedStrings.xml><?xml version="1.0" encoding="utf-8"?>
<sst xmlns="http://schemas.openxmlformats.org/spreadsheetml/2006/main" count="2136" uniqueCount="1180">
  <si>
    <t>5. VARIACION DE GASTOS POR UNIDAD PRESUPUESTARIA, LINEA DE TRABAJO, RUBRO, CUENTA Y OBJETO ESPECIFICO</t>
  </si>
  <si>
    <t>PLAN  5</t>
  </si>
  <si>
    <t>En Dolares de los Estados Unidos de America</t>
  </si>
  <si>
    <t>(1) INSTITUCION:</t>
  </si>
  <si>
    <t>ALCALDIA MUNICIPALDE CIUDAD DELGADO</t>
  </si>
  <si>
    <t xml:space="preserve">(2) EJERCICIO FINANCIERO FISCAL: </t>
  </si>
  <si>
    <t>AÑO 2020</t>
  </si>
  <si>
    <t>(3) AREA DE GESTION</t>
  </si>
  <si>
    <t>(4) UNIDAD PRESUPUESTARIA:</t>
  </si>
  <si>
    <t>(7) SOLICITADO</t>
  </si>
  <si>
    <t>(8) VARIACIONES</t>
  </si>
  <si>
    <t>(9) RAZONAMIENTO</t>
  </si>
  <si>
    <t>LINEA DE TRABAJO, RUBRO</t>
  </si>
  <si>
    <t>(5) REALIZADO</t>
  </si>
  <si>
    <t>(6) APROBADO</t>
  </si>
  <si>
    <t>Fondo General</t>
  </si>
  <si>
    <t>Fondos Propios</t>
  </si>
  <si>
    <t xml:space="preserve">Total </t>
  </si>
  <si>
    <t>CUENTA Y OBJETO ESPECIFICO</t>
  </si>
  <si>
    <t>FF1</t>
  </si>
  <si>
    <t>FF2</t>
  </si>
  <si>
    <t>FODES  10%</t>
  </si>
  <si>
    <t>FODES  15%</t>
  </si>
  <si>
    <t>FODES  5%</t>
  </si>
  <si>
    <t>FODES  70%</t>
  </si>
  <si>
    <t>Municipales</t>
  </si>
  <si>
    <t>Solicitado</t>
  </si>
  <si>
    <t>REMUNERACIONES</t>
  </si>
  <si>
    <t>REMUNERACIONES PERMANENTES</t>
  </si>
  <si>
    <t>SUELDOS</t>
  </si>
  <si>
    <t>SALARIOS POR JORNAL</t>
  </si>
  <si>
    <t>AGUINALDOS</t>
  </si>
  <si>
    <t>SOBRE SUELDOS</t>
  </si>
  <si>
    <t>DIETAS</t>
  </si>
  <si>
    <t>COMPLEMENTOS</t>
  </si>
  <si>
    <t>BENEFICIOS ADICIONALES (bonificaciones, vacaciones, etc)</t>
  </si>
  <si>
    <t>REMUNERACIONES EVENTUALES</t>
  </si>
  <si>
    <t>51206</t>
  </si>
  <si>
    <t>BENEFICIOS ADICIONALES</t>
  </si>
  <si>
    <t>REMUNERACIONES EXTRAORDINARIAS</t>
  </si>
  <si>
    <t>HORAS EXTRAORDINARIAS</t>
  </si>
  <si>
    <t>BENEFICIOS EXTRAORDINARIOS (gastos funerarios entre otros)</t>
  </si>
  <si>
    <t>CONTRIB. PATRONALES A INSTIT. DE SEGURIDAD PÚBLICAS</t>
  </si>
  <si>
    <t>POR REMUNERACIONES PERMANENTES</t>
  </si>
  <si>
    <t>POR REMUNERACIONES EVENTUALES</t>
  </si>
  <si>
    <t>POR REMUNERACIONES EXTRAORDINARIAS</t>
  </si>
  <si>
    <t>CONTRIB. PATRONALES A INSTIT. DE SEGURIDAD PRIVADAS</t>
  </si>
  <si>
    <t>GASTOS DE REPRESENTACIÓN</t>
  </si>
  <si>
    <t>GASTOS DE REPRESENTACIÓN DE SERVICIOS EN EL PAÍS</t>
  </si>
  <si>
    <t>GASTOS DE REPRESENTACIÓN DE SERVICIOS 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</si>
  <si>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</si>
  <si>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</si>
  <si>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</si>
  <si>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</si>
  <si>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VENTAS</t>
  </si>
  <si>
    <t>COMISIONES POR RECAUDACIONES</t>
  </si>
  <si>
    <t>COMISIONES POR RECUPERACIÓN DE CARTERAS</t>
  </si>
  <si>
    <t>COMISIONES POR PROCEDENCIA DIVERSAS</t>
  </si>
  <si>
    <t>REMUNERACIONES DIVERSAS</t>
  </si>
  <si>
    <t>HONORARIOS</t>
  </si>
  <si>
    <t>REMUNERACIONES POR SERVICIOS ESPECIALES</t>
  </si>
  <si>
    <t>PRESTACIONES SOCIALES AL PERSONAL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</si>
  <si>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</si>
  <si>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</si>
  <si>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</si>
  <si>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</si>
  <si>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</si>
  <si>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</si>
  <si>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</si>
  <si>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</si>
  <si>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FARMACEUTICOS Y MEDICINALES</t>
  </si>
  <si>
    <t>LLANTAS Y NEUMÁTICOS</t>
  </si>
  <si>
    <t>COMBUSTIBLE Y LUBRICANTES</t>
  </si>
  <si>
    <t>MINERALES NO METALICOS Y PRODUCTOS DERIVADOS</t>
  </si>
  <si>
    <t>MINERALES METALICOS Y PRODUCTOS DERIVADOS</t>
  </si>
  <si>
    <t>MATERIALES E INSTRUMENTAL DE LABORATORIO Y USO MÉDICO</t>
  </si>
  <si>
    <t>MATERIALES DE OFICINA</t>
  </si>
  <si>
    <t>MATERIALES INFORMÁTICOS</t>
  </si>
  <si>
    <t>LIBROS, TEXTOS, ÚTILES DE ENSEÑANZA Y PUBLICACIONES</t>
  </si>
  <si>
    <t>MATERIALES DE DEFENSA Y SEGURIDAD PÚBLICA</t>
  </si>
  <si>
    <t>HERRAMIENTAS, REPUESTOS Y ACCESORIOS</t>
  </si>
  <si>
    <t>MATERIALES ELÉCTRICOS</t>
  </si>
  <si>
    <t>ESPECIES MUNICIPALES DIVERSAS</t>
  </si>
  <si>
    <t>BIENES DE USO Y CONSUMO DIVERSOS</t>
  </si>
  <si>
    <t>SERVICIOS BÁSICOS</t>
  </si>
  <si>
    <t>SERVICIOS DE ENERGÍA ELÉCTRICA</t>
  </si>
  <si>
    <t>SERVICIO DE AGUA</t>
  </si>
  <si>
    <t>SERVICIO DE TELECOMUNICACIONES</t>
  </si>
  <si>
    <t>SERVICIO DE CORREOS</t>
  </si>
  <si>
    <t>ALUMBRADO PÚBLICO</t>
  </si>
  <si>
    <t>SERVICIOS GENERALES Y ARRENDAMIENTOS</t>
  </si>
  <si>
    <t>MANTENIMIENTO Y REPARACIONES DE BIENES MUEBLES</t>
  </si>
  <si>
    <t>MANTENIMIENTO Y REPARACIONES DE VEHÍCULOS</t>
  </si>
  <si>
    <t>MANTENIMIENTO Y REPARACIONES DE BIENES INMUEBLES</t>
  </si>
  <si>
    <t>TRANSPORTE, FLETES Y ALMACENAMIENTOS</t>
  </si>
  <si>
    <t>SERVICIOS DE PUBLICIDAD</t>
  </si>
  <si>
    <t>SERVICIOS DE LIMPIEZA Y FUMIGACIONES</t>
  </si>
  <si>
    <t>SERVICIOS DE ALIMENTACIÓN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</si>
  <si>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</si>
  <si>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</si>
  <si>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</si>
  <si>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</si>
  <si>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</si>
  <si>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</si>
  <si>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</si>
  <si>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</si>
  <si>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</si>
  <si>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</si>
  <si>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</si>
  <si>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</si>
  <si>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DE MEDIO AMBIENTE</t>
  </si>
  <si>
    <t>SERVICIOS JURÍDICOS</t>
  </si>
  <si>
    <t>SERVICIOS DE CONTABILIDAD Y AUDITORIA</t>
  </si>
  <si>
    <t>SERVICIOS DE CAPACITACIÓN</t>
  </si>
  <si>
    <t>DESARROLLOS INFORMÁTICOS</t>
  </si>
  <si>
    <t>ESTUDIOS E INVESTIGACIONES</t>
  </si>
  <si>
    <t>CONSULTORÍAS, ESTUDIOS E INVESTIGACIONES DIVERSAS</t>
  </si>
  <si>
    <t>TRATAMIENTO DE DESECHOS</t>
  </si>
  <si>
    <t>DEPÓSITO DE DESECHOS</t>
  </si>
  <si>
    <t>RECOLECCIÓN DE DESECHOS</t>
  </si>
  <si>
    <t>GASTOS FINANCIEROS Y OTROS</t>
  </si>
  <si>
    <t>INTERESES Y COMISIONES DE EMPRÉSTITOS</t>
  </si>
  <si>
    <t>DE GOBIERNO CENTRAL</t>
  </si>
  <si>
    <t>DE INSTITUCIONES DESCENTRALIZADAS NO EMPRESARIALES</t>
  </si>
  <si>
    <t>DE EMPRESAS PRIVADAS FINANCIERAS</t>
  </si>
  <si>
    <t>IMPUESTOS TASAS Y DERECHOS</t>
  </si>
  <si>
    <t>DERECHOS</t>
  </si>
  <si>
    <t>DEVOLUCIÓN DE IMPUESTOS PERCIBIDOS EN EXCESO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</si>
  <si>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</si>
  <si>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</si>
  <si>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</si>
  <si>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</si>
  <si>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</si>
  <si>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SENTENCIAS JUDICIALES</t>
  </si>
  <si>
    <t>MULTAS Y COSTAS PROCESALES</t>
  </si>
  <si>
    <t>GASTOS DIVERSOS</t>
  </si>
  <si>
    <t>TRANSFERENCIAS CORRIENTES</t>
  </si>
  <si>
    <t>TRANSFERENCIAS CORRIENTES AL SECTOR PRIVADO</t>
  </si>
  <si>
    <t xml:space="preserve"> A ORGANISMOS SIN FINES DE LUCRO(COMURES, ENEPASA )</t>
  </si>
  <si>
    <t>A PERSONAS NATURALES</t>
  </si>
  <si>
    <t>BECAS</t>
  </si>
  <si>
    <t>INVERSIONES EN ACTIVOS FIJOS</t>
  </si>
  <si>
    <t>BIENES MUEBLES</t>
  </si>
  <si>
    <t>MOBILIARIO</t>
  </si>
  <si>
    <t>MAQUINARIA Y EQUIPOS</t>
  </si>
  <si>
    <t>EQUIPOS MÉDICOS Y DE LABORATORIOS</t>
  </si>
  <si>
    <t>EQUIPOS INFORMÁTICOS</t>
  </si>
  <si>
    <t>VEHÍCULOS DE TRANSPORTE</t>
  </si>
  <si>
    <t>OBRAS DE ARTE Y CULTURALES</t>
  </si>
  <si>
    <t>HERRAMIENTAS Y ACCESORIOS PRINCIPALES</t>
  </si>
  <si>
    <t>BIENES MUEBLES DIVERSOS</t>
  </si>
  <si>
    <t>BIENES INMUEBLES</t>
  </si>
  <si>
    <t>TERRENOS</t>
  </si>
  <si>
    <t>INMUEBLES DIVERSOS</t>
  </si>
  <si>
    <t>INTANGIBLES</t>
  </si>
  <si>
    <t>DERECHOS DE PROPIEDAD INTELECTUAL</t>
  </si>
  <si>
    <t>DERECHOS DE INTANGIBLES DIVERSOS</t>
  </si>
  <si>
    <t>ESTUDIOS DE PREINVERSIÓN</t>
  </si>
  <si>
    <t>PROYECTOS DE CONSTRUCCIÓN</t>
  </si>
  <si>
    <t>PROYECTOS DE AMPLIACIONES</t>
  </si>
  <si>
    <t>PROGRAMAS DE INVERSION SOCIAL</t>
  </si>
  <si>
    <t>PROYECTOS Y PROGRAMAS DE INVERSIÓN DIVERSOS</t>
  </si>
  <si>
    <t>INFRAESTRUCTURAS</t>
  </si>
  <si>
    <t>INFRAESTRUCTURA VIAL</t>
  </si>
  <si>
    <t>DE SALUD Y SANEAMIENTO AMBIENTAL</t>
  </si>
  <si>
    <t>DE EDUCACIÓN Y RECREACIÓN</t>
  </si>
  <si>
    <t>DE VIVIENDA Y OFICINA</t>
  </si>
  <si>
    <t>ELÉCTRICAS Y COMUNICACIONES</t>
  </si>
  <si>
    <t>DE PRODUCCION DE BIENES Y SERVICIOS</t>
  </si>
  <si>
    <t>SUPERVISIÓN DE INFRAESTRUCTURAS</t>
  </si>
  <si>
    <t>OBRAS DE INFRAESTRUCTURA DIVERSAS</t>
  </si>
  <si>
    <t>AMORTIZACIÓN DE ENDEUDAMIENTO PÚBLICO</t>
  </si>
  <si>
    <t>AMORTIZACIÓN DE EMPRESTITOS INTERNOS</t>
  </si>
  <si>
    <t>DE EMPRESA PRIVADAS FINANCIERAS</t>
  </si>
  <si>
    <t>SALDOS AÑOS ANTERIORES</t>
  </si>
  <si>
    <t>CUENTAS POR PAGAR AÑOS ANTERIORES GASTOS CORRIENTES</t>
  </si>
  <si>
    <t>CUENTAS POR PAGAR AÑOS ANTERIORES GASTOS DE CAPITAL</t>
  </si>
  <si>
    <t>Totales</t>
  </si>
  <si>
    <t>Rubro de Agrupacion</t>
  </si>
  <si>
    <t>Cuenta Presupuestaria</t>
  </si>
  <si>
    <t>Objetos especificos</t>
  </si>
  <si>
    <t>PRODUCTOS ALIMENTICIOS PARA ANIMALES</t>
  </si>
  <si>
    <t>ID</t>
  </si>
  <si>
    <t xml:space="preserve">DESCRIPCION </t>
  </si>
  <si>
    <t>U. MEDIDA</t>
  </si>
  <si>
    <t>PRECIO</t>
  </si>
  <si>
    <t>ABONO 20-20</t>
  </si>
  <si>
    <t>ACEITE PARA MOTOR DE 2 TIEMPOS</t>
  </si>
  <si>
    <t xml:space="preserve">GALON </t>
  </si>
  <si>
    <t>ACEITES PARA MOTOR</t>
  </si>
  <si>
    <t>GALON</t>
  </si>
  <si>
    <t xml:space="preserve">ACETAMINOFEN </t>
  </si>
  <si>
    <t>CAJA</t>
  </si>
  <si>
    <t>ACIDO MURIÁTICO</t>
  </si>
  <si>
    <t>ADAPTADORES DE USB DE 4 ENTRADAS</t>
  </si>
  <si>
    <t>UNIDAD</t>
  </si>
  <si>
    <t>AGENDA</t>
  </si>
  <si>
    <t>AGUA EN BOLSA</t>
  </si>
  <si>
    <t>BOLSON DE 25 UDS</t>
  </si>
  <si>
    <t>AGUA EN BOTELLA DE 500ML</t>
  </si>
  <si>
    <t>FARDO DE 12 UDS</t>
  </si>
  <si>
    <t>AGUA EN GARRAFA</t>
  </si>
  <si>
    <t>GARRAFÓN</t>
  </si>
  <si>
    <t>AGUA OXIGENADA</t>
  </si>
  <si>
    <t>BOTE 1 LITRO</t>
  </si>
  <si>
    <t>AIRE ACONDICIONADO</t>
  </si>
  <si>
    <t>AIRE COMPRIMIDO</t>
  </si>
  <si>
    <t>ALAMBRE DE AMARRE</t>
  </si>
  <si>
    <t>LIBRA</t>
  </si>
  <si>
    <t>ALAMBRE GALVANIZADO</t>
  </si>
  <si>
    <t>ALCOHOL</t>
  </si>
  <si>
    <t>ALGODÓN</t>
  </si>
  <si>
    <t>ALGUISOL</t>
  </si>
  <si>
    <t>ALICATE PARA ARMADURÍA</t>
  </si>
  <si>
    <t>ALMADANA DE 12 LBS.</t>
  </si>
  <si>
    <t>ALMADANA DE 5 LBS.</t>
  </si>
  <si>
    <t>ALMOHADILLA P/SELLOS</t>
  </si>
  <si>
    <t>ALMUERZOS</t>
  </si>
  <si>
    <t>ALMUERZOS (SUBWAY)</t>
  </si>
  <si>
    <t>AMBIENTALES EN AEROSOL GLADE</t>
  </si>
  <si>
    <t>AMPLIFICADOR</t>
  </si>
  <si>
    <t>ANCLAS PLÁSTICAS 9/32X1 DE 1/2"</t>
  </si>
  <si>
    <t>ANGULO DE METAL 2X2</t>
  </si>
  <si>
    <t>ANGULO DE METAL 3X3</t>
  </si>
  <si>
    <t>APARATO PARA SOLDADURA ELECTRICA</t>
  </si>
  <si>
    <t>ARBOLES</t>
  </si>
  <si>
    <t>ARCHIVO P/DOCUMENTACION 4 GAVETAS</t>
  </si>
  <si>
    <t>ARCILLA</t>
  </si>
  <si>
    <t>ARENA</t>
  </si>
  <si>
    <t>M3</t>
  </si>
  <si>
    <t xml:space="preserve">ARNES </t>
  </si>
  <si>
    <t xml:space="preserve">UNIDAD </t>
  </si>
  <si>
    <t>ARRENDAMIENTO DE FOTOCOPIADORAS</t>
  </si>
  <si>
    <t>MENSUAL</t>
  </si>
  <si>
    <t>ARTICULOS DE CERÁMICA</t>
  </si>
  <si>
    <t>M2</t>
  </si>
  <si>
    <t>AZÚCAR</t>
  </si>
  <si>
    <t>BALSAMOS</t>
  </si>
  <si>
    <t>BARRA PARA ALBAÑIL</t>
  </si>
  <si>
    <t>BASUREROS PARA OFICINA</t>
  </si>
  <si>
    <t>BATERÍAS</t>
  </si>
  <si>
    <t>BATERÍAS AA</t>
  </si>
  <si>
    <t>PAR</t>
  </si>
  <si>
    <t>BLOQUES DE CEMENTO (0.09X0.14X0.27)</t>
  </si>
  <si>
    <t>BOCINA FUSSION (1,000 WATS)</t>
  </si>
  <si>
    <t>BOCINA PARA INTEMPERIE</t>
  </si>
  <si>
    <t>BOLIGRAFO AZUL P.M.</t>
  </si>
  <si>
    <t>BOLIGRAFO NEGRO P.M.</t>
  </si>
  <si>
    <t>BOLSA MANILA "10x13"</t>
  </si>
  <si>
    <t>BOLSA</t>
  </si>
  <si>
    <t>BOLSA MANILA "8.5x11"</t>
  </si>
  <si>
    <t>BOLSA MANILA PEQUEÑA</t>
  </si>
  <si>
    <t>BOLSAS PLÁSTICAS PARA BASURA TAMAÑO MEDIANA</t>
  </si>
  <si>
    <t>PAQ. 12 UNID.</t>
  </si>
  <si>
    <t>BOLSAS PLÁSTICAS PARA BASURA DE GABACHA</t>
  </si>
  <si>
    <t>PAQUETE</t>
  </si>
  <si>
    <t>BOLSAS PLÁSTICAS PARA BASURA TAMAÑO GRANDE</t>
  </si>
  <si>
    <t>BOLSAS PLÁSTICAS PARA BASURA TAMAÑO JARDÍN</t>
  </si>
  <si>
    <t xml:space="preserve">BOMBA DE ASPERSION </t>
  </si>
  <si>
    <t>BOMBA TERMONEBULIZADORA</t>
  </si>
  <si>
    <t>BORRADOR DE GOMA</t>
  </si>
  <si>
    <t>BORRADOR P/PIZARRA ACRILICA</t>
  </si>
  <si>
    <t>BOTAS DE CUERO CON CUBO</t>
  </si>
  <si>
    <t>BOTAS DE HULE</t>
  </si>
  <si>
    <t>BOTAS MONTAÑESAS</t>
  </si>
  <si>
    <t>BROCHA DE 1"</t>
  </si>
  <si>
    <t>BROCHA DE 1/2"</t>
  </si>
  <si>
    <t>BROCHA DE 2 1/2 "</t>
  </si>
  <si>
    <t>BROCHA DE 4"</t>
  </si>
  <si>
    <t>BROCHA DE 5"</t>
  </si>
  <si>
    <t>BROCHA DE 6"</t>
  </si>
  <si>
    <t>BUJIAS PARA MOTOGUADAÑA</t>
  </si>
  <si>
    <t>CABLE # 10 (PARA APARATO DE SOLDADURA)</t>
  </si>
  <si>
    <t xml:space="preserve">METRO </t>
  </si>
  <si>
    <t>CABLE VGA</t>
  </si>
  <si>
    <t>CADENA INDUSTRIAL</t>
  </si>
  <si>
    <t>METRO</t>
  </si>
  <si>
    <t>CADENAS PARA MOTO SIERRA DE  14 PULGADAS</t>
  </si>
  <si>
    <t>CADENAS PARA MOTO SIERRA DE 30 PULGADAS</t>
  </si>
  <si>
    <t>CAFÉ GRANULADO</t>
  </si>
  <si>
    <t>CAFETERA</t>
  </si>
  <si>
    <t>Cafetera para 20 tazas</t>
  </si>
  <si>
    <t>CAJA DE BOLIGRAFO AZUL P.M.</t>
  </si>
  <si>
    <t>CAJA DE BOLIGRAFO NEGRO P.M.</t>
  </si>
  <si>
    <t>CAJA DE BOLIGRAFO ROJO P.M.</t>
  </si>
  <si>
    <t>CAJA DE HERRAMIENTAS 16" SERIE 2000</t>
  </si>
  <si>
    <t>CAJA DE LÁPIZ</t>
  </si>
  <si>
    <t>CAJA DE PLUMON ARTLINE 90</t>
  </si>
  <si>
    <t>CAJAS DE CARTÓN P/ALMACENAR DOCUMENTACIÓN</t>
  </si>
  <si>
    <t>CAJAS NORMALIZADORAS DE ARCHIVO GRANDE</t>
  </si>
  <si>
    <t>CAJAS NORMALIZADORAS DE ARCHIVO MEDIANA</t>
  </si>
  <si>
    <t>CAL HIDRATADA</t>
  </si>
  <si>
    <t>CALCULADORA</t>
  </si>
  <si>
    <t xml:space="preserve">CALCULADORA CASIO MZ-12S </t>
  </si>
  <si>
    <t>CALCULADORA NUMEROS GRANDES</t>
  </si>
  <si>
    <t>CAMILLA PARA PRIMEROS AUXILIOS</t>
  </si>
  <si>
    <t xml:space="preserve">CAMISA MANGA LARGA </t>
  </si>
  <si>
    <t>CAMISA TIPO POLO FEMENINO</t>
  </si>
  <si>
    <t>CAMISA TIPO POLO MASCULINO</t>
  </si>
  <si>
    <t>CAMISETAS AZUL NEGRA (con distintivo de la Unidad)</t>
  </si>
  <si>
    <t>CANALETAS PLASTICAS DE 1"</t>
  </si>
  <si>
    <t>unidad</t>
  </si>
  <si>
    <t>CAPACITACIÓN A EMPLEADOS</t>
  </si>
  <si>
    <t>CAPACITACIÓN EN ATENCION AL CLIENTE</t>
  </si>
  <si>
    <t>CAPACITACIÓN EN EDUCACION AMBIENTAL</t>
  </si>
  <si>
    <t>CAPACITACIÓN EN EXCEL AVANZADO</t>
  </si>
  <si>
    <t>CAPACITACIÓN EN EXCEL MEDIO</t>
  </si>
  <si>
    <t>CAPACITACION EN INSTALACIONES ELECTRICAS RESIDENCIALES</t>
  </si>
  <si>
    <t>CAPACITACIÓN EN MEJORA CONTINUA</t>
  </si>
  <si>
    <t>CAPACITACIÓN EN SEGURIDAD OCUPACIONAL</t>
  </si>
  <si>
    <t>CAPACITACION EN TENDIDO DE LINEAS SECUNDARIAS</t>
  </si>
  <si>
    <t>CAPACITACIONES</t>
  </si>
  <si>
    <t>CAPAS P/LLUVIA</t>
  </si>
  <si>
    <t xml:space="preserve">CARETA PARA MOTOGUADAÑA </t>
  </si>
  <si>
    <t>CARETA PARA SOLDAR FOTO SENSIBLE</t>
  </si>
  <si>
    <t>UNIDADES</t>
  </si>
  <si>
    <t>Carnet de menores</t>
  </si>
  <si>
    <t>CARRETILLA DE MANO</t>
  </si>
  <si>
    <t>CARTUCHOS</t>
  </si>
  <si>
    <t>CARTULINA</t>
  </si>
  <si>
    <t>CASCOS</t>
  </si>
  <si>
    <t>CAUTIN</t>
  </si>
  <si>
    <t>CEMENTO</t>
  </si>
  <si>
    <t>CEPILLO PARA SERVICIO</t>
  </si>
  <si>
    <t>CERA PARA PISO</t>
  </si>
  <si>
    <t>GALÓN</t>
  </si>
  <si>
    <t>CHALECOS</t>
  </si>
  <si>
    <t>CHALECOS (chaleco neon con bandas reflectivas)</t>
  </si>
  <si>
    <t>CHALECOS (chaleco para jefaturas, desechos sólidos, unidad ambiental) tela macartur, con bandas reflectivas, logo e insignia bordada)</t>
  </si>
  <si>
    <t>CHALECOS P/SALVA VIDAS</t>
  </si>
  <si>
    <t>CHAPAS Y CERRADURAS CON LLAVES</t>
  </si>
  <si>
    <t>CINCEL METALICO DE 1 PIE</t>
  </si>
  <si>
    <t>CINTA ADHESIVA ANCHA TRANSPARENTE</t>
  </si>
  <si>
    <t>ROLLO</t>
  </si>
  <si>
    <t>CINTA ADHESIVA DELGADA TRANSPARENTE</t>
  </si>
  <si>
    <t>CINTA AISLANTE</t>
  </si>
  <si>
    <t xml:space="preserve">CINTA DOBLE CARA </t>
  </si>
  <si>
    <t>CINTA MATRICIAL EPSON LQ-590</t>
  </si>
  <si>
    <t>Cinta métrica  de 60m fibra de vidrio</t>
  </si>
  <si>
    <t>CINTA METRICA 5 MTS</t>
  </si>
  <si>
    <t>CINTA METRICA 8 MTS</t>
  </si>
  <si>
    <t>Cinta metrica de 60 metros</t>
  </si>
  <si>
    <t>CINTA PARA CONTOMETRO</t>
  </si>
  <si>
    <t>CINTA PARA MAQUINA DE ESCRIBIR</t>
  </si>
  <si>
    <t>CLARISOL</t>
  </si>
  <si>
    <t>CLAVOS DE ACERO</t>
  </si>
  <si>
    <t>CLIP DE PALANCA JUMBO</t>
  </si>
  <si>
    <t>CLIP DE PALANCA MEDIANO</t>
  </si>
  <si>
    <t>CLIP DE PALANCA PEQUEÑO</t>
  </si>
  <si>
    <t>CLIP JUMBO</t>
  </si>
  <si>
    <t>CLIP MEDIANO</t>
  </si>
  <si>
    <t>CLIP Nº 1</t>
  </si>
  <si>
    <t>COLA BLANCA</t>
  </si>
  <si>
    <t>COMBUSTIBLE</t>
  </si>
  <si>
    <t>COMBUSTIBLE  DIESEL</t>
  </si>
  <si>
    <t>COMBUSTIBLE  GAS. SUPER</t>
  </si>
  <si>
    <t>COMISIONES CAESS</t>
  </si>
  <si>
    <t>COMPASES</t>
  </si>
  <si>
    <t>Compra de fichas de ubicación catastral en el CNR</t>
  </si>
  <si>
    <t>COMPUTADORA</t>
  </si>
  <si>
    <t>COMPUTADORA DE ESCRITORIO (CON MEMORIA RAM DE 6GB, SISTEMA OPERATIVO 64 BIT, DISCO DURO DE 500 GB)</t>
  </si>
  <si>
    <t xml:space="preserve">COMPUTADORA PORTATIL </t>
  </si>
  <si>
    <t>COMPUTADORAS COMPLETAS</t>
  </si>
  <si>
    <t>COMPUTADORAS COMPLETAS(DESKTOP)</t>
  </si>
  <si>
    <t>CONO PARA TRAFICO VEHICULAR</t>
  </si>
  <si>
    <t>CONOS P/AGUA</t>
  </si>
  <si>
    <t>CIENTO</t>
  </si>
  <si>
    <t>CONOS PARA SEGURIDAD DE 3 PIES</t>
  </si>
  <si>
    <t xml:space="preserve">Constancia Solvencia Municipal    </t>
  </si>
  <si>
    <t>TALONARIO</t>
  </si>
  <si>
    <t>CONSULTORÍA, ESTUDIOS E INVESTIGACIONES DIVERSAS</t>
  </si>
  <si>
    <t>CONTADORA DE BILLETES</t>
  </si>
  <si>
    <t>CONTOMETRO</t>
  </si>
  <si>
    <t>CORDEL P/ARCHIVAR FORMULAS ISAM</t>
  </si>
  <si>
    <t>CORTA FRÍO 1/4"</t>
  </si>
  <si>
    <t>CORTA TUBOS</t>
  </si>
  <si>
    <t>CORTAFRIO 14"</t>
  </si>
  <si>
    <t>CORTINAS P/VENTANAS</t>
  </si>
  <si>
    <t>CORVO</t>
  </si>
  <si>
    <t>Corvo +vaina de 24"</t>
  </si>
  <si>
    <t>CUADERNOS N°1</t>
  </si>
  <si>
    <t>CUCHARA PARA ALBAÑILERÍA</t>
  </si>
  <si>
    <t>CUCHARAS PAQ. 25 UDS</t>
  </si>
  <si>
    <t>CUCHILLAS</t>
  </si>
  <si>
    <t>CUCHILLOS PAQ. 25 UDS</t>
  </si>
  <si>
    <t>CUENTA FÁCIL</t>
  </si>
  <si>
    <t xml:space="preserve">CURAS </t>
  </si>
  <si>
    <t>DELTAMETRINA</t>
  </si>
  <si>
    <t>DESARMADORES PARA PC</t>
  </si>
  <si>
    <t>KIT</t>
  </si>
  <si>
    <t>DESARROLLOS INFORMATICOS</t>
  </si>
  <si>
    <t>DESINFECTANTE PARA PISO</t>
  </si>
  <si>
    <t>DESODORANTE EN PASTILLA P/INODORO</t>
  </si>
  <si>
    <t>PASTILLAS</t>
  </si>
  <si>
    <t>DESTORNILLADORES</t>
  </si>
  <si>
    <t>DESTORNILLADORES (PHILL Y PLANO)</t>
  </si>
  <si>
    <t>DETERGENTE 1500 GR</t>
  </si>
  <si>
    <t>DIAGNOSTICO AMBIENTAL</t>
  </si>
  <si>
    <t>DISCO DE CORTE 9"</t>
  </si>
  <si>
    <t xml:space="preserve">DISCO DE CORTE PARA METAL </t>
  </si>
  <si>
    <t>DISCO DE CORTE PARA PULIDORA</t>
  </si>
  <si>
    <t>DISCO PARA ESMERIL (229x6,4"X22.2mm)</t>
  </si>
  <si>
    <t>DISPENSADOR PARA CINTA ADHESIVA</t>
  </si>
  <si>
    <t>Distaciometro (50.0 METROS)</t>
  </si>
  <si>
    <t>Distanciómetro laser capacidad 100m</t>
  </si>
  <si>
    <t>DULCES</t>
  </si>
  <si>
    <t>ARROBA</t>
  </si>
  <si>
    <t>ELECTRODOS DE HIERRO</t>
  </si>
  <si>
    <t>ELECTRODOS WELDING PARA METAL (MT-12E6013)</t>
  </si>
  <si>
    <t>ENGRAPADORA STANDARD</t>
  </si>
  <si>
    <t>ENGRAPADORA STANDARD INDUSTRIAL</t>
  </si>
  <si>
    <t>ESCALERA DE ALUMINIO 2 BANDAS 10 PELDAÑOS</t>
  </si>
  <si>
    <t>ESCALERA DE ALUMINIO 2 BANDAS 5 PELDAÑOS</t>
  </si>
  <si>
    <t>ESCALERA EXTENSIBLE DE 25 PIES</t>
  </si>
  <si>
    <t>ESCOBA METALICA</t>
  </si>
  <si>
    <t>ESCOBA PLASTICA</t>
  </si>
  <si>
    <t>ESCOBETON CON MANGO DE 2 MTS. DE LARGO</t>
  </si>
  <si>
    <t>ESCRITORIO</t>
  </si>
  <si>
    <t>ESCRITORIO TIPO "L"</t>
  </si>
  <si>
    <t>ESFERAS</t>
  </si>
  <si>
    <t>ESPARADRAPO (CAJA DE 25 ROLLOS)</t>
  </si>
  <si>
    <t xml:space="preserve">ESPUMA PARA LIMPIEZA DE EQUIPO INFORMATICO </t>
  </si>
  <si>
    <t>ESTANTE METALICO DEXION 4 NIVELES</t>
  </si>
  <si>
    <t xml:space="preserve">EXTENCION CON FOCO PARA TALLER </t>
  </si>
  <si>
    <t>EXTENCIONES DE CABLE BULLCAN DE 20 METROS</t>
  </si>
  <si>
    <t>EXTENSIONES ELECTRICAS</t>
  </si>
  <si>
    <t>EXTENSIONES ELECTRICAS 25 METROS</t>
  </si>
  <si>
    <t xml:space="preserve">EXTINTOR 20 LIBS. </t>
  </si>
  <si>
    <t>FASTENER</t>
  </si>
  <si>
    <t>FECHADOR</t>
  </si>
  <si>
    <t>FILTRO DE ACEITE</t>
  </si>
  <si>
    <t>FILTROS PARA MOTOGUADAÑA</t>
  </si>
  <si>
    <t>FOCOS DE ESPIRAL DE 65 WATTS</t>
  </si>
  <si>
    <t>FOCOS LED DE 10 WATTS</t>
  </si>
  <si>
    <t>FOLDER AMPO TAMAÑO CARTA</t>
  </si>
  <si>
    <t>FOLDER AMPO TAMAÑO OFICIO</t>
  </si>
  <si>
    <t>FOLDER ARCHIVADOR DE RECIBOS ISAM</t>
  </si>
  <si>
    <t>FOLDER TAMAÑO CARTA</t>
  </si>
  <si>
    <t>FOLDER TAMAÑO OFICIO</t>
  </si>
  <si>
    <t>FOLIDOL</t>
  </si>
  <si>
    <t>FOTOCOPIADORA</t>
  </si>
  <si>
    <t>FRANELA</t>
  </si>
  <si>
    <t xml:space="preserve">FUENTES DE PODER </t>
  </si>
  <si>
    <t>GAFAS PROTECTORAS TRASPARENTES</t>
  </si>
  <si>
    <t>GAS PROPANO</t>
  </si>
  <si>
    <t>CILINDRO</t>
  </si>
  <si>
    <t>GAS PROPANO (TROPIGAS) 25 LIBRAS</t>
  </si>
  <si>
    <t>GASAS</t>
  </si>
  <si>
    <t>GASAS ( CAJA DE 100 SOBRES)</t>
  </si>
  <si>
    <t>GLOBOS (VEJIGAS)</t>
  </si>
  <si>
    <t>GLOBOS CANTOYA</t>
  </si>
  <si>
    <t>GPS</t>
  </si>
  <si>
    <t>GRAMOXONE</t>
  </si>
  <si>
    <t>GRAPAS</t>
  </si>
  <si>
    <t>GRAPAS INDUSTRIALES BOSTITCH 9MM 3/8</t>
  </si>
  <si>
    <t>GRAPAS STANDARD BOSTITCH 2-20</t>
  </si>
  <si>
    <t>GRASAS</t>
  </si>
  <si>
    <t>GRAVA</t>
  </si>
  <si>
    <t>GRIFO DE METAL</t>
  </si>
  <si>
    <t>GRIFO DE METAL DE 1/2</t>
  </si>
  <si>
    <t>GUANTES DE CUERO</t>
  </si>
  <si>
    <t>GUANTES DE HULE</t>
  </si>
  <si>
    <t>GUANTES DE TELA</t>
  </si>
  <si>
    <t>GUANTES DESECHABLES</t>
  </si>
  <si>
    <t>GUANTES PLASTICOS</t>
  </si>
  <si>
    <t xml:space="preserve">GUARNICIONES </t>
  </si>
  <si>
    <t>HEDONAL</t>
  </si>
  <si>
    <t>HIDROLAVADORA AUTONOMA (AGUA CALIENTE 3000PSI DE 15 LITROS)</t>
  </si>
  <si>
    <t>HIERRO 1/2</t>
  </si>
  <si>
    <t>QUINTAL</t>
  </si>
  <si>
    <t>HIERRO 1/4</t>
  </si>
  <si>
    <t>HIERRO 3/4</t>
  </si>
  <si>
    <t xml:space="preserve">HILO DE CORTE PARA MOTOGUADAÑA 3.3 mm/130" </t>
  </si>
  <si>
    <t>HIPOCLORITO DE CALCIO</t>
  </si>
  <si>
    <t>IBUPROFENO</t>
  </si>
  <si>
    <t>IMPRESIONES O PUBLICACIONES</t>
  </si>
  <si>
    <t>IMPRESOR  LASSER</t>
  </si>
  <si>
    <t>IMPRESORA</t>
  </si>
  <si>
    <t>IMPRESORA EPSON L375</t>
  </si>
  <si>
    <t xml:space="preserve">IMPRESORA HP </t>
  </si>
  <si>
    <t xml:space="preserve">IMPRESORA L 380 </t>
  </si>
  <si>
    <t>Impresora sistema de tinta continua, impresión doble carta</t>
  </si>
  <si>
    <t xml:space="preserve">INODORO </t>
  </si>
  <si>
    <t>INTERRUPTORES</t>
  </si>
  <si>
    <t>INTESTINOMICINA</t>
  </si>
  <si>
    <t>JABÓN DE BOLA</t>
  </si>
  <si>
    <t>JABON LIQUIDO PARA MANOS</t>
  </si>
  <si>
    <t>JABON YODADO</t>
  </si>
  <si>
    <t>BOTE DE 250ML</t>
  </si>
  <si>
    <t>JEANS AZUL P/HOMBRE</t>
  </si>
  <si>
    <t>JEANS AZUL P/MUJER</t>
  </si>
  <si>
    <t>JEANS AZUL PARA HOMBRE ( Blue jeans con logo bordado en la bolsa trasera)</t>
  </si>
  <si>
    <t>JERINGAS</t>
  </si>
  <si>
    <t>JUEGO DE ALICATES DE DIFERENTES TAMAÑOS</t>
  </si>
  <si>
    <t>JUEGO DE BROCAS DE 1/8", 3/16" Y 1/4" PARA CONCRETO</t>
  </si>
  <si>
    <t>JUEGO DE BROCAS DE 1/8", 3/16" Y 1/4" PARA HIERRO</t>
  </si>
  <si>
    <t>JUEGO DE BROCAS DE CONCRETO</t>
  </si>
  <si>
    <t>JUEGO DE BROCAS DE CONCRETO 3/8</t>
  </si>
  <si>
    <t>JUEGO DE BROCAS DE METAL</t>
  </si>
  <si>
    <t>JUEGO DE BROCHAS DE 2" Y 4"</t>
  </si>
  <si>
    <t>JUEGO DE CINCELES DE 1/2", 1/4" Y 3/4" x10"</t>
  </si>
  <si>
    <t>JUEGO DE DESTORNILLADORES PHILLIPS Y PLANOS IMANTADOS</t>
  </si>
  <si>
    <t>JUEGO DE DESTORNILLADORES PLANOS</t>
  </si>
  <si>
    <t>JUEGO DE DESTORNILLADORES PPHILIPS</t>
  </si>
  <si>
    <t>JUEGO DE LLAVES ALLEN</t>
  </si>
  <si>
    <t>JUEGO DE LLAVES MIXTAS UNIDADES MILIMÉTRICAS.</t>
  </si>
  <si>
    <t>JUEGO DE LLAVES STEELSON DE 8", 10" Y 14"</t>
  </si>
  <si>
    <t>JUEGOS DE LLAVES ALEN</t>
  </si>
  <si>
    <t>JUGUETES</t>
  </si>
  <si>
    <t>KIT DE RODILLOS P/PINTAR</t>
  </si>
  <si>
    <t>LADRILLOS CALAVERA (0.15X0.20X0.40)</t>
  </si>
  <si>
    <t>LAMINAS</t>
  </si>
  <si>
    <t>LAMINAS DE ZINC N 26 3X1</t>
  </si>
  <si>
    <t>LAMPARAS</t>
  </si>
  <si>
    <t>LAMPARAS DE MANO</t>
  </si>
  <si>
    <t>LÁPIZ</t>
  </si>
  <si>
    <t>LAPIZ BORRADOR DE TINTA CON ESCOBILLA</t>
  </si>
  <si>
    <t>LAVAMANOS</t>
  </si>
  <si>
    <t>LEJIA</t>
  </si>
  <si>
    <t>LENTES DE PROTECCION OSCUROS</t>
  </si>
  <si>
    <t>LENTES PROTECCION</t>
  </si>
  <si>
    <t>LIBRETA DE TAQUIGRAFIA</t>
  </si>
  <si>
    <t>LIBRETA RAYADA TAMAÑO CARTA</t>
  </si>
  <si>
    <t>Libro de acta 95754 de 150 paginas</t>
  </si>
  <si>
    <t>LIBRO ESTILO "A.P."</t>
  </si>
  <si>
    <t>Libro Laudo Arbitral</t>
  </si>
  <si>
    <t>Libro Manual del constructor 2020</t>
  </si>
  <si>
    <t>LICENCIA ACDSEE</t>
  </si>
  <si>
    <t>LICENCIA ARGIS</t>
  </si>
  <si>
    <t>LICENCIA AUTOCAD</t>
  </si>
  <si>
    <t>LICENCIA CIVIL 3D</t>
  </si>
  <si>
    <t>Licencia de Adobe Reader</t>
  </si>
  <si>
    <t>LICENCIA</t>
  </si>
  <si>
    <t>Licencia de Nero</t>
  </si>
  <si>
    <t>Licencia de office profesional+ project y visio</t>
  </si>
  <si>
    <t>Licencia Google Earth</t>
  </si>
  <si>
    <t>Licencia Lumion</t>
  </si>
  <si>
    <t>LICENCIA OFFICE PROFESIONAL</t>
  </si>
  <si>
    <t>LICENCIA QGIS</t>
  </si>
  <si>
    <t>LICENCIA REVIT</t>
  </si>
  <si>
    <t>LICENCIA SKET SHUP</t>
  </si>
  <si>
    <t xml:space="preserve">LIMA PARA CADENA </t>
  </si>
  <si>
    <t>LIMAS</t>
  </si>
  <si>
    <t>LIMAS TRIANGULARES</t>
  </si>
  <si>
    <t>LIMPIADOR PARA ESCRITORIO</t>
  </si>
  <si>
    <t xml:space="preserve">LINGA </t>
  </si>
  <si>
    <t>LIQUID PAPER</t>
  </si>
  <si>
    <t>LLANTA PARA FLOTA LIVIANA</t>
  </si>
  <si>
    <t>LLANTA PARA FLOTA PESADA</t>
  </si>
  <si>
    <t>LLAVES CANGREGAS #10</t>
  </si>
  <si>
    <t>LLAVES CANGREGAS #12</t>
  </si>
  <si>
    <t>LLAVES ESTILSON  12"</t>
  </si>
  <si>
    <t>MADERA</t>
  </si>
  <si>
    <t>MADERA (CUARTON Y COSTANERA)</t>
  </si>
  <si>
    <t>MAICILLO</t>
  </si>
  <si>
    <t>MANGUERA</t>
  </si>
  <si>
    <t>MANGUERA CONTRA INCENDIO</t>
  </si>
  <si>
    <t>MANGUERA PARA BOMBA ACHICADORA</t>
  </si>
  <si>
    <t>MANTENIMIENTO DE FOTOCOPIADORAS</t>
  </si>
  <si>
    <t>MANTENIMIENTO DE VEHÍCULO</t>
  </si>
  <si>
    <t>MANTENIMIENTO KIA 9597, 9598</t>
  </si>
  <si>
    <t>MANTENIMIENTO Y/O REPARACION DE A/C</t>
  </si>
  <si>
    <t>MANTTO. DE HERRAMIENTAS (TERMONEBULIZADORA,MOTOGUADAÑA,MOTOSIERRA,ETC)</t>
  </si>
  <si>
    <t>Manual del constructor</t>
  </si>
  <si>
    <t>MAQUINA DE ESCRIBIR ELECTRICA</t>
  </si>
  <si>
    <t>MARCO CON SIERRA PARA CORTE DE HIERRO</t>
  </si>
  <si>
    <t>MARCO DE SIERRA</t>
  </si>
  <si>
    <t>MARTILLO</t>
  </si>
  <si>
    <t>MARTILLO MANGO DE MADERA DE 12"</t>
  </si>
  <si>
    <t>MARTILLO TIPO CHIBOLA</t>
  </si>
  <si>
    <t xml:space="preserve">MARTILLO TIPO OREJA </t>
  </si>
  <si>
    <t xml:space="preserve">MASCARILLA TIPO INDUSTRIAL </t>
  </si>
  <si>
    <t>MASCARILLAS DESECHABLES</t>
  </si>
  <si>
    <t>MASCONES</t>
  </si>
  <si>
    <t>MATERIALES DE PVC</t>
  </si>
  <si>
    <t>MEGAFONO</t>
  </si>
  <si>
    <t>MEMORIA RAM (4 GB)</t>
  </si>
  <si>
    <t>METOCARBAMOL</t>
  </si>
  <si>
    <t>MICA</t>
  </si>
  <si>
    <t>MICROFONO</t>
  </si>
  <si>
    <t>MINAS 0.5</t>
  </si>
  <si>
    <t>MIREZ</t>
  </si>
  <si>
    <t>MONITOR PARA PC</t>
  </si>
  <si>
    <t>MOTOGUADAÑA</t>
  </si>
  <si>
    <t>MOTOR PARA CISTERNA</t>
  </si>
  <si>
    <t>MOTOSIERRA 14 PULGADAS</t>
  </si>
  <si>
    <t>MOTOSIERRA 30 PULGADAS</t>
  </si>
  <si>
    <t xml:space="preserve">MOTOSIERRA DE EXTENSION MULTIFUNCIÓN </t>
  </si>
  <si>
    <t>MUNICIONES</t>
  </si>
  <si>
    <t>NIVEL DE CAJA</t>
  </si>
  <si>
    <t xml:space="preserve">OASIS DE AGUA </t>
  </si>
  <si>
    <t>ORDER BOOK</t>
  </si>
  <si>
    <t xml:space="preserve">ORGANIZADOR METALICO DE ESCRITORIO (3 NIVELES) </t>
  </si>
  <si>
    <t>PALA CUADRADA METÁLICA CON MANGO LARGO</t>
  </si>
  <si>
    <t xml:space="preserve">PALA REDONDA METÁLICA CON MANGO LARGO </t>
  </si>
  <si>
    <t>PALAS PLASTICAS</t>
  </si>
  <si>
    <t>PANADOL</t>
  </si>
  <si>
    <t>PAPEL BOND B-20 TAMAÑO CARTA</t>
  </si>
  <si>
    <t>RESMA</t>
  </si>
  <si>
    <t>PAPEL BOND B-20 TAMAÑO CARTA COLOR</t>
  </si>
  <si>
    <t>PAPEL BOND B-20 TAMAÑO OFICIO</t>
  </si>
  <si>
    <t>PAPEL CARTA PERIODICO</t>
  </si>
  <si>
    <t>PAPEL CONTINUO</t>
  </si>
  <si>
    <t>PAPEL DOBLE CARTA</t>
  </si>
  <si>
    <t>PAPEL HIGIENICO (CAJA DE 6 ROLLOS)</t>
  </si>
  <si>
    <t>PAPEL LEYER CARTA</t>
  </si>
  <si>
    <t>PAPEL LEYER OFICIO</t>
  </si>
  <si>
    <t>PAPEL MEMBRETADO</t>
  </si>
  <si>
    <t>PAPEL P/CONTOMETRO</t>
  </si>
  <si>
    <t>PEGAMENTO (4 OZ.)</t>
  </si>
  <si>
    <t>BOTE</t>
  </si>
  <si>
    <t>PEGAMENTO (8 OZ.)</t>
  </si>
  <si>
    <t>PEGAMENTO (84 ONZ.)</t>
  </si>
  <si>
    <t>PEPTO BISMOL  (BOTE DE 473 ML, CAJA CON 12  BOTE)</t>
  </si>
  <si>
    <t>PERFORADOR DE 1 AGUJERO</t>
  </si>
  <si>
    <t xml:space="preserve">PERFORADOR DE 2 AGUJEROS </t>
  </si>
  <si>
    <t>PERFORADOR DE 2 AGUJEROS INDUSTRIAL</t>
  </si>
  <si>
    <t>PERNOS</t>
  </si>
  <si>
    <t>PIE DE REY METALICO</t>
  </si>
  <si>
    <t>PIEDRA</t>
  </si>
  <si>
    <t>PINTURA ANTICORROSIVA</t>
  </si>
  <si>
    <t>PINTURA ANTICORROSIVA SHERWIN WILLIAMS</t>
  </si>
  <si>
    <t>PINTURA DE ACEITE</t>
  </si>
  <si>
    <t>PINTURA DE ACEITE SHERWIN WILLIAMS AMARILLO</t>
  </si>
  <si>
    <t xml:space="preserve">PINTURA DE ACEITE SHERWIN WILLIAMS AZUL </t>
  </si>
  <si>
    <t>PINTURA DE ACEITE SHERWIN WILLIAMS NEGRO</t>
  </si>
  <si>
    <t>PINTURA DE ACEITE SHERWIN WILLIAMS ROJO</t>
  </si>
  <si>
    <t>PINTURA DE ACEITE SHERWIN WILLIAMS VERDE</t>
  </si>
  <si>
    <t>PINTURA DE AGUA</t>
  </si>
  <si>
    <t>PINTURA DE AGUA SHERWIN WILIAMS AMARILLO</t>
  </si>
  <si>
    <t>PINTURA DE AGUA SHERWIN WILIAMS AZUL</t>
  </si>
  <si>
    <t>PINTURA DE AGUA SHERWIN WILIAMS NEGRO</t>
  </si>
  <si>
    <t xml:space="preserve">PINTURA DE AGUA SHERWIN WILIAMS ROJO </t>
  </si>
  <si>
    <t>PINTURA DE AGUA SHERWIN WILIAMS VERDE</t>
  </si>
  <si>
    <t>PINZAS</t>
  </si>
  <si>
    <t xml:space="preserve">PIÑATAS </t>
  </si>
  <si>
    <t>PIPAS DE AGUA</t>
  </si>
  <si>
    <t>PIPADA</t>
  </si>
  <si>
    <t>PISTOLAS ENGRASADORAS</t>
  </si>
  <si>
    <t>PITA NYLON</t>
  </si>
  <si>
    <t xml:space="preserve">PLANTA TELEFONICA </t>
  </si>
  <si>
    <t>PLÁSTICO P/CUADERNO</t>
  </si>
  <si>
    <t>YARDA</t>
  </si>
  <si>
    <t>PLASTILINA</t>
  </si>
  <si>
    <t>PLATO DESECHABLE GRANDE . PAQ. DE 25 UDS</t>
  </si>
  <si>
    <t>PLATO DESECHABLE PEQUEÑO . PAQ. DE 25 UDS</t>
  </si>
  <si>
    <t>PLIEGO DE LÁMINAS ZINCALUM, DE 5 METROS LINEALES</t>
  </si>
  <si>
    <t>ML</t>
  </si>
  <si>
    <t>PLIEGO FOMIE DE BRILLANTINA</t>
  </si>
  <si>
    <t>PLIEGOS DE LAMINA DE METAL</t>
  </si>
  <si>
    <t>PLOMADA</t>
  </si>
  <si>
    <t>Ploter 36", con escaner</t>
  </si>
  <si>
    <t>Ploter de 24"</t>
  </si>
  <si>
    <t>PLUMON ARTLINE 500</t>
  </si>
  <si>
    <t>PLUMON ARTLINE 90</t>
  </si>
  <si>
    <t>PLUMON FLUORESCENTE</t>
  </si>
  <si>
    <t>PORTAMINAS</t>
  </si>
  <si>
    <t>PORTARRETRATOS (PARA BODAS)</t>
  </si>
  <si>
    <t>POST-IT (CUBO)</t>
  </si>
  <si>
    <t>PRENSA DE 10"</t>
  </si>
  <si>
    <t>PRENSA PAPEL (CLIP SUJETADOR)</t>
  </si>
  <si>
    <t xml:space="preserve">PROTECTOR AUDITIVO </t>
  </si>
  <si>
    <t>PUBLICIDAD A TRAVÉS DE CUALQUIER MEDIO DE COMUNICACIÓN</t>
  </si>
  <si>
    <t>PULIDORA</t>
  </si>
  <si>
    <t xml:space="preserve">PULIDORA 5,400 RPM </t>
  </si>
  <si>
    <t>PULSERA ANTIESTATICA</t>
  </si>
  <si>
    <t>PUNTEROS</t>
  </si>
  <si>
    <t>RADEX</t>
  </si>
  <si>
    <t>RADIOCOMUNICACIÓN CON BASE Y SUS ACCESORIOS</t>
  </si>
  <si>
    <t>RASTRILLOS</t>
  </si>
  <si>
    <t xml:space="preserve">RECARGA DE EXTINTORES 20 LBS. </t>
  </si>
  <si>
    <t>RECARGA DE GAS PROPANO</t>
  </si>
  <si>
    <t xml:space="preserve">RECARGAS DE OXIGENO </t>
  </si>
  <si>
    <t xml:space="preserve">RECARGAS DE OXIGENO PARA SOLDADURA AUTOGENA </t>
  </si>
  <si>
    <t>Recibo alquiler cancha diurno parque acuatico texincal $ 12.00</t>
  </si>
  <si>
    <t>Recibo alquiler cancha diurno santa alegria $ 15.00</t>
  </si>
  <si>
    <t>Recibo alquiler cancha nocturno santa alegria $ 25.00</t>
  </si>
  <si>
    <t>Recibo alquiler de rancho grande parque acuatico texincal $ 12.00</t>
  </si>
  <si>
    <t>Recibo alquiler de rancho mediano parque acuatico texincal $ 10.00</t>
  </si>
  <si>
    <t>Recibo alquiler salon diurno santa alegria $ 15.00</t>
  </si>
  <si>
    <t xml:space="preserve">Recibo alquiler salon nocturno santa alegria $ 25.00 </t>
  </si>
  <si>
    <t>recibo de alquiler anfiteatro parque acuatico texincal $ 10.00</t>
  </si>
  <si>
    <t>Recibo de ingreso area evento social parque acuatico texincal $ 25.00</t>
  </si>
  <si>
    <t>Recibos de ingresos ISAM</t>
  </si>
  <si>
    <t>REFRIFERIO COMBO 7 -  PUPUSAS</t>
  </si>
  <si>
    <t>COMBO</t>
  </si>
  <si>
    <t>REFRIGERIO COMBO 1 - 2 TAMALES Y 1 CAFÉ O CHOCOLATE</t>
  </si>
  <si>
    <t>REFRIGERIO COMBO 2 - 1 SANDWICH Y 1 JUGO</t>
  </si>
  <si>
    <t>REFRIGERIO COMBO 3 - HAMBURGUESA Y 1 GASEOSA</t>
  </si>
  <si>
    <t>REFRIGERIO COMBO 4 - 1 CROISSANWICH Y 1 JUGO</t>
  </si>
  <si>
    <t>REFRIGERIO COMBO 5 - 1 PAN CON POLLO Y 1 GASEOSA</t>
  </si>
  <si>
    <t>REFRIGERIO COMBO 6 - 1 GALLETA Y 1 GASEOSA</t>
  </si>
  <si>
    <t>REFRIGERIO COMBO 8 - PASTEL GRANDE Y 1 GASEOSA</t>
  </si>
  <si>
    <t>REFRIGERIO COMBO 9- COCTEL DE FRUTAS</t>
  </si>
  <si>
    <t>REGLA TRANSPARENTE 30 CM.</t>
  </si>
  <si>
    <t>REGULADORES DE VOLTAJE</t>
  </si>
  <si>
    <t>REGULADORES DE VOLTAJE/UPS</t>
  </si>
  <si>
    <t>RESINAS</t>
  </si>
  <si>
    <t>RINES PARA LLANTAS DE REPUESTO</t>
  </si>
  <si>
    <t>ROLLO DE MALLA CICLON</t>
  </si>
  <si>
    <t>ROLLO DE PLÁSTICO NEGRO 140 YDS.</t>
  </si>
  <si>
    <t>ROSETA DE TECHO P/FOCO DE ESPIRAL</t>
  </si>
  <si>
    <t xml:space="preserve">Rotafolio </t>
  </si>
  <si>
    <t>SACAGRAPA</t>
  </si>
  <si>
    <t>SACAGRAPA INDUSTRIAL</t>
  </si>
  <si>
    <t xml:space="preserve">SACAPUNTA METAL </t>
  </si>
  <si>
    <t>SACAPUNTA METAL ESCRITORIO</t>
  </si>
  <si>
    <t>SACAPUNTA METAL ESCRITORIO (ELECTRICA)</t>
  </si>
  <si>
    <t>SAL COMUN</t>
  </si>
  <si>
    <t>SANDWICH</t>
  </si>
  <si>
    <t xml:space="preserve">SELLO TRODAT  </t>
  </si>
  <si>
    <t>SELLOS</t>
  </si>
  <si>
    <t>SELLOS DE ENTINTAJE (DESECHOS SÓLIDOS)</t>
  </si>
  <si>
    <t>SELLOS DE ENTINTAJE AUTOMATICO (UNIDAD AMBIENTAL)</t>
  </si>
  <si>
    <t>SELLOS DE ENTINTAJE(MANTENIMIENTO DE PARQUES)</t>
  </si>
  <si>
    <t>SERRUCHO DE CARPINTERO</t>
  </si>
  <si>
    <t>SERVICIO DE BUS</t>
  </si>
  <si>
    <t>SERVICIO DE GRUA</t>
  </si>
  <si>
    <t>SERVICIO DE MARIACHIS</t>
  </si>
  <si>
    <t>SERVICIO DE PAYASOS</t>
  </si>
  <si>
    <t>SERVICIO SERSAPROSA</t>
  </si>
  <si>
    <t>SERVICIOS DE LIMPIEZA Y FUMIGACIÓN</t>
  </si>
  <si>
    <t>SERVICIOS DE PERIFONEO</t>
  </si>
  <si>
    <t>SERVICIOS LEGALES P/GESTIÓN DE COBROS</t>
  </si>
  <si>
    <t>SERVICIOS PARA EL MANTENIMIENTO DE MOTOGUADAÑAS Y MOTOSIERRAS</t>
  </si>
  <si>
    <t>SERVILLETAS 100 UDS</t>
  </si>
  <si>
    <t>SERVILLETAS 500 UDS</t>
  </si>
  <si>
    <t>SIERRA / MAQUINA CIRCULAR PARA CORTE DE MADERA</t>
  </si>
  <si>
    <t>SIFÓN DE DESAGUE TIPO ACORDEÓN</t>
  </si>
  <si>
    <t>SILICON LIQUIDO</t>
  </si>
  <si>
    <t>SILLA EJECUTIVA CON RODOS</t>
  </si>
  <si>
    <t>SILLAS EJECUTIVAS</t>
  </si>
  <si>
    <t>SOBRES BLANCOS TAMAÑO CARTA</t>
  </si>
  <si>
    <t>SOBRES MEMBRETADOS</t>
  </si>
  <si>
    <t>SODA ASH</t>
  </si>
  <si>
    <t>SOLVENTE</t>
  </si>
  <si>
    <t>SOMBRILLAS CON LOGO INSTITUCIONAL</t>
  </si>
  <si>
    <t>SONDA ELECTRICA</t>
  </si>
  <si>
    <t>SONDA MECANICA</t>
  </si>
  <si>
    <t xml:space="preserve">SOPLADOR Y ASPIRADOR </t>
  </si>
  <si>
    <t>UNIDA D</t>
  </si>
  <si>
    <t>SPEAKER PARA PC</t>
  </si>
  <si>
    <t>SUACHOS</t>
  </si>
  <si>
    <t>SULFATO</t>
  </si>
  <si>
    <t>TALADRO DE 1/2"</t>
  </si>
  <si>
    <t>TALADRO DE 3/4" CON ROTOMARTILLO</t>
  </si>
  <si>
    <t xml:space="preserve">TARJETA MADRE </t>
  </si>
  <si>
    <t>Tarjetas de Mercado</t>
  </si>
  <si>
    <t>TARJETAS DE RED PARA BLUETOOTH</t>
  </si>
  <si>
    <t>TELA CEDAZO PARA TENDIDO DE 40"</t>
  </si>
  <si>
    <t>TELEFONOS/ TERMINAL.ES</t>
  </si>
  <si>
    <t>TENAZA</t>
  </si>
  <si>
    <t xml:space="preserve">TENAZA ELECTRICA </t>
  </si>
  <si>
    <t>TENAZA PARA APARATO DE SOLDADURA</t>
  </si>
  <si>
    <t>TENAZA PELADORA PARA CABLE UTP 5E</t>
  </si>
  <si>
    <t>TENEDORES PAQ. 25 UDS</t>
  </si>
  <si>
    <t>TESTER</t>
  </si>
  <si>
    <t>THINNER</t>
  </si>
  <si>
    <t>TIERRA BLANCA</t>
  </si>
  <si>
    <t>TIJERA PARA CORTAR LÁMINA</t>
  </si>
  <si>
    <t>TIJERAS NORMALES</t>
  </si>
  <si>
    <t>TINTA P/ALMOHADILLAS</t>
  </si>
  <si>
    <t>TINTA P/IMPRESORA EPSON L 375 COLOR</t>
  </si>
  <si>
    <t>TINTA P/IMPRESORA EPSON L 380 COLOR</t>
  </si>
  <si>
    <t>TINTA P/IMPRESORA EPSON L 380 NEGRO</t>
  </si>
  <si>
    <t>TINTA P/IMPRESORA EPSON L375 NEGRO</t>
  </si>
  <si>
    <t>TINTA P/IMPRESORA HP PRO 5800</t>
  </si>
  <si>
    <t xml:space="preserve">tiquetes de mercado de $ 0.34  </t>
  </si>
  <si>
    <t xml:space="preserve">Tiquetes de mercado de $ 0.50   </t>
  </si>
  <si>
    <t>Tiquetes parque Acuatico Texincal</t>
  </si>
  <si>
    <t>TIRRO</t>
  </si>
  <si>
    <t>TITULO DE PERPETUIDAD</t>
  </si>
  <si>
    <t>TIZA</t>
  </si>
  <si>
    <t>TOMAS COMPLETOS POLARIZADOS DE 2 ENCHUFES</t>
  </si>
  <si>
    <t xml:space="preserve">TONER ATICIO RICOH MP 2550SP </t>
  </si>
  <si>
    <t>TONER LAINER RICOH MP 2352</t>
  </si>
  <si>
    <t>TONER LAINER RICOH MP 2581</t>
  </si>
  <si>
    <t>TONER LAINER RICOH MP 4500A</t>
  </si>
  <si>
    <t>TONER P/COPIADORA RICO MP3352</t>
  </si>
  <si>
    <t>TONER P/COPIADORA XEROX WC3220</t>
  </si>
  <si>
    <t>TONER P/IMPRESOR HP LASSER JEP P1102W</t>
  </si>
  <si>
    <t>TONER P/IMPRESOR HP LASSERJET CE285AC</t>
  </si>
  <si>
    <t>TONER P/IMPRESORA HP LASER JET P1606 DN</t>
  </si>
  <si>
    <t>TONER P/IMPRESORA HP LJP1606 78A</t>
  </si>
  <si>
    <t>TORNILLOS</t>
  </si>
  <si>
    <t>TORNILLOS 3" X 3/8</t>
  </si>
  <si>
    <t>TRAJE DE APICULTURA</t>
  </si>
  <si>
    <t>TRANSPORTADORES</t>
  </si>
  <si>
    <t>TRAPEADOR (HULE)</t>
  </si>
  <si>
    <t>TRAPEADOR (TRAPO)</t>
  </si>
  <si>
    <t>TRAPEADOR MOPA</t>
  </si>
  <si>
    <t>TRICLORO</t>
  </si>
  <si>
    <t>TRITURADORA DE PAPEL</t>
  </si>
  <si>
    <t>TUBO DE ABASTO FLEXIBLE METÁLICO P/INODORO</t>
  </si>
  <si>
    <t>TUBO DE ABASTO FLEXIBLE METÁLICO P/LAVAMANOS</t>
  </si>
  <si>
    <t>TUBO GALVANIZADO</t>
  </si>
  <si>
    <t>TUBO GALVANIZADO DE 2"</t>
  </si>
  <si>
    <t>TUBO GALVANIZADO DE 4"</t>
  </si>
  <si>
    <t>TUBO INDUSTRIAL</t>
  </si>
  <si>
    <t>TUBOS FLUORESCENTES</t>
  </si>
  <si>
    <t>UNIFORME PARA EL PERSONAL DE PARQUES Y ZONAS VERDES (camisa y pantalon de tela sincatex con bandas reflectivas, estampado con lodo del departamento y municipalidad).</t>
  </si>
  <si>
    <t>UNIFORME PARA MOTORISTAS DEL DEPARTAMENTO Desechos sólidos ( Camisa tipo polo con logo bordado  del departamento y municipalidad.</t>
  </si>
  <si>
    <t>UNIFORMES P/PERSONAL ADMINISTRATIVO</t>
  </si>
  <si>
    <t>UNIFORMES P/PERSONAL ADMINISTRATIVO CAMISA TIPO POLO</t>
  </si>
  <si>
    <t>UNIFORMES P/PERSONAL ADMINISTRATIVO, (PERSONAL OPERATIVO, DE ASEO DE MERCADO LA PLACITA)</t>
  </si>
  <si>
    <t>UNIFORMES P/PERSONAL CAM</t>
  </si>
  <si>
    <t>UNIFORMES P/PERSONAL CEMENTERIOS</t>
  </si>
  <si>
    <t>UNIFORMES P/PERSONAL OPERATIVO UNIDAD AMBIENTAL (DESECHOS SÓLIDOS Y BARRIDO DE CALLES), Uniforme camisa y pantalón de tela sincatex con bandas reflectivas, estampado con logo del departamento y municipalidad.</t>
  </si>
  <si>
    <t>UNIFORMES P/PERSONAL OPERATIVO UNIDAD DE TALLER MUNICIPAL, overol de tela sincatex (o de lona) con bandas reflectivas, estampado con logo del departamento y municipalidad.</t>
  </si>
  <si>
    <t>UNIFORMES P/PERSONAL UNIDAD AMBIENTAL</t>
  </si>
  <si>
    <t>UPS</t>
  </si>
  <si>
    <t>UPS COMPLETO</t>
  </si>
  <si>
    <t>USB DE 32 GB</t>
  </si>
  <si>
    <t>USB DE 64 GB</t>
  </si>
  <si>
    <t>VALVULA CONTROL A LA PARED DE 1/2"</t>
  </si>
  <si>
    <t>VALVULA CONTROL AL PISO P/SANITARIO</t>
  </si>
  <si>
    <t>VALVULA METÁLICA DE PASO DE 1/2"</t>
  </si>
  <si>
    <t xml:space="preserve">VARILLA DE BRONCE PARA SOLDADURA </t>
  </si>
  <si>
    <t>VARILLAS DE HIERRO</t>
  </si>
  <si>
    <t>VARILLAS DE HIERRO 3/8 LISO</t>
  </si>
  <si>
    <t>VASO DESECHABLE</t>
  </si>
  <si>
    <t>VASO DESECHABLE  PAQ. 25 UDS</t>
  </si>
  <si>
    <t>VASOS PAQ. 25 UDS</t>
  </si>
  <si>
    <t>VENDAS</t>
  </si>
  <si>
    <t>VENDAS ELASTICA</t>
  </si>
  <si>
    <t>VENTANA FRANCESA</t>
  </si>
  <si>
    <t>VENTILADOR DE OFICINA</t>
  </si>
  <si>
    <t>VENTILADORES INTERNOS PARA PC</t>
  </si>
  <si>
    <t>Vialidades de $ 3.43</t>
  </si>
  <si>
    <t>VIDRIOS P/VENTANA SOLAIRE</t>
  </si>
  <si>
    <t>VIÑETAS ADHERIBLES</t>
  </si>
  <si>
    <t>Walkie Walkie(15 MILLAS)</t>
  </si>
  <si>
    <t>YESO</t>
  </si>
  <si>
    <t>YOYO</t>
  </si>
  <si>
    <t>BOLIGRAFO ROJO P.M.</t>
  </si>
  <si>
    <t>DESCRIPCION</t>
  </si>
  <si>
    <t>TOTAL</t>
  </si>
  <si>
    <t>Galones</t>
  </si>
  <si>
    <t>TELEFONO DE LINEA PARA UNIDAD DE LA MUJER</t>
  </si>
  <si>
    <t>PASAJES AL INTERIOR A TECNICA DE COSTURA</t>
  </si>
  <si>
    <t>mensuales</t>
  </si>
  <si>
    <t>MESAS PLEGABLES</t>
  </si>
  <si>
    <t>VENTILADORES</t>
  </si>
  <si>
    <t>LIBROS, PERIODICOS, REVISTAS, FOLLETOS</t>
  </si>
  <si>
    <t>CAJA DE CONOS P/AGUA</t>
  </si>
  <si>
    <t>PLANTAS</t>
  </si>
  <si>
    <t>GRAMA NATURAL</t>
  </si>
  <si>
    <t>METRO CUADRADO</t>
  </si>
  <si>
    <t>ESPONJAS</t>
  </si>
  <si>
    <t>RECARGA DE EXTINTORES</t>
  </si>
  <si>
    <t>C/U</t>
  </si>
  <si>
    <t>MODULOS PARA EQUIPOS DE COMPUT.</t>
  </si>
  <si>
    <t>DILDOS P/TALLERES DE DERECHOS SEXUALES</t>
  </si>
  <si>
    <t>UNIFORME DE GALA BANDA MUNICIPAL</t>
  </si>
  <si>
    <t>TRAJES DANZA MODERNA</t>
  </si>
  <si>
    <t>CONCENTRADO PARA POLLO</t>
  </si>
  <si>
    <t>LIBRAS</t>
  </si>
  <si>
    <t>TRICLORO CHIMBOS O TAMBOS 50 LBS</t>
  </si>
  <si>
    <t xml:space="preserve">SODA ASH SACO </t>
  </si>
  <si>
    <t xml:space="preserve">KIT DE REACTIVOS PARA PISCINAS PROFESIONAL </t>
  </si>
  <si>
    <t xml:space="preserve">KIT DE REACTIVOS PARA PISCINAS SEMIPROFESIONAL </t>
  </si>
  <si>
    <t>HACHAS</t>
  </si>
  <si>
    <t>LIMAS METÁLICAS</t>
  </si>
  <si>
    <t>TIJERAS PARA JARDÍN</t>
  </si>
  <si>
    <t>RASTRILLOS METALICOS</t>
  </si>
  <si>
    <t>REPARACIONES DE BIENES MUEBLES 
(MOTOR PARA BOMBA DE 1.5 HP DE 220 WATTS)</t>
  </si>
  <si>
    <t>BOMBA CON CARTUCHO PARA FILTRACION DE PISCINAS</t>
  </si>
  <si>
    <t>SERVICIO DE FUMIGACION GENERAL PLAGAS</t>
  </si>
  <si>
    <t>CUMA</t>
  </si>
  <si>
    <t>CORONAS</t>
  </si>
  <si>
    <t>pelotas n. 5 de futbol</t>
  </si>
  <si>
    <t>pelotas n. 4 de futbol</t>
  </si>
  <si>
    <t>pelotas n.3  de futbol</t>
  </si>
  <si>
    <t>pelotas peso muerto N.4</t>
  </si>
  <si>
    <t>pelotas de Baloncesto  N.5</t>
  </si>
  <si>
    <t>pelotas de Baloncesto  N.6</t>
  </si>
  <si>
    <t>pelotas de Baloncesto  N.7</t>
  </si>
  <si>
    <t xml:space="preserve">Conos Medianos </t>
  </si>
  <si>
    <t>Aros Hula</t>
  </si>
  <si>
    <t xml:space="preserve">Silvatos </t>
  </si>
  <si>
    <t xml:space="preserve">Escaleras </t>
  </si>
  <si>
    <t xml:space="preserve">Chalecos tallas mixtas </t>
  </si>
  <si>
    <t xml:space="preserve">Cronometros </t>
  </si>
  <si>
    <t xml:space="preserve">bomba de aire </t>
  </si>
  <si>
    <t xml:space="preserve">Vallas medianas </t>
  </si>
  <si>
    <t xml:space="preserve">Platos </t>
  </si>
  <si>
    <t xml:space="preserve">Pelotas plastica pequeña </t>
  </si>
  <si>
    <t xml:space="preserve">paracaidas </t>
  </si>
  <si>
    <t>bandas elastica de 3 mts</t>
  </si>
  <si>
    <t xml:space="preserve">BOLSA </t>
  </si>
  <si>
    <t>ALUMBRADO PUBLICO</t>
  </si>
  <si>
    <t>JUEGO</t>
  </si>
  <si>
    <t>ALCALDIA MUNICIPAL DE CIUDAD DELGADO</t>
  </si>
  <si>
    <t>MANTENIMIENTO DE MOTOCICLETAS</t>
  </si>
  <si>
    <t>PUBLICACIONES</t>
  </si>
  <si>
    <t>GASTOS DE REPRESENTACIÓN EN EL PAÍS</t>
  </si>
  <si>
    <t>SERVICIOS DE ALIMENTACION</t>
  </si>
  <si>
    <t>SERVICIOS FUNERARIOS A PERSONAS DE ESCASOS RECURSOS</t>
  </si>
  <si>
    <t>VIATICOS POR COMISION EXTERNA</t>
  </si>
  <si>
    <t>TRANSFERENCAS CTES. A PERSONAS NATURALES</t>
  </si>
  <si>
    <t>VEHICULO LIVIANO</t>
  </si>
  <si>
    <t>TINTA P/IMPRESORA HP PRO 8500</t>
  </si>
  <si>
    <t>TINTAP/IMPRESORA EPSON L375 L375E402 COLOR</t>
  </si>
  <si>
    <t>TINTAP/IMPRESORA EPSON L375 L375E402 NEGRO</t>
  </si>
  <si>
    <t>CAJA DE PLUMON ARTLINE 500</t>
  </si>
  <si>
    <t>TONER P/ IMPRESORA KM-2810</t>
  </si>
  <si>
    <t>TINTA IMPRESORA EPSON L 555 NEGRO</t>
  </si>
  <si>
    <t>TINTA IMPRESORA EPSON L 555 COLOR</t>
  </si>
  <si>
    <t xml:space="preserve">LAPTOP PARA EDICION DE VIDEO I7 Y TARJETA DE VIDEO </t>
  </si>
  <si>
    <t>CAJA DE PLUMON FLUORESCENTE</t>
  </si>
  <si>
    <t>SOBRES BLANCOS TAMAÑO CARTA CAJA</t>
  </si>
  <si>
    <t>Bote Aerosol Contact Cleaner</t>
  </si>
  <si>
    <t>TINTA P/IMPRESORA EPSON 664Bk</t>
  </si>
  <si>
    <t>TINTA P/IMPRESORA EPSON 664Y</t>
  </si>
  <si>
    <t>TINTA P/IMPRESORA EPSON 664M</t>
  </si>
  <si>
    <t>TINTA P/IMPRESORA EPSON 664C</t>
  </si>
  <si>
    <t>MODULO RJ45 HEMBRA CAT 5E</t>
  </si>
  <si>
    <t>CAJAS PARA RJ45 HEMBRA</t>
  </si>
  <si>
    <t>TUBO PASTA TERMICA 30 GR</t>
  </si>
  <si>
    <t>BOLSA DE 100 UNIDADES CONECTORES RJ45</t>
  </si>
  <si>
    <t>BATERIA 12V 7AMP</t>
  </si>
  <si>
    <t>IMPRESORA EPSON L380</t>
  </si>
  <si>
    <t>TENAZA CRIMPADORA PARA RJ45</t>
  </si>
  <si>
    <t>PONCHADORA DE IMPACTO</t>
  </si>
  <si>
    <t>TESTER DE RED</t>
  </si>
  <si>
    <t>TEESTER DE REED TIPO SCANNER</t>
  </si>
  <si>
    <t>JUEGO DESTONILLADORES PHILLIPS Y PLANOS IMANTADOS</t>
  </si>
  <si>
    <t>BOLSA 100 UNIDADES GRAPAS PLASTICAS</t>
  </si>
  <si>
    <t>BATERIA CUADRADO ALCALINA 9V</t>
  </si>
  <si>
    <t>LICENCIA FIREWALL</t>
  </si>
  <si>
    <t>HOSTING Y DOMINIO</t>
  </si>
  <si>
    <t>SOBRES BLANCOS TAMAÑO OFICIO CAJA</t>
  </si>
  <si>
    <t>Estante metalico de 4 peldaños</t>
  </si>
  <si>
    <t xml:space="preserve">Titulos de perpetuidad       </t>
  </si>
  <si>
    <t>GABACHAS</t>
  </si>
  <si>
    <t xml:space="preserve">VIÑETAS PARA CODIFICACION DE INVENTARIO (DK ROLLS, ROULEAUX DK) CONTIENE 3 CAJAS ADJUNTA </t>
  </si>
  <si>
    <t>BOLSA PLASTICA PEQUEÑA  (45X60) GABACHA (PAQUETE TRAE 100 UNIDADES)</t>
  </si>
  <si>
    <t>PAQUETES</t>
  </si>
  <si>
    <t>LAPIZ ADHESIVO 20 GRAMOS</t>
  </si>
  <si>
    <t>FASTENER CON 50 UNIDADES</t>
  </si>
  <si>
    <t xml:space="preserve">TONER LASERJET 305A CE410A NEGRO </t>
  </si>
  <si>
    <t>TONER LASERJET 305A CE411A CYAN</t>
  </si>
  <si>
    <t xml:space="preserve">TONER LASERJET 305A CE413A MAGENTA </t>
  </si>
  <si>
    <t xml:space="preserve">TONER LASERJET 305A CE412A YELLOW </t>
  </si>
  <si>
    <t>JABON DE BOLA (18 UNIDADES POR CAJA)</t>
  </si>
  <si>
    <t xml:space="preserve">CAJA </t>
  </si>
  <si>
    <t xml:space="preserve">LIMPIAVIDRIO EN SPRAY </t>
  </si>
  <si>
    <t xml:space="preserve">DISIPADOR DE MAL OLORES </t>
  </si>
  <si>
    <t xml:space="preserve">GUANTES DE HULE PARA LAVAR INODORO </t>
  </si>
  <si>
    <t>TINTA P/IMPRESORA EPSON L375 COLOR T664L200</t>
  </si>
  <si>
    <t>TINTA P/IMPRESORA EPSON L375 NEGRO BK664</t>
  </si>
  <si>
    <t>CINTA AMARILLA DE PRECAUCIÓN</t>
  </si>
  <si>
    <t>CINTA IMPRESORA EPSON LQ #590</t>
  </si>
  <si>
    <t>TINTA P/IMPRESORA EPSON L375 220 COLOR NEGRO T664</t>
  </si>
  <si>
    <t>TINTA P/IMPRESORA EPSON L375 220 COLOR AMARILLO T664</t>
  </si>
  <si>
    <t>TINTA P/IMPRESORA EPSON L375 220 COLOR AZUL T664</t>
  </si>
  <si>
    <t>TINTA P/IMPRESORA EPSON L375 220 COLOR MAGENTA T664</t>
  </si>
  <si>
    <t>TINTA P/IMPRESORA EPSON L375 365 COLOR T664 L200</t>
  </si>
  <si>
    <t>TINTA P/IMPRESORA EPSON L375 365 NEGRO BK664</t>
  </si>
  <si>
    <t>TINTA P/IMPRESORA EPSON L375 COLOR</t>
  </si>
  <si>
    <t>TINTA P/IMPRESORA EPSON L375 380 COLOR</t>
  </si>
  <si>
    <t>TINTA P/IMPRESORA EPSON L375 380 NEGRO</t>
  </si>
  <si>
    <t>TINTA PARA IMPRESORA EPSON L375 NEGRO BK664</t>
  </si>
  <si>
    <t>TUBO</t>
  </si>
  <si>
    <t>IMPRESOR LASSER</t>
  </si>
  <si>
    <t>DESODORANTE EN GEL P/INODORO</t>
  </si>
  <si>
    <t>Toner para Impresora Laser Jet Pro MFP M227 fdw, 30A</t>
  </si>
  <si>
    <t>ASESOR JURIDICO</t>
  </si>
  <si>
    <t>ASESOR ADMINISTRATIVO</t>
  </si>
  <si>
    <t>SERVICIOS NOTARIALES EXTERNOS</t>
  </si>
  <si>
    <t>SERVICIO</t>
  </si>
  <si>
    <t>CAJA DE BOLIGRAFO P.F.</t>
  </si>
  <si>
    <t>TINTA PARA IMPRESORA EPSON L 365 NEGRO BK664</t>
  </si>
  <si>
    <t>TINTA PARA IMPRESORA EPSON L 365 CIAN T664L200</t>
  </si>
  <si>
    <t>TINTA PARA IMPRESORA EPSON L 365 AMARILLO T664L200</t>
  </si>
  <si>
    <t>TINTA PARA IMPRESORA EPSON L 365 MAGENTA T664L200</t>
  </si>
  <si>
    <t>SILLA SECRETARIAL</t>
  </si>
  <si>
    <t>CINTURONES</t>
  </si>
  <si>
    <t>LIBRO ESTILO A.P. #9513</t>
  </si>
  <si>
    <t>LIBRO ESTILO A.P. #6221</t>
  </si>
  <si>
    <t>CARPETAS COLGANTES</t>
  </si>
  <si>
    <t>BATERÍA PARA LINTERNA DE MANO</t>
  </si>
  <si>
    <t>CHAROLA PORTA DOCUMENTOS PARA ESCRITORIO</t>
  </si>
  <si>
    <t>GUACALES PLÁSTICOS</t>
  </si>
  <si>
    <t>PALOS METÁLICOS PARA TRAPEADOR</t>
  </si>
  <si>
    <t>COLCHONETAS</t>
  </si>
  <si>
    <t>SERVICIOS DE RADIO COMUNICACIÓN</t>
  </si>
  <si>
    <t>TALONARIO DE ESQUELAS</t>
  </si>
  <si>
    <t>PAPEL MEMBRETADO TAMAÑO CARTA</t>
  </si>
  <si>
    <t>ALQUILER DE POSTES DE CAMARAS</t>
  </si>
  <si>
    <t>REFRENDAS DE ARMAS DE FUEGO</t>
  </si>
  <si>
    <t>SILLAS PLÁSTICAS</t>
  </si>
  <si>
    <t>GABETERO METÁLICO PARA GUARDAR ARMAS</t>
  </si>
  <si>
    <t>CÁMARAS</t>
  </si>
  <si>
    <t>DETECTOR DE METALES</t>
  </si>
  <si>
    <t>CONO FLUORESCENTE DE ALTURA DE 90 CM.</t>
  </si>
  <si>
    <t>LINTERNA CON CONO REFLECTIVO</t>
  </si>
  <si>
    <t>TONFAS</t>
  </si>
  <si>
    <t>SOBRES BLANCOS TAMAÑO OFICIO</t>
  </si>
  <si>
    <t>TINTA P/IMPRESORA CANON</t>
  </si>
  <si>
    <t>TINTA PARA IMPRESORA CANON</t>
  </si>
  <si>
    <t>50 LBS</t>
  </si>
  <si>
    <t>SIERRAS PARA METAL</t>
  </si>
  <si>
    <t>SIERRA DE METAL</t>
  </si>
  <si>
    <t>7 CANCIONES</t>
  </si>
  <si>
    <t>PULIDORA 9 PULGADAS</t>
  </si>
  <si>
    <t>PAPEL DOBLE CARTA B-20</t>
  </si>
  <si>
    <t>LAMINAS CAL 26 DE 3 MTS</t>
  </si>
  <si>
    <t>100 LBS</t>
  </si>
  <si>
    <t>HIPOCLORITO DE  CALCIO 70%</t>
  </si>
  <si>
    <t>KINTAL</t>
  </si>
  <si>
    <t xml:space="preserve">GASEOSAS </t>
  </si>
  <si>
    <t>CESPED (SEMILLA)</t>
  </si>
  <si>
    <t>PLIEGO</t>
  </si>
  <si>
    <t>MES</t>
  </si>
  <si>
    <t>BOTE PEQUEÑO</t>
  </si>
  <si>
    <t>BOLSA PEQUEÑA</t>
  </si>
  <si>
    <t xml:space="preserve">AGUJAS CORTAS </t>
  </si>
  <si>
    <t>GASEOSA</t>
  </si>
  <si>
    <t>BOTAS DE CUERO SIN CUBO</t>
  </si>
  <si>
    <t>TINTA TRODAT P/SELLOS ESPECIALES</t>
  </si>
  <si>
    <t>Escritorio de Oficina</t>
  </si>
  <si>
    <t>REF</t>
  </si>
  <si>
    <t>DISCO DURO DE 500 GB SATA</t>
  </si>
  <si>
    <t>SOBRES MEMBRETADOS CAJA</t>
  </si>
  <si>
    <t>SAL COMUN ARROBA</t>
  </si>
  <si>
    <t>BARRILES P/BASURERO PLASTICO GRANDE</t>
  </si>
  <si>
    <t>VIDRIOS P/VENTANA SOLAIRE NEVADO 1MT.</t>
  </si>
  <si>
    <t>BASUREROS ECOLOGICOS</t>
  </si>
  <si>
    <t>LAMPARAS P/TECHO</t>
  </si>
  <si>
    <t>DISCO DURO EXTERNO 1T</t>
  </si>
  <si>
    <t>TINTA P/IMPRESORA EPSON L375 NEGRO T664L200</t>
  </si>
  <si>
    <t>JGO DE 3</t>
  </si>
  <si>
    <t>TIM</t>
  </si>
  <si>
    <t>BOTIQUIN</t>
  </si>
  <si>
    <t>PARQUE ACUÁTICO</t>
  </si>
  <si>
    <t>DEPORTES</t>
  </si>
  <si>
    <t>PAPEL FOTOGRAFICO RESMA</t>
  </si>
  <si>
    <t>IMPRESORA LASER</t>
  </si>
  <si>
    <t>DISCOS DUROS INTERNOS</t>
  </si>
  <si>
    <t>MEMORIAS USB 16GB</t>
  </si>
  <si>
    <t>DISCOS DURO EXTERNO 2TB</t>
  </si>
  <si>
    <t>LENTE 50MM SONY MONTURA E</t>
  </si>
  <si>
    <t>ESTABILIZADOR RONIN DJI</t>
  </si>
  <si>
    <t>CAMARA SONY A6500 PARA VIDEO</t>
  </si>
  <si>
    <t>IMPRESIÓN DE BANNER PARA ACTIVIDADES</t>
  </si>
  <si>
    <t>IMPRESIÓN BAKING</t>
  </si>
  <si>
    <t>IMPRESIÓN DE FLAYER PARA ACTIVIDADES</t>
  </si>
  <si>
    <t>TINTAP/IMPRESORA EPSON E402 COLOR</t>
  </si>
  <si>
    <t>TINTAP/IMPRESORA EPSON E402 NEGRO</t>
  </si>
  <si>
    <t>TINTA P/IMPRESORA EPSON L 220 COLOR AZUL (CIANO) T664</t>
  </si>
  <si>
    <t>TINTA P/IMPRESORA EPSON L 220 COLOR AMARILLO T664</t>
  </si>
  <si>
    <t>TINTA P/IMPRESORA EPSON L 220 COLOR MAGENTA T664</t>
  </si>
  <si>
    <t>TINTA P/IMPRESORA EPSON L 220 COLOR NEGRO T664</t>
  </si>
  <si>
    <t>TONER P/IMPRESORA SAMSUNG MLT-D104X</t>
  </si>
  <si>
    <t xml:space="preserve">Rotafolio Educativo para enfermedades cronicas no transmisibles. </t>
  </si>
  <si>
    <t>LAMINAS PARA CARNET PARA EMPLEADOS</t>
  </si>
  <si>
    <t>FUNDAS PARA CARNET</t>
  </si>
  <si>
    <t>EQUIPO DE MARCACION BIOMETRICO</t>
  </si>
  <si>
    <t>COMPUTADORA COMPLETA</t>
  </si>
  <si>
    <t>IMPRESORA CON SCANER</t>
  </si>
  <si>
    <t>CLIPS PARA CARNET</t>
  </si>
  <si>
    <t>IMPRESORA MATRICIAL EPSON LQ-590</t>
  </si>
  <si>
    <t>Capacitación en Revit</t>
  </si>
  <si>
    <t>Capacitación en Argis</t>
  </si>
  <si>
    <t xml:space="preserve">Capacitación en programación Lumion </t>
  </si>
  <si>
    <t>Capacitación en programación BIM</t>
  </si>
  <si>
    <t>CTAS. CTES.</t>
  </si>
  <si>
    <t>PROYECTOS</t>
  </si>
  <si>
    <t>RRHH</t>
  </si>
  <si>
    <t>UNIDAD DE 3 M</t>
  </si>
  <si>
    <t>MANTENIMIENTO DE CANCHA</t>
  </si>
  <si>
    <t>UNIDAD SOLICITANTE</t>
  </si>
  <si>
    <t>TALLER MPAL.</t>
  </si>
  <si>
    <t>M. AMBIENTE</t>
  </si>
  <si>
    <t>CUENTAS CTES// MERCADO</t>
  </si>
  <si>
    <t>G. DESARROLLO TERRITORIAL</t>
  </si>
  <si>
    <t>Actualización Capacidad Operativa de software y hardware</t>
  </si>
  <si>
    <t>DETERGENTE ARROBA</t>
  </si>
  <si>
    <t>RECUPERACIÓN DE MORA</t>
  </si>
  <si>
    <t>DEMUR//PROYECTOS</t>
  </si>
  <si>
    <t>MOUSE USB</t>
  </si>
  <si>
    <t>TECLADO USB</t>
  </si>
  <si>
    <t xml:space="preserve">MOUSE USB </t>
  </si>
  <si>
    <t>CUENTA</t>
  </si>
  <si>
    <t>DE COMERCIO</t>
  </si>
  <si>
    <t>DE INDUSTRIA</t>
  </si>
  <si>
    <t>FINANCIEROS</t>
  </si>
  <si>
    <t>DE SERVICIOS</t>
  </si>
  <si>
    <t>BARES Y RESTAURANTES</t>
  </si>
  <si>
    <t>MEDICOS HOSPITALARIOS</t>
  </si>
  <si>
    <t>TRANSPORTE</t>
  </si>
  <si>
    <t>VALLAS PUBLICITARIAS</t>
  </si>
  <si>
    <t>VIALIDAD</t>
  </si>
  <si>
    <t>IMPUESTOS MUNICIPALES DIVERSOS</t>
  </si>
  <si>
    <t>SERVICIOS DE CERTIFICACION</t>
  </si>
  <si>
    <t>POR ACCESO A LUGARES PUBLICOS</t>
  </si>
  <si>
    <t>ASEO PUBLICO</t>
  </si>
  <si>
    <t>CEMENTERIOS MUNICIPALES</t>
  </si>
  <si>
    <t>DESECHOS</t>
  </si>
  <si>
    <t>ESTACIONAMIENTOS Y PARQUIMETROS</t>
  </si>
  <si>
    <t>FIESTAS</t>
  </si>
  <si>
    <t>MERCADOS</t>
  </si>
  <si>
    <t>PAVIMENTACION</t>
  </si>
  <si>
    <t>POSTES, TORRES Y ANTENAS</t>
  </si>
  <si>
    <t>TASAS DIVERSAS</t>
  </si>
  <si>
    <t>PERMISOS Y LICENCIAS MUNICIPALES</t>
  </si>
  <si>
    <t>VENTA DE BIENES DIVERSOS</t>
  </si>
  <si>
    <t>SERVICIOS DE EDUCACION Y SALUD</t>
  </si>
  <si>
    <t>SERVICIOS DIVERSOS</t>
  </si>
  <si>
    <t>MULTAS POR MORA DE IMPUESTOS</t>
  </si>
  <si>
    <t>INTERESES POR MORA DE IMPUESTOS</t>
  </si>
  <si>
    <t>OTRAS MULTAS MUNICIPALES</t>
  </si>
  <si>
    <t>ARRENDAMIENTOS DE BIENES MUEBLES</t>
  </si>
  <si>
    <t>ARRENDAMIENTOS DE BIENES INMUEBLES</t>
  </si>
  <si>
    <t>ARRENDAMIENTOS DE BIENES DIVERSOS</t>
  </si>
  <si>
    <t>INGRESOS DIVERSOS</t>
  </si>
  <si>
    <t>TRANSFERENCIAS CORRIENTES DEL SECTOR PUBLICO</t>
  </si>
  <si>
    <t>EMPRESAS PRIVADAS</t>
  </si>
  <si>
    <t>VENTA DE TERRENOS</t>
  </si>
  <si>
    <t>TRANSFERENCIAS DE CAPITAL DEL SECTOR PUBLICO</t>
  </si>
  <si>
    <t>DE ORGANISMOS SIN FINES DE LUCRO</t>
  </si>
  <si>
    <t>DE PERSONAS NATURALES</t>
  </si>
  <si>
    <t>TOTALES</t>
  </si>
  <si>
    <t>CUENTAS POR COBRAR DE AÑOS ANTERIORES</t>
  </si>
  <si>
    <t>FONDOS PROP.</t>
  </si>
  <si>
    <t>CENTROS DE ENSEÑANZA</t>
  </si>
  <si>
    <t>BAÑOS Y LAVADEROS PUBLICOS</t>
  </si>
  <si>
    <t>IMPUESTOS</t>
  </si>
  <si>
    <t>TASAS</t>
  </si>
  <si>
    <t>VENTA DE BIENES</t>
  </si>
  <si>
    <t>MULTAS E INTERESES POR MORA</t>
  </si>
  <si>
    <t>ARRENDAMIENTO DE BIENES</t>
  </si>
  <si>
    <t>OTROS INGRESOS NO CLASIFICADOS</t>
  </si>
  <si>
    <t>TRANSFERENCIAS CORRIENTES DEL SECTOR PRIVADO</t>
  </si>
  <si>
    <t>TRANSFERENCIAS CORRIENTES DEL SECTOR EXTERNO</t>
  </si>
  <si>
    <t>VENTA DE BIENES MUEBLES</t>
  </si>
  <si>
    <t>TRANSFERENCIAS DE CAPITAL DEL SECTOR PÚBLICO</t>
  </si>
  <si>
    <t>TRANSFERENCIAS CORRIENTES DEL SECTOR PÚBLICO</t>
  </si>
  <si>
    <t>SALDOS INICIALES DE CAJA Y BANCO</t>
  </si>
  <si>
    <t>TOTAL INGRESOS PRESUPUESTADOS</t>
  </si>
  <si>
    <t xml:space="preserve">ALCALDIA MUNICIPAL DE CIUDAD DELGADO </t>
  </si>
  <si>
    <t xml:space="preserve">PRESUPUESTO INSTITUCIONAL DE INGRESOS </t>
  </si>
  <si>
    <t>INGRESOS POR PRESTACIÓN DE SERVICIOS PÚBLICOS</t>
  </si>
  <si>
    <t>DESCRIPCIÓN</t>
  </si>
  <si>
    <t>VARIACION DE GASTOS POR UNIDAD PRESUPUESTARIA, LINEA DE TRABAJO, RUBRO, CUENTA Y OBJETO ESPECIFICO</t>
  </si>
  <si>
    <t>01-03-04-05 RESUMEN GENERAL</t>
  </si>
  <si>
    <t>01-02-03-04-05-06 RESUMEN GENERAL</t>
  </si>
  <si>
    <t>TOTAL RESUMEN GENERAL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</si>
  <si>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</si>
  <si>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</si>
  <si>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</si>
  <si>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</si>
  <si>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</si>
  <si>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</si>
  <si>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</si>
  <si>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</si>
  <si>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</si>
  <si>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</si>
  <si>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</si>
  <si>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</si>
  <si>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MONTOS EXPRESADOS EN DÓLARES DE LOS ESTADOS UNIDOS DE AMÉRICA</t>
  </si>
  <si>
    <t>SALDO INICIAL EN BANCOS</t>
  </si>
  <si>
    <t>F. GENERAL (BID)</t>
  </si>
  <si>
    <t>BID</t>
  </si>
  <si>
    <t>FODES L. D.</t>
  </si>
  <si>
    <t>RENTABILIDAD DE DEPOSITOS A PLAZOS</t>
  </si>
  <si>
    <t>DEL 01 DE ENERO AL 31 DE DICIEMBRE DE 2022</t>
  </si>
  <si>
    <t>TOTAL 2022</t>
  </si>
  <si>
    <t>RENTABILIDAD DE DEPOSISTOS A PLAZO</t>
  </si>
  <si>
    <t>AÑO 2022</t>
  </si>
  <si>
    <t>OBLIGACIONE Y TRANSFERENCIAS GENERALES DEL ESTADO</t>
  </si>
  <si>
    <t>F. GENERAL (FMI)</t>
  </si>
  <si>
    <t>FMI</t>
  </si>
  <si>
    <t>FF4</t>
  </si>
  <si>
    <t>Financiamiento</t>
  </si>
  <si>
    <t>Prestamo Interno</t>
  </si>
  <si>
    <t>PROYECCIÓN DE INGRESOS MENSUAL 2022</t>
  </si>
  <si>
    <t>PRESTAMO INTERNO</t>
  </si>
  <si>
    <t>PREST.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</si>
</sst>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-[$€-2]* #,##0.00_-;\-[$€-2]* #,##0.00_-;_-[$€-2]* &quot;-&quot;??_-"/>
    <numFmt numFmtId="167" formatCode="_-&quot;$&quot;* #,##0.00_-;\-&quot;$&quot;* #,##0.00_-;_-&quot;$&quot;* &quot;-&quot;??_-;_-@"/>
    <numFmt numFmtId="168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1"/>
      <name val="Candara Light"/>
      <family val="2"/>
    </font>
    <font>
      <sz val="10"/>
      <name val="Candara Light"/>
      <family val="2"/>
    </font>
    <font>
      <sz val="11"/>
      <color theme="0"/>
      <name val="Calibri"/>
      <family val="2"/>
      <scheme val="minor"/>
    </font>
    <font>
      <sz val="10"/>
      <name val="Arial"/>
    </font>
    <font>
      <b/>
      <sz val="11"/>
      <color theme="1"/>
      <name val="Candara Light"/>
      <family val="2"/>
    </font>
    <font>
      <b/>
      <sz val="10"/>
      <color theme="0"/>
      <name val="Candara Light"/>
      <family val="2"/>
    </font>
    <font>
      <b/>
      <sz val="10"/>
      <name val="Candara Light"/>
      <family val="2"/>
    </font>
    <font>
      <b/>
      <sz val="10"/>
      <color theme="1"/>
      <name val="Candara Light"/>
      <family val="2"/>
    </font>
    <font>
      <b/>
      <sz val="11"/>
      <color theme="0"/>
      <name val="Candara Light"/>
      <family val="2"/>
    </font>
    <font>
      <b/>
      <sz val="12"/>
      <color theme="0"/>
      <name val="Candara Light"/>
      <family val="2"/>
    </font>
    <font>
      <b/>
      <sz val="9"/>
      <color theme="0"/>
      <name val="Candara Light"/>
      <family val="2"/>
    </font>
    <font>
      <sz val="10"/>
      <color theme="0"/>
      <name val="Candara Light"/>
      <family val="2"/>
    </font>
    <font>
      <sz val="10"/>
      <color theme="1"/>
      <name val="Candara Light"/>
      <family val="2"/>
    </font>
    <font>
      <sz val="9"/>
      <name val="Candara Light"/>
      <family val="2"/>
    </font>
    <font>
      <b/>
      <sz val="9"/>
      <color theme="1"/>
      <name val="Candara Light"/>
      <family val="2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A82AA"/>
        <bgColor indexed="64"/>
      </patternFill>
    </fill>
    <fill>
      <patternFill patternType="solid">
        <fgColor rgb="FF4FB2BC"/>
        <bgColor indexed="64"/>
      </patternFill>
    </fill>
    <fill>
      <gradientFill degree="90">
        <stop position="0">
          <color theme="0"/>
        </stop>
        <stop position="0.5">
          <color rgb="FF47647C"/>
        </stop>
        <stop position="1">
          <color theme="0"/>
        </stop>
      </gradientFill>
    </fill>
    <fill>
      <patternFill patternType="solid">
        <fgColor rgb="FF4F98BC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A3356"/>
      </left>
      <right style="hair">
        <color rgb="FF0A3356"/>
      </right>
      <top style="hair">
        <color rgb="FF0A3356"/>
      </top>
      <bottom style="hair">
        <color rgb="FF0A3356"/>
      </bottom>
      <diagonal/>
    </border>
    <border>
      <left style="hair">
        <color rgb="FF0A3356"/>
      </left>
      <right style="hair">
        <color rgb="FF0A3356"/>
      </right>
      <top style="hair">
        <color rgb="FF0A3356"/>
      </top>
      <bottom style="hair">
        <color rgb="FF0A3356"/>
      </bottom>
      <diagonal/>
    </border>
    <border>
      <left style="hair">
        <color rgb="FF0A3356"/>
      </left>
      <right style="thin">
        <color rgb="FF0A3356"/>
      </right>
      <top style="hair">
        <color rgb="FF0A3356"/>
      </top>
      <bottom style="hair">
        <color rgb="FF0A3356"/>
      </bottom>
      <diagonal/>
    </border>
    <border>
      <left style="thin">
        <color indexed="64"/>
      </left>
      <right/>
      <top style="thin">
        <color rgb="FF0A3356"/>
      </top>
      <bottom style="thin">
        <color indexed="64"/>
      </bottom>
      <diagonal/>
    </border>
    <border>
      <left/>
      <right style="thin">
        <color indexed="64"/>
      </right>
      <top style="thin">
        <color rgb="FF0A335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A3356"/>
      </top>
      <bottom style="thin">
        <color indexed="64"/>
      </bottom>
      <diagonal/>
    </border>
    <border>
      <left style="thin">
        <color rgb="FF0A3356"/>
      </left>
      <right style="hair">
        <color rgb="FF0A3356"/>
      </right>
      <top style="hair">
        <color rgb="FF0A3356"/>
      </top>
      <bottom/>
      <diagonal/>
    </border>
    <border>
      <left style="hair">
        <color rgb="FF0A3356"/>
      </left>
      <right style="hair">
        <color rgb="FF0A3356"/>
      </right>
      <top style="hair">
        <color rgb="FF0A3356"/>
      </top>
      <bottom/>
      <diagonal/>
    </border>
    <border>
      <left style="hair">
        <color rgb="FF0A3356"/>
      </left>
      <right style="thin">
        <color rgb="FF0A3356"/>
      </right>
      <top style="hair">
        <color rgb="FF0A3356"/>
      </top>
      <bottom/>
      <diagonal/>
    </border>
    <border>
      <left style="thin">
        <color indexed="64"/>
      </left>
      <right style="hair">
        <color rgb="FF0A3356"/>
      </right>
      <top style="thin">
        <color rgb="FF0A3356"/>
      </top>
      <bottom style="thin">
        <color indexed="64"/>
      </bottom>
      <diagonal/>
    </border>
    <border>
      <left style="hair">
        <color rgb="FF0A3356"/>
      </left>
      <right style="hair">
        <color rgb="FF0A3356"/>
      </right>
      <top style="thin">
        <color rgb="FF0A3356"/>
      </top>
      <bottom style="thin">
        <color indexed="64"/>
      </bottom>
      <diagonal/>
    </border>
    <border>
      <left style="hair">
        <color rgb="FF0A3356"/>
      </left>
      <right style="thin">
        <color indexed="64"/>
      </right>
      <top style="thin">
        <color rgb="FF0A3356"/>
      </top>
      <bottom style="thin">
        <color indexed="64"/>
      </bottom>
      <diagonal/>
    </border>
    <border>
      <left style="medium">
        <color indexed="64"/>
      </left>
      <right style="hair">
        <color rgb="FF0A3356"/>
      </right>
      <top style="thin">
        <color rgb="FF0A3356"/>
      </top>
      <bottom style="thin">
        <color rgb="FF0A3356"/>
      </bottom>
      <diagonal/>
    </border>
    <border>
      <left style="hair">
        <color rgb="FF0A3356"/>
      </left>
      <right style="hair">
        <color rgb="FF0A3356"/>
      </right>
      <top style="thin">
        <color rgb="FF0A3356"/>
      </top>
      <bottom style="thin">
        <color rgb="FF0A3356"/>
      </bottom>
      <diagonal/>
    </border>
    <border>
      <left style="hair">
        <color rgb="FF0A3356"/>
      </left>
      <right style="medium">
        <color indexed="64"/>
      </right>
      <top style="thin">
        <color rgb="FF0A3356"/>
      </top>
      <bottom style="thin">
        <color rgb="FF0A3356"/>
      </bottom>
      <diagonal/>
    </border>
    <border>
      <left/>
      <right style="hair">
        <color rgb="FF0A3356"/>
      </right>
      <top style="hair">
        <color rgb="FF0A3356"/>
      </top>
      <bottom style="hair">
        <color rgb="FF0A3356"/>
      </bottom>
      <diagonal/>
    </border>
    <border>
      <left style="hair">
        <color rgb="FF0A3356"/>
      </left>
      <right/>
      <top style="hair">
        <color rgb="FF0A3356"/>
      </top>
      <bottom style="hair">
        <color rgb="FF0A3356"/>
      </bottom>
      <diagonal/>
    </border>
    <border>
      <left/>
      <right/>
      <top style="hair">
        <color rgb="FF0A3356"/>
      </top>
      <bottom style="hair">
        <color rgb="FF0A335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47647C"/>
      </left>
      <right/>
      <top style="hair">
        <color rgb="FF47647C"/>
      </top>
      <bottom style="hair">
        <color rgb="FF47647C"/>
      </bottom>
      <diagonal/>
    </border>
    <border>
      <left/>
      <right/>
      <top style="hair">
        <color rgb="FF47647C"/>
      </top>
      <bottom style="hair">
        <color rgb="FF47647C"/>
      </bottom>
      <diagonal/>
    </border>
    <border>
      <left/>
      <right style="thin">
        <color rgb="FF47647C"/>
      </right>
      <top style="hair">
        <color rgb="FF47647C"/>
      </top>
      <bottom style="hair">
        <color rgb="FF47647C"/>
      </bottom>
      <diagonal/>
    </border>
    <border>
      <left style="hair">
        <color rgb="FF47647C"/>
      </left>
      <right style="hair">
        <color rgb="FF47647C"/>
      </right>
      <top style="hair">
        <color rgb="FF47647C"/>
      </top>
      <bottom/>
      <diagonal/>
    </border>
    <border>
      <left/>
      <right/>
      <top/>
      <bottom style="hair">
        <color rgb="FF47647C"/>
      </bottom>
      <diagonal/>
    </border>
    <border>
      <left style="thin">
        <color rgb="FF47647C"/>
      </left>
      <right style="hair">
        <color rgb="FF47647C"/>
      </right>
      <top style="hair">
        <color rgb="FF47647C"/>
      </top>
      <bottom/>
      <diagonal/>
    </border>
    <border>
      <left style="hair">
        <color rgb="FF47647C"/>
      </left>
      <right style="thin">
        <color rgb="FF47647C"/>
      </right>
      <top style="hair">
        <color rgb="FF47647C"/>
      </top>
      <bottom/>
      <diagonal/>
    </border>
    <border>
      <left style="hair">
        <color rgb="FF47647C"/>
      </left>
      <right style="hair">
        <color rgb="FF47647C"/>
      </right>
      <top style="hair">
        <color rgb="FF47647C"/>
      </top>
      <bottom style="hair">
        <color rgb="FF47647C"/>
      </bottom>
      <diagonal/>
    </border>
    <border>
      <left style="hair">
        <color rgb="FF47647C"/>
      </left>
      <right style="thin">
        <color rgb="FF47647C"/>
      </right>
      <top style="hair">
        <color rgb="FF47647C"/>
      </top>
      <bottom style="hair">
        <color rgb="FF47647C"/>
      </bottom>
      <diagonal/>
    </border>
    <border>
      <left style="thin">
        <color rgb="FF47647C"/>
      </left>
      <right style="hair">
        <color rgb="FF47647C"/>
      </right>
      <top/>
      <bottom/>
      <diagonal/>
    </border>
    <border>
      <left style="hair">
        <color rgb="FF47647C"/>
      </left>
      <right style="hair">
        <color rgb="FF47647C"/>
      </right>
      <top/>
      <bottom/>
      <diagonal/>
    </border>
    <border>
      <left style="thin">
        <color rgb="FF47647C"/>
      </left>
      <right style="hair">
        <color rgb="FF47647C"/>
      </right>
      <top/>
      <bottom style="hair">
        <color rgb="FF47647C"/>
      </bottom>
      <diagonal/>
    </border>
    <border>
      <left style="hair">
        <color rgb="FF47647C"/>
      </left>
      <right style="hair">
        <color rgb="FF47647C"/>
      </right>
      <top/>
      <bottom style="hair">
        <color rgb="FF47647C"/>
      </bottom>
      <diagonal/>
    </border>
    <border>
      <left style="thin">
        <color rgb="FF47647C"/>
      </left>
      <right/>
      <top style="hair">
        <color rgb="FF0A3356"/>
      </top>
      <bottom style="hair">
        <color rgb="FF0A3356"/>
      </bottom>
      <diagonal/>
    </border>
    <border>
      <left/>
      <right style="hair">
        <color rgb="FF47647C"/>
      </right>
      <top style="hair">
        <color rgb="FF0A3356"/>
      </top>
      <bottom style="hair">
        <color rgb="FF0A3356"/>
      </bottom>
      <diagonal/>
    </border>
    <border>
      <left style="hair">
        <color rgb="FF47647C"/>
      </left>
      <right style="hair">
        <color rgb="FF47647C"/>
      </right>
      <top style="hair">
        <color rgb="FF0A3356"/>
      </top>
      <bottom/>
      <diagonal/>
    </border>
    <border>
      <left style="hair">
        <color rgb="FF47647C"/>
      </left>
      <right style="thin">
        <color rgb="FF47647C"/>
      </right>
      <top style="hair">
        <color rgb="FF0A3356"/>
      </top>
      <bottom/>
      <diagonal/>
    </border>
    <border>
      <left style="hair">
        <color rgb="FF0A3356"/>
      </left>
      <right style="thin">
        <color rgb="FF47647C"/>
      </right>
      <top style="hair">
        <color rgb="FF0A3356"/>
      </top>
      <bottom style="hair">
        <color rgb="FF0A3356"/>
      </bottom>
      <diagonal/>
    </border>
    <border>
      <left style="thin">
        <color rgb="FF47647C"/>
      </left>
      <right/>
      <top style="hair">
        <color rgb="FF0A3356"/>
      </top>
      <bottom style="hair">
        <color rgb="FF47647C"/>
      </bottom>
      <diagonal/>
    </border>
    <border>
      <left/>
      <right/>
      <top style="hair">
        <color rgb="FF0A3356"/>
      </top>
      <bottom style="hair">
        <color rgb="FF47647C"/>
      </bottom>
      <diagonal/>
    </border>
    <border>
      <left/>
      <right style="hair">
        <color rgb="FF47647C"/>
      </right>
      <top style="hair">
        <color rgb="FF0A3356"/>
      </top>
      <bottom style="hair">
        <color rgb="FF47647C"/>
      </bottom>
      <diagonal/>
    </border>
    <border>
      <left style="hair">
        <color rgb="FF0A3356"/>
      </left>
      <right style="hair">
        <color rgb="FF0A3356"/>
      </right>
      <top style="hair">
        <color rgb="FF0A3356"/>
      </top>
      <bottom style="hair">
        <color rgb="FF47647C"/>
      </bottom>
      <diagonal/>
    </border>
    <border>
      <left style="hair">
        <color rgb="FF0A3356"/>
      </left>
      <right style="thin">
        <color rgb="FF47647C"/>
      </right>
      <top style="hair">
        <color rgb="FF0A3356"/>
      </top>
      <bottom style="hair">
        <color rgb="FF47647C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/>
    <xf numFmtId="0" fontId="28" fillId="16" borderId="67"/>
    <xf numFmtId="0" fontId="29" fillId="13" borderId="21">
      <alignment horizontal="center" vertical="center"/>
    </xf>
    <xf numFmtId="168" fontId="7" fillId="0" borderId="0" applyFont="0" applyFill="0" applyBorder="0" applyAlignment="0" applyProtection="0"/>
  </cellStyleXfs>
  <cellXfs count="342">
    <xf numFmtId="0" fontId="0" fillId="0" borderId="0" xfId="0"/>
    <xf numFmtId="0" fontId="4" fillId="0" borderId="1" xfId="0" applyFont="1" applyFill="1" applyBorder="1"/>
    <xf numFmtId="0" fontId="4" fillId="0" borderId="2" xfId="0" applyFont="1" applyFill="1" applyBorder="1"/>
    <xf numFmtId="0" fontId="5" fillId="0" borderId="2" xfId="0" applyFont="1" applyFill="1" applyBorder="1"/>
    <xf numFmtId="4" fontId="5" fillId="0" borderId="2" xfId="0" applyNumberFormat="1" applyFont="1" applyFill="1" applyBorder="1"/>
    <xf numFmtId="0" fontId="5" fillId="0" borderId="7" xfId="0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4" fillId="0" borderId="10" xfId="0" applyFont="1" applyFill="1" applyBorder="1"/>
    <xf numFmtId="0" fontId="5" fillId="0" borderId="10" xfId="0" applyFont="1" applyFill="1" applyBorder="1"/>
    <xf numFmtId="4" fontId="5" fillId="0" borderId="10" xfId="0" applyNumberFormat="1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4" fillId="0" borderId="13" xfId="0" applyFont="1" applyFill="1" applyBorder="1"/>
    <xf numFmtId="0" fontId="4" fillId="0" borderId="10" xfId="0" applyFont="1" applyFill="1" applyBorder="1" applyAlignment="1">
      <alignment horizontal="left"/>
    </xf>
    <xf numFmtId="0" fontId="5" fillId="0" borderId="14" xfId="0" applyFont="1" applyFill="1" applyBorder="1"/>
    <xf numFmtId="4" fontId="5" fillId="0" borderId="14" xfId="0" applyNumberFormat="1" applyFont="1" applyFill="1" applyBorder="1"/>
    <xf numFmtId="0" fontId="5" fillId="0" borderId="15" xfId="0" applyFont="1" applyFill="1" applyBorder="1"/>
    <xf numFmtId="4" fontId="5" fillId="0" borderId="21" xfId="0" applyNumberFormat="1" applyFont="1" applyFill="1" applyBorder="1" applyAlignment="1">
      <alignment horizontal="center"/>
    </xf>
    <xf numFmtId="4" fontId="6" fillId="0" borderId="21" xfId="0" applyNumberFormat="1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3" borderId="30" xfId="0" applyNumberFormat="1" applyFont="1" applyFill="1" applyBorder="1"/>
    <xf numFmtId="49" fontId="4" fillId="3" borderId="31" xfId="0" applyNumberFormat="1" applyFont="1" applyFill="1" applyBorder="1"/>
    <xf numFmtId="3" fontId="4" fillId="3" borderId="32" xfId="1" applyNumberFormat="1" applyFont="1" applyFill="1" applyBorder="1"/>
    <xf numFmtId="44" fontId="4" fillId="3" borderId="25" xfId="2" applyFont="1" applyFill="1" applyBorder="1"/>
    <xf numFmtId="3" fontId="4" fillId="0" borderId="32" xfId="1" applyNumberFormat="1" applyFont="1" applyFill="1" applyBorder="1"/>
    <xf numFmtId="49" fontId="4" fillId="4" borderId="33" xfId="4" applyNumberFormat="1" applyFont="1" applyFill="1" applyBorder="1" applyAlignment="1">
      <alignment horizontal="left"/>
    </xf>
    <xf numFmtId="4" fontId="4" fillId="4" borderId="9" xfId="4" applyNumberFormat="1" applyFont="1" applyFill="1" applyBorder="1"/>
    <xf numFmtId="4" fontId="4" fillId="4" borderId="34" xfId="4" applyNumberFormat="1" applyFont="1" applyFill="1" applyBorder="1"/>
    <xf numFmtId="3" fontId="4" fillId="4" borderId="21" xfId="1" applyNumberFormat="1" applyFont="1" applyFill="1" applyBorder="1"/>
    <xf numFmtId="44" fontId="4" fillId="4" borderId="21" xfId="2" applyFont="1" applyFill="1" applyBorder="1"/>
    <xf numFmtId="4" fontId="4" fillId="4" borderId="21" xfId="1" applyNumberFormat="1" applyFont="1" applyFill="1" applyBorder="1"/>
    <xf numFmtId="49" fontId="4" fillId="5" borderId="33" xfId="4" applyNumberFormat="1" applyFont="1" applyFill="1" applyBorder="1" applyAlignment="1">
      <alignment horizontal="left"/>
    </xf>
    <xf numFmtId="4" fontId="4" fillId="5" borderId="9" xfId="4" applyNumberFormat="1" applyFont="1" applyFill="1" applyBorder="1"/>
    <xf numFmtId="4" fontId="4" fillId="5" borderId="34" xfId="4" applyNumberFormat="1" applyFont="1" applyFill="1" applyBorder="1"/>
    <xf numFmtId="3" fontId="4" fillId="5" borderId="21" xfId="1" applyNumberFormat="1" applyFont="1" applyFill="1" applyBorder="1"/>
    <xf numFmtId="44" fontId="4" fillId="5" borderId="21" xfId="2" applyFont="1" applyFill="1" applyBorder="1"/>
    <xf numFmtId="4" fontId="4" fillId="5" borderId="21" xfId="1" applyNumberFormat="1" applyFont="1" applyFill="1" applyBorder="1"/>
    <xf numFmtId="49" fontId="5" fillId="0" borderId="33" xfId="4" applyNumberFormat="1" applyFont="1" applyFill="1" applyBorder="1" applyAlignment="1">
      <alignment horizontal="left"/>
    </xf>
    <xf numFmtId="4" fontId="5" fillId="0" borderId="9" xfId="4" applyNumberFormat="1" applyFont="1" applyFill="1" applyBorder="1"/>
    <xf numFmtId="4" fontId="5" fillId="0" borderId="34" xfId="4" applyNumberFormat="1" applyFont="1" applyFill="1" applyBorder="1"/>
    <xf numFmtId="3" fontId="5" fillId="0" borderId="21" xfId="1" applyNumberFormat="1" applyFont="1" applyFill="1" applyBorder="1"/>
    <xf numFmtId="4" fontId="5" fillId="0" borderId="21" xfId="1" applyNumberFormat="1" applyFont="1" applyFill="1" applyBorder="1"/>
    <xf numFmtId="4" fontId="5" fillId="5" borderId="34" xfId="4" applyNumberFormat="1" applyFont="1" applyFill="1" applyBorder="1"/>
    <xf numFmtId="3" fontId="5" fillId="5" borderId="21" xfId="1" applyNumberFormat="1" applyFont="1" applyFill="1" applyBorder="1"/>
    <xf numFmtId="44" fontId="5" fillId="5" borderId="21" xfId="2" applyFont="1" applyFill="1" applyBorder="1"/>
    <xf numFmtId="3" fontId="5" fillId="4" borderId="21" xfId="1" applyNumberFormat="1" applyFont="1" applyFill="1" applyBorder="1"/>
    <xf numFmtId="44" fontId="5" fillId="4" borderId="21" xfId="2" applyFont="1" applyFill="1" applyBorder="1"/>
    <xf numFmtId="44" fontId="5" fillId="0" borderId="21" xfId="2" applyFont="1" applyFill="1" applyBorder="1"/>
    <xf numFmtId="0" fontId="0" fillId="0" borderId="0" xfId="0" applyFont="1" applyFill="1"/>
    <xf numFmtId="4" fontId="5" fillId="4" borderId="34" xfId="4" applyNumberFormat="1" applyFont="1" applyFill="1" applyBorder="1"/>
    <xf numFmtId="3" fontId="4" fillId="5" borderId="21" xfId="4" applyNumberFormat="1" applyFont="1" applyFill="1" applyBorder="1"/>
    <xf numFmtId="4" fontId="4" fillId="5" borderId="21" xfId="0" applyNumberFormat="1" applyFont="1" applyFill="1" applyBorder="1"/>
    <xf numFmtId="3" fontId="4" fillId="0" borderId="21" xfId="4" applyNumberFormat="1" applyFont="1" applyFill="1" applyBorder="1"/>
    <xf numFmtId="4" fontId="4" fillId="0" borderId="21" xfId="0" applyNumberFormat="1" applyFont="1" applyFill="1" applyBorder="1"/>
    <xf numFmtId="3" fontId="5" fillId="0" borderId="21" xfId="4" applyNumberFormat="1" applyFont="1" applyFill="1" applyBorder="1"/>
    <xf numFmtId="4" fontId="5" fillId="0" borderId="21" xfId="0" applyNumberFormat="1" applyFont="1" applyFill="1" applyBorder="1"/>
    <xf numFmtId="4" fontId="5" fillId="0" borderId="21" xfId="4" applyNumberFormat="1" applyFont="1" applyFill="1" applyBorder="1"/>
    <xf numFmtId="0" fontId="5" fillId="0" borderId="21" xfId="0" applyFont="1" applyFill="1" applyBorder="1"/>
    <xf numFmtId="49" fontId="4" fillId="6" borderId="33" xfId="4" applyNumberFormat="1" applyFont="1" applyFill="1" applyBorder="1" applyAlignment="1">
      <alignment horizontal="left"/>
    </xf>
    <xf numFmtId="4" fontId="4" fillId="6" borderId="9" xfId="4" applyNumberFormat="1" applyFont="1" applyFill="1" applyBorder="1"/>
    <xf numFmtId="4" fontId="5" fillId="6" borderId="34" xfId="4" applyNumberFormat="1" applyFont="1" applyFill="1" applyBorder="1"/>
    <xf numFmtId="3" fontId="4" fillId="6" borderId="21" xfId="1" applyNumberFormat="1" applyFont="1" applyFill="1" applyBorder="1"/>
    <xf numFmtId="3" fontId="5" fillId="6" borderId="21" xfId="1" applyNumberFormat="1" applyFont="1" applyFill="1" applyBorder="1"/>
    <xf numFmtId="44" fontId="5" fillId="6" borderId="21" xfId="2" applyFont="1" applyFill="1" applyBorder="1"/>
    <xf numFmtId="4" fontId="4" fillId="6" borderId="21" xfId="1" applyNumberFormat="1" applyFont="1" applyFill="1" applyBorder="1"/>
    <xf numFmtId="3" fontId="4" fillId="0" borderId="21" xfId="1" applyNumberFormat="1" applyFont="1" applyFill="1" applyBorder="1"/>
    <xf numFmtId="4" fontId="4" fillId="6" borderId="34" xfId="4" applyNumberFormat="1" applyFont="1" applyFill="1" applyBorder="1"/>
    <xf numFmtId="4" fontId="5" fillId="0" borderId="36" xfId="4" applyNumberFormat="1" applyFont="1" applyFill="1" applyBorder="1"/>
    <xf numFmtId="4" fontId="5" fillId="0" borderId="37" xfId="4" applyNumberFormat="1" applyFont="1" applyFill="1" applyBorder="1"/>
    <xf numFmtId="3" fontId="5" fillId="0" borderId="22" xfId="1" applyNumberFormat="1" applyFont="1" applyFill="1" applyBorder="1"/>
    <xf numFmtId="4" fontId="5" fillId="0" borderId="22" xfId="1" applyNumberFormat="1" applyFont="1" applyFill="1" applyBorder="1"/>
    <xf numFmtId="4" fontId="4" fillId="5" borderId="21" xfId="4" applyNumberFormat="1" applyFont="1" applyFill="1" applyBorder="1"/>
    <xf numFmtId="4" fontId="5" fillId="5" borderId="21" xfId="4" applyNumberFormat="1" applyFont="1" applyFill="1" applyBorder="1"/>
    <xf numFmtId="4" fontId="5" fillId="5" borderId="21" xfId="1" applyNumberFormat="1" applyFont="1" applyFill="1" applyBorder="1"/>
    <xf numFmtId="3" fontId="5" fillId="0" borderId="38" xfId="1" applyNumberFormat="1" applyFont="1" applyFill="1" applyBorder="1"/>
    <xf numFmtId="49" fontId="5" fillId="0" borderId="39" xfId="4" applyNumberFormat="1" applyFont="1" applyFill="1" applyBorder="1" applyAlignment="1">
      <alignment horizontal="left"/>
    </xf>
    <xf numFmtId="4" fontId="5" fillId="0" borderId="38" xfId="4" applyNumberFormat="1" applyFont="1" applyFill="1" applyBorder="1"/>
    <xf numFmtId="4" fontId="5" fillId="0" borderId="20" xfId="4" applyNumberFormat="1" applyFont="1" applyFill="1" applyBorder="1"/>
    <xf numFmtId="4" fontId="5" fillId="0" borderId="38" xfId="1" applyNumberFormat="1" applyFont="1" applyFill="1" applyBorder="1"/>
    <xf numFmtId="49" fontId="4" fillId="0" borderId="40" xfId="4" applyNumberFormat="1" applyFont="1" applyFill="1" applyBorder="1" applyAlignment="1">
      <alignment horizontal="left"/>
    </xf>
    <xf numFmtId="4" fontId="4" fillId="0" borderId="18" xfId="4" applyNumberFormat="1" applyFont="1" applyFill="1" applyBorder="1"/>
    <xf numFmtId="4" fontId="4" fillId="0" borderId="16" xfId="4" applyNumberFormat="1" applyFont="1" applyFill="1" applyBorder="1"/>
    <xf numFmtId="3" fontId="4" fillId="0" borderId="19" xfId="1" applyNumberFormat="1" applyFont="1" applyFill="1" applyBorder="1"/>
    <xf numFmtId="4" fontId="4" fillId="0" borderId="19" xfId="1" applyNumberFormat="1" applyFont="1" applyFill="1" applyBorder="1"/>
    <xf numFmtId="49" fontId="4" fillId="0" borderId="41" xfId="4" applyNumberFormat="1" applyFont="1" applyFill="1" applyBorder="1" applyAlignment="1">
      <alignment horizontal="left"/>
    </xf>
    <xf numFmtId="4" fontId="4" fillId="0" borderId="42" xfId="4" applyNumberFormat="1" applyFont="1" applyFill="1" applyBorder="1"/>
    <xf numFmtId="4" fontId="4" fillId="0" borderId="43" xfId="4" applyNumberFormat="1" applyFont="1" applyFill="1" applyBorder="1"/>
    <xf numFmtId="3" fontId="4" fillId="0" borderId="44" xfId="1" applyNumberFormat="1" applyFont="1" applyFill="1" applyBorder="1"/>
    <xf numFmtId="4" fontId="4" fillId="0" borderId="44" xfId="1" applyNumberFormat="1" applyFont="1" applyFill="1" applyBorder="1"/>
    <xf numFmtId="4" fontId="5" fillId="0" borderId="26" xfId="4" applyNumberFormat="1" applyFont="1" applyFill="1" applyBorder="1" applyAlignment="1">
      <alignment horizontal="left"/>
    </xf>
    <xf numFmtId="3" fontId="5" fillId="0" borderId="28" xfId="1" applyNumberFormat="1" applyFont="1" applyFill="1" applyBorder="1"/>
    <xf numFmtId="4" fontId="5" fillId="0" borderId="28" xfId="1" applyNumberFormat="1" applyFont="1" applyFill="1" applyBorder="1"/>
    <xf numFmtId="0" fontId="6" fillId="0" borderId="0" xfId="0" applyFont="1"/>
    <xf numFmtId="4" fontId="6" fillId="0" borderId="0" xfId="0" applyNumberFormat="1" applyFont="1"/>
    <xf numFmtId="44" fontId="4" fillId="0" borderId="19" xfId="2" applyFont="1" applyFill="1" applyBorder="1"/>
    <xf numFmtId="44" fontId="4" fillId="0" borderId="47" xfId="2" applyFont="1" applyFill="1" applyBorder="1"/>
    <xf numFmtId="44" fontId="4" fillId="0" borderId="44" xfId="2" applyFont="1" applyFill="1" applyBorder="1"/>
    <xf numFmtId="49" fontId="5" fillId="0" borderId="45" xfId="4" applyNumberFormat="1" applyFont="1" applyFill="1" applyBorder="1" applyAlignment="1">
      <alignment horizontal="left"/>
    </xf>
    <xf numFmtId="4" fontId="5" fillId="0" borderId="46" xfId="4" applyNumberFormat="1" applyFont="1" applyFill="1" applyBorder="1" applyAlignment="1">
      <alignment horizontal="left"/>
    </xf>
    <xf numFmtId="44" fontId="5" fillId="0" borderId="28" xfId="2" applyFont="1" applyFill="1" applyBorder="1"/>
    <xf numFmtId="0" fontId="0" fillId="0" borderId="0" xfId="0" applyFont="1"/>
    <xf numFmtId="0" fontId="4" fillId="3" borderId="29" xfId="0" applyFont="1" applyFill="1" applyBorder="1"/>
    <xf numFmtId="0" fontId="5" fillId="0" borderId="33" xfId="4" applyNumberFormat="1" applyFont="1" applyFill="1" applyBorder="1" applyAlignment="1">
      <alignment horizontal="left"/>
    </xf>
    <xf numFmtId="0" fontId="5" fillId="0" borderId="35" xfId="4" applyNumberFormat="1" applyFont="1" applyFill="1" applyBorder="1" applyAlignment="1">
      <alignment horizontal="left"/>
    </xf>
    <xf numFmtId="0" fontId="4" fillId="6" borderId="33" xfId="4" applyNumberFormat="1" applyFont="1" applyFill="1" applyBorder="1" applyAlignment="1">
      <alignment horizontal="left"/>
    </xf>
    <xf numFmtId="0" fontId="4" fillId="5" borderId="33" xfId="4" applyNumberFormat="1" applyFont="1" applyFill="1" applyBorder="1" applyAlignment="1">
      <alignment horizontal="left"/>
    </xf>
    <xf numFmtId="0" fontId="4" fillId="5" borderId="21" xfId="4" applyNumberFormat="1" applyFont="1" applyFill="1" applyBorder="1" applyAlignment="1">
      <alignment horizontal="left"/>
    </xf>
    <xf numFmtId="0" fontId="5" fillId="0" borderId="21" xfId="4" applyNumberFormat="1" applyFont="1" applyFill="1" applyBorder="1" applyAlignment="1">
      <alignment horizontal="left"/>
    </xf>
    <xf numFmtId="0" fontId="12" fillId="8" borderId="0" xfId="0" applyFont="1" applyFill="1"/>
    <xf numFmtId="0" fontId="11" fillId="8" borderId="21" xfId="0" applyFont="1" applyFill="1" applyBorder="1" applyAlignment="1">
      <alignment horizontal="center"/>
    </xf>
    <xf numFmtId="0" fontId="13" fillId="8" borderId="21" xfId="0" applyFont="1" applyFill="1" applyBorder="1" applyAlignment="1">
      <alignment horizontal="left"/>
    </xf>
    <xf numFmtId="0" fontId="13" fillId="8" borderId="21" xfId="5" applyFont="1" applyFill="1" applyBorder="1" applyAlignment="1" applyProtection="1">
      <alignment horizontal="center"/>
      <protection locked="0"/>
    </xf>
    <xf numFmtId="1" fontId="13" fillId="8" borderId="21" xfId="5" applyNumberFormat="1" applyFont="1" applyFill="1" applyBorder="1" applyAlignment="1" applyProtection="1">
      <alignment horizontal="center"/>
      <protection locked="0"/>
    </xf>
    <xf numFmtId="0" fontId="14" fillId="8" borderId="21" xfId="0" applyFont="1" applyFill="1" applyBorder="1" applyAlignment="1">
      <alignment horizontal="left"/>
    </xf>
    <xf numFmtId="0" fontId="13" fillId="8" borderId="21" xfId="3" applyFont="1" applyFill="1" applyBorder="1" applyAlignment="1" applyProtection="1">
      <alignment horizontal="left"/>
    </xf>
    <xf numFmtId="167" fontId="11" fillId="8" borderId="0" xfId="0" applyNumberFormat="1" applyFont="1" applyFill="1" applyBorder="1"/>
    <xf numFmtId="0" fontId="13" fillId="8" borderId="21" xfId="0" applyFont="1" applyFill="1" applyBorder="1" applyAlignment="1">
      <alignment horizontal="left" wrapText="1"/>
    </xf>
    <xf numFmtId="44" fontId="12" fillId="8" borderId="0" xfId="0" applyNumberFormat="1" applyFont="1" applyFill="1"/>
    <xf numFmtId="0" fontId="13" fillId="8" borderId="21" xfId="5" applyFont="1" applyFill="1" applyBorder="1" applyAlignment="1" applyProtection="1">
      <alignment horizontal="left"/>
      <protection locked="0"/>
    </xf>
    <xf numFmtId="0" fontId="12" fillId="8" borderId="21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center"/>
    </xf>
    <xf numFmtId="10" fontId="12" fillId="8" borderId="0" xfId="6" applyNumberFormat="1" applyFont="1" applyFill="1"/>
    <xf numFmtId="0" fontId="13" fillId="8" borderId="0" xfId="0" applyFont="1" applyFill="1"/>
    <xf numFmtId="10" fontId="15" fillId="8" borderId="0" xfId="6" applyNumberFormat="1" applyFont="1" applyFill="1"/>
    <xf numFmtId="0" fontId="16" fillId="12" borderId="0" xfId="0" applyFont="1" applyFill="1" applyAlignment="1">
      <alignment horizontal="center"/>
    </xf>
    <xf numFmtId="44" fontId="16" fillId="12" borderId="0" xfId="2" applyFont="1" applyFill="1" applyAlignment="1">
      <alignment horizontal="center"/>
    </xf>
    <xf numFmtId="0" fontId="16" fillId="12" borderId="21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/>
    </xf>
    <xf numFmtId="44" fontId="12" fillId="8" borderId="21" xfId="2" applyFont="1" applyFill="1" applyBorder="1" applyAlignment="1">
      <alignment horizontal="center"/>
    </xf>
    <xf numFmtId="0" fontId="13" fillId="8" borderId="21" xfId="0" applyFont="1" applyFill="1" applyBorder="1" applyAlignment="1">
      <alignment horizontal="center"/>
    </xf>
    <xf numFmtId="44" fontId="13" fillId="8" borderId="21" xfId="2" applyFont="1" applyFill="1" applyBorder="1" applyAlignment="1">
      <alignment horizontal="center"/>
    </xf>
    <xf numFmtId="0" fontId="14" fillId="8" borderId="21" xfId="0" applyFont="1" applyFill="1" applyBorder="1" applyAlignment="1">
      <alignment horizontal="center"/>
    </xf>
    <xf numFmtId="44" fontId="14" fillId="8" borderId="21" xfId="2" applyFont="1" applyFill="1" applyBorder="1" applyAlignment="1">
      <alignment horizontal="center"/>
    </xf>
    <xf numFmtId="44" fontId="13" fillId="8" borderId="21" xfId="0" applyNumberFormat="1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44" fontId="13" fillId="8" borderId="0" xfId="2" applyFont="1" applyFill="1" applyAlignment="1">
      <alignment horizontal="center"/>
    </xf>
    <xf numFmtId="0" fontId="16" fillId="12" borderId="0" xfId="0" applyFont="1" applyFill="1" applyAlignment="1">
      <alignment horizontal="left"/>
    </xf>
    <xf numFmtId="0" fontId="12" fillId="8" borderId="21" xfId="0" applyFont="1" applyFill="1" applyBorder="1" applyAlignment="1">
      <alignment horizontal="left"/>
    </xf>
    <xf numFmtId="0" fontId="11" fillId="8" borderId="21" xfId="0" applyFont="1" applyFill="1" applyBorder="1" applyAlignment="1">
      <alignment horizontal="left"/>
    </xf>
    <xf numFmtId="0" fontId="11" fillId="7" borderId="21" xfId="0" applyFont="1" applyFill="1" applyBorder="1" applyAlignment="1">
      <alignment horizontal="left" vertical="center"/>
    </xf>
    <xf numFmtId="0" fontId="11" fillId="8" borderId="21" xfId="0" applyFont="1" applyFill="1" applyBorder="1" applyAlignment="1">
      <alignment horizontal="left" wrapText="1"/>
    </xf>
    <xf numFmtId="0" fontId="11" fillId="7" borderId="21" xfId="0" applyFont="1" applyFill="1" applyBorder="1" applyAlignment="1">
      <alignment horizontal="left"/>
    </xf>
    <xf numFmtId="0" fontId="13" fillId="8" borderId="0" xfId="0" applyFont="1" applyFill="1" applyAlignment="1">
      <alignment horizontal="left"/>
    </xf>
    <xf numFmtId="44" fontId="11" fillId="8" borderId="21" xfId="2" applyFont="1" applyFill="1" applyBorder="1" applyAlignment="1">
      <alignment horizontal="center"/>
    </xf>
    <xf numFmtId="0" fontId="20" fillId="8" borderId="0" xfId="25" applyFill="1"/>
    <xf numFmtId="0" fontId="3" fillId="8" borderId="0" xfId="25" applyFont="1" applyFill="1" applyBorder="1" applyAlignment="1">
      <alignment vertical="center"/>
    </xf>
    <xf numFmtId="0" fontId="21" fillId="13" borderId="38" xfId="25" applyFont="1" applyFill="1" applyBorder="1" applyAlignment="1">
      <alignment horizontal="center" vertical="center"/>
    </xf>
    <xf numFmtId="0" fontId="21" fillId="13" borderId="0" xfId="25" applyFont="1" applyFill="1" applyBorder="1" applyAlignment="1">
      <alignment vertical="center"/>
    </xf>
    <xf numFmtId="0" fontId="18" fillId="13" borderId="20" xfId="25" applyFont="1" applyFill="1" applyBorder="1"/>
    <xf numFmtId="0" fontId="3" fillId="8" borderId="23" xfId="25" applyFont="1" applyFill="1" applyBorder="1" applyAlignment="1">
      <alignment vertical="center"/>
    </xf>
    <xf numFmtId="0" fontId="18" fillId="13" borderId="38" xfId="25" applyFont="1" applyFill="1" applyBorder="1"/>
    <xf numFmtId="0" fontId="18" fillId="13" borderId="0" xfId="25" applyFont="1" applyFill="1" applyBorder="1"/>
    <xf numFmtId="0" fontId="20" fillId="0" borderId="0" xfId="25"/>
    <xf numFmtId="0" fontId="23" fillId="0" borderId="49" xfId="25" applyFont="1" applyBorder="1" applyAlignment="1">
      <alignment horizontal="center"/>
    </xf>
    <xf numFmtId="0" fontId="23" fillId="0" borderId="50" xfId="25" applyFont="1" applyBorder="1"/>
    <xf numFmtId="44" fontId="17" fillId="0" borderId="50" xfId="15" applyFont="1" applyFill="1" applyBorder="1"/>
    <xf numFmtId="44" fontId="17" fillId="0" borderId="50" xfId="15" applyFont="1" applyBorder="1"/>
    <xf numFmtId="44" fontId="17" fillId="0" borderId="51" xfId="15" applyFont="1" applyBorder="1"/>
    <xf numFmtId="0" fontId="24" fillId="10" borderId="49" xfId="25" applyFont="1" applyFill="1" applyBorder="1" applyAlignment="1">
      <alignment horizontal="left"/>
    </xf>
    <xf numFmtId="0" fontId="24" fillId="10" borderId="50" xfId="25" applyFont="1" applyFill="1" applyBorder="1"/>
    <xf numFmtId="44" fontId="17" fillId="10" borderId="50" xfId="25" applyNumberFormat="1" applyFont="1" applyFill="1" applyBorder="1"/>
    <xf numFmtId="0" fontId="17" fillId="10" borderId="50" xfId="25" applyFont="1" applyFill="1" applyBorder="1"/>
    <xf numFmtId="44" fontId="17" fillId="10" borderId="51" xfId="25" applyNumberFormat="1" applyFont="1" applyFill="1" applyBorder="1"/>
    <xf numFmtId="164" fontId="20" fillId="0" borderId="0" xfId="25" applyNumberFormat="1"/>
    <xf numFmtId="44" fontId="25" fillId="14" borderId="54" xfId="15" applyFont="1" applyFill="1" applyBorder="1"/>
    <xf numFmtId="0" fontId="18" fillId="0" borderId="0" xfId="25" applyFont="1"/>
    <xf numFmtId="44" fontId="18" fillId="0" borderId="0" xfId="25" applyNumberFormat="1" applyFont="1"/>
    <xf numFmtId="44" fontId="26" fillId="15" borderId="14" xfId="25" applyNumberFormat="1" applyFont="1" applyFill="1" applyBorder="1"/>
    <xf numFmtId="164" fontId="18" fillId="0" borderId="0" xfId="25" applyNumberFormat="1" applyFont="1"/>
    <xf numFmtId="0" fontId="23" fillId="0" borderId="50" xfId="25" applyFont="1" applyFill="1" applyBorder="1"/>
    <xf numFmtId="0" fontId="23" fillId="0" borderId="50" xfId="25" applyFont="1" applyBorder="1" applyAlignment="1">
      <alignment vertical="center" wrapText="1"/>
    </xf>
    <xf numFmtId="44" fontId="17" fillId="0" borderId="50" xfId="15" applyFont="1" applyBorder="1" applyAlignment="1">
      <alignment vertical="center" wrapText="1"/>
    </xf>
    <xf numFmtId="44" fontId="17" fillId="0" borderId="50" xfId="15" applyFont="1" applyFill="1" applyBorder="1" applyAlignment="1">
      <alignment horizontal="left"/>
    </xf>
    <xf numFmtId="0" fontId="23" fillId="0" borderId="55" xfId="25" applyFont="1" applyBorder="1" applyAlignment="1">
      <alignment horizontal="center"/>
    </xf>
    <xf numFmtId="0" fontId="23" fillId="0" borderId="56" xfId="25" applyFont="1" applyBorder="1"/>
    <xf numFmtId="44" fontId="17" fillId="0" borderId="56" xfId="15" applyFont="1" applyBorder="1"/>
    <xf numFmtId="44" fontId="17" fillId="0" borderId="56" xfId="15" applyFont="1" applyFill="1" applyBorder="1" applyAlignment="1">
      <alignment horizontal="left"/>
    </xf>
    <xf numFmtId="44" fontId="17" fillId="0" borderId="57" xfId="15" applyFont="1" applyBorder="1"/>
    <xf numFmtId="0" fontId="8" fillId="0" borderId="55" xfId="25" applyFont="1" applyBorder="1" applyAlignment="1">
      <alignment horizontal="center"/>
    </xf>
    <xf numFmtId="0" fontId="8" fillId="0" borderId="56" xfId="25" applyFont="1" applyBorder="1"/>
    <xf numFmtId="0" fontId="20" fillId="0" borderId="56" xfId="25" applyBorder="1"/>
    <xf numFmtId="0" fontId="20" fillId="0" borderId="57" xfId="25" applyBorder="1"/>
    <xf numFmtId="44" fontId="25" fillId="14" borderId="59" xfId="15" applyFont="1" applyFill="1" applyBorder="1"/>
    <xf numFmtId="44" fontId="25" fillId="14" borderId="60" xfId="15" applyFont="1" applyFill="1" applyBorder="1"/>
    <xf numFmtId="44" fontId="19" fillId="14" borderId="62" xfId="25" applyNumberFormat="1" applyFont="1" applyFill="1" applyBorder="1"/>
    <xf numFmtId="44" fontId="19" fillId="14" borderId="63" xfId="25" applyNumberFormat="1" applyFont="1" applyFill="1" applyBorder="1"/>
    <xf numFmtId="0" fontId="18" fillId="0" borderId="0" xfId="25" applyFont="1" applyAlignment="1">
      <alignment horizontal="center"/>
    </xf>
    <xf numFmtId="44" fontId="20" fillId="0" borderId="0" xfId="25" applyNumberFormat="1"/>
    <xf numFmtId="165" fontId="17" fillId="0" borderId="0" xfId="25" applyNumberFormat="1" applyFont="1"/>
    <xf numFmtId="0" fontId="17" fillId="0" borderId="0" xfId="25" applyFont="1"/>
    <xf numFmtId="44" fontId="17" fillId="0" borderId="0" xfId="15" applyFont="1"/>
    <xf numFmtId="44" fontId="17" fillId="0" borderId="0" xfId="25" applyNumberFormat="1" applyFont="1"/>
    <xf numFmtId="44" fontId="21" fillId="0" borderId="0" xfId="25" applyNumberFormat="1" applyFont="1"/>
    <xf numFmtId="164" fontId="17" fillId="0" borderId="0" xfId="25" applyNumberFormat="1" applyFont="1"/>
    <xf numFmtId="3" fontId="23" fillId="5" borderId="21" xfId="4" applyNumberFormat="1" applyFont="1" applyFill="1" applyBorder="1"/>
    <xf numFmtId="3" fontId="23" fillId="0" borderId="21" xfId="4" applyNumberFormat="1" applyFont="1" applyFill="1" applyBorder="1"/>
    <xf numFmtId="3" fontId="18" fillId="0" borderId="21" xfId="4" applyNumberFormat="1" applyFont="1" applyFill="1" applyBorder="1"/>
    <xf numFmtId="49" fontId="30" fillId="0" borderId="49" xfId="4" applyNumberFormat="1" applyFont="1" applyFill="1" applyBorder="1" applyAlignment="1">
      <alignment horizontal="left"/>
    </xf>
    <xf numFmtId="4" fontId="30" fillId="0" borderId="65" xfId="4" applyNumberFormat="1" applyFont="1" applyFill="1" applyBorder="1"/>
    <xf numFmtId="4" fontId="30" fillId="0" borderId="64" xfId="4" applyNumberFormat="1" applyFont="1" applyFill="1" applyBorder="1"/>
    <xf numFmtId="0" fontId="22" fillId="16" borderId="0" xfId="26" applyFont="1" applyBorder="1" applyAlignment="1">
      <alignment vertical="center"/>
    </xf>
    <xf numFmtId="0" fontId="7" fillId="0" borderId="0" xfId="5"/>
    <xf numFmtId="0" fontId="29" fillId="13" borderId="5" xfId="5" applyFont="1" applyFill="1" applyBorder="1" applyAlignment="1">
      <alignment vertical="center"/>
    </xf>
    <xf numFmtId="0" fontId="29" fillId="13" borderId="6" xfId="5" applyFont="1" applyFill="1" applyBorder="1" applyAlignment="1">
      <alignment vertical="center"/>
    </xf>
    <xf numFmtId="0" fontId="18" fillId="0" borderId="7" xfId="5" applyFont="1" applyFill="1" applyBorder="1"/>
    <xf numFmtId="0" fontId="18" fillId="0" borderId="0" xfId="5" applyFont="1" applyFill="1" applyBorder="1"/>
    <xf numFmtId="4" fontId="18" fillId="0" borderId="0" xfId="5" applyNumberFormat="1" applyFont="1" applyFill="1" applyBorder="1"/>
    <xf numFmtId="0" fontId="18" fillId="0" borderId="8" xfId="5" applyFont="1" applyFill="1" applyBorder="1"/>
    <xf numFmtId="0" fontId="27" fillId="17" borderId="68" xfId="5" applyFont="1" applyFill="1" applyBorder="1" applyAlignment="1">
      <alignment vertical="center"/>
    </xf>
    <xf numFmtId="0" fontId="27" fillId="17" borderId="69" xfId="5" applyFont="1" applyFill="1" applyBorder="1" applyAlignment="1">
      <alignment vertical="center"/>
    </xf>
    <xf numFmtId="0" fontId="18" fillId="0" borderId="10" xfId="5" applyFont="1" applyFill="1" applyBorder="1"/>
    <xf numFmtId="0" fontId="30" fillId="10" borderId="69" xfId="5" applyFont="1" applyFill="1" applyBorder="1" applyAlignment="1">
      <alignment vertical="center"/>
    </xf>
    <xf numFmtId="0" fontId="30" fillId="10" borderId="70" xfId="5" applyFont="1" applyFill="1" applyBorder="1" applyAlignment="1">
      <alignment vertical="center"/>
    </xf>
    <xf numFmtId="0" fontId="18" fillId="0" borderId="11" xfId="5" applyFont="1" applyFill="1" applyBorder="1"/>
    <xf numFmtId="0" fontId="18" fillId="0" borderId="72" xfId="5" applyFont="1" applyFill="1" applyBorder="1"/>
    <xf numFmtId="0" fontId="18" fillId="0" borderId="14" xfId="5" applyFont="1" applyFill="1" applyBorder="1"/>
    <xf numFmtId="0" fontId="18" fillId="0" borderId="15" xfId="5" applyFont="1" applyFill="1" applyBorder="1"/>
    <xf numFmtId="4" fontId="22" fillId="14" borderId="75" xfId="5" applyNumberFormat="1" applyFont="1" applyFill="1" applyBorder="1" applyAlignment="1">
      <alignment horizontal="center"/>
    </xf>
    <xf numFmtId="0" fontId="22" fillId="14" borderId="75" xfId="5" applyFont="1" applyFill="1" applyBorder="1" applyAlignment="1">
      <alignment horizontal="center"/>
    </xf>
    <xf numFmtId="4" fontId="22" fillId="14" borderId="76" xfId="5" applyNumberFormat="1" applyFont="1" applyFill="1" applyBorder="1" applyAlignment="1">
      <alignment horizontal="center"/>
    </xf>
    <xf numFmtId="0" fontId="27" fillId="15" borderId="73" xfId="5" applyFont="1" applyFill="1" applyBorder="1" applyAlignment="1">
      <alignment horizontal="left" vertical="center"/>
    </xf>
    <xf numFmtId="0" fontId="27" fillId="15" borderId="71" xfId="5" applyFont="1" applyFill="1" applyBorder="1" applyAlignment="1">
      <alignment horizontal="left" vertical="center"/>
    </xf>
    <xf numFmtId="3" fontId="23" fillId="3" borderId="71" xfId="28" applyNumberFormat="1" applyFont="1" applyFill="1" applyBorder="1"/>
    <xf numFmtId="3" fontId="23" fillId="0" borderId="31" xfId="28" applyNumberFormat="1" applyFont="1" applyFill="1" applyBorder="1"/>
    <xf numFmtId="3" fontId="23" fillId="0" borderId="32" xfId="28" applyNumberFormat="1" applyFont="1" applyFill="1" applyBorder="1"/>
    <xf numFmtId="0" fontId="27" fillId="11" borderId="49" xfId="5" applyFont="1" applyFill="1" applyBorder="1" applyAlignment="1">
      <alignment horizontal="left" vertical="center"/>
    </xf>
    <xf numFmtId="0" fontId="27" fillId="11" borderId="50" xfId="5" applyFont="1" applyFill="1" applyBorder="1" applyAlignment="1">
      <alignment horizontal="left" vertical="center"/>
    </xf>
    <xf numFmtId="3" fontId="23" fillId="0" borderId="50" xfId="28" applyNumberFormat="1" applyFont="1" applyFill="1" applyBorder="1"/>
    <xf numFmtId="3" fontId="23" fillId="4" borderId="34" xfId="28" applyNumberFormat="1" applyFont="1" applyFill="1" applyBorder="1"/>
    <xf numFmtId="3" fontId="23" fillId="4" borderId="21" xfId="28" applyNumberFormat="1" applyFont="1" applyFill="1" applyBorder="1"/>
    <xf numFmtId="0" fontId="31" fillId="10" borderId="55" xfId="5" applyFont="1" applyFill="1" applyBorder="1" applyAlignment="1">
      <alignment horizontal="left" vertical="center"/>
    </xf>
    <xf numFmtId="0" fontId="31" fillId="10" borderId="56" xfId="5" applyFont="1" applyFill="1" applyBorder="1" applyAlignment="1">
      <alignment horizontal="left" vertical="center"/>
    </xf>
    <xf numFmtId="3" fontId="24" fillId="10" borderId="56" xfId="28" applyNumberFormat="1" applyFont="1" applyFill="1" applyBorder="1"/>
    <xf numFmtId="3" fontId="23" fillId="5" borderId="21" xfId="28" applyNumberFormat="1" applyFont="1" applyFill="1" applyBorder="1"/>
    <xf numFmtId="3" fontId="30" fillId="0" borderId="50" xfId="28" applyNumberFormat="1" applyFont="1" applyFill="1" applyBorder="1"/>
    <xf numFmtId="3" fontId="18" fillId="0" borderId="34" xfId="28" applyNumberFormat="1" applyFont="1" applyFill="1" applyBorder="1"/>
    <xf numFmtId="3" fontId="18" fillId="0" borderId="21" xfId="28" applyNumberFormat="1" applyFont="1" applyFill="1" applyBorder="1"/>
    <xf numFmtId="0" fontId="7" fillId="0" borderId="0" xfId="5" applyFont="1" applyFill="1"/>
    <xf numFmtId="4" fontId="23" fillId="0" borderId="21" xfId="5" applyNumberFormat="1" applyFont="1" applyFill="1" applyBorder="1"/>
    <xf numFmtId="0" fontId="18" fillId="0" borderId="21" xfId="5" applyFont="1" applyFill="1" applyBorder="1"/>
    <xf numFmtId="3" fontId="23" fillId="6" borderId="21" xfId="28" applyNumberFormat="1" applyFont="1" applyFill="1" applyBorder="1"/>
    <xf numFmtId="3" fontId="23" fillId="0" borderId="21" xfId="28" applyNumberFormat="1" applyFont="1" applyFill="1" applyBorder="1"/>
    <xf numFmtId="3" fontId="18" fillId="5" borderId="21" xfId="28" applyNumberFormat="1" applyFont="1" applyFill="1" applyBorder="1"/>
    <xf numFmtId="3" fontId="18" fillId="0" borderId="22" xfId="28" applyNumberFormat="1" applyFont="1" applyFill="1" applyBorder="1"/>
    <xf numFmtId="0" fontId="22" fillId="15" borderId="81" xfId="5" applyFont="1" applyFill="1" applyBorder="1" applyAlignment="1">
      <alignment horizontal="left" vertical="center"/>
    </xf>
    <xf numFmtId="0" fontId="22" fillId="15" borderId="66" xfId="5" applyFont="1" applyFill="1" applyBorder="1" applyAlignment="1">
      <alignment horizontal="left" vertical="center"/>
    </xf>
    <xf numFmtId="0" fontId="22" fillId="15" borderId="82" xfId="5" applyFont="1" applyFill="1" applyBorder="1" applyAlignment="1">
      <alignment horizontal="left" vertical="center"/>
    </xf>
    <xf numFmtId="3" fontId="23" fillId="3" borderId="83" xfId="28" applyNumberFormat="1" applyFont="1" applyFill="1" applyBorder="1"/>
    <xf numFmtId="3" fontId="23" fillId="0" borderId="3" xfId="28" applyNumberFormat="1" applyFont="1" applyFill="1" applyBorder="1"/>
    <xf numFmtId="3" fontId="23" fillId="0" borderId="19" xfId="28" applyNumberFormat="1" applyFont="1" applyFill="1" applyBorder="1"/>
    <xf numFmtId="0" fontId="7" fillId="0" borderId="0" xfId="5" applyFont="1"/>
    <xf numFmtId="0" fontId="22" fillId="11" borderId="81" xfId="5" applyFont="1" applyFill="1" applyBorder="1" applyAlignment="1">
      <alignment horizontal="left" vertical="center"/>
    </xf>
    <xf numFmtId="0" fontId="22" fillId="11" borderId="66" xfId="5" applyFont="1" applyFill="1" applyBorder="1" applyAlignment="1">
      <alignment horizontal="left" vertical="center"/>
    </xf>
    <xf numFmtId="0" fontId="22" fillId="11" borderId="82" xfId="5" applyFont="1" applyFill="1" applyBorder="1" applyAlignment="1">
      <alignment horizontal="left" vertical="center"/>
    </xf>
    <xf numFmtId="3" fontId="23" fillId="0" borderId="48" xfId="28" applyNumberFormat="1" applyFont="1" applyFill="1" applyBorder="1"/>
    <xf numFmtId="3" fontId="23" fillId="0" borderId="44" xfId="28" applyNumberFormat="1" applyFont="1" applyFill="1" applyBorder="1"/>
    <xf numFmtId="3" fontId="24" fillId="10" borderId="89" xfId="28" applyNumberFormat="1" applyFont="1" applyFill="1" applyBorder="1"/>
    <xf numFmtId="3" fontId="18" fillId="0" borderId="6" xfId="28" applyNumberFormat="1" applyFont="1" applyFill="1" applyBorder="1"/>
    <xf numFmtId="3" fontId="18" fillId="0" borderId="28" xfId="28" applyNumberFormat="1" applyFont="1" applyFill="1" applyBorder="1"/>
    <xf numFmtId="0" fontId="6" fillId="0" borderId="0" xfId="5" applyFont="1"/>
    <xf numFmtId="4" fontId="6" fillId="0" borderId="0" xfId="5" applyNumberFormat="1" applyFont="1"/>
    <xf numFmtId="44" fontId="27" fillId="15" borderId="71" xfId="2" applyFont="1" applyFill="1" applyBorder="1" applyAlignment="1">
      <alignment vertical="center"/>
    </xf>
    <xf numFmtId="44" fontId="27" fillId="15" borderId="74" xfId="2" applyFont="1" applyFill="1" applyBorder="1" applyAlignment="1">
      <alignment vertical="center"/>
    </xf>
    <xf numFmtId="44" fontId="27" fillId="11" borderId="50" xfId="2" applyFont="1" applyFill="1" applyBorder="1" applyAlignment="1">
      <alignment vertical="center"/>
    </xf>
    <xf numFmtId="44" fontId="27" fillId="11" borderId="51" xfId="2" applyFont="1" applyFill="1" applyBorder="1" applyAlignment="1">
      <alignment vertical="center"/>
    </xf>
    <xf numFmtId="44" fontId="31" fillId="10" borderId="56" xfId="2" applyFont="1" applyFill="1" applyBorder="1" applyAlignment="1">
      <alignment vertical="center"/>
    </xf>
    <xf numFmtId="44" fontId="31" fillId="10" borderId="57" xfId="2" applyFont="1" applyFill="1" applyBorder="1" applyAlignment="1">
      <alignment vertical="center"/>
    </xf>
    <xf numFmtId="44" fontId="30" fillId="0" borderId="50" xfId="2" applyFont="1" applyFill="1" applyBorder="1"/>
    <xf numFmtId="44" fontId="30" fillId="0" borderId="51" xfId="2" applyFont="1" applyFill="1" applyBorder="1"/>
    <xf numFmtId="44" fontId="22" fillId="15" borderId="83" xfId="2" applyFont="1" applyFill="1" applyBorder="1" applyAlignment="1">
      <alignment vertical="center"/>
    </xf>
    <xf numFmtId="44" fontId="22" fillId="15" borderId="84" xfId="2" applyFont="1" applyFill="1" applyBorder="1" applyAlignment="1">
      <alignment vertical="center"/>
    </xf>
    <xf numFmtId="44" fontId="22" fillId="11" borderId="50" xfId="2" applyFont="1" applyFill="1" applyBorder="1" applyAlignment="1">
      <alignment vertical="center"/>
    </xf>
    <xf numFmtId="44" fontId="22" fillId="11" borderId="85" xfId="2" applyFont="1" applyFill="1" applyBorder="1" applyAlignment="1">
      <alignment vertical="center"/>
    </xf>
    <xf numFmtId="44" fontId="24" fillId="10" borderId="89" xfId="2" applyFont="1" applyFill="1" applyBorder="1" applyAlignment="1">
      <alignment vertical="center"/>
    </xf>
    <xf numFmtId="44" fontId="24" fillId="10" borderId="90" xfId="2" applyFont="1" applyFill="1" applyBorder="1" applyAlignment="1">
      <alignment vertical="center"/>
    </xf>
    <xf numFmtId="0" fontId="24" fillId="10" borderId="86" xfId="5" applyFont="1" applyFill="1" applyBorder="1" applyAlignment="1">
      <alignment horizontal="left" vertical="center"/>
    </xf>
    <xf numFmtId="0" fontId="24" fillId="10" borderId="87" xfId="5" applyFont="1" applyFill="1" applyBorder="1" applyAlignment="1">
      <alignment horizontal="left" vertical="center"/>
    </xf>
    <xf numFmtId="0" fontId="24" fillId="10" borderId="88" xfId="5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 textRotation="90"/>
    </xf>
    <xf numFmtId="0" fontId="5" fillId="0" borderId="23" xfId="0" applyFont="1" applyFill="1" applyBorder="1" applyAlignment="1">
      <alignment horizontal="center" vertical="center" textRotation="90"/>
    </xf>
    <xf numFmtId="0" fontId="5" fillId="0" borderId="27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 textRotation="90"/>
    </xf>
    <xf numFmtId="0" fontId="5" fillId="0" borderId="24" xfId="0" applyFont="1" applyFill="1" applyBorder="1" applyAlignment="1">
      <alignment horizontal="center" vertical="center" textRotation="90"/>
    </xf>
    <xf numFmtId="0" fontId="5" fillId="0" borderId="28" xfId="0" applyFont="1" applyFill="1" applyBorder="1" applyAlignment="1">
      <alignment horizontal="center" vertical="center" textRotation="90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4" fontId="5" fillId="0" borderId="22" xfId="0" applyNumberFormat="1" applyFont="1" applyFill="1" applyBorder="1" applyAlignment="1">
      <alignment horizontal="center" vertical="center"/>
    </xf>
    <xf numFmtId="4" fontId="5" fillId="0" borderId="25" xfId="0" applyNumberFormat="1" applyFont="1" applyFill="1" applyBorder="1" applyAlignment="1">
      <alignment horizontal="center" vertical="center"/>
    </xf>
    <xf numFmtId="0" fontId="21" fillId="13" borderId="36" xfId="25" applyFont="1" applyFill="1" applyBorder="1" applyAlignment="1">
      <alignment horizontal="center" vertical="center"/>
    </xf>
    <xf numFmtId="0" fontId="21" fillId="13" borderId="14" xfId="25" applyFont="1" applyFill="1" applyBorder="1" applyAlignment="1">
      <alignment horizontal="center" vertical="center"/>
    </xf>
    <xf numFmtId="0" fontId="21" fillId="13" borderId="37" xfId="25" applyFont="1" applyFill="1" applyBorder="1" applyAlignment="1">
      <alignment horizontal="center" vertical="center"/>
    </xf>
    <xf numFmtId="0" fontId="21" fillId="13" borderId="38" xfId="25" applyFont="1" applyFill="1" applyBorder="1" applyAlignment="1">
      <alignment horizontal="center" vertical="center"/>
    </xf>
    <xf numFmtId="0" fontId="21" fillId="13" borderId="0" xfId="25" applyFont="1" applyFill="1" applyBorder="1" applyAlignment="1">
      <alignment horizontal="center" vertical="center"/>
    </xf>
    <xf numFmtId="0" fontId="21" fillId="13" borderId="20" xfId="25" applyFont="1" applyFill="1" applyBorder="1" applyAlignment="1">
      <alignment horizontal="center" vertical="center"/>
    </xf>
    <xf numFmtId="0" fontId="22" fillId="14" borderId="49" xfId="25" applyFont="1" applyFill="1" applyBorder="1" applyAlignment="1">
      <alignment horizontal="center" vertical="center"/>
    </xf>
    <xf numFmtId="0" fontId="22" fillId="14" borderId="50" xfId="25" applyFont="1" applyFill="1" applyBorder="1" applyAlignment="1">
      <alignment horizontal="center" vertical="center"/>
    </xf>
    <xf numFmtId="0" fontId="22" fillId="14" borderId="50" xfId="25" applyFont="1" applyFill="1" applyBorder="1" applyAlignment="1">
      <alignment horizontal="center" vertical="center" wrapText="1"/>
    </xf>
    <xf numFmtId="0" fontId="22" fillId="14" borderId="51" xfId="25" applyFont="1" applyFill="1" applyBorder="1" applyAlignment="1">
      <alignment horizontal="center" vertical="center"/>
    </xf>
    <xf numFmtId="0" fontId="22" fillId="14" borderId="51" xfId="25" applyFont="1" applyFill="1" applyBorder="1" applyAlignment="1">
      <alignment horizontal="center" vertical="center" wrapText="1"/>
    </xf>
    <xf numFmtId="0" fontId="25" fillId="14" borderId="52" xfId="25" applyFont="1" applyFill="1" applyBorder="1" applyAlignment="1">
      <alignment horizontal="center"/>
    </xf>
    <xf numFmtId="0" fontId="25" fillId="14" borderId="53" xfId="25" applyFont="1" applyFill="1" applyBorder="1" applyAlignment="1">
      <alignment horizontal="center"/>
    </xf>
    <xf numFmtId="0" fontId="25" fillId="14" borderId="58" xfId="25" applyFont="1" applyFill="1" applyBorder="1" applyAlignment="1">
      <alignment horizontal="center"/>
    </xf>
    <xf numFmtId="0" fontId="25" fillId="14" borderId="59" xfId="25" applyFont="1" applyFill="1" applyBorder="1" applyAlignment="1">
      <alignment horizontal="center"/>
    </xf>
    <xf numFmtId="0" fontId="19" fillId="14" borderId="61" xfId="25" applyFont="1" applyFill="1" applyBorder="1" applyAlignment="1">
      <alignment horizontal="center"/>
    </xf>
    <xf numFmtId="0" fontId="19" fillId="14" borderId="62" xfId="25" applyFont="1" applyFill="1" applyBorder="1" applyAlignment="1">
      <alignment horizontal="center"/>
    </xf>
    <xf numFmtId="0" fontId="22" fillId="14" borderId="77" xfId="5" applyFont="1" applyFill="1" applyBorder="1" applyAlignment="1">
      <alignment horizontal="center" vertical="center"/>
    </xf>
    <xf numFmtId="0" fontId="22" fillId="14" borderId="78" xfId="5" applyFont="1" applyFill="1" applyBorder="1" applyAlignment="1">
      <alignment horizontal="center" vertical="center"/>
    </xf>
    <xf numFmtId="0" fontId="22" fillId="14" borderId="75" xfId="5" applyFont="1" applyFill="1" applyBorder="1" applyAlignment="1">
      <alignment horizontal="center"/>
    </xf>
    <xf numFmtId="0" fontId="22" fillId="14" borderId="79" xfId="5" applyFont="1" applyFill="1" applyBorder="1" applyAlignment="1">
      <alignment horizontal="center" vertical="center"/>
    </xf>
    <xf numFmtId="0" fontId="22" fillId="14" borderId="80" xfId="5" applyFont="1" applyFill="1" applyBorder="1" applyAlignment="1">
      <alignment horizontal="center" vertical="center"/>
    </xf>
    <xf numFmtId="0" fontId="23" fillId="0" borderId="2" xfId="5" applyFont="1" applyFill="1" applyBorder="1" applyAlignment="1">
      <alignment horizontal="center"/>
    </xf>
    <xf numFmtId="0" fontId="23" fillId="0" borderId="3" xfId="5" applyFont="1" applyFill="1" applyBorder="1" applyAlignment="1">
      <alignment horizontal="center"/>
    </xf>
    <xf numFmtId="0" fontId="24" fillId="13" borderId="21" xfId="27" applyFont="1" applyBorder="1">
      <alignment horizontal="center" vertical="center"/>
    </xf>
    <xf numFmtId="0" fontId="22" fillId="14" borderId="73" xfId="5" applyFont="1" applyFill="1" applyBorder="1" applyAlignment="1">
      <alignment horizontal="center" vertical="center"/>
    </xf>
    <xf numFmtId="0" fontId="22" fillId="14" borderId="71" xfId="5" applyFont="1" applyFill="1" applyBorder="1" applyAlignment="1">
      <alignment horizontal="center" vertical="center"/>
    </xf>
    <xf numFmtId="0" fontId="18" fillId="9" borderId="75" xfId="5" applyFont="1" applyFill="1" applyBorder="1" applyAlignment="1">
      <alignment horizontal="left" vertical="center" textRotation="90"/>
    </xf>
    <xf numFmtId="0" fontId="22" fillId="14" borderId="76" xfId="5" applyFont="1" applyFill="1" applyBorder="1" applyAlignment="1">
      <alignment horizontal="center"/>
    </xf>
    <xf numFmtId="0" fontId="18" fillId="0" borderId="16" xfId="5" applyFont="1" applyFill="1" applyBorder="1" applyAlignment="1">
      <alignment horizontal="center" vertical="center" textRotation="90"/>
    </xf>
    <xf numFmtId="0" fontId="18" fillId="0" borderId="20" xfId="5" applyFont="1" applyFill="1" applyBorder="1" applyAlignment="1">
      <alignment horizontal="center" vertical="center" textRotation="90"/>
    </xf>
    <xf numFmtId="0" fontId="18" fillId="0" borderId="26" xfId="5" applyFont="1" applyFill="1" applyBorder="1" applyAlignment="1">
      <alignment horizontal="center" vertical="center" textRotation="90"/>
    </xf>
    <xf numFmtId="0" fontId="18" fillId="0" borderId="19" xfId="5" applyFont="1" applyFill="1" applyBorder="1" applyAlignment="1">
      <alignment horizontal="center" vertical="center" textRotation="90"/>
    </xf>
    <xf numFmtId="0" fontId="18" fillId="0" borderId="24" xfId="5" applyFont="1" applyFill="1" applyBorder="1" applyAlignment="1">
      <alignment horizontal="center" vertical="center" textRotation="90"/>
    </xf>
    <xf numFmtId="0" fontId="18" fillId="0" borderId="28" xfId="5" applyFont="1" applyFill="1" applyBorder="1" applyAlignment="1">
      <alignment horizontal="center" vertical="center" textRotation="90"/>
    </xf>
    <xf numFmtId="4" fontId="22" fillId="14" borderId="76" xfId="5" applyNumberFormat="1" applyFont="1" applyFill="1" applyBorder="1" applyAlignment="1">
      <alignment horizontal="center" vertical="center"/>
    </xf>
  </cellXfs>
  <cellStyles count="29">
    <cellStyle name="Estilo 1" xfId="27"/>
    <cellStyle name="Estilo 3" xfId="26"/>
    <cellStyle name="Euro" xfId="4"/>
    <cellStyle name="Incorrecto" xfId="3" builtinId="27"/>
    <cellStyle name="Millares" xfId="1" builtinId="3"/>
    <cellStyle name="Millares 2" xfId="9"/>
    <cellStyle name="Millares 3" xfId="11"/>
    <cellStyle name="Millares 4" xfId="13"/>
    <cellStyle name="Millares 5" xfId="16"/>
    <cellStyle name="Millares 6" xfId="18"/>
    <cellStyle name="Millares 7" xfId="21"/>
    <cellStyle name="Millares 8" xfId="28"/>
    <cellStyle name="Moneda" xfId="2" builtinId="4"/>
    <cellStyle name="Moneda 2" xfId="7"/>
    <cellStyle name="Moneda 2 2" xfId="15"/>
    <cellStyle name="Moneda 2 3" xfId="23"/>
    <cellStyle name="Moneda 3" xfId="10"/>
    <cellStyle name="Moneda 4" xfId="12"/>
    <cellStyle name="Moneda 5" xfId="14"/>
    <cellStyle name="Moneda 6" xfId="17"/>
    <cellStyle name="Moneda 7" xfId="19"/>
    <cellStyle name="Moneda 8" xfId="20"/>
    <cellStyle name="Moneda 9" xfId="22"/>
    <cellStyle name="Normal" xfId="0" builtinId="0"/>
    <cellStyle name="Normal 13" xfId="8"/>
    <cellStyle name="Normal 2" xfId="25"/>
    <cellStyle name="Normal 3" xfId="5"/>
    <cellStyle name="Porcentaje" xfId="6" builtinId="5"/>
    <cellStyle name="Porcentaje 2" xfId="24"/>
  </cellStyles>
  <dxfs count="0"/>
  <tableStyles count="0" defaultTableStyle="TableStyleMedium2" defaultPivotStyle="PivotStyleLight16"/>
  <colors>
    <mruColors>
      <color rgb="FF0A3356"/>
      <color rgb="FF2A82AA"/>
      <color rgb="FF4FB2B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218916</xdr:colOff>
      <xdr:row>0</xdr:row>
      <xdr:rowOff>0</xdr:rowOff>
    </xdr:from>
    <xdr:to>
      <xdr:col>7</xdr:col>
      <xdr:colOff>1009649</xdr:colOff>
      <xdr:row>4</xdr:row>
      <xdr:rowOff>55418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29666" y="0"/>
          <a:ext cx="790733" cy="817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16</xdr:col>
      <xdr:colOff>157110</xdr:colOff>
      <xdr:row>0</xdr:row>
      <xdr:rowOff>0</xdr:rowOff>
    </xdr:from>
    <xdr:ext cx="804915" cy="80475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026385" y="0"/>
          <a:ext cx="804915" cy="804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31</xdr:col>
      <xdr:colOff>39766</xdr:colOff>
      <xdr:row>0</xdr:row>
      <xdr:rowOff>0</xdr:rowOff>
    </xdr:from>
    <xdr:to>
      <xdr:col>31</xdr:col>
      <xdr:colOff>842596</xdr:colOff>
      <xdr:row>4</xdr:row>
      <xdr:rowOff>40599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39516" y="0"/>
          <a:ext cx="802830" cy="802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104076</xdr:colOff>
      <xdr:row>2</xdr:row>
      <xdr:rowOff>40034</xdr:rowOff>
    </xdr:from>
    <xdr:to>
      <xdr:col>11</xdr:col>
      <xdr:colOff>833969</xdr:colOff>
      <xdr:row>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28926" y="611534"/>
          <a:ext cx="729893" cy="7600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perez/Desktop/PRESUPUESTO%20ALCALDIA%20DE%20CIUDAD%20DELGAD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Precios"/>
      <sheetName val="Estructura Presupuestaria 2022"/>
      <sheetName val="INGRESOS"/>
      <sheetName val="CUADROS RESUMEN"/>
      <sheetName val="PRESUPUESTO2022"/>
      <sheetName val="AG01"/>
      <sheetName val="AG01UP01"/>
      <sheetName val="AG01UP01LT01"/>
      <sheetName val="CONCEJO"/>
      <sheetName val="AUDIT.INTERNA"/>
      <sheetName val="SINDICATURA"/>
      <sheetName val="SECRETARIA"/>
      <sheetName val="UGDA"/>
      <sheetName val="U.LEGAL"/>
      <sheetName val="UAIP"/>
      <sheetName val="DESPACHO"/>
      <sheetName val="ASESORES"/>
      <sheetName val="PROTOCOLO"/>
      <sheetName val="ASUNTOS ESTRATEGICOS"/>
      <sheetName val="GESTION.RIESGOS"/>
      <sheetName val="COOP"/>
      <sheetName val="D.GRAL"/>
      <sheetName val="UACI"/>
      <sheetName val="INFO TERRITORIAL"/>
      <sheetName val="U.PLANIFICACION"/>
      <sheetName val="COMUNICACIONES"/>
      <sheetName val="TIM"/>
      <sheetName val="G.FINANCIERA"/>
      <sheetName val="UFI"/>
      <sheetName val="TESORERIA"/>
      <sheetName val="CONTABILIDAD"/>
      <sheetName val="PRESUPUESTOS"/>
      <sheetName val="UATM"/>
      <sheetName val="REG. CONT. TRIBUT."/>
      <sheetName val="CTAS.CTES."/>
      <sheetName val="REC.MORA"/>
      <sheetName val="FISCALIZACIÓN"/>
      <sheetName val="G.ADMINISTRATIVA"/>
      <sheetName val="TALENTO HUMANO"/>
      <sheetName val="SERV. GRALES"/>
      <sheetName val="MTTO INTERNO"/>
      <sheetName val="LIMPIEZA INSTITUCIONAL"/>
      <sheetName val="TRANS. INT"/>
      <sheetName val="C.BIENES"/>
      <sheetName val="AG01UP02"/>
      <sheetName val="AG01UP02LT01"/>
      <sheetName val="CAM"/>
      <sheetName val="G.SOCIAL"/>
      <sheetName val="ARTE Y CULTURA"/>
      <sheetName val="PARTICIPACIÓN CIUDADANA"/>
      <sheetName val="CDA"/>
      <sheetName val="DPTO TEJIDO SOCIAL"/>
      <sheetName val="CMPV"/>
      <sheetName val="DINAMIZACION DE ESPACIOS PUBLIC"/>
      <sheetName val="G.DESARROLLO ECONOMICO"/>
      <sheetName val="DEPORTES"/>
      <sheetName val="U, GENERO"/>
      <sheetName val="D.JUVENTUD"/>
      <sheetName val="CBI"/>
      <sheetName val="AG03"/>
      <sheetName val="AG03UP03"/>
      <sheetName val="AG03UP03LT01"/>
      <sheetName val="REF"/>
      <sheetName val="CLINICA"/>
      <sheetName val="GERENCIA DE SERVICIOS MPLES"/>
      <sheetName val="U. AMBIENTAL"/>
      <sheetName val="RESIDUOS SOLIDOS"/>
      <sheetName val="BARRIDO DE CALLES"/>
      <sheetName val="ALUMBRADO"/>
      <sheetName val="TALLER"/>
      <sheetName val="CEMENTERIOS"/>
      <sheetName val="AG04"/>
      <sheetName val="AG04UP04"/>
      <sheetName val="AG04UP04LT1"/>
      <sheetName val="GOM"/>
      <sheetName val="UNIDAD DE URBANISMO"/>
      <sheetName val="DESARROLLO RULAR"/>
      <sheetName val="UOOM"/>
      <sheetName val="AG04UP05"/>
      <sheetName val="AG04UP05LT01"/>
      <sheetName val="MERCADO"/>
      <sheetName val="EMPRENDIMIENTO Y MICROEMP."/>
      <sheetName val="INDUSTRIA E INOVACION"/>
      <sheetName val="PARQUEOS"/>
      <sheetName val="AG04UP35"/>
      <sheetName val="AG04UP35LT03"/>
      <sheetName val="COVID"/>
      <sheetName val="AG05"/>
      <sheetName val="AG05UP06"/>
      <sheetName val="AG05UP06LT01"/>
      <sheetName val="PRESTAMOS"/>
    </sheetNames>
    <sheetDataSet>
      <sheetData sheetId="0"/>
      <sheetData sheetId="1"/>
      <sheetData sheetId="2"/>
      <sheetData sheetId="3"/>
      <sheetData sheetId="4"/>
      <sheetData sheetId="5">
        <row r="183">
          <cell r="E183">
            <v>1452114.2999999998</v>
          </cell>
        </row>
        <row r="185">
          <cell r="L185">
            <v>12054157.063087502</v>
          </cell>
        </row>
      </sheetData>
      <sheetData sheetId="6">
        <row r="15">
          <cell r="F1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5">
          <cell r="F15">
            <v>0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5">
          <cell r="F15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15">
          <cell r="F15">
            <v>0</v>
          </cell>
        </row>
      </sheetData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workbookViewId="0"/>
  </sheetViews>
  <sheetFormatPr baseColWidth="10" defaultRowHeight="15" x14ac:dyDescent="0.25"/>
  <cols>
    <col min="1" max="1" width="11.42578125" style="95"/>
    <col min="2" max="2" width="11.5703125" style="95" customWidth="1"/>
    <col min="3" max="3" width="44.42578125" style="95" bestFit="1" customWidth="1"/>
    <col min="4" max="4" width="5.5703125" style="95" customWidth="1"/>
    <col min="5" max="5" width="6.28515625" style="95" customWidth="1"/>
    <col min="6" max="7" width="10.140625" style="95" customWidth="1"/>
    <col min="8" max="8" width="9.140625" style="95" customWidth="1"/>
    <col min="9" max="9" width="10.140625" style="95" customWidth="1"/>
    <col min="10" max="10" width="29.28515625" style="96" customWidth="1"/>
    <col min="11" max="11" width="11.42578125" style="96"/>
    <col min="12" max="12" width="3.28515625" style="95" customWidth="1"/>
    <col min="13" max="13" width="7.140625" style="95" customWidth="1"/>
  </cols>
  <sheetData>
    <row r="1" spans="1:13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4"/>
      <c r="K1" s="4"/>
      <c r="L1" s="288" t="s">
        <v>1</v>
      </c>
      <c r="M1" s="289"/>
    </row>
    <row r="2" spans="1:13" ht="15.75" thickBot="1" x14ac:dyDescent="0.3">
      <c r="A2" s="290" t="s">
        <v>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2"/>
    </row>
    <row r="3" spans="1:13" x14ac:dyDescent="0.25">
      <c r="A3" s="5"/>
      <c r="B3" s="6"/>
      <c r="C3" s="6"/>
      <c r="D3" s="6"/>
      <c r="E3" s="6"/>
      <c r="F3" s="6"/>
      <c r="G3" s="6"/>
      <c r="H3" s="6"/>
      <c r="I3" s="6"/>
      <c r="J3" s="7"/>
      <c r="K3" s="7"/>
      <c r="L3" s="6"/>
      <c r="M3" s="8"/>
    </row>
    <row r="4" spans="1:13" x14ac:dyDescent="0.25">
      <c r="A4" s="9" t="s">
        <v>3</v>
      </c>
      <c r="B4" s="10"/>
      <c r="C4" s="10" t="s">
        <v>4</v>
      </c>
      <c r="D4" s="10"/>
      <c r="E4" s="11"/>
      <c r="F4" s="11"/>
      <c r="G4" s="11"/>
      <c r="H4" s="11"/>
      <c r="I4" s="11"/>
      <c r="J4" s="12"/>
      <c r="K4" s="12"/>
      <c r="L4" s="11"/>
      <c r="M4" s="13"/>
    </row>
    <row r="5" spans="1:13" x14ac:dyDescent="0.25">
      <c r="A5" s="14" t="s">
        <v>5</v>
      </c>
      <c r="B5" s="15"/>
      <c r="C5" s="15" t="s">
        <v>6</v>
      </c>
      <c r="D5" s="15"/>
      <c r="E5" s="11"/>
      <c r="F5" s="11"/>
      <c r="G5" s="11"/>
      <c r="H5" s="11"/>
      <c r="I5" s="11"/>
      <c r="J5" s="12"/>
      <c r="K5" s="12"/>
      <c r="L5" s="11"/>
      <c r="M5" s="13"/>
    </row>
    <row r="6" spans="1:13" x14ac:dyDescent="0.25">
      <c r="A6" s="9" t="s">
        <v>7</v>
      </c>
      <c r="B6" s="16"/>
      <c r="C6" s="16"/>
      <c r="D6" s="16"/>
      <c r="E6" s="11"/>
      <c r="F6" s="11"/>
      <c r="G6" s="11"/>
      <c r="H6" s="11"/>
      <c r="I6" s="11"/>
      <c r="J6" s="12"/>
      <c r="K6" s="12"/>
      <c r="L6" s="11"/>
      <c r="M6" s="13"/>
    </row>
    <row r="7" spans="1:13" ht="15.75" thickBot="1" x14ac:dyDescent="0.3">
      <c r="A7" s="9" t="s">
        <v>8</v>
      </c>
      <c r="B7" s="10"/>
      <c r="C7" s="10"/>
      <c r="D7" s="10"/>
      <c r="E7" s="6"/>
      <c r="F7" s="6"/>
      <c r="G7" s="6"/>
      <c r="H7" s="6"/>
      <c r="I7" s="17"/>
      <c r="J7" s="18"/>
      <c r="K7" s="18"/>
      <c r="L7" s="17"/>
      <c r="M7" s="19"/>
    </row>
    <row r="8" spans="1:13" ht="29.25" customHeight="1" x14ac:dyDescent="0.25">
      <c r="A8" s="293"/>
      <c r="B8" s="294"/>
      <c r="C8" s="295"/>
      <c r="D8" s="285" t="s">
        <v>13</v>
      </c>
      <c r="E8" s="285" t="s">
        <v>14</v>
      </c>
      <c r="F8" s="296" t="s">
        <v>9</v>
      </c>
      <c r="G8" s="294"/>
      <c r="H8" s="294"/>
      <c r="I8" s="294"/>
      <c r="J8" s="294"/>
      <c r="K8" s="295"/>
      <c r="L8" s="285" t="s">
        <v>10</v>
      </c>
      <c r="M8" s="297" t="s">
        <v>11</v>
      </c>
    </row>
    <row r="9" spans="1:13" ht="22.5" customHeight="1" x14ac:dyDescent="0.25">
      <c r="A9" s="300" t="s">
        <v>12</v>
      </c>
      <c r="B9" s="301"/>
      <c r="C9" s="302"/>
      <c r="D9" s="286"/>
      <c r="E9" s="286"/>
      <c r="F9" s="303" t="s">
        <v>15</v>
      </c>
      <c r="G9" s="303"/>
      <c r="H9" s="303"/>
      <c r="I9" s="303"/>
      <c r="J9" s="20" t="s">
        <v>16</v>
      </c>
      <c r="K9" s="304" t="s">
        <v>17</v>
      </c>
      <c r="L9" s="286"/>
      <c r="M9" s="298"/>
    </row>
    <row r="10" spans="1:13" x14ac:dyDescent="0.25">
      <c r="A10" s="300" t="s">
        <v>18</v>
      </c>
      <c r="B10" s="301"/>
      <c r="C10" s="302"/>
      <c r="D10" s="286"/>
      <c r="E10" s="286"/>
      <c r="F10" s="281" t="s">
        <v>19</v>
      </c>
      <c r="G10" s="281"/>
      <c r="H10" s="281"/>
      <c r="I10" s="281"/>
      <c r="J10" s="21" t="s">
        <v>20</v>
      </c>
      <c r="K10" s="305"/>
      <c r="L10" s="286"/>
      <c r="M10" s="298"/>
    </row>
    <row r="11" spans="1:13" ht="20.25" customHeight="1" thickBot="1" x14ac:dyDescent="0.3">
      <c r="A11" s="282"/>
      <c r="B11" s="283"/>
      <c r="C11" s="284"/>
      <c r="D11" s="287"/>
      <c r="E11" s="287"/>
      <c r="F11" s="22" t="s">
        <v>21</v>
      </c>
      <c r="G11" s="22" t="s">
        <v>22</v>
      </c>
      <c r="H11" s="22" t="s">
        <v>23</v>
      </c>
      <c r="I11" s="22" t="s">
        <v>24</v>
      </c>
      <c r="J11" s="20" t="s">
        <v>25</v>
      </c>
      <c r="K11" s="20" t="s">
        <v>26</v>
      </c>
      <c r="L11" s="287"/>
      <c r="M11" s="299"/>
    </row>
    <row r="12" spans="1:13" x14ac:dyDescent="0.25">
      <c r="A12" s="104"/>
      <c r="B12" s="23"/>
      <c r="C12" s="24"/>
      <c r="D12" s="25"/>
      <c r="E12" s="25"/>
      <c r="F12" s="26">
        <f t="shared" ref="F12:K12" si="0">F13+F57+F117+F134+F140+F172+F177</f>
        <v>0</v>
      </c>
      <c r="G12" s="26">
        <f t="shared" si="0"/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7"/>
      <c r="M12" s="27"/>
    </row>
    <row r="13" spans="1:13" x14ac:dyDescent="0.25">
      <c r="A13" s="28">
        <v>51</v>
      </c>
      <c r="B13" s="29" t="s">
        <v>27</v>
      </c>
      <c r="C13" s="30"/>
      <c r="D13" s="31"/>
      <c r="E13" s="31"/>
      <c r="F13" s="32">
        <f>F14+F22+F29+F32+F36+F40+F43+F46+F51</f>
        <v>0</v>
      </c>
      <c r="G13" s="32">
        <f>G14+G22+G29+G32+G36+G40+G43+G46+G51</f>
        <v>0</v>
      </c>
      <c r="H13" s="32">
        <f>H14+H22+H29+H32+H36+H40+H43+H46+H51</f>
        <v>0</v>
      </c>
      <c r="I13" s="32">
        <f>I14+I22+I29+I32+I36+I40+I43+I46+I51</f>
        <v>0</v>
      </c>
      <c r="J13" s="32">
        <f>J14+J22+J29+J32+J36+J40+J43+J46+J51</f>
        <v>0</v>
      </c>
      <c r="K13" s="33">
        <f t="shared" ref="K13:K55" si="1">SUM(C13:J13)</f>
        <v>0</v>
      </c>
      <c r="L13" s="31"/>
      <c r="M13" s="31"/>
    </row>
    <row r="14" spans="1:13" x14ac:dyDescent="0.25">
      <c r="A14" s="34">
        <v>511</v>
      </c>
      <c r="B14" s="35" t="s">
        <v>28</v>
      </c>
      <c r="C14" s="36"/>
      <c r="D14" s="37"/>
      <c r="E14" s="37"/>
      <c r="F14" s="38">
        <f>SUM(F15:F21)</f>
        <v>0</v>
      </c>
      <c r="G14" s="38">
        <f>SUM(G15:G21)</f>
        <v>0</v>
      </c>
      <c r="H14" s="38">
        <f>SUM(H15:H21)</f>
        <v>0</v>
      </c>
      <c r="I14" s="38">
        <f>SUM(I15:I21)</f>
        <v>0</v>
      </c>
      <c r="J14" s="38">
        <f>SUM(J15:J21)</f>
        <v>0</v>
      </c>
      <c r="K14" s="39">
        <f t="shared" si="1"/>
        <v>0</v>
      </c>
      <c r="L14" s="37"/>
      <c r="M14" s="37"/>
    </row>
    <row r="15" spans="1:13" x14ac:dyDescent="0.25">
      <c r="A15" s="40">
        <v>51101</v>
      </c>
      <c r="B15" s="41" t="s">
        <v>29</v>
      </c>
      <c r="C15" s="42"/>
      <c r="D15" s="43"/>
      <c r="E15" s="43"/>
      <c r="F15" s="43"/>
      <c r="G15" s="43"/>
      <c r="H15" s="43"/>
      <c r="I15" s="43"/>
      <c r="J15" s="44"/>
      <c r="K15" s="44">
        <f t="shared" si="1"/>
        <v>0</v>
      </c>
      <c r="L15" s="43"/>
      <c r="M15" s="43"/>
    </row>
    <row r="16" spans="1:13" x14ac:dyDescent="0.25">
      <c r="A16" s="40">
        <v>51102</v>
      </c>
      <c r="B16" s="41" t="s">
        <v>30</v>
      </c>
      <c r="C16" s="42"/>
      <c r="D16" s="43"/>
      <c r="E16" s="43"/>
      <c r="F16" s="43"/>
      <c r="G16" s="43"/>
      <c r="H16" s="43"/>
      <c r="I16" s="43"/>
      <c r="J16" s="44"/>
      <c r="K16" s="44">
        <f t="shared" si="1"/>
        <v>0</v>
      </c>
      <c r="L16" s="43"/>
      <c r="M16" s="43"/>
    </row>
    <row r="17" spans="1:13" x14ac:dyDescent="0.25">
      <c r="A17" s="40">
        <v>51103</v>
      </c>
      <c r="B17" s="41" t="s">
        <v>31</v>
      </c>
      <c r="C17" s="42"/>
      <c r="D17" s="43"/>
      <c r="E17" s="43"/>
      <c r="F17" s="43"/>
      <c r="G17" s="43"/>
      <c r="H17" s="43"/>
      <c r="I17" s="43"/>
      <c r="J17" s="44"/>
      <c r="K17" s="44">
        <f t="shared" si="1"/>
        <v>0</v>
      </c>
      <c r="L17" s="43"/>
      <c r="M17" s="43"/>
    </row>
    <row r="18" spans="1:13" x14ac:dyDescent="0.25">
      <c r="A18" s="40">
        <v>51104</v>
      </c>
      <c r="B18" s="41" t="s">
        <v>32</v>
      </c>
      <c r="C18" s="42"/>
      <c r="D18" s="43"/>
      <c r="E18" s="43"/>
      <c r="F18" s="43"/>
      <c r="G18" s="43"/>
      <c r="H18" s="43"/>
      <c r="I18" s="43"/>
      <c r="J18" s="44"/>
      <c r="K18" s="44">
        <f t="shared" si="1"/>
        <v>0</v>
      </c>
      <c r="L18" s="43"/>
      <c r="M18" s="43"/>
    </row>
    <row r="19" spans="1:13" x14ac:dyDescent="0.25">
      <c r="A19" s="40">
        <v>51105</v>
      </c>
      <c r="B19" s="41" t="s">
        <v>33</v>
      </c>
      <c r="C19" s="42"/>
      <c r="D19" s="43"/>
      <c r="E19" s="43"/>
      <c r="F19" s="43"/>
      <c r="G19" s="43"/>
      <c r="H19" s="43"/>
      <c r="I19" s="43"/>
      <c r="J19" s="44"/>
      <c r="K19" s="44">
        <f t="shared" si="1"/>
        <v>0</v>
      </c>
      <c r="L19" s="43"/>
      <c r="M19" s="43"/>
    </row>
    <row r="20" spans="1:13" x14ac:dyDescent="0.25">
      <c r="A20" s="40">
        <v>51106</v>
      </c>
      <c r="B20" s="41" t="s">
        <v>34</v>
      </c>
      <c r="C20" s="42"/>
      <c r="D20" s="43"/>
      <c r="E20" s="43"/>
      <c r="F20" s="43"/>
      <c r="G20" s="43"/>
      <c r="H20" s="43"/>
      <c r="I20" s="43"/>
      <c r="J20" s="44"/>
      <c r="K20" s="44">
        <f t="shared" si="1"/>
        <v>0</v>
      </c>
      <c r="L20" s="43"/>
      <c r="M20" s="43"/>
    </row>
    <row r="21" spans="1:13" x14ac:dyDescent="0.25">
      <c r="A21" s="40">
        <v>51107</v>
      </c>
      <c r="B21" s="41" t="s">
        <v>35</v>
      </c>
      <c r="C21" s="42"/>
      <c r="D21" s="43"/>
      <c r="E21" s="43"/>
      <c r="F21" s="43"/>
      <c r="G21" s="43"/>
      <c r="H21" s="43"/>
      <c r="I21" s="43"/>
      <c r="J21" s="44"/>
      <c r="K21" s="44">
        <f t="shared" si="1"/>
        <v>0</v>
      </c>
      <c r="L21" s="43"/>
      <c r="M21" s="43"/>
    </row>
    <row r="22" spans="1:13" x14ac:dyDescent="0.25">
      <c r="A22" s="34">
        <v>512</v>
      </c>
      <c r="B22" s="35" t="s">
        <v>36</v>
      </c>
      <c r="C22" s="45"/>
      <c r="D22" s="37"/>
      <c r="E22" s="46"/>
      <c r="F22" s="47">
        <f>SUM(F23:F28)</f>
        <v>0</v>
      </c>
      <c r="G22" s="47">
        <f>SUM(G23:G28)</f>
        <v>0</v>
      </c>
      <c r="H22" s="47">
        <f>SUM(H23:H28)</f>
        <v>0</v>
      </c>
      <c r="I22" s="47">
        <f>SUM(I23:I28)</f>
        <v>0</v>
      </c>
      <c r="J22" s="47">
        <f>SUM(J23:J28)</f>
        <v>0</v>
      </c>
      <c r="K22" s="39">
        <f t="shared" si="1"/>
        <v>0</v>
      </c>
      <c r="L22" s="37"/>
      <c r="M22" s="37"/>
    </row>
    <row r="23" spans="1:13" x14ac:dyDescent="0.25">
      <c r="A23" s="40">
        <v>51201</v>
      </c>
      <c r="B23" s="41" t="s">
        <v>29</v>
      </c>
      <c r="C23" s="42"/>
      <c r="D23" s="43"/>
      <c r="E23" s="43"/>
      <c r="F23" s="43"/>
      <c r="G23" s="43"/>
      <c r="H23" s="43"/>
      <c r="I23" s="43"/>
      <c r="J23" s="44"/>
      <c r="K23" s="44">
        <f t="shared" si="1"/>
        <v>0</v>
      </c>
      <c r="L23" s="43"/>
      <c r="M23" s="43"/>
    </row>
    <row r="24" spans="1:13" x14ac:dyDescent="0.25">
      <c r="A24" s="40">
        <v>51202</v>
      </c>
      <c r="B24" s="41" t="s">
        <v>30</v>
      </c>
      <c r="C24" s="42"/>
      <c r="D24" s="43"/>
      <c r="E24" s="43"/>
      <c r="F24" s="43"/>
      <c r="G24" s="43"/>
      <c r="H24" s="43"/>
      <c r="I24" s="43"/>
      <c r="J24" s="44"/>
      <c r="K24" s="44">
        <f t="shared" si="1"/>
        <v>0</v>
      </c>
      <c r="L24" s="43"/>
      <c r="M24" s="43"/>
    </row>
    <row r="25" spans="1:13" x14ac:dyDescent="0.25">
      <c r="A25" s="40">
        <v>51203</v>
      </c>
      <c r="B25" s="41" t="s">
        <v>31</v>
      </c>
      <c r="C25" s="42"/>
      <c r="D25" s="43"/>
      <c r="E25" s="43"/>
      <c r="F25" s="43"/>
      <c r="G25" s="43"/>
      <c r="H25" s="43"/>
      <c r="I25" s="43"/>
      <c r="J25" s="44"/>
      <c r="K25" s="44">
        <f t="shared" si="1"/>
        <v>0</v>
      </c>
      <c r="L25" s="43"/>
      <c r="M25" s="43"/>
    </row>
    <row r="26" spans="1:13" x14ac:dyDescent="0.25">
      <c r="A26" s="40">
        <v>51204</v>
      </c>
      <c r="B26" s="41" t="s">
        <v>32</v>
      </c>
      <c r="C26" s="42"/>
      <c r="D26" s="43"/>
      <c r="E26" s="43"/>
      <c r="F26" s="43"/>
      <c r="G26" s="43"/>
      <c r="H26" s="43"/>
      <c r="I26" s="43"/>
      <c r="J26" s="44"/>
      <c r="K26" s="44">
        <f t="shared" si="1"/>
        <v>0</v>
      </c>
      <c r="L26" s="43"/>
      <c r="M26" s="43"/>
    </row>
    <row r="27" spans="1:13" x14ac:dyDescent="0.25">
      <c r="A27" s="40" t="s">
        <v>37</v>
      </c>
      <c r="B27" s="41" t="s">
        <v>34</v>
      </c>
      <c r="C27" s="42"/>
      <c r="D27" s="43"/>
      <c r="E27" s="43"/>
      <c r="F27" s="43"/>
      <c r="G27" s="43"/>
      <c r="H27" s="43"/>
      <c r="I27" s="43"/>
      <c r="J27" s="44"/>
      <c r="K27" s="44">
        <f t="shared" si="1"/>
        <v>0</v>
      </c>
      <c r="L27" s="43"/>
      <c r="M27" s="43"/>
    </row>
    <row r="28" spans="1:13" x14ac:dyDescent="0.25">
      <c r="A28" s="40">
        <v>51207</v>
      </c>
      <c r="B28" s="41" t="s">
        <v>38</v>
      </c>
      <c r="C28" s="42"/>
      <c r="D28" s="43"/>
      <c r="E28" s="43"/>
      <c r="F28" s="43"/>
      <c r="G28" s="43"/>
      <c r="H28" s="43"/>
      <c r="I28" s="43"/>
      <c r="J28" s="44"/>
      <c r="K28" s="44">
        <f t="shared" si="1"/>
        <v>0</v>
      </c>
      <c r="L28" s="43"/>
      <c r="M28" s="43"/>
    </row>
    <row r="29" spans="1:13" x14ac:dyDescent="0.25">
      <c r="A29" s="34">
        <v>513</v>
      </c>
      <c r="B29" s="35" t="s">
        <v>39</v>
      </c>
      <c r="C29" s="45"/>
      <c r="D29" s="37"/>
      <c r="E29" s="46"/>
      <c r="F29" s="47">
        <f>SUM(F30:F31)</f>
        <v>0</v>
      </c>
      <c r="G29" s="47">
        <f>SUM(G30:G31)</f>
        <v>0</v>
      </c>
      <c r="H29" s="47">
        <f>SUM(H30:H31)</f>
        <v>0</v>
      </c>
      <c r="I29" s="47">
        <f>SUM(I30:I31)</f>
        <v>0</v>
      </c>
      <c r="J29" s="47">
        <f>SUM(J30:J31)</f>
        <v>0</v>
      </c>
      <c r="K29" s="39">
        <f t="shared" si="1"/>
        <v>0</v>
      </c>
      <c r="L29" s="37"/>
      <c r="M29" s="37"/>
    </row>
    <row r="30" spans="1:13" x14ac:dyDescent="0.25">
      <c r="A30" s="40">
        <v>51301</v>
      </c>
      <c r="B30" s="41" t="s">
        <v>40</v>
      </c>
      <c r="C30" s="42"/>
      <c r="D30" s="43"/>
      <c r="E30" s="43"/>
      <c r="F30" s="43"/>
      <c r="G30" s="43"/>
      <c r="H30" s="43"/>
      <c r="I30" s="43"/>
      <c r="J30" s="44"/>
      <c r="K30" s="44">
        <f t="shared" si="1"/>
        <v>0</v>
      </c>
      <c r="L30" s="43"/>
      <c r="M30" s="43"/>
    </row>
    <row r="31" spans="1:13" x14ac:dyDescent="0.25">
      <c r="A31" s="40">
        <v>51302</v>
      </c>
      <c r="B31" s="41" t="s">
        <v>41</v>
      </c>
      <c r="C31" s="42"/>
      <c r="D31" s="43"/>
      <c r="E31" s="43"/>
      <c r="F31" s="43"/>
      <c r="G31" s="43"/>
      <c r="H31" s="43"/>
      <c r="I31" s="43"/>
      <c r="J31" s="44"/>
      <c r="K31" s="44">
        <f t="shared" si="1"/>
        <v>0</v>
      </c>
      <c r="L31" s="43"/>
      <c r="M31" s="43"/>
    </row>
    <row r="32" spans="1:13" x14ac:dyDescent="0.25">
      <c r="A32" s="34">
        <v>514</v>
      </c>
      <c r="B32" s="35" t="s">
        <v>42</v>
      </c>
      <c r="C32" s="45"/>
      <c r="D32" s="37"/>
      <c r="E32" s="46"/>
      <c r="F32" s="47">
        <f>SUM(F33:F35)</f>
        <v>0</v>
      </c>
      <c r="G32" s="47">
        <f>SUM(G33:G35)</f>
        <v>0</v>
      </c>
      <c r="H32" s="47">
        <f>SUM(H33:H35)</f>
        <v>0</v>
      </c>
      <c r="I32" s="47">
        <f>SUM(I33:I35)</f>
        <v>0</v>
      </c>
      <c r="J32" s="47">
        <f>SUM(J33:J35)</f>
        <v>0</v>
      </c>
      <c r="K32" s="39">
        <f t="shared" si="1"/>
        <v>0</v>
      </c>
      <c r="L32" s="37"/>
      <c r="M32" s="37"/>
    </row>
    <row r="33" spans="1:13" x14ac:dyDescent="0.25">
      <c r="A33" s="40">
        <v>51401</v>
      </c>
      <c r="B33" s="41" t="s">
        <v>43</v>
      </c>
      <c r="C33" s="42"/>
      <c r="D33" s="43"/>
      <c r="E33" s="43"/>
      <c r="F33" s="43"/>
      <c r="G33" s="43"/>
      <c r="H33" s="43"/>
      <c r="I33" s="43"/>
      <c r="J33" s="44"/>
      <c r="K33" s="44">
        <f t="shared" si="1"/>
        <v>0</v>
      </c>
      <c r="L33" s="43"/>
      <c r="M33" s="43"/>
    </row>
    <row r="34" spans="1:13" x14ac:dyDescent="0.25">
      <c r="A34" s="40">
        <v>51402</v>
      </c>
      <c r="B34" s="41" t="s">
        <v>44</v>
      </c>
      <c r="C34" s="42"/>
      <c r="D34" s="43"/>
      <c r="E34" s="43"/>
      <c r="F34" s="43"/>
      <c r="G34" s="43"/>
      <c r="H34" s="43"/>
      <c r="I34" s="43"/>
      <c r="J34" s="44"/>
      <c r="K34" s="44">
        <f t="shared" si="1"/>
        <v>0</v>
      </c>
      <c r="L34" s="43"/>
      <c r="M34" s="43"/>
    </row>
    <row r="35" spans="1:13" x14ac:dyDescent="0.25">
      <c r="A35" s="40">
        <v>51403</v>
      </c>
      <c r="B35" s="41" t="s">
        <v>45</v>
      </c>
      <c r="C35" s="42"/>
      <c r="D35" s="43"/>
      <c r="E35" s="43"/>
      <c r="F35" s="43"/>
      <c r="G35" s="43"/>
      <c r="H35" s="43"/>
      <c r="I35" s="43"/>
      <c r="J35" s="44"/>
      <c r="K35" s="44">
        <f t="shared" si="1"/>
        <v>0</v>
      </c>
      <c r="L35" s="43"/>
      <c r="M35" s="43"/>
    </row>
    <row r="36" spans="1:13" x14ac:dyDescent="0.25">
      <c r="A36" s="34">
        <v>515</v>
      </c>
      <c r="B36" s="35" t="s">
        <v>46</v>
      </c>
      <c r="C36" s="45"/>
      <c r="D36" s="37"/>
      <c r="E36" s="46"/>
      <c r="F36" s="47">
        <f>SUM(F37:F39)</f>
        <v>0</v>
      </c>
      <c r="G36" s="47">
        <f>SUM(G37:G39)</f>
        <v>0</v>
      </c>
      <c r="H36" s="47">
        <f>SUM(H37:H39)</f>
        <v>0</v>
      </c>
      <c r="I36" s="47">
        <f>SUM(I37:I39)</f>
        <v>0</v>
      </c>
      <c r="J36" s="47">
        <f>SUM(J37:J39)</f>
        <v>0</v>
      </c>
      <c r="K36" s="39">
        <f t="shared" si="1"/>
        <v>0</v>
      </c>
      <c r="L36" s="37"/>
      <c r="M36" s="37"/>
    </row>
    <row r="37" spans="1:13" x14ac:dyDescent="0.25">
      <c r="A37" s="40">
        <v>51501</v>
      </c>
      <c r="B37" s="41" t="s">
        <v>43</v>
      </c>
      <c r="C37" s="42"/>
      <c r="D37" s="43"/>
      <c r="E37" s="43"/>
      <c r="F37" s="43"/>
      <c r="G37" s="43"/>
      <c r="H37" s="43"/>
      <c r="I37" s="43"/>
      <c r="J37" s="44"/>
      <c r="K37" s="44">
        <f t="shared" si="1"/>
        <v>0</v>
      </c>
      <c r="L37" s="43"/>
      <c r="M37" s="43"/>
    </row>
    <row r="38" spans="1:13" x14ac:dyDescent="0.25">
      <c r="A38" s="40">
        <v>51502</v>
      </c>
      <c r="B38" s="41" t="s">
        <v>44</v>
      </c>
      <c r="C38" s="42"/>
      <c r="D38" s="43"/>
      <c r="E38" s="43"/>
      <c r="F38" s="43"/>
      <c r="G38" s="43"/>
      <c r="H38" s="43"/>
      <c r="I38" s="43"/>
      <c r="J38" s="44"/>
      <c r="K38" s="44">
        <f t="shared" si="1"/>
        <v>0</v>
      </c>
      <c r="L38" s="43"/>
      <c r="M38" s="43"/>
    </row>
    <row r="39" spans="1:13" x14ac:dyDescent="0.25">
      <c r="A39" s="40">
        <v>51503</v>
      </c>
      <c r="B39" s="41" t="s">
        <v>45</v>
      </c>
      <c r="C39" s="42"/>
      <c r="D39" s="43"/>
      <c r="E39" s="43"/>
      <c r="F39" s="43"/>
      <c r="G39" s="43"/>
      <c r="H39" s="43"/>
      <c r="I39" s="43"/>
      <c r="J39" s="44"/>
      <c r="K39" s="44">
        <f t="shared" si="1"/>
        <v>0</v>
      </c>
      <c r="L39" s="43"/>
      <c r="M39" s="43"/>
    </row>
    <row r="40" spans="1:13" x14ac:dyDescent="0.25">
      <c r="A40" s="34">
        <v>516</v>
      </c>
      <c r="B40" s="35" t="s">
        <v>47</v>
      </c>
      <c r="C40" s="36"/>
      <c r="D40" s="37"/>
      <c r="E40" s="46"/>
      <c r="F40" s="47">
        <f>SUM(F41:F42)</f>
        <v>0</v>
      </c>
      <c r="G40" s="47">
        <f>SUM(G41:G42)</f>
        <v>0</v>
      </c>
      <c r="H40" s="47">
        <f>SUM(H41:H42)</f>
        <v>0</v>
      </c>
      <c r="I40" s="47">
        <f>SUM(I41:I42)</f>
        <v>0</v>
      </c>
      <c r="J40" s="47">
        <f>SUM(J41:J42)</f>
        <v>0</v>
      </c>
      <c r="K40" s="39">
        <f t="shared" si="1"/>
        <v>0</v>
      </c>
      <c r="L40" s="37"/>
      <c r="M40" s="37"/>
    </row>
    <row r="41" spans="1:13" x14ac:dyDescent="0.25">
      <c r="A41" s="40">
        <v>51601</v>
      </c>
      <c r="B41" s="41" t="s">
        <v>48</v>
      </c>
      <c r="C41" s="42"/>
      <c r="D41" s="43"/>
      <c r="E41" s="43"/>
      <c r="F41" s="43"/>
      <c r="G41" s="43"/>
      <c r="H41" s="43"/>
      <c r="I41" s="43"/>
      <c r="J41" s="44"/>
      <c r="K41" s="44">
        <f t="shared" si="1"/>
        <v>0</v>
      </c>
      <c r="L41" s="43"/>
      <c r="M41" s="43"/>
    </row>
    <row r="42" spans="1:13" x14ac:dyDescent="0.25">
      <c r="A42" s="40">
        <v>51602</v>
      </c>
      <c r="B42" s="41" t="s">
        <v>49</v>
      </c>
      <c r="C42" s="42"/>
      <c r="D42" s="43"/>
      <c r="E42" s="43"/>
      <c r="F42" s="43"/>
      <c r="G42" s="43"/>
      <c r="H42" s="43"/>
      <c r="I42" s="43"/>
      <c r="J42" s="44"/>
      <c r="K42" s="44">
        <f t="shared" si="1"/>
        <v>0</v>
      </c>
      <c r="L42" s="43"/>
      <c r="M42" s="43"/>
    </row>
    <row r="43" spans="1:13" x14ac:dyDescent="0.25">
      <c r="A43" s="34">
        <v>517</v>
      </c>
      <c r="B43" s="35" t="s">
        <v>50</v>
      </c>
      <c r="C43" s="45"/>
      <c r="D43" s="37"/>
      <c r="E43" s="46"/>
      <c r="F43" s="47">
        <f>SUM(F44:F45)</f>
        <v>0</v>
      </c>
      <c r="G43" s="47">
        <f>SUM(G44:G45)</f>
        <v>0</v>
      </c>
      <c r="H43" s="47">
        <f>SUM(H44:H45)</f>
        <v>0</v>
      </c>
      <c r="I43" s="47">
        <f>SUM(I44:I45)</f>
        <v>0</v>
      </c>
      <c r="J43" s="47">
        <f>SUM(J44:J45)</f>
        <v>0</v>
      </c>
      <c r="K43" s="39">
        <f t="shared" si="1"/>
        <v>0</v>
      </c>
      <c r="L43" s="37"/>
      <c r="M43" s="37"/>
    </row>
    <row r="44" spans="1:13" x14ac:dyDescent="0.25">
      <c r="A44" s="40">
        <v>51701</v>
      </c>
      <c r="B44" s="41" t="s">
        <v>51</v>
      </c>
      <c r="C44" s="42"/>
      <c r="D44" s="43"/>
      <c r="E44" s="43"/>
      <c r="F44" s="43"/>
      <c r="G44" s="43"/>
      <c r="H44" s="43"/>
      <c r="I44" s="43"/>
      <c r="J44" s="44"/>
      <c r="K44" s="44">
        <f t="shared" si="1"/>
        <v>0</v>
      </c>
      <c r="L44" s="43"/>
      <c r="M44" s="43"/>
    </row>
    <row r="45" spans="1:13" x14ac:dyDescent="0.25">
      <c r="A45" s="40">
        <v>51702</v>
      </c>
      <c r="B45" s="41" t="s">
        <v>52</v>
      </c>
      <c r="C45" s="42"/>
      <c r="D45" s="43"/>
      <c r="E45" s="43"/>
      <c r="F45" s="43"/>
      <c r="G45" s="43"/>
      <c r="H45" s="43"/>
      <c r="I45" s="43"/>
      <c r="J45" s="44"/>
      <c r="K45" s="44">
        <f t="shared" si="1"/>
        <v>0</v>
      </c>
      <c r="L45" s="43"/>
      <c r="M45" s="43"/>
    </row>
    <row r="46" spans="1:13" x14ac:dyDescent="0.25">
      <c r="A46" s="34">
        <v>518</v>
      </c>
      <c r="B46" s="35" t="s">
        <v>53</v>
      </c>
      <c r="C46" s="45"/>
      <c r="D46" s="37"/>
      <c r="E46" s="46"/>
      <c r="F46" s="47">
        <f>SUM(F47:F50)</f>
        <v>0</v>
      </c>
      <c r="G46" s="47">
        <f>SUM(G47:G50)</f>
        <v>0</v>
      </c>
      <c r="H46" s="47">
        <f>SUM(H47:H50)</f>
        <v>0</v>
      </c>
      <c r="I46" s="47">
        <f>SUM(I47:I50)</f>
        <v>0</v>
      </c>
      <c r="J46" s="47">
        <f>SUM(J47:J50)</f>
        <v>0</v>
      </c>
      <c r="K46" s="39">
        <f t="shared" si="1"/>
        <v>0</v>
      </c>
      <c r="L46" s="37"/>
      <c r="M46" s="37"/>
    </row>
    <row r="47" spans="1:13" x14ac:dyDescent="0.25">
      <c r="A47" s="40">
        <v>51801</v>
      </c>
      <c r="B47" s="41" t="s">
        <v>54</v>
      </c>
      <c r="C47" s="42"/>
      <c r="D47" s="43"/>
      <c r="E47" s="43"/>
      <c r="F47" s="43"/>
      <c r="G47" s="43"/>
      <c r="H47" s="43"/>
      <c r="I47" s="43"/>
      <c r="J47" s="44"/>
      <c r="K47" s="44">
        <f t="shared" si="1"/>
        <v>0</v>
      </c>
      <c r="L47" s="43"/>
      <c r="M47" s="43"/>
    </row>
    <row r="48" spans="1:13" x14ac:dyDescent="0.25">
      <c r="A48" s="40">
        <v>51802</v>
      </c>
      <c r="B48" s="41" t="s">
        <v>55</v>
      </c>
      <c r="C48" s="42"/>
      <c r="D48" s="43"/>
      <c r="E48" s="43"/>
      <c r="F48" s="43"/>
      <c r="G48" s="43"/>
      <c r="H48" s="43"/>
      <c r="I48" s="43"/>
      <c r="J48" s="44"/>
      <c r="K48" s="44">
        <f t="shared" si="1"/>
        <v>0</v>
      </c>
      <c r="L48" s="43"/>
      <c r="M48" s="43"/>
    </row>
    <row r="49" spans="1:13" x14ac:dyDescent="0.25">
      <c r="A49" s="40">
        <v>51803</v>
      </c>
      <c r="B49" s="41" t="s">
        <v>56</v>
      </c>
      <c r="C49" s="42"/>
      <c r="D49" s="43"/>
      <c r="E49" s="43"/>
      <c r="F49" s="43"/>
      <c r="G49" s="43"/>
      <c r="H49" s="43"/>
      <c r="I49" s="43"/>
      <c r="J49" s="44"/>
      <c r="K49" s="44">
        <f t="shared" si="1"/>
        <v>0</v>
      </c>
      <c r="L49" s="43"/>
      <c r="M49" s="43"/>
    </row>
    <row r="50" spans="1:13" x14ac:dyDescent="0.25">
      <c r="A50" s="40">
        <v>51899</v>
      </c>
      <c r="B50" s="41" t="s">
        <v>57</v>
      </c>
      <c r="C50" s="42"/>
      <c r="D50" s="43"/>
      <c r="E50" s="43"/>
      <c r="F50" s="43"/>
      <c r="G50" s="43"/>
      <c r="H50" s="43"/>
      <c r="I50" s="43"/>
      <c r="J50" s="44"/>
      <c r="K50" s="44">
        <f t="shared" si="1"/>
        <v>0</v>
      </c>
      <c r="L50" s="43"/>
      <c r="M50" s="43"/>
    </row>
    <row r="51" spans="1:13" x14ac:dyDescent="0.25">
      <c r="A51" s="34">
        <v>519</v>
      </c>
      <c r="B51" s="35" t="s">
        <v>58</v>
      </c>
      <c r="C51" s="45"/>
      <c r="D51" s="37"/>
      <c r="E51" s="46"/>
      <c r="F51" s="47">
        <f>SUM(F52:F55)</f>
        <v>0</v>
      </c>
      <c r="G51" s="47">
        <f>SUM(G52:G55)</f>
        <v>0</v>
      </c>
      <c r="H51" s="47">
        <f>SUM(H52:H55)</f>
        <v>0</v>
      </c>
      <c r="I51" s="47">
        <f>SUM(I52:I55)</f>
        <v>0</v>
      </c>
      <c r="J51" s="47">
        <f>SUM(J52:J55)</f>
        <v>0</v>
      </c>
      <c r="K51" s="39">
        <f t="shared" si="1"/>
        <v>0</v>
      </c>
      <c r="L51" s="37"/>
      <c r="M51" s="37"/>
    </row>
    <row r="52" spans="1:13" x14ac:dyDescent="0.25">
      <c r="A52" s="40">
        <v>51901</v>
      </c>
      <c r="B52" s="41" t="s">
        <v>59</v>
      </c>
      <c r="C52" s="42"/>
      <c r="D52" s="43"/>
      <c r="E52" s="43"/>
      <c r="F52" s="43"/>
      <c r="G52" s="43"/>
      <c r="H52" s="43"/>
      <c r="I52" s="43"/>
      <c r="J52" s="44"/>
      <c r="K52" s="44">
        <f t="shared" si="1"/>
        <v>0</v>
      </c>
      <c r="L52" s="43"/>
      <c r="M52" s="43"/>
    </row>
    <row r="53" spans="1:13" x14ac:dyDescent="0.25">
      <c r="A53" s="40">
        <v>51902</v>
      </c>
      <c r="B53" s="41" t="s">
        <v>60</v>
      </c>
      <c r="C53" s="42"/>
      <c r="D53" s="43"/>
      <c r="E53" s="43"/>
      <c r="F53" s="43"/>
      <c r="G53" s="43"/>
      <c r="H53" s="43"/>
      <c r="I53" s="43"/>
      <c r="J53" s="44"/>
      <c r="K53" s="44">
        <f t="shared" si="1"/>
        <v>0</v>
      </c>
      <c r="L53" s="43"/>
      <c r="M53" s="43"/>
    </row>
    <row r="54" spans="1:13" x14ac:dyDescent="0.25">
      <c r="A54" s="40">
        <v>51903</v>
      </c>
      <c r="B54" s="41" t="s">
        <v>61</v>
      </c>
      <c r="C54" s="42"/>
      <c r="D54" s="43"/>
      <c r="E54" s="43"/>
      <c r="F54" s="43"/>
      <c r="G54" s="43"/>
      <c r="H54" s="43"/>
      <c r="I54" s="43"/>
      <c r="J54" s="44"/>
      <c r="K54" s="44">
        <f t="shared" si="1"/>
        <v>0</v>
      </c>
      <c r="L54" s="43"/>
      <c r="M54" s="43"/>
    </row>
    <row r="55" spans="1:13" x14ac:dyDescent="0.25">
      <c r="A55" s="40">
        <v>51999</v>
      </c>
      <c r="B55" s="41" t="s">
        <v>58</v>
      </c>
      <c r="C55" s="42"/>
      <c r="D55" s="43"/>
      <c r="E55" s="43"/>
      <c r="F55" s="43"/>
      <c r="G55" s="43"/>
      <c r="H55" s="43"/>
      <c r="I55" s="43"/>
      <c r="J55" s="44"/>
      <c r="K55" s="44">
        <f t="shared" si="1"/>
        <v>0</v>
      </c>
      <c r="L55" s="43"/>
      <c r="M55" s="43"/>
    </row>
    <row r="56" spans="1:13" x14ac:dyDescent="0.25">
      <c r="A56" s="40"/>
      <c r="B56" s="41"/>
      <c r="C56" s="42"/>
      <c r="D56" s="43"/>
      <c r="E56" s="43"/>
      <c r="F56" s="43"/>
      <c r="G56" s="43"/>
      <c r="H56" s="43"/>
      <c r="I56" s="43"/>
      <c r="J56" s="44"/>
      <c r="K56" s="44"/>
      <c r="L56" s="43"/>
      <c r="M56" s="43"/>
    </row>
    <row r="57" spans="1:13" x14ac:dyDescent="0.25">
      <c r="A57" s="28">
        <v>54</v>
      </c>
      <c r="B57" s="29" t="s">
        <v>62</v>
      </c>
      <c r="C57" s="30"/>
      <c r="D57" s="31"/>
      <c r="E57" s="48"/>
      <c r="F57" s="49">
        <f>F58+F80+F86+F100+F105+F113</f>
        <v>0</v>
      </c>
      <c r="G57" s="49">
        <f>G58+G80+G86+G100+G105+G113</f>
        <v>0</v>
      </c>
      <c r="H57" s="49">
        <f>H58+H80+H86+H100+H105+H113</f>
        <v>0</v>
      </c>
      <c r="I57" s="49">
        <f>I58+I80+I86+I100+I105+I113</f>
        <v>0</v>
      </c>
      <c r="J57" s="49">
        <f>J58+J80+J86+J100+J105+J113</f>
        <v>0</v>
      </c>
      <c r="K57" s="33">
        <f t="shared" ref="K57:K89" si="2">SUM(C57:J57)</f>
        <v>0</v>
      </c>
      <c r="L57" s="31"/>
      <c r="M57" s="31"/>
    </row>
    <row r="58" spans="1:13" x14ac:dyDescent="0.25">
      <c r="A58" s="34">
        <v>541</v>
      </c>
      <c r="B58" s="35" t="s">
        <v>63</v>
      </c>
      <c r="C58" s="36"/>
      <c r="D58" s="37"/>
      <c r="E58" s="46"/>
      <c r="F58" s="47">
        <f>SUM(F59:F79)</f>
        <v>0</v>
      </c>
      <c r="G58" s="47">
        <f>SUM(G59:G79)</f>
        <v>0</v>
      </c>
      <c r="H58" s="47">
        <f>SUM(H59:H79)</f>
        <v>0</v>
      </c>
      <c r="I58" s="47">
        <f>SUM(I59:I79)</f>
        <v>0</v>
      </c>
      <c r="J58" s="47">
        <f>SUM(J59:J79)</f>
        <v>0</v>
      </c>
      <c r="K58" s="39">
        <f t="shared" si="2"/>
        <v>0</v>
      </c>
      <c r="L58" s="37"/>
      <c r="M58" s="37"/>
    </row>
    <row r="59" spans="1:13" x14ac:dyDescent="0.25">
      <c r="A59" s="40">
        <v>54101</v>
      </c>
      <c r="B59" s="41" t="s">
        <v>64</v>
      </c>
      <c r="C59" s="42"/>
      <c r="D59" s="43"/>
      <c r="E59" s="43"/>
      <c r="F59" s="43"/>
      <c r="G59" s="43"/>
      <c r="H59" s="43"/>
      <c r="I59" s="43"/>
      <c r="J59" s="44"/>
      <c r="K59" s="44">
        <f t="shared" si="2"/>
        <v>0</v>
      </c>
      <c r="L59" s="43"/>
      <c r="M59" s="43"/>
    </row>
    <row r="60" spans="1:13" x14ac:dyDescent="0.25">
      <c r="A60" s="105">
        <v>54102</v>
      </c>
      <c r="B60" s="41" t="s">
        <v>181</v>
      </c>
      <c r="C60" s="42"/>
      <c r="D60" s="43"/>
      <c r="E60" s="43"/>
      <c r="F60" s="43"/>
      <c r="G60" s="43"/>
      <c r="H60" s="43"/>
      <c r="I60" s="43"/>
      <c r="J60" s="44"/>
      <c r="K60" s="44"/>
      <c r="L60" s="43"/>
      <c r="M60" s="43"/>
    </row>
    <row r="61" spans="1:13" x14ac:dyDescent="0.25">
      <c r="A61" s="40">
        <v>54103</v>
      </c>
      <c r="B61" s="41" t="s">
        <v>65</v>
      </c>
      <c r="C61" s="42"/>
      <c r="D61" s="43"/>
      <c r="E61" s="43"/>
      <c r="F61" s="43"/>
      <c r="G61" s="43"/>
      <c r="H61" s="43"/>
      <c r="I61" s="43"/>
      <c r="J61" s="44"/>
      <c r="K61" s="44">
        <f t="shared" si="2"/>
        <v>0</v>
      </c>
      <c r="L61" s="43"/>
      <c r="M61" s="43"/>
    </row>
    <row r="62" spans="1:13" x14ac:dyDescent="0.25">
      <c r="A62" s="40">
        <v>54104</v>
      </c>
      <c r="B62" s="41" t="s">
        <v>66</v>
      </c>
      <c r="C62" s="42"/>
      <c r="D62" s="43"/>
      <c r="E62" s="43"/>
      <c r="F62" s="43"/>
      <c r="G62" s="43"/>
      <c r="H62" s="43"/>
      <c r="I62" s="43"/>
      <c r="J62" s="44"/>
      <c r="K62" s="44">
        <f t="shared" si="2"/>
        <v>0</v>
      </c>
      <c r="L62" s="43"/>
      <c r="M62" s="43"/>
    </row>
    <row r="63" spans="1:13" x14ac:dyDescent="0.25">
      <c r="A63" s="40">
        <v>54105</v>
      </c>
      <c r="B63" s="41" t="s">
        <v>67</v>
      </c>
      <c r="C63" s="42"/>
      <c r="D63" s="43"/>
      <c r="E63" s="43"/>
      <c r="F63" s="43"/>
      <c r="G63" s="43"/>
      <c r="H63" s="43"/>
      <c r="I63" s="43"/>
      <c r="J63" s="44"/>
      <c r="K63" s="44">
        <f t="shared" si="2"/>
        <v>0</v>
      </c>
      <c r="L63" s="43"/>
      <c r="M63" s="43"/>
    </row>
    <row r="64" spans="1:13" x14ac:dyDescent="0.25">
      <c r="A64" s="40">
        <v>54106</v>
      </c>
      <c r="B64" s="41" t="s">
        <v>68</v>
      </c>
      <c r="C64" s="42"/>
      <c r="D64" s="43"/>
      <c r="E64" s="43"/>
      <c r="F64" s="43"/>
      <c r="G64" s="43"/>
      <c r="H64" s="43"/>
      <c r="I64" s="43"/>
      <c r="J64" s="44"/>
      <c r="K64" s="44">
        <f t="shared" si="2"/>
        <v>0</v>
      </c>
      <c r="L64" s="43"/>
      <c r="M64" s="43"/>
    </row>
    <row r="65" spans="1:13" x14ac:dyDescent="0.25">
      <c r="A65" s="40">
        <v>54107</v>
      </c>
      <c r="B65" s="41" t="s">
        <v>69</v>
      </c>
      <c r="C65" s="42"/>
      <c r="D65" s="43"/>
      <c r="E65" s="43"/>
      <c r="F65" s="43"/>
      <c r="G65" s="43"/>
      <c r="H65" s="43"/>
      <c r="I65" s="43"/>
      <c r="J65" s="44"/>
      <c r="K65" s="44">
        <f t="shared" si="2"/>
        <v>0</v>
      </c>
      <c r="L65" s="43"/>
      <c r="M65" s="43"/>
    </row>
    <row r="66" spans="1:13" x14ac:dyDescent="0.25">
      <c r="A66" s="40">
        <v>54108</v>
      </c>
      <c r="B66" s="41" t="s">
        <v>70</v>
      </c>
      <c r="C66" s="42"/>
      <c r="D66" s="43"/>
      <c r="E66" s="43"/>
      <c r="F66" s="43"/>
      <c r="G66" s="43"/>
      <c r="H66" s="43"/>
      <c r="I66" s="43"/>
      <c r="J66" s="44"/>
      <c r="K66" s="44">
        <f t="shared" si="2"/>
        <v>0</v>
      </c>
      <c r="L66" s="43"/>
      <c r="M66" s="43"/>
    </row>
    <row r="67" spans="1:13" x14ac:dyDescent="0.25">
      <c r="A67" s="40">
        <v>54109</v>
      </c>
      <c r="B67" s="41" t="s">
        <v>71</v>
      </c>
      <c r="C67" s="42"/>
      <c r="D67" s="43"/>
      <c r="E67" s="43"/>
      <c r="F67" s="43"/>
      <c r="G67" s="43"/>
      <c r="H67" s="43"/>
      <c r="I67" s="43"/>
      <c r="J67" s="44"/>
      <c r="K67" s="44">
        <f t="shared" si="2"/>
        <v>0</v>
      </c>
      <c r="L67" s="43"/>
      <c r="M67" s="43"/>
    </row>
    <row r="68" spans="1:13" x14ac:dyDescent="0.25">
      <c r="A68" s="40">
        <v>54110</v>
      </c>
      <c r="B68" s="41" t="s">
        <v>72</v>
      </c>
      <c r="C68" s="42"/>
      <c r="D68" s="43"/>
      <c r="E68" s="43"/>
      <c r="F68" s="43"/>
      <c r="G68" s="43"/>
      <c r="H68" s="43"/>
      <c r="I68" s="43"/>
      <c r="J68" s="44"/>
      <c r="K68" s="44">
        <f t="shared" si="2"/>
        <v>0</v>
      </c>
      <c r="L68" s="43"/>
      <c r="M68" s="43"/>
    </row>
    <row r="69" spans="1:13" x14ac:dyDescent="0.25">
      <c r="A69" s="40">
        <v>54111</v>
      </c>
      <c r="B69" s="41" t="s">
        <v>73</v>
      </c>
      <c r="C69" s="42"/>
      <c r="D69" s="43"/>
      <c r="E69" s="43"/>
      <c r="F69" s="43"/>
      <c r="G69" s="43"/>
      <c r="H69" s="43"/>
      <c r="I69" s="43"/>
      <c r="J69" s="44"/>
      <c r="K69" s="44">
        <f t="shared" si="2"/>
        <v>0</v>
      </c>
      <c r="L69" s="43"/>
      <c r="M69" s="43"/>
    </row>
    <row r="70" spans="1:13" x14ac:dyDescent="0.25">
      <c r="A70" s="40">
        <v>54112</v>
      </c>
      <c r="B70" s="41" t="s">
        <v>74</v>
      </c>
      <c r="C70" s="42"/>
      <c r="D70" s="43"/>
      <c r="E70" s="43"/>
      <c r="F70" s="43"/>
      <c r="G70" s="43"/>
      <c r="H70" s="43"/>
      <c r="I70" s="43"/>
      <c r="J70" s="44"/>
      <c r="K70" s="44">
        <f t="shared" si="2"/>
        <v>0</v>
      </c>
      <c r="L70" s="43"/>
      <c r="M70" s="43"/>
    </row>
    <row r="71" spans="1:13" x14ac:dyDescent="0.25">
      <c r="A71" s="40">
        <v>54113</v>
      </c>
      <c r="B71" s="41" t="s">
        <v>75</v>
      </c>
      <c r="C71" s="42"/>
      <c r="D71" s="43"/>
      <c r="E71" s="43"/>
      <c r="F71" s="43"/>
      <c r="G71" s="43"/>
      <c r="H71" s="43"/>
      <c r="I71" s="43"/>
      <c r="J71" s="44"/>
      <c r="K71" s="44">
        <f t="shared" si="2"/>
        <v>0</v>
      </c>
      <c r="L71" s="43"/>
      <c r="M71" s="43"/>
    </row>
    <row r="72" spans="1:13" x14ac:dyDescent="0.25">
      <c r="A72" s="40">
        <v>54114</v>
      </c>
      <c r="B72" s="41" t="s">
        <v>76</v>
      </c>
      <c r="C72" s="42"/>
      <c r="D72" s="43"/>
      <c r="E72" s="43"/>
      <c r="F72" s="43"/>
      <c r="G72" s="43"/>
      <c r="H72" s="43"/>
      <c r="I72" s="43"/>
      <c r="J72" s="44"/>
      <c r="K72" s="44">
        <f t="shared" si="2"/>
        <v>0</v>
      </c>
      <c r="L72" s="43"/>
      <c r="M72" s="43"/>
    </row>
    <row r="73" spans="1:13" x14ac:dyDescent="0.25">
      <c r="A73" s="40">
        <v>54115</v>
      </c>
      <c r="B73" s="41" t="s">
        <v>77</v>
      </c>
      <c r="C73" s="42"/>
      <c r="D73" s="43"/>
      <c r="E73" s="43"/>
      <c r="F73" s="43"/>
      <c r="G73" s="43"/>
      <c r="H73" s="43"/>
      <c r="I73" s="43"/>
      <c r="J73" s="44"/>
      <c r="K73" s="44">
        <f t="shared" si="2"/>
        <v>0</v>
      </c>
      <c r="L73" s="43"/>
      <c r="M73" s="43"/>
    </row>
    <row r="74" spans="1:13" x14ac:dyDescent="0.25">
      <c r="A74" s="40">
        <v>54116</v>
      </c>
      <c r="B74" s="41" t="s">
        <v>78</v>
      </c>
      <c r="C74" s="42"/>
      <c r="D74" s="43"/>
      <c r="E74" s="43"/>
      <c r="F74" s="43"/>
      <c r="G74" s="43"/>
      <c r="H74" s="43"/>
      <c r="I74" s="43"/>
      <c r="J74" s="44"/>
      <c r="K74" s="44">
        <f t="shared" si="2"/>
        <v>0</v>
      </c>
      <c r="L74" s="43"/>
      <c r="M74" s="43"/>
    </row>
    <row r="75" spans="1:13" x14ac:dyDescent="0.25">
      <c r="A75" s="40">
        <v>54117</v>
      </c>
      <c r="B75" s="41" t="s">
        <v>79</v>
      </c>
      <c r="C75" s="42"/>
      <c r="D75" s="43"/>
      <c r="E75" s="43"/>
      <c r="F75" s="43"/>
      <c r="G75" s="43"/>
      <c r="H75" s="43"/>
      <c r="I75" s="43"/>
      <c r="J75" s="44"/>
      <c r="K75" s="44">
        <f t="shared" si="2"/>
        <v>0</v>
      </c>
      <c r="L75" s="43"/>
      <c r="M75" s="43"/>
    </row>
    <row r="76" spans="1:13" x14ac:dyDescent="0.25">
      <c r="A76" s="40">
        <v>54118</v>
      </c>
      <c r="B76" s="41" t="s">
        <v>80</v>
      </c>
      <c r="C76" s="42"/>
      <c r="D76" s="43"/>
      <c r="E76" s="43"/>
      <c r="F76" s="43"/>
      <c r="G76" s="43"/>
      <c r="H76" s="43"/>
      <c r="I76" s="43"/>
      <c r="J76" s="44"/>
      <c r="K76" s="44">
        <f t="shared" si="2"/>
        <v>0</v>
      </c>
      <c r="L76" s="43"/>
      <c r="M76" s="43"/>
    </row>
    <row r="77" spans="1:13" x14ac:dyDescent="0.25">
      <c r="A77" s="40">
        <v>54119</v>
      </c>
      <c r="B77" s="41" t="s">
        <v>81</v>
      </c>
      <c r="C77" s="42"/>
      <c r="D77" s="43"/>
      <c r="E77" s="43"/>
      <c r="F77" s="43"/>
      <c r="G77" s="43"/>
      <c r="H77" s="43"/>
      <c r="I77" s="43"/>
      <c r="J77" s="44"/>
      <c r="K77" s="44">
        <f t="shared" si="2"/>
        <v>0</v>
      </c>
      <c r="L77" s="43"/>
      <c r="M77" s="43"/>
    </row>
    <row r="78" spans="1:13" x14ac:dyDescent="0.25">
      <c r="A78" s="40">
        <v>54121</v>
      </c>
      <c r="B78" s="41" t="s">
        <v>82</v>
      </c>
      <c r="C78" s="42"/>
      <c r="D78" s="43"/>
      <c r="E78" s="43"/>
      <c r="F78" s="43"/>
      <c r="G78" s="43"/>
      <c r="H78" s="43"/>
      <c r="I78" s="43"/>
      <c r="J78" s="44"/>
      <c r="K78" s="44">
        <f t="shared" si="2"/>
        <v>0</v>
      </c>
      <c r="L78" s="43"/>
      <c r="M78" s="43"/>
    </row>
    <row r="79" spans="1:13" x14ac:dyDescent="0.25">
      <c r="A79" s="40">
        <v>54199</v>
      </c>
      <c r="B79" s="41" t="s">
        <v>83</v>
      </c>
      <c r="C79" s="42"/>
      <c r="D79" s="43"/>
      <c r="E79" s="43"/>
      <c r="F79" s="43"/>
      <c r="G79" s="43"/>
      <c r="H79" s="43"/>
      <c r="I79" s="43"/>
      <c r="J79" s="44"/>
      <c r="K79" s="44">
        <f t="shared" si="2"/>
        <v>0</v>
      </c>
      <c r="L79" s="43"/>
      <c r="M79" s="43"/>
    </row>
    <row r="80" spans="1:13" x14ac:dyDescent="0.25">
      <c r="A80" s="34">
        <v>542</v>
      </c>
      <c r="B80" s="35" t="s">
        <v>84</v>
      </c>
      <c r="C80" s="36"/>
      <c r="D80" s="37"/>
      <c r="E80" s="46"/>
      <c r="F80" s="47">
        <f>SUM(F81:F85)</f>
        <v>0</v>
      </c>
      <c r="G80" s="47">
        <f>SUM(G81:G85)</f>
        <v>0</v>
      </c>
      <c r="H80" s="47">
        <f>SUM(H81:H85)</f>
        <v>0</v>
      </c>
      <c r="I80" s="47">
        <f>SUM(I81:I85)</f>
        <v>0</v>
      </c>
      <c r="J80" s="47">
        <f>SUM(J81:J85)</f>
        <v>0</v>
      </c>
      <c r="K80" s="39">
        <f t="shared" si="2"/>
        <v>0</v>
      </c>
      <c r="L80" s="37"/>
      <c r="M80" s="37"/>
    </row>
    <row r="81" spans="1:13" x14ac:dyDescent="0.25">
      <c r="A81" s="40">
        <v>54201</v>
      </c>
      <c r="B81" s="41" t="s">
        <v>85</v>
      </c>
      <c r="C81" s="42"/>
      <c r="D81" s="43"/>
      <c r="E81" s="43"/>
      <c r="F81" s="43"/>
      <c r="G81" s="43"/>
      <c r="H81" s="43"/>
      <c r="I81" s="43"/>
      <c r="J81" s="44"/>
      <c r="K81" s="44">
        <f t="shared" si="2"/>
        <v>0</v>
      </c>
      <c r="L81" s="43"/>
      <c r="M81" s="43"/>
    </row>
    <row r="82" spans="1:13" x14ac:dyDescent="0.25">
      <c r="A82" s="40">
        <v>54202</v>
      </c>
      <c r="B82" s="41" t="s">
        <v>86</v>
      </c>
      <c r="C82" s="42"/>
      <c r="D82" s="43"/>
      <c r="E82" s="43"/>
      <c r="F82" s="43"/>
      <c r="G82" s="43"/>
      <c r="H82" s="43"/>
      <c r="I82" s="43"/>
      <c r="J82" s="44"/>
      <c r="K82" s="44">
        <f t="shared" si="2"/>
        <v>0</v>
      </c>
      <c r="L82" s="43"/>
      <c r="M82" s="43"/>
    </row>
    <row r="83" spans="1:13" x14ac:dyDescent="0.25">
      <c r="A83" s="40">
        <v>54203</v>
      </c>
      <c r="B83" s="41" t="s">
        <v>87</v>
      </c>
      <c r="C83" s="42"/>
      <c r="D83" s="43"/>
      <c r="E83" s="43"/>
      <c r="F83" s="43"/>
      <c r="G83" s="43"/>
      <c r="H83" s="43"/>
      <c r="I83" s="43"/>
      <c r="J83" s="44"/>
      <c r="K83" s="44">
        <f t="shared" si="2"/>
        <v>0</v>
      </c>
      <c r="L83" s="43"/>
      <c r="M83" s="43"/>
    </row>
    <row r="84" spans="1:13" x14ac:dyDescent="0.25">
      <c r="A84" s="40">
        <v>54204</v>
      </c>
      <c r="B84" s="41" t="s">
        <v>88</v>
      </c>
      <c r="C84" s="42"/>
      <c r="D84" s="43"/>
      <c r="E84" s="43"/>
      <c r="F84" s="43"/>
      <c r="G84" s="43"/>
      <c r="H84" s="43"/>
      <c r="I84" s="43"/>
      <c r="J84" s="44"/>
      <c r="K84" s="44">
        <f t="shared" si="2"/>
        <v>0</v>
      </c>
      <c r="L84" s="43"/>
      <c r="M84" s="43"/>
    </row>
    <row r="85" spans="1:13" x14ac:dyDescent="0.25">
      <c r="A85" s="40">
        <v>54205</v>
      </c>
      <c r="B85" s="41" t="s">
        <v>89</v>
      </c>
      <c r="C85" s="42"/>
      <c r="D85" s="43"/>
      <c r="E85" s="43"/>
      <c r="F85" s="43"/>
      <c r="G85" s="43"/>
      <c r="H85" s="43"/>
      <c r="I85" s="43"/>
      <c r="J85" s="44"/>
      <c r="K85" s="44">
        <f t="shared" si="2"/>
        <v>0</v>
      </c>
      <c r="L85" s="43"/>
      <c r="M85" s="43"/>
    </row>
    <row r="86" spans="1:13" x14ac:dyDescent="0.25">
      <c r="A86" s="34">
        <v>543</v>
      </c>
      <c r="B86" s="35" t="s">
        <v>90</v>
      </c>
      <c r="C86" s="36"/>
      <c r="D86" s="37"/>
      <c r="E86" s="46"/>
      <c r="F86" s="47">
        <f>SUM(F87:F99)</f>
        <v>0</v>
      </c>
      <c r="G86" s="47">
        <f>SUM(G87:G99)</f>
        <v>0</v>
      </c>
      <c r="H86" s="47">
        <f>SUM(H87:H99)</f>
        <v>0</v>
      </c>
      <c r="I86" s="47">
        <f>SUM(I87:I99)</f>
        <v>0</v>
      </c>
      <c r="J86" s="47">
        <f>SUM(J87:J99)</f>
        <v>0</v>
      </c>
      <c r="K86" s="39">
        <f t="shared" si="2"/>
        <v>0</v>
      </c>
      <c r="L86" s="37"/>
      <c r="M86" s="37"/>
    </row>
    <row r="87" spans="1:13" x14ac:dyDescent="0.25">
      <c r="A87" s="40">
        <v>54301</v>
      </c>
      <c r="B87" s="41" t="s">
        <v>91</v>
      </c>
      <c r="C87" s="42"/>
      <c r="D87" s="43"/>
      <c r="E87" s="43"/>
      <c r="F87" s="43"/>
      <c r="G87" s="43"/>
      <c r="H87" s="43"/>
      <c r="I87" s="43"/>
      <c r="J87" s="44"/>
      <c r="K87" s="44">
        <f t="shared" si="2"/>
        <v>0</v>
      </c>
      <c r="L87" s="43"/>
      <c r="M87" s="43"/>
    </row>
    <row r="88" spans="1:13" x14ac:dyDescent="0.25">
      <c r="A88" s="40">
        <v>54302</v>
      </c>
      <c r="B88" s="41" t="s">
        <v>92</v>
      </c>
      <c r="C88" s="42"/>
      <c r="D88" s="43"/>
      <c r="E88" s="43"/>
      <c r="F88" s="43"/>
      <c r="G88" s="43"/>
      <c r="H88" s="43"/>
      <c r="I88" s="43"/>
      <c r="J88" s="44"/>
      <c r="K88" s="44">
        <f t="shared" si="2"/>
        <v>0</v>
      </c>
      <c r="L88" s="43"/>
      <c r="M88" s="43"/>
    </row>
    <row r="89" spans="1:13" x14ac:dyDescent="0.25">
      <c r="A89" s="40">
        <v>54303</v>
      </c>
      <c r="B89" s="41" t="s">
        <v>93</v>
      </c>
      <c r="C89" s="42"/>
      <c r="D89" s="43"/>
      <c r="E89" s="43"/>
      <c r="F89" s="43"/>
      <c r="G89" s="43"/>
      <c r="H89" s="43"/>
      <c r="I89" s="43"/>
      <c r="J89" s="44"/>
      <c r="K89" s="44">
        <f t="shared" si="2"/>
        <v>0</v>
      </c>
      <c r="L89" s="43"/>
      <c r="M89" s="43"/>
    </row>
    <row r="90" spans="1:13" x14ac:dyDescent="0.25">
      <c r="A90" s="40">
        <v>54304</v>
      </c>
      <c r="B90" s="41" t="s">
        <v>94</v>
      </c>
      <c r="C90" s="42"/>
      <c r="D90" s="43"/>
      <c r="E90" s="43"/>
      <c r="F90" s="43"/>
      <c r="G90" s="43"/>
      <c r="H90" s="43"/>
      <c r="I90" s="43"/>
      <c r="J90" s="44"/>
      <c r="K90" s="44">
        <f t="shared" ref="K90:K115" si="3">SUM(C90:J90)</f>
        <v>0</v>
      </c>
      <c r="L90" s="43"/>
      <c r="M90" s="43"/>
    </row>
    <row r="91" spans="1:13" x14ac:dyDescent="0.25">
      <c r="A91" s="40">
        <v>54305</v>
      </c>
      <c r="B91" s="41" t="s">
        <v>95</v>
      </c>
      <c r="C91" s="42"/>
      <c r="D91" s="43"/>
      <c r="E91" s="43"/>
      <c r="F91" s="43"/>
      <c r="G91" s="43"/>
      <c r="H91" s="43"/>
      <c r="I91" s="43"/>
      <c r="J91" s="44"/>
      <c r="K91" s="44">
        <f t="shared" si="3"/>
        <v>0</v>
      </c>
      <c r="L91" s="43"/>
      <c r="M91" s="43"/>
    </row>
    <row r="92" spans="1:13" x14ac:dyDescent="0.25">
      <c r="A92" s="40">
        <v>54307</v>
      </c>
      <c r="B92" s="41" t="s">
        <v>96</v>
      </c>
      <c r="C92" s="42"/>
      <c r="D92" s="43"/>
      <c r="E92" s="43"/>
      <c r="F92" s="43"/>
      <c r="G92" s="43"/>
      <c r="H92" s="43"/>
      <c r="I92" s="43"/>
      <c r="J92" s="44"/>
      <c r="K92" s="44">
        <f t="shared" si="3"/>
        <v>0</v>
      </c>
      <c r="L92" s="43"/>
      <c r="M92" s="43"/>
    </row>
    <row r="93" spans="1:13" x14ac:dyDescent="0.25">
      <c r="A93" s="40">
        <v>54310</v>
      </c>
      <c r="B93" s="41" t="s">
        <v>97</v>
      </c>
      <c r="C93" s="42"/>
      <c r="D93" s="43"/>
      <c r="E93" s="43"/>
      <c r="F93" s="43"/>
      <c r="G93" s="43"/>
      <c r="H93" s="43"/>
      <c r="I93" s="43"/>
      <c r="J93" s="44"/>
      <c r="K93" s="44">
        <f t="shared" si="3"/>
        <v>0</v>
      </c>
      <c r="L93" s="43"/>
      <c r="M93" s="43"/>
    </row>
    <row r="94" spans="1:13" x14ac:dyDescent="0.25">
      <c r="A94" s="40">
        <v>54311</v>
      </c>
      <c r="B94" s="41" t="s">
        <v>98</v>
      </c>
      <c r="C94" s="42"/>
      <c r="D94" s="43"/>
      <c r="E94" s="43"/>
      <c r="F94" s="43"/>
      <c r="G94" s="43"/>
      <c r="H94" s="43"/>
      <c r="I94" s="43"/>
      <c r="J94" s="44"/>
      <c r="K94" s="44">
        <f t="shared" si="3"/>
        <v>0</v>
      </c>
      <c r="L94" s="43"/>
      <c r="M94" s="43"/>
    </row>
    <row r="95" spans="1:13" x14ac:dyDescent="0.25">
      <c r="A95" s="40">
        <v>54313</v>
      </c>
      <c r="B95" s="41" t="s">
        <v>99</v>
      </c>
      <c r="C95" s="42"/>
      <c r="D95" s="43"/>
      <c r="E95" s="43"/>
      <c r="F95" s="43"/>
      <c r="G95" s="43"/>
      <c r="H95" s="43"/>
      <c r="I95" s="43"/>
      <c r="J95" s="44"/>
      <c r="K95" s="44">
        <f t="shared" si="3"/>
        <v>0</v>
      </c>
      <c r="L95" s="43"/>
      <c r="M95" s="43"/>
    </row>
    <row r="96" spans="1:13" x14ac:dyDescent="0.25">
      <c r="A96" s="40">
        <v>54314</v>
      </c>
      <c r="B96" s="41" t="s">
        <v>100</v>
      </c>
      <c r="C96" s="42"/>
      <c r="D96" s="43"/>
      <c r="E96" s="43"/>
      <c r="F96" s="43"/>
      <c r="G96" s="43"/>
      <c r="H96" s="43"/>
      <c r="I96" s="43"/>
      <c r="J96" s="44"/>
      <c r="K96" s="44">
        <f t="shared" si="3"/>
        <v>0</v>
      </c>
      <c r="L96" s="43"/>
      <c r="M96" s="43"/>
    </row>
    <row r="97" spans="1:14" x14ac:dyDescent="0.25">
      <c r="A97" s="40">
        <v>54316</v>
      </c>
      <c r="B97" s="41" t="s">
        <v>101</v>
      </c>
      <c r="C97" s="42"/>
      <c r="D97" s="43"/>
      <c r="E97" s="43"/>
      <c r="F97" s="43"/>
      <c r="G97" s="43"/>
      <c r="H97" s="43"/>
      <c r="I97" s="43"/>
      <c r="J97" s="44"/>
      <c r="K97" s="44">
        <f t="shared" si="3"/>
        <v>0</v>
      </c>
      <c r="L97" s="43"/>
      <c r="M97" s="43"/>
    </row>
    <row r="98" spans="1:14" x14ac:dyDescent="0.25">
      <c r="A98" s="40">
        <v>54317</v>
      </c>
      <c r="B98" s="41" t="s">
        <v>102</v>
      </c>
      <c r="C98" s="42"/>
      <c r="D98" s="43"/>
      <c r="E98" s="43"/>
      <c r="F98" s="43"/>
      <c r="G98" s="43"/>
      <c r="H98" s="43"/>
      <c r="I98" s="43"/>
      <c r="J98" s="44"/>
      <c r="K98" s="44">
        <f t="shared" si="3"/>
        <v>0</v>
      </c>
      <c r="L98" s="43"/>
      <c r="M98" s="43"/>
    </row>
    <row r="99" spans="1:14" x14ac:dyDescent="0.25">
      <c r="A99" s="40">
        <v>54399</v>
      </c>
      <c r="B99" s="41" t="s">
        <v>103</v>
      </c>
      <c r="C99" s="42"/>
      <c r="D99" s="43"/>
      <c r="E99" s="43"/>
      <c r="F99" s="43"/>
      <c r="G99" s="43"/>
      <c r="H99" s="43"/>
      <c r="I99" s="43"/>
      <c r="J99" s="44"/>
      <c r="K99" s="44">
        <f t="shared" si="3"/>
        <v>0</v>
      </c>
      <c r="L99" s="43"/>
      <c r="M99" s="43"/>
    </row>
    <row r="100" spans="1:14" x14ac:dyDescent="0.25">
      <c r="A100" s="34">
        <v>544</v>
      </c>
      <c r="B100" s="35" t="s">
        <v>104</v>
      </c>
      <c r="C100" s="45"/>
      <c r="D100" s="37"/>
      <c r="E100" s="46"/>
      <c r="F100" s="47">
        <f>SUM(F101:F104)</f>
        <v>0</v>
      </c>
      <c r="G100" s="47">
        <f>SUM(G101:G104)</f>
        <v>0</v>
      </c>
      <c r="H100" s="47">
        <f>SUM(H101:H104)</f>
        <v>0</v>
      </c>
      <c r="I100" s="47">
        <f>SUM(I101:I104)</f>
        <v>0</v>
      </c>
      <c r="J100" s="47">
        <f>SUM(J101:J104)</f>
        <v>0</v>
      </c>
      <c r="K100" s="39">
        <f t="shared" si="3"/>
        <v>0</v>
      </c>
      <c r="L100" s="37"/>
      <c r="M100" s="37"/>
    </row>
    <row r="101" spans="1:14" x14ac:dyDescent="0.25">
      <c r="A101" s="40">
        <v>54401</v>
      </c>
      <c r="B101" s="41" t="s">
        <v>105</v>
      </c>
      <c r="C101" s="42"/>
      <c r="D101" s="43"/>
      <c r="E101" s="43"/>
      <c r="F101" s="43"/>
      <c r="G101" s="43"/>
      <c r="H101" s="43"/>
      <c r="I101" s="43"/>
      <c r="J101" s="44"/>
      <c r="K101" s="44">
        <f t="shared" si="3"/>
        <v>0</v>
      </c>
      <c r="L101" s="43"/>
      <c r="M101" s="43"/>
    </row>
    <row r="102" spans="1:14" x14ac:dyDescent="0.25">
      <c r="A102" s="40">
        <v>54402</v>
      </c>
      <c r="B102" s="41" t="s">
        <v>106</v>
      </c>
      <c r="C102" s="42"/>
      <c r="D102" s="43"/>
      <c r="E102" s="43"/>
      <c r="F102" s="43"/>
      <c r="G102" s="43"/>
      <c r="H102" s="43"/>
      <c r="I102" s="43"/>
      <c r="J102" s="44"/>
      <c r="K102" s="44">
        <f t="shared" si="3"/>
        <v>0</v>
      </c>
      <c r="L102" s="43"/>
      <c r="M102" s="43"/>
    </row>
    <row r="103" spans="1:14" x14ac:dyDescent="0.25">
      <c r="A103" s="40">
        <v>54403</v>
      </c>
      <c r="B103" s="41" t="s">
        <v>107</v>
      </c>
      <c r="C103" s="42"/>
      <c r="D103" s="43"/>
      <c r="E103" s="43"/>
      <c r="F103" s="43"/>
      <c r="G103" s="43"/>
      <c r="H103" s="43"/>
      <c r="I103" s="43"/>
      <c r="J103" s="44"/>
      <c r="K103" s="44">
        <f t="shared" si="3"/>
        <v>0</v>
      </c>
      <c r="L103" s="43"/>
      <c r="M103" s="43"/>
    </row>
    <row r="104" spans="1:14" x14ac:dyDescent="0.25">
      <c r="A104" s="40">
        <v>54404</v>
      </c>
      <c r="B104" s="41" t="s">
        <v>108</v>
      </c>
      <c r="C104" s="42"/>
      <c r="D104" s="43"/>
      <c r="E104" s="43"/>
      <c r="F104" s="43"/>
      <c r="G104" s="43"/>
      <c r="H104" s="43"/>
      <c r="I104" s="43"/>
      <c r="J104" s="44"/>
      <c r="K104" s="44">
        <f t="shared" si="3"/>
        <v>0</v>
      </c>
      <c r="L104" s="43"/>
      <c r="M104" s="43"/>
    </row>
    <row r="105" spans="1:14" x14ac:dyDescent="0.25">
      <c r="A105" s="34">
        <v>545</v>
      </c>
      <c r="B105" s="35" t="s">
        <v>109</v>
      </c>
      <c r="C105" s="45"/>
      <c r="D105" s="37"/>
      <c r="E105" s="46"/>
      <c r="F105" s="47">
        <f>SUM(F107:F112)</f>
        <v>0</v>
      </c>
      <c r="G105" s="47">
        <f>SUM(G107:G112)</f>
        <v>0</v>
      </c>
      <c r="H105" s="47">
        <f>SUM(H107:H112)</f>
        <v>0</v>
      </c>
      <c r="I105" s="47">
        <f>SUM(I107:I112)</f>
        <v>0</v>
      </c>
      <c r="J105" s="47">
        <f>SUM(J106:J112)</f>
        <v>0</v>
      </c>
      <c r="K105" s="39">
        <f t="shared" si="3"/>
        <v>0</v>
      </c>
      <c r="L105" s="37"/>
      <c r="M105" s="37"/>
    </row>
    <row r="106" spans="1:14" x14ac:dyDescent="0.25">
      <c r="A106" s="105">
        <v>54502</v>
      </c>
      <c r="B106" s="41" t="s">
        <v>110</v>
      </c>
      <c r="C106" s="42"/>
      <c r="D106" s="43"/>
      <c r="E106" s="43"/>
      <c r="F106" s="50"/>
      <c r="G106" s="50"/>
      <c r="H106" s="50"/>
      <c r="I106" s="50"/>
      <c r="J106" s="44"/>
      <c r="K106" s="44">
        <f t="shared" si="3"/>
        <v>0</v>
      </c>
      <c r="L106" s="43"/>
      <c r="M106" s="43"/>
      <c r="N106" s="51"/>
    </row>
    <row r="107" spans="1:14" x14ac:dyDescent="0.25">
      <c r="A107" s="40">
        <v>54503</v>
      </c>
      <c r="B107" s="41" t="s">
        <v>111</v>
      </c>
      <c r="C107" s="42"/>
      <c r="D107" s="43"/>
      <c r="E107" s="43"/>
      <c r="F107" s="43"/>
      <c r="G107" s="43"/>
      <c r="H107" s="43"/>
      <c r="I107" s="43"/>
      <c r="J107" s="44"/>
      <c r="K107" s="44">
        <f t="shared" si="3"/>
        <v>0</v>
      </c>
      <c r="L107" s="43"/>
      <c r="M107" s="43"/>
    </row>
    <row r="108" spans="1:14" x14ac:dyDescent="0.25">
      <c r="A108" s="40">
        <v>54504</v>
      </c>
      <c r="B108" s="41" t="s">
        <v>112</v>
      </c>
      <c r="C108" s="42"/>
      <c r="D108" s="43"/>
      <c r="E108" s="43"/>
      <c r="F108" s="43"/>
      <c r="G108" s="43"/>
      <c r="H108" s="43"/>
      <c r="I108" s="43"/>
      <c r="J108" s="44"/>
      <c r="K108" s="44">
        <f t="shared" si="3"/>
        <v>0</v>
      </c>
      <c r="L108" s="43"/>
      <c r="M108" s="43"/>
    </row>
    <row r="109" spans="1:14" x14ac:dyDescent="0.25">
      <c r="A109" s="40">
        <v>54505</v>
      </c>
      <c r="B109" s="41" t="s">
        <v>113</v>
      </c>
      <c r="C109" s="42"/>
      <c r="D109" s="43"/>
      <c r="E109" s="43"/>
      <c r="F109" s="43"/>
      <c r="G109" s="43"/>
      <c r="H109" s="43"/>
      <c r="I109" s="43"/>
      <c r="J109" s="44"/>
      <c r="K109" s="44">
        <f t="shared" si="3"/>
        <v>0</v>
      </c>
      <c r="L109" s="43"/>
      <c r="M109" s="43"/>
    </row>
    <row r="110" spans="1:14" x14ac:dyDescent="0.25">
      <c r="A110" s="40">
        <v>54507</v>
      </c>
      <c r="B110" s="41" t="s">
        <v>114</v>
      </c>
      <c r="C110" s="42"/>
      <c r="D110" s="43"/>
      <c r="E110" s="43"/>
      <c r="F110" s="43"/>
      <c r="G110" s="43"/>
      <c r="H110" s="43"/>
      <c r="I110" s="43"/>
      <c r="J110" s="44"/>
      <c r="K110" s="44">
        <f t="shared" si="3"/>
        <v>0</v>
      </c>
      <c r="L110" s="43"/>
      <c r="M110" s="43"/>
    </row>
    <row r="111" spans="1:14" x14ac:dyDescent="0.25">
      <c r="A111" s="40">
        <v>54508</v>
      </c>
      <c r="B111" s="41" t="s">
        <v>115</v>
      </c>
      <c r="C111" s="42"/>
      <c r="D111" s="43"/>
      <c r="E111" s="43"/>
      <c r="F111" s="43"/>
      <c r="G111" s="43"/>
      <c r="H111" s="43"/>
      <c r="I111" s="43"/>
      <c r="J111" s="44"/>
      <c r="K111" s="44">
        <f t="shared" si="3"/>
        <v>0</v>
      </c>
      <c r="L111" s="43"/>
      <c r="M111" s="43"/>
    </row>
    <row r="112" spans="1:14" x14ac:dyDescent="0.25">
      <c r="A112" s="40">
        <v>54599</v>
      </c>
      <c r="B112" s="41" t="s">
        <v>116</v>
      </c>
      <c r="C112" s="42"/>
      <c r="D112" s="43"/>
      <c r="E112" s="43"/>
      <c r="F112" s="43"/>
      <c r="G112" s="43"/>
      <c r="H112" s="43"/>
      <c r="I112" s="43"/>
      <c r="J112" s="44"/>
      <c r="K112" s="44">
        <f t="shared" si="3"/>
        <v>0</v>
      </c>
      <c r="L112" s="43"/>
      <c r="M112" s="43"/>
    </row>
    <row r="113" spans="1:13" x14ac:dyDescent="0.25">
      <c r="A113" s="34">
        <v>546</v>
      </c>
      <c r="B113" s="35" t="s">
        <v>117</v>
      </c>
      <c r="C113" s="45"/>
      <c r="D113" s="37"/>
      <c r="E113" s="46"/>
      <c r="F113" s="47">
        <f>SUM(F114:F115)</f>
        <v>0</v>
      </c>
      <c r="G113" s="47">
        <f>SUM(G114:G115)</f>
        <v>0</v>
      </c>
      <c r="H113" s="47">
        <f>SUM(H114:H115)</f>
        <v>0</v>
      </c>
      <c r="I113" s="47">
        <f>SUM(I114:I115)</f>
        <v>0</v>
      </c>
      <c r="J113" s="47">
        <f>SUM(J114:J115)</f>
        <v>0</v>
      </c>
      <c r="K113" s="39">
        <f t="shared" si="3"/>
        <v>0</v>
      </c>
      <c r="L113" s="37"/>
      <c r="M113" s="37"/>
    </row>
    <row r="114" spans="1:13" x14ac:dyDescent="0.25">
      <c r="A114" s="40">
        <v>54602</v>
      </c>
      <c r="B114" s="41" t="s">
        <v>118</v>
      </c>
      <c r="C114" s="42"/>
      <c r="D114" s="43"/>
      <c r="E114" s="43"/>
      <c r="F114" s="43"/>
      <c r="G114" s="43"/>
      <c r="H114" s="43"/>
      <c r="I114" s="43"/>
      <c r="J114" s="44"/>
      <c r="K114" s="44">
        <f t="shared" si="3"/>
        <v>0</v>
      </c>
      <c r="L114" s="43"/>
      <c r="M114" s="43"/>
    </row>
    <row r="115" spans="1:13" x14ac:dyDescent="0.25">
      <c r="A115" s="40">
        <v>54603</v>
      </c>
      <c r="B115" s="41" t="s">
        <v>119</v>
      </c>
      <c r="C115" s="42"/>
      <c r="D115" s="43"/>
      <c r="E115" s="43"/>
      <c r="F115" s="43"/>
      <c r="G115" s="43"/>
      <c r="H115" s="43"/>
      <c r="I115" s="43"/>
      <c r="J115" s="44"/>
      <c r="K115" s="44">
        <f t="shared" si="3"/>
        <v>0</v>
      </c>
      <c r="L115" s="43"/>
      <c r="M115" s="43"/>
    </row>
    <row r="116" spans="1:13" x14ac:dyDescent="0.25">
      <c r="A116" s="40"/>
      <c r="B116" s="41"/>
      <c r="C116" s="42"/>
      <c r="D116" s="43"/>
      <c r="E116" s="43"/>
      <c r="F116" s="43"/>
      <c r="G116" s="43"/>
      <c r="H116" s="43"/>
      <c r="I116" s="43"/>
      <c r="J116" s="44"/>
      <c r="K116" s="44"/>
      <c r="L116" s="43"/>
      <c r="M116" s="43"/>
    </row>
    <row r="117" spans="1:13" x14ac:dyDescent="0.25">
      <c r="A117" s="28">
        <v>55</v>
      </c>
      <c r="B117" s="29" t="s">
        <v>120</v>
      </c>
      <c r="C117" s="52"/>
      <c r="D117" s="31"/>
      <c r="E117" s="48"/>
      <c r="F117" s="49">
        <f>F118+F122+F125+F129</f>
        <v>0</v>
      </c>
      <c r="G117" s="49">
        <f>G118+G122+G125+G129</f>
        <v>0</v>
      </c>
      <c r="H117" s="49">
        <f>H118+H122+H125+H129</f>
        <v>0</v>
      </c>
      <c r="I117" s="49">
        <f>I118+I122+I125+I129</f>
        <v>0</v>
      </c>
      <c r="J117" s="49">
        <f>J118+J122+J125+J129</f>
        <v>0</v>
      </c>
      <c r="K117" s="33">
        <f t="shared" ref="K117:K132" si="4">SUM(C117:J117)</f>
        <v>0</v>
      </c>
      <c r="L117" s="31"/>
      <c r="M117" s="31"/>
    </row>
    <row r="118" spans="1:13" x14ac:dyDescent="0.25">
      <c r="A118" s="34">
        <v>553</v>
      </c>
      <c r="B118" s="35" t="s">
        <v>121</v>
      </c>
      <c r="C118" s="45"/>
      <c r="D118" s="53"/>
      <c r="E118" s="46"/>
      <c r="F118" s="47">
        <f>SUM(F119:F121)</f>
        <v>0</v>
      </c>
      <c r="G118" s="47">
        <f>SUM(G119:G121)</f>
        <v>0</v>
      </c>
      <c r="H118" s="47">
        <f>SUM(H119:H121)</f>
        <v>0</v>
      </c>
      <c r="I118" s="47">
        <f>SUM(I119:I121)</f>
        <v>0</v>
      </c>
      <c r="J118" s="47">
        <f>SUM(J119:J121)</f>
        <v>0</v>
      </c>
      <c r="K118" s="54">
        <f t="shared" si="4"/>
        <v>0</v>
      </c>
      <c r="L118" s="53"/>
      <c r="M118" s="53"/>
    </row>
    <row r="119" spans="1:13" x14ac:dyDescent="0.25">
      <c r="A119" s="105">
        <v>55301</v>
      </c>
      <c r="B119" s="41" t="s">
        <v>122</v>
      </c>
      <c r="C119" s="42"/>
      <c r="D119" s="55"/>
      <c r="E119" s="43"/>
      <c r="F119" s="43"/>
      <c r="G119" s="43"/>
      <c r="H119" s="43"/>
      <c r="I119" s="55"/>
      <c r="J119" s="44"/>
      <c r="K119" s="56"/>
      <c r="L119" s="55"/>
      <c r="M119" s="55"/>
    </row>
    <row r="120" spans="1:13" x14ac:dyDescent="0.25">
      <c r="A120" s="40">
        <v>55302</v>
      </c>
      <c r="B120" s="41" t="s">
        <v>123</v>
      </c>
      <c r="C120" s="42"/>
      <c r="D120" s="57"/>
      <c r="E120" s="43"/>
      <c r="F120" s="43"/>
      <c r="G120" s="43"/>
      <c r="H120" s="43"/>
      <c r="I120" s="57"/>
      <c r="J120" s="44"/>
      <c r="K120" s="58">
        <f t="shared" si="4"/>
        <v>0</v>
      </c>
      <c r="L120" s="57"/>
      <c r="M120" s="57"/>
    </row>
    <row r="121" spans="1:13" x14ac:dyDescent="0.25">
      <c r="A121" s="40">
        <v>55308</v>
      </c>
      <c r="B121" s="41" t="s">
        <v>124</v>
      </c>
      <c r="C121" s="42"/>
      <c r="D121" s="57"/>
      <c r="E121" s="43"/>
      <c r="F121" s="43"/>
      <c r="G121" s="43"/>
      <c r="H121" s="43"/>
      <c r="I121" s="57"/>
      <c r="J121" s="44"/>
      <c r="K121" s="58">
        <f t="shared" si="4"/>
        <v>0</v>
      </c>
      <c r="L121" s="57"/>
      <c r="M121" s="57"/>
    </row>
    <row r="122" spans="1:13" x14ac:dyDescent="0.25">
      <c r="A122" s="34">
        <v>555</v>
      </c>
      <c r="B122" s="35" t="s">
        <v>125</v>
      </c>
      <c r="C122" s="45"/>
      <c r="D122" s="37"/>
      <c r="E122" s="46"/>
      <c r="F122" s="47">
        <f>SUM(F123:F124)</f>
        <v>0</v>
      </c>
      <c r="G122" s="47">
        <f>SUM(G123:G124)</f>
        <v>0</v>
      </c>
      <c r="H122" s="47">
        <f>SUM(H123:H124)</f>
        <v>0</v>
      </c>
      <c r="I122" s="47">
        <f>SUM(I123:I124)</f>
        <v>0</v>
      </c>
      <c r="J122" s="47">
        <f>SUM(J123:J124)</f>
        <v>0</v>
      </c>
      <c r="K122" s="39">
        <f t="shared" si="4"/>
        <v>0</v>
      </c>
      <c r="L122" s="37"/>
      <c r="M122" s="37"/>
    </row>
    <row r="123" spans="1:13" x14ac:dyDescent="0.25">
      <c r="A123" s="40">
        <v>55508</v>
      </c>
      <c r="B123" s="41" t="s">
        <v>126</v>
      </c>
      <c r="C123" s="42"/>
      <c r="D123" s="43"/>
      <c r="E123" s="43"/>
      <c r="F123" s="43"/>
      <c r="G123" s="43"/>
      <c r="H123" s="43"/>
      <c r="I123" s="43"/>
      <c r="J123" s="44"/>
      <c r="K123" s="44">
        <f t="shared" si="4"/>
        <v>0</v>
      </c>
      <c r="L123" s="43"/>
      <c r="M123" s="43"/>
    </row>
    <row r="124" spans="1:13" x14ac:dyDescent="0.25">
      <c r="A124" s="40">
        <v>55509</v>
      </c>
      <c r="B124" s="41" t="s">
        <v>127</v>
      </c>
      <c r="C124" s="42"/>
      <c r="D124" s="43"/>
      <c r="E124" s="43"/>
      <c r="F124" s="43"/>
      <c r="G124" s="43"/>
      <c r="H124" s="43"/>
      <c r="I124" s="43"/>
      <c r="J124" s="44"/>
      <c r="K124" s="44">
        <f t="shared" si="4"/>
        <v>0</v>
      </c>
      <c r="L124" s="43"/>
      <c r="M124" s="43"/>
    </row>
    <row r="125" spans="1:13" x14ac:dyDescent="0.25">
      <c r="A125" s="34">
        <v>556</v>
      </c>
      <c r="B125" s="35" t="s">
        <v>128</v>
      </c>
      <c r="C125" s="45"/>
      <c r="D125" s="37"/>
      <c r="E125" s="46"/>
      <c r="F125" s="47">
        <f>SUM(F126:F128)</f>
        <v>0</v>
      </c>
      <c r="G125" s="47">
        <f>SUM(G126:G128)</f>
        <v>0</v>
      </c>
      <c r="H125" s="47">
        <f>SUM(H126:H128)</f>
        <v>0</v>
      </c>
      <c r="I125" s="47">
        <f>SUM(I126:I128)</f>
        <v>0</v>
      </c>
      <c r="J125" s="47">
        <f>SUM(J126:J128)</f>
        <v>0</v>
      </c>
      <c r="K125" s="39">
        <f t="shared" si="4"/>
        <v>0</v>
      </c>
      <c r="L125" s="37"/>
      <c r="M125" s="37"/>
    </row>
    <row r="126" spans="1:13" x14ac:dyDescent="0.25">
      <c r="A126" s="40">
        <v>55601</v>
      </c>
      <c r="B126" s="41" t="s">
        <v>129</v>
      </c>
      <c r="C126" s="42"/>
      <c r="D126" s="43"/>
      <c r="E126" s="43"/>
      <c r="F126" s="43"/>
      <c r="G126" s="43"/>
      <c r="H126" s="43"/>
      <c r="I126" s="43"/>
      <c r="J126" s="44"/>
      <c r="K126" s="44">
        <f t="shared" si="4"/>
        <v>0</v>
      </c>
      <c r="L126" s="43"/>
      <c r="M126" s="43"/>
    </row>
    <row r="127" spans="1:13" x14ac:dyDescent="0.25">
      <c r="A127" s="105">
        <v>55602</v>
      </c>
      <c r="B127" s="41" t="s">
        <v>130</v>
      </c>
      <c r="C127" s="42"/>
      <c r="D127" s="43"/>
      <c r="E127" s="43"/>
      <c r="F127" s="43"/>
      <c r="G127" s="43"/>
      <c r="H127" s="43"/>
      <c r="I127" s="43"/>
      <c r="J127" s="44"/>
      <c r="K127" s="44">
        <f>SUM(C127:J127)</f>
        <v>0</v>
      </c>
      <c r="L127" s="43"/>
      <c r="M127" s="43"/>
    </row>
    <row r="128" spans="1:13" x14ac:dyDescent="0.25">
      <c r="A128" s="40">
        <v>55603</v>
      </c>
      <c r="B128" s="41" t="s">
        <v>131</v>
      </c>
      <c r="C128" s="42"/>
      <c r="D128" s="43"/>
      <c r="E128" s="43"/>
      <c r="F128" s="43"/>
      <c r="G128" s="43"/>
      <c r="H128" s="43"/>
      <c r="I128" s="43"/>
      <c r="J128" s="44"/>
      <c r="K128" s="44">
        <f t="shared" si="4"/>
        <v>0</v>
      </c>
      <c r="L128" s="43"/>
      <c r="M128" s="43"/>
    </row>
    <row r="129" spans="1:13" x14ac:dyDescent="0.25">
      <c r="A129" s="34">
        <v>557</v>
      </c>
      <c r="B129" s="35" t="s">
        <v>132</v>
      </c>
      <c r="C129" s="45"/>
      <c r="D129" s="37"/>
      <c r="E129" s="46"/>
      <c r="F129" s="47">
        <f>SUM(F130:F132)</f>
        <v>0</v>
      </c>
      <c r="G129" s="47">
        <f>SUM(G130:G132)</f>
        <v>0</v>
      </c>
      <c r="H129" s="47">
        <f>SUM(H130:H132)</f>
        <v>0</v>
      </c>
      <c r="I129" s="47">
        <f>SUM(I130:I132)</f>
        <v>0</v>
      </c>
      <c r="J129" s="47">
        <f>SUM(J130:J132)</f>
        <v>0</v>
      </c>
      <c r="K129" s="39">
        <f t="shared" si="4"/>
        <v>0</v>
      </c>
      <c r="L129" s="37"/>
      <c r="M129" s="37"/>
    </row>
    <row r="130" spans="1:13" x14ac:dyDescent="0.25">
      <c r="A130" s="40">
        <v>55702</v>
      </c>
      <c r="B130" s="41" t="s">
        <v>133</v>
      </c>
      <c r="C130" s="42"/>
      <c r="D130" s="43"/>
      <c r="E130" s="43"/>
      <c r="F130" s="43"/>
      <c r="G130" s="43"/>
      <c r="H130" s="43"/>
      <c r="I130" s="43"/>
      <c r="J130" s="44"/>
      <c r="K130" s="44">
        <f t="shared" si="4"/>
        <v>0</v>
      </c>
      <c r="L130" s="43"/>
      <c r="M130" s="43"/>
    </row>
    <row r="131" spans="1:13" x14ac:dyDescent="0.25">
      <c r="A131" s="40">
        <v>55703</v>
      </c>
      <c r="B131" s="41" t="s">
        <v>134</v>
      </c>
      <c r="C131" s="42"/>
      <c r="D131" s="43"/>
      <c r="E131" s="43"/>
      <c r="F131" s="43"/>
      <c r="G131" s="43"/>
      <c r="H131" s="43"/>
      <c r="I131" s="43"/>
      <c r="J131" s="44"/>
      <c r="K131" s="44">
        <f t="shared" si="4"/>
        <v>0</v>
      </c>
      <c r="L131" s="43"/>
      <c r="M131" s="43"/>
    </row>
    <row r="132" spans="1:13" x14ac:dyDescent="0.25">
      <c r="A132" s="105">
        <v>55799</v>
      </c>
      <c r="B132" s="41" t="s">
        <v>135</v>
      </c>
      <c r="C132" s="42"/>
      <c r="D132" s="43"/>
      <c r="E132" s="43"/>
      <c r="F132" s="43"/>
      <c r="G132" s="43"/>
      <c r="H132" s="43"/>
      <c r="I132" s="43"/>
      <c r="J132" s="44"/>
      <c r="K132" s="44">
        <f t="shared" si="4"/>
        <v>0</v>
      </c>
      <c r="L132" s="43"/>
      <c r="M132" s="43"/>
    </row>
    <row r="133" spans="1:13" x14ac:dyDescent="0.25">
      <c r="A133" s="40"/>
      <c r="B133" s="41"/>
      <c r="C133" s="42"/>
      <c r="D133" s="43"/>
      <c r="E133" s="43"/>
      <c r="F133" s="43"/>
      <c r="G133" s="43"/>
      <c r="H133" s="43"/>
      <c r="I133" s="43"/>
      <c r="J133" s="44"/>
      <c r="K133" s="44"/>
      <c r="L133" s="43"/>
      <c r="M133" s="43"/>
    </row>
    <row r="134" spans="1:13" x14ac:dyDescent="0.25">
      <c r="A134" s="28">
        <v>56</v>
      </c>
      <c r="B134" s="29" t="s">
        <v>136</v>
      </c>
      <c r="C134" s="30"/>
      <c r="D134" s="31"/>
      <c r="E134" s="48"/>
      <c r="F134" s="49">
        <f>F135</f>
        <v>0</v>
      </c>
      <c r="G134" s="49">
        <f>G135</f>
        <v>0</v>
      </c>
      <c r="H134" s="49">
        <f>H135</f>
        <v>0</v>
      </c>
      <c r="I134" s="49">
        <f>I135</f>
        <v>0</v>
      </c>
      <c r="J134" s="49">
        <f>J135</f>
        <v>0</v>
      </c>
      <c r="K134" s="33">
        <f>SUM(C134:J134)</f>
        <v>0</v>
      </c>
      <c r="L134" s="31"/>
      <c r="M134" s="31"/>
    </row>
    <row r="135" spans="1:13" x14ac:dyDescent="0.25">
      <c r="A135" s="34">
        <v>563</v>
      </c>
      <c r="B135" s="35" t="s">
        <v>137</v>
      </c>
      <c r="C135" s="36"/>
      <c r="D135" s="37"/>
      <c r="E135" s="46"/>
      <c r="F135" s="47">
        <f>SUM(F136:F138)</f>
        <v>0</v>
      </c>
      <c r="G135" s="47">
        <f>SUM(G136:G138)</f>
        <v>0</v>
      </c>
      <c r="H135" s="47">
        <f>SUM(H136:H138)</f>
        <v>0</v>
      </c>
      <c r="I135" s="47">
        <f>SUM(I136:I138)</f>
        <v>0</v>
      </c>
      <c r="J135" s="47">
        <f>SUM(J136:J138)</f>
        <v>0</v>
      </c>
      <c r="K135" s="39">
        <f>SUM(C135:J135)</f>
        <v>0</v>
      </c>
      <c r="L135" s="37"/>
      <c r="M135" s="37"/>
    </row>
    <row r="136" spans="1:13" x14ac:dyDescent="0.25">
      <c r="A136" s="40">
        <v>56303</v>
      </c>
      <c r="B136" s="41" t="s">
        <v>138</v>
      </c>
      <c r="C136" s="42"/>
      <c r="D136" s="43"/>
      <c r="E136" s="43"/>
      <c r="F136" s="43"/>
      <c r="G136" s="43"/>
      <c r="H136" s="43"/>
      <c r="I136" s="43"/>
      <c r="J136" s="44"/>
      <c r="K136" s="44">
        <f>SUM(C136:J136)</f>
        <v>0</v>
      </c>
      <c r="L136" s="43"/>
      <c r="M136" s="43"/>
    </row>
    <row r="137" spans="1:13" x14ac:dyDescent="0.25">
      <c r="A137" s="105">
        <v>56304</v>
      </c>
      <c r="B137" s="41" t="s">
        <v>139</v>
      </c>
      <c r="C137" s="42"/>
      <c r="D137" s="43"/>
      <c r="E137" s="43"/>
      <c r="F137" s="43"/>
      <c r="G137" s="43"/>
      <c r="H137" s="43"/>
      <c r="I137" s="43"/>
      <c r="J137" s="44"/>
      <c r="K137" s="44">
        <f>SUM(C137:J137)</f>
        <v>0</v>
      </c>
      <c r="L137" s="43"/>
      <c r="M137" s="43"/>
    </row>
    <row r="138" spans="1:13" x14ac:dyDescent="0.25">
      <c r="A138" s="40">
        <v>56305</v>
      </c>
      <c r="B138" s="41" t="s">
        <v>140</v>
      </c>
      <c r="C138" s="42"/>
      <c r="D138" s="43"/>
      <c r="E138" s="43"/>
      <c r="F138" s="43"/>
      <c r="G138" s="43"/>
      <c r="H138" s="43"/>
      <c r="I138" s="43"/>
      <c r="J138" s="44"/>
      <c r="K138" s="44">
        <f>SUM(C138:J138)</f>
        <v>0</v>
      </c>
      <c r="L138" s="43"/>
      <c r="M138" s="43"/>
    </row>
    <row r="139" spans="1:13" x14ac:dyDescent="0.25">
      <c r="A139" s="40"/>
      <c r="B139" s="41"/>
      <c r="C139" s="42"/>
      <c r="D139" s="43"/>
      <c r="E139" s="43"/>
      <c r="F139" s="43"/>
      <c r="G139" s="43"/>
      <c r="H139" s="43"/>
      <c r="I139" s="43"/>
      <c r="J139" s="44"/>
      <c r="K139" s="44"/>
      <c r="L139" s="43"/>
      <c r="M139" s="43"/>
    </row>
    <row r="140" spans="1:13" x14ac:dyDescent="0.25">
      <c r="A140" s="28">
        <v>61</v>
      </c>
      <c r="B140" s="29" t="s">
        <v>141</v>
      </c>
      <c r="C140" s="52"/>
      <c r="D140" s="31"/>
      <c r="E140" s="48"/>
      <c r="F140" s="49">
        <f>F141+F151+F154+F157+F162</f>
        <v>0</v>
      </c>
      <c r="G140" s="49">
        <f>G141+G151+G154+G157+G162</f>
        <v>0</v>
      </c>
      <c r="H140" s="49">
        <f>H141+H151+H154+H157+H162</f>
        <v>0</v>
      </c>
      <c r="I140" s="49">
        <f>I141+I151+I154+I157+I162</f>
        <v>0</v>
      </c>
      <c r="J140" s="49">
        <f>J141+J151+J154+J157+J162</f>
        <v>0</v>
      </c>
      <c r="K140" s="33">
        <f t="shared" ref="K140:K150" si="5">SUM(C140:J140)</f>
        <v>0</v>
      </c>
      <c r="L140" s="31"/>
      <c r="M140" s="31"/>
    </row>
    <row r="141" spans="1:13" x14ac:dyDescent="0.25">
      <c r="A141" s="34">
        <v>611</v>
      </c>
      <c r="B141" s="35" t="s">
        <v>142</v>
      </c>
      <c r="C141" s="45"/>
      <c r="D141" s="37"/>
      <c r="E141" s="46"/>
      <c r="F141" s="47">
        <f>SUM(F142:F150)</f>
        <v>0</v>
      </c>
      <c r="G141" s="47">
        <f>SUM(G142:G150)</f>
        <v>0</v>
      </c>
      <c r="H141" s="47">
        <f>SUM(H142:H150)</f>
        <v>0</v>
      </c>
      <c r="I141" s="47">
        <f>SUM(I142:I150)</f>
        <v>0</v>
      </c>
      <c r="J141" s="47">
        <f>SUM(J142:J150)</f>
        <v>0</v>
      </c>
      <c r="K141" s="39">
        <f t="shared" si="5"/>
        <v>0</v>
      </c>
      <c r="L141" s="37"/>
      <c r="M141" s="37"/>
    </row>
    <row r="142" spans="1:13" x14ac:dyDescent="0.25">
      <c r="A142" s="40">
        <v>61101</v>
      </c>
      <c r="B142" s="41" t="s">
        <v>143</v>
      </c>
      <c r="C142" s="42"/>
      <c r="D142" s="43"/>
      <c r="E142" s="43"/>
      <c r="F142" s="43"/>
      <c r="G142" s="43"/>
      <c r="H142" s="43"/>
      <c r="I142" s="43"/>
      <c r="J142" s="44"/>
      <c r="K142" s="44">
        <f t="shared" si="5"/>
        <v>0</v>
      </c>
      <c r="L142" s="43"/>
      <c r="M142" s="43"/>
    </row>
    <row r="143" spans="1:13" x14ac:dyDescent="0.25">
      <c r="A143" s="105">
        <v>61102</v>
      </c>
      <c r="B143" s="41" t="s">
        <v>144</v>
      </c>
      <c r="C143" s="42"/>
      <c r="D143" s="43"/>
      <c r="E143" s="43"/>
      <c r="F143" s="43"/>
      <c r="G143" s="43"/>
      <c r="H143" s="43"/>
      <c r="I143" s="43"/>
      <c r="J143" s="44"/>
      <c r="K143" s="44">
        <f t="shared" si="5"/>
        <v>0</v>
      </c>
      <c r="L143" s="43"/>
      <c r="M143" s="43"/>
    </row>
    <row r="144" spans="1:13" x14ac:dyDescent="0.25">
      <c r="A144" s="40">
        <v>61103</v>
      </c>
      <c r="B144" s="41" t="s">
        <v>145</v>
      </c>
      <c r="C144" s="42"/>
      <c r="D144" s="43"/>
      <c r="E144" s="43"/>
      <c r="F144" s="43"/>
      <c r="G144" s="43"/>
      <c r="H144" s="43"/>
      <c r="I144" s="43"/>
      <c r="J144" s="44"/>
      <c r="K144" s="44">
        <f t="shared" si="5"/>
        <v>0</v>
      </c>
      <c r="L144" s="43"/>
      <c r="M144" s="43"/>
    </row>
    <row r="145" spans="1:13" x14ac:dyDescent="0.25">
      <c r="A145" s="40">
        <v>61104</v>
      </c>
      <c r="B145" s="41" t="s">
        <v>146</v>
      </c>
      <c r="C145" s="42"/>
      <c r="D145" s="43"/>
      <c r="E145" s="43"/>
      <c r="F145" s="43"/>
      <c r="G145" s="43"/>
      <c r="H145" s="43"/>
      <c r="I145" s="43"/>
      <c r="J145" s="44"/>
      <c r="K145" s="44">
        <f t="shared" si="5"/>
        <v>0</v>
      </c>
      <c r="L145" s="43"/>
      <c r="M145" s="43"/>
    </row>
    <row r="146" spans="1:13" x14ac:dyDescent="0.25">
      <c r="A146" s="40">
        <v>61105</v>
      </c>
      <c r="B146" s="41" t="s">
        <v>147</v>
      </c>
      <c r="C146" s="42"/>
      <c r="D146" s="43"/>
      <c r="E146" s="43"/>
      <c r="F146" s="43"/>
      <c r="G146" s="43"/>
      <c r="H146" s="43"/>
      <c r="I146" s="43"/>
      <c r="J146" s="44"/>
      <c r="K146" s="44">
        <f t="shared" si="5"/>
        <v>0</v>
      </c>
      <c r="L146" s="43"/>
      <c r="M146" s="43"/>
    </row>
    <row r="147" spans="1:13" x14ac:dyDescent="0.25">
      <c r="A147" s="105">
        <v>61106</v>
      </c>
      <c r="B147" s="41" t="s">
        <v>148</v>
      </c>
      <c r="C147" s="42"/>
      <c r="D147" s="59"/>
      <c r="E147" s="43"/>
      <c r="F147" s="43"/>
      <c r="G147" s="43"/>
      <c r="H147" s="43"/>
      <c r="I147" s="43"/>
      <c r="J147" s="44"/>
      <c r="K147" s="44">
        <f t="shared" si="5"/>
        <v>0</v>
      </c>
      <c r="L147" s="56"/>
      <c r="M147" s="60"/>
    </row>
    <row r="148" spans="1:13" x14ac:dyDescent="0.25">
      <c r="A148" s="105">
        <v>61108</v>
      </c>
      <c r="B148" s="41" t="s">
        <v>149</v>
      </c>
      <c r="C148" s="42"/>
      <c r="D148" s="59"/>
      <c r="E148" s="43"/>
      <c r="F148" s="43"/>
      <c r="G148" s="43"/>
      <c r="H148" s="43"/>
      <c r="I148" s="43"/>
      <c r="J148" s="44"/>
      <c r="K148" s="44">
        <f t="shared" si="5"/>
        <v>0</v>
      </c>
      <c r="L148" s="56"/>
      <c r="M148" s="60"/>
    </row>
    <row r="149" spans="1:13" x14ac:dyDescent="0.25">
      <c r="A149" s="105">
        <v>61109</v>
      </c>
      <c r="B149" s="41" t="s">
        <v>144</v>
      </c>
      <c r="C149" s="42"/>
      <c r="D149" s="43"/>
      <c r="E149" s="43"/>
      <c r="F149" s="43"/>
      <c r="G149" s="43"/>
      <c r="H149" s="43"/>
      <c r="I149" s="43"/>
      <c r="J149" s="44"/>
      <c r="K149" s="44">
        <f t="shared" si="5"/>
        <v>0</v>
      </c>
      <c r="L149" s="43"/>
      <c r="M149" s="43"/>
    </row>
    <row r="150" spans="1:13" x14ac:dyDescent="0.25">
      <c r="A150" s="40">
        <v>61199</v>
      </c>
      <c r="B150" s="41" t="s">
        <v>150</v>
      </c>
      <c r="C150" s="42"/>
      <c r="D150" s="43"/>
      <c r="E150" s="43"/>
      <c r="F150" s="43"/>
      <c r="G150" s="43"/>
      <c r="H150" s="43"/>
      <c r="I150" s="43"/>
      <c r="J150" s="44"/>
      <c r="K150" s="44">
        <f t="shared" si="5"/>
        <v>0</v>
      </c>
      <c r="L150" s="43"/>
      <c r="M150" s="43"/>
    </row>
    <row r="151" spans="1:13" x14ac:dyDescent="0.25">
      <c r="A151" s="34">
        <v>612</v>
      </c>
      <c r="B151" s="35" t="s">
        <v>151</v>
      </c>
      <c r="C151" s="45"/>
      <c r="D151" s="37"/>
      <c r="E151" s="46"/>
      <c r="F151" s="47">
        <f>SUM(F152:F153)</f>
        <v>0</v>
      </c>
      <c r="G151" s="47">
        <f>SUM(G152:G153)</f>
        <v>0</v>
      </c>
      <c r="H151" s="47">
        <f>SUM(H152:H153)</f>
        <v>0</v>
      </c>
      <c r="I151" s="47">
        <f>SUM(I152:I153)</f>
        <v>0</v>
      </c>
      <c r="J151" s="47">
        <f>SUM(J152:J153)</f>
        <v>0</v>
      </c>
      <c r="K151" s="39">
        <f t="shared" ref="K151:K170" si="6">SUM(C152:J152)</f>
        <v>0</v>
      </c>
      <c r="L151" s="37"/>
      <c r="M151" s="37"/>
    </row>
    <row r="152" spans="1:13" x14ac:dyDescent="0.25">
      <c r="A152" s="40">
        <v>61201</v>
      </c>
      <c r="B152" s="41" t="s">
        <v>152</v>
      </c>
      <c r="C152" s="42"/>
      <c r="D152" s="43"/>
      <c r="E152" s="43"/>
      <c r="F152" s="43"/>
      <c r="G152" s="43"/>
      <c r="H152" s="43"/>
      <c r="I152" s="43"/>
      <c r="J152" s="44"/>
      <c r="K152" s="44">
        <f t="shared" si="6"/>
        <v>0</v>
      </c>
      <c r="L152" s="43"/>
      <c r="M152" s="43"/>
    </row>
    <row r="153" spans="1:13" x14ac:dyDescent="0.25">
      <c r="A153" s="40">
        <v>61299</v>
      </c>
      <c r="B153" s="41" t="s">
        <v>153</v>
      </c>
      <c r="C153" s="42"/>
      <c r="D153" s="43"/>
      <c r="E153" s="43"/>
      <c r="F153" s="43"/>
      <c r="G153" s="43"/>
      <c r="H153" s="43"/>
      <c r="I153" s="43"/>
      <c r="J153" s="44"/>
      <c r="K153" s="44">
        <f t="shared" si="6"/>
        <v>0</v>
      </c>
      <c r="L153" s="43"/>
      <c r="M153" s="43"/>
    </row>
    <row r="154" spans="1:13" x14ac:dyDescent="0.25">
      <c r="A154" s="34">
        <v>614</v>
      </c>
      <c r="B154" s="35" t="s">
        <v>154</v>
      </c>
      <c r="C154" s="45"/>
      <c r="D154" s="37"/>
      <c r="E154" s="46"/>
      <c r="F154" s="47">
        <f>SUM(F155:F156)</f>
        <v>0</v>
      </c>
      <c r="G154" s="47">
        <f>SUM(G155:G156)</f>
        <v>0</v>
      </c>
      <c r="H154" s="47">
        <f>SUM(H155:H156)</f>
        <v>0</v>
      </c>
      <c r="I154" s="47">
        <f>SUM(I155:I156)</f>
        <v>0</v>
      </c>
      <c r="J154" s="47">
        <f>SUM(J155:J156)</f>
        <v>0</v>
      </c>
      <c r="K154" s="39">
        <f t="shared" si="6"/>
        <v>0</v>
      </c>
      <c r="L154" s="37"/>
      <c r="M154" s="37"/>
    </row>
    <row r="155" spans="1:13" x14ac:dyDescent="0.25">
      <c r="A155" s="40">
        <v>61403</v>
      </c>
      <c r="B155" s="41" t="s">
        <v>155</v>
      </c>
      <c r="C155" s="42"/>
      <c r="D155" s="43"/>
      <c r="E155" s="43"/>
      <c r="F155" s="43"/>
      <c r="G155" s="43"/>
      <c r="H155" s="43"/>
      <c r="I155" s="43"/>
      <c r="J155" s="44"/>
      <c r="K155" s="44">
        <f t="shared" si="6"/>
        <v>0</v>
      </c>
      <c r="L155" s="43"/>
      <c r="M155" s="43"/>
    </row>
    <row r="156" spans="1:13" x14ac:dyDescent="0.25">
      <c r="A156" s="40">
        <v>61499</v>
      </c>
      <c r="B156" s="41" t="s">
        <v>156</v>
      </c>
      <c r="C156" s="42"/>
      <c r="D156" s="43"/>
      <c r="E156" s="43"/>
      <c r="F156" s="43"/>
      <c r="G156" s="43"/>
      <c r="H156" s="43"/>
      <c r="I156" s="43"/>
      <c r="J156" s="44"/>
      <c r="K156" s="44">
        <f t="shared" si="6"/>
        <v>0</v>
      </c>
      <c r="L156" s="43"/>
      <c r="M156" s="43"/>
    </row>
    <row r="157" spans="1:13" x14ac:dyDescent="0.25">
      <c r="A157" s="34">
        <v>615</v>
      </c>
      <c r="B157" s="35" t="s">
        <v>157</v>
      </c>
      <c r="C157" s="45"/>
      <c r="D157" s="37"/>
      <c r="E157" s="46"/>
      <c r="F157" s="47">
        <f>SUM(F158:F161)</f>
        <v>0</v>
      </c>
      <c r="G157" s="47">
        <f>SUM(G158:G161)</f>
        <v>0</v>
      </c>
      <c r="H157" s="47">
        <f>SUM(H158:H161)</f>
        <v>0</v>
      </c>
      <c r="I157" s="47">
        <f>SUM(I158:I161)</f>
        <v>0</v>
      </c>
      <c r="J157" s="47">
        <f>SUM(J158:J161)</f>
        <v>0</v>
      </c>
      <c r="K157" s="39">
        <f t="shared" si="6"/>
        <v>0</v>
      </c>
      <c r="L157" s="37"/>
      <c r="M157" s="37"/>
    </row>
    <row r="158" spans="1:13" x14ac:dyDescent="0.25">
      <c r="A158" s="40">
        <v>61501</v>
      </c>
      <c r="B158" s="41" t="s">
        <v>158</v>
      </c>
      <c r="C158" s="42"/>
      <c r="D158" s="43"/>
      <c r="E158" s="43"/>
      <c r="F158" s="43"/>
      <c r="G158" s="43"/>
      <c r="H158" s="43"/>
      <c r="I158" s="43"/>
      <c r="J158" s="44"/>
      <c r="K158" s="44">
        <f t="shared" si="6"/>
        <v>0</v>
      </c>
      <c r="L158" s="43"/>
      <c r="M158" s="43"/>
    </row>
    <row r="159" spans="1:13" x14ac:dyDescent="0.25">
      <c r="A159" s="40">
        <v>61502</v>
      </c>
      <c r="B159" s="41" t="s">
        <v>159</v>
      </c>
      <c r="C159" s="42"/>
      <c r="D159" s="43"/>
      <c r="E159" s="43"/>
      <c r="F159" s="43"/>
      <c r="G159" s="43"/>
      <c r="H159" s="43"/>
      <c r="I159" s="43"/>
      <c r="J159" s="44"/>
      <c r="K159" s="44">
        <f t="shared" si="6"/>
        <v>0</v>
      </c>
      <c r="L159" s="43"/>
      <c r="M159" s="43"/>
    </row>
    <row r="160" spans="1:13" x14ac:dyDescent="0.25">
      <c r="A160" s="40">
        <v>61503</v>
      </c>
      <c r="B160" s="41" t="s">
        <v>160</v>
      </c>
      <c r="C160" s="42"/>
      <c r="D160" s="43"/>
      <c r="E160" s="43"/>
      <c r="F160" s="43"/>
      <c r="G160" s="43"/>
      <c r="H160" s="43"/>
      <c r="I160" s="43"/>
      <c r="J160" s="44"/>
      <c r="K160" s="44">
        <f t="shared" si="6"/>
        <v>0</v>
      </c>
      <c r="L160" s="43"/>
      <c r="M160" s="43"/>
    </row>
    <row r="161" spans="1:13" x14ac:dyDescent="0.25">
      <c r="A161" s="40">
        <v>61599</v>
      </c>
      <c r="B161" s="41" t="s">
        <v>161</v>
      </c>
      <c r="C161" s="42"/>
      <c r="D161" s="43"/>
      <c r="E161" s="43"/>
      <c r="F161" s="43"/>
      <c r="G161" s="43"/>
      <c r="H161" s="43"/>
      <c r="I161" s="43"/>
      <c r="J161" s="44"/>
      <c r="K161" s="44">
        <f t="shared" si="6"/>
        <v>0</v>
      </c>
      <c r="L161" s="43"/>
      <c r="M161" s="43"/>
    </row>
    <row r="162" spans="1:13" x14ac:dyDescent="0.25">
      <c r="A162" s="34">
        <v>616</v>
      </c>
      <c r="B162" s="35" t="s">
        <v>162</v>
      </c>
      <c r="C162" s="45"/>
      <c r="D162" s="37"/>
      <c r="E162" s="46"/>
      <c r="F162" s="47">
        <f>SUM(F163:F170)</f>
        <v>0</v>
      </c>
      <c r="G162" s="47">
        <f>SUM(G163:G170)</f>
        <v>0</v>
      </c>
      <c r="H162" s="47">
        <f>SUM(H163:H170)</f>
        <v>0</v>
      </c>
      <c r="I162" s="47">
        <f>SUM(I163:I170)</f>
        <v>0</v>
      </c>
      <c r="J162" s="47">
        <f>SUM(J163:J170)</f>
        <v>0</v>
      </c>
      <c r="K162" s="39">
        <f t="shared" si="6"/>
        <v>0</v>
      </c>
      <c r="L162" s="37"/>
      <c r="M162" s="37"/>
    </row>
    <row r="163" spans="1:13" x14ac:dyDescent="0.25">
      <c r="A163" s="40">
        <v>61601</v>
      </c>
      <c r="B163" s="41" t="s">
        <v>163</v>
      </c>
      <c r="C163" s="42"/>
      <c r="D163" s="43"/>
      <c r="E163" s="43"/>
      <c r="F163" s="43"/>
      <c r="G163" s="43"/>
      <c r="H163" s="43"/>
      <c r="I163" s="43"/>
      <c r="J163" s="44"/>
      <c r="K163" s="44">
        <f t="shared" si="6"/>
        <v>0</v>
      </c>
      <c r="L163" s="43"/>
      <c r="M163" s="43"/>
    </row>
    <row r="164" spans="1:13" x14ac:dyDescent="0.25">
      <c r="A164" s="40">
        <v>61602</v>
      </c>
      <c r="B164" s="41" t="s">
        <v>164</v>
      </c>
      <c r="C164" s="42"/>
      <c r="D164" s="43"/>
      <c r="E164" s="43"/>
      <c r="F164" s="43"/>
      <c r="G164" s="43"/>
      <c r="H164" s="43"/>
      <c r="I164" s="43"/>
      <c r="J164" s="44"/>
      <c r="K164" s="44">
        <f t="shared" si="6"/>
        <v>0</v>
      </c>
      <c r="L164" s="43"/>
      <c r="M164" s="43"/>
    </row>
    <row r="165" spans="1:13" x14ac:dyDescent="0.25">
      <c r="A165" s="40">
        <v>61603</v>
      </c>
      <c r="B165" s="41" t="s">
        <v>165</v>
      </c>
      <c r="C165" s="42"/>
      <c r="D165" s="43"/>
      <c r="E165" s="43"/>
      <c r="F165" s="43"/>
      <c r="G165" s="43"/>
      <c r="H165" s="43"/>
      <c r="I165" s="43"/>
      <c r="J165" s="44"/>
      <c r="K165" s="44">
        <f t="shared" si="6"/>
        <v>0</v>
      </c>
      <c r="L165" s="43"/>
      <c r="M165" s="43"/>
    </row>
    <row r="166" spans="1:13" x14ac:dyDescent="0.25">
      <c r="A166" s="40">
        <v>61604</v>
      </c>
      <c r="B166" s="41" t="s">
        <v>166</v>
      </c>
      <c r="C166" s="42"/>
      <c r="D166" s="43"/>
      <c r="E166" s="43"/>
      <c r="F166" s="43"/>
      <c r="G166" s="43"/>
      <c r="H166" s="43"/>
      <c r="I166" s="43"/>
      <c r="J166" s="44"/>
      <c r="K166" s="44">
        <f t="shared" si="6"/>
        <v>0</v>
      </c>
      <c r="L166" s="43"/>
      <c r="M166" s="43"/>
    </row>
    <row r="167" spans="1:13" x14ac:dyDescent="0.25">
      <c r="A167" s="40">
        <v>61606</v>
      </c>
      <c r="B167" s="41" t="s">
        <v>167</v>
      </c>
      <c r="C167" s="42"/>
      <c r="D167" s="43"/>
      <c r="E167" s="43"/>
      <c r="F167" s="43"/>
      <c r="G167" s="43"/>
      <c r="H167" s="43"/>
      <c r="I167" s="43"/>
      <c r="J167" s="44"/>
      <c r="K167" s="44">
        <f t="shared" si="6"/>
        <v>0</v>
      </c>
      <c r="L167" s="43"/>
      <c r="M167" s="43"/>
    </row>
    <row r="168" spans="1:13" x14ac:dyDescent="0.25">
      <c r="A168" s="40">
        <v>61607</v>
      </c>
      <c r="B168" s="41" t="s">
        <v>168</v>
      </c>
      <c r="C168" s="42"/>
      <c r="D168" s="43"/>
      <c r="E168" s="43"/>
      <c r="F168" s="43"/>
      <c r="G168" s="43"/>
      <c r="H168" s="43"/>
      <c r="I168" s="43"/>
      <c r="J168" s="44"/>
      <c r="K168" s="44">
        <f t="shared" si="6"/>
        <v>0</v>
      </c>
      <c r="L168" s="43"/>
      <c r="M168" s="43"/>
    </row>
    <row r="169" spans="1:13" x14ac:dyDescent="0.25">
      <c r="A169" s="40">
        <v>61608</v>
      </c>
      <c r="B169" s="41" t="s">
        <v>169</v>
      </c>
      <c r="C169" s="42"/>
      <c r="D169" s="43"/>
      <c r="E169" s="43"/>
      <c r="F169" s="43"/>
      <c r="G169" s="43"/>
      <c r="H169" s="43"/>
      <c r="I169" s="43"/>
      <c r="J169" s="44"/>
      <c r="K169" s="44">
        <f t="shared" si="6"/>
        <v>0</v>
      </c>
      <c r="L169" s="43"/>
      <c r="M169" s="43"/>
    </row>
    <row r="170" spans="1:13" x14ac:dyDescent="0.25">
      <c r="A170" s="40">
        <v>61699</v>
      </c>
      <c r="B170" s="41" t="s">
        <v>170</v>
      </c>
      <c r="C170" s="42"/>
      <c r="D170" s="43"/>
      <c r="E170" s="43"/>
      <c r="F170" s="43"/>
      <c r="G170" s="43"/>
      <c r="H170" s="43"/>
      <c r="I170" s="43"/>
      <c r="J170" s="44"/>
      <c r="K170" s="44">
        <f t="shared" si="6"/>
        <v>0</v>
      </c>
      <c r="L170" s="43"/>
      <c r="M170" s="43"/>
    </row>
    <row r="171" spans="1:13" x14ac:dyDescent="0.25">
      <c r="A171" s="40"/>
      <c r="B171" s="41"/>
      <c r="C171" s="42"/>
      <c r="D171" s="43"/>
      <c r="E171" s="43"/>
      <c r="F171" s="43"/>
      <c r="G171" s="43"/>
      <c r="H171" s="43"/>
      <c r="I171" s="43"/>
      <c r="J171" s="44"/>
      <c r="K171" s="44"/>
      <c r="L171" s="43"/>
      <c r="M171" s="43"/>
    </row>
    <row r="172" spans="1:13" x14ac:dyDescent="0.25">
      <c r="A172" s="61">
        <v>71</v>
      </c>
      <c r="B172" s="62" t="s">
        <v>171</v>
      </c>
      <c r="C172" s="63"/>
      <c r="D172" s="64"/>
      <c r="E172" s="65"/>
      <c r="F172" s="66">
        <f>F173</f>
        <v>0</v>
      </c>
      <c r="G172" s="66">
        <f>G173</f>
        <v>0</v>
      </c>
      <c r="H172" s="66">
        <f>H173</f>
        <v>0</v>
      </c>
      <c r="I172" s="66">
        <f>I173</f>
        <v>0</v>
      </c>
      <c r="J172" s="66">
        <f>J173</f>
        <v>0</v>
      </c>
      <c r="K172" s="67">
        <f>SUM(C172:J172)</f>
        <v>0</v>
      </c>
      <c r="L172" s="64"/>
      <c r="M172" s="64"/>
    </row>
    <row r="173" spans="1:13" x14ac:dyDescent="0.25">
      <c r="A173" s="34">
        <v>713</v>
      </c>
      <c r="B173" s="35" t="s">
        <v>172</v>
      </c>
      <c r="C173" s="45"/>
      <c r="D173" s="37"/>
      <c r="E173" s="46"/>
      <c r="F173" s="47">
        <f>SUM(F174:F175)</f>
        <v>0</v>
      </c>
      <c r="G173" s="47">
        <f>SUM(G174:G175)</f>
        <v>0</v>
      </c>
      <c r="H173" s="47">
        <f>SUM(H174:H175)</f>
        <v>0</v>
      </c>
      <c r="I173" s="47">
        <f>SUM(I174:I175)</f>
        <v>0</v>
      </c>
      <c r="J173" s="47">
        <f>SUM(J174:J175)</f>
        <v>0</v>
      </c>
      <c r="K173" s="39">
        <f>SUM(C173:J173)</f>
        <v>0</v>
      </c>
      <c r="L173" s="37"/>
      <c r="M173" s="37"/>
    </row>
    <row r="174" spans="1:13" x14ac:dyDescent="0.25">
      <c r="A174" s="105">
        <v>71301</v>
      </c>
      <c r="B174" s="41" t="s">
        <v>122</v>
      </c>
      <c r="C174" s="42"/>
      <c r="D174" s="68"/>
      <c r="E174" s="43"/>
      <c r="F174" s="43"/>
      <c r="G174" s="43"/>
      <c r="H174" s="43"/>
      <c r="I174" s="68"/>
      <c r="J174" s="44"/>
      <c r="K174" s="44">
        <f>SUM(C174:J174)</f>
        <v>0</v>
      </c>
      <c r="L174" s="68"/>
      <c r="M174" s="68"/>
    </row>
    <row r="175" spans="1:13" x14ac:dyDescent="0.25">
      <c r="A175" s="40">
        <v>71308</v>
      </c>
      <c r="B175" s="41" t="s">
        <v>173</v>
      </c>
      <c r="C175" s="42"/>
      <c r="D175" s="43"/>
      <c r="E175" s="43"/>
      <c r="F175" s="43"/>
      <c r="G175" s="43"/>
      <c r="H175" s="43"/>
      <c r="I175" s="43"/>
      <c r="J175" s="44"/>
      <c r="K175" s="44">
        <f>SUM(C175:J175)</f>
        <v>0</v>
      </c>
      <c r="L175" s="43"/>
      <c r="M175" s="43"/>
    </row>
    <row r="176" spans="1:13" x14ac:dyDescent="0.25">
      <c r="A176" s="40"/>
      <c r="B176" s="41"/>
      <c r="C176" s="42"/>
      <c r="D176" s="43"/>
      <c r="E176" s="43"/>
      <c r="F176" s="43"/>
      <c r="G176" s="43"/>
      <c r="H176" s="43"/>
      <c r="I176" s="43"/>
      <c r="J176" s="50"/>
      <c r="K176" s="44"/>
      <c r="L176" s="43"/>
      <c r="M176" s="43"/>
    </row>
    <row r="177" spans="1:13" x14ac:dyDescent="0.25">
      <c r="A177" s="107">
        <v>72</v>
      </c>
      <c r="B177" s="62" t="s">
        <v>174</v>
      </c>
      <c r="C177" s="69"/>
      <c r="D177" s="64"/>
      <c r="E177" s="65"/>
      <c r="F177" s="66">
        <f>F178+F180</f>
        <v>0</v>
      </c>
      <c r="G177" s="66">
        <f>G178+G180</f>
        <v>0</v>
      </c>
      <c r="H177" s="66">
        <f>H178+H180</f>
        <v>0</v>
      </c>
      <c r="I177" s="66">
        <f>I178+I180</f>
        <v>0</v>
      </c>
      <c r="J177" s="66">
        <f>J178+J180</f>
        <v>0</v>
      </c>
      <c r="K177" s="67">
        <f>SUM(C177:J177)</f>
        <v>0</v>
      </c>
      <c r="L177" s="64"/>
      <c r="M177" s="64"/>
    </row>
    <row r="178" spans="1:13" x14ac:dyDescent="0.25">
      <c r="A178" s="108">
        <v>721</v>
      </c>
      <c r="B178" s="35" t="s">
        <v>175</v>
      </c>
      <c r="C178" s="36"/>
      <c r="D178" s="37"/>
      <c r="E178" s="46"/>
      <c r="F178" s="47">
        <f>F179</f>
        <v>0</v>
      </c>
      <c r="G178" s="47">
        <f>G179</f>
        <v>0</v>
      </c>
      <c r="H178" s="47">
        <f>H179</f>
        <v>0</v>
      </c>
      <c r="I178" s="47">
        <f>I179</f>
        <v>0</v>
      </c>
      <c r="J178" s="47">
        <f>J179</f>
        <v>0</v>
      </c>
      <c r="K178" s="39">
        <f>SUM(C178:J178)</f>
        <v>0</v>
      </c>
      <c r="L178" s="37"/>
      <c r="M178" s="37"/>
    </row>
    <row r="179" spans="1:13" x14ac:dyDescent="0.25">
      <c r="A179" s="106">
        <v>72101</v>
      </c>
      <c r="B179" s="70" t="s">
        <v>175</v>
      </c>
      <c r="C179" s="71"/>
      <c r="D179" s="72"/>
      <c r="E179" s="72"/>
      <c r="F179" s="72"/>
      <c r="G179" s="72"/>
      <c r="H179" s="72"/>
      <c r="I179" s="72"/>
      <c r="J179" s="44">
        <v>0</v>
      </c>
      <c r="K179" s="44">
        <f>SUM(C179:J179)</f>
        <v>0</v>
      </c>
      <c r="L179" s="43"/>
      <c r="M179" s="43"/>
    </row>
    <row r="180" spans="1:13" x14ac:dyDescent="0.25">
      <c r="A180" s="109">
        <v>722</v>
      </c>
      <c r="B180" s="74" t="s">
        <v>176</v>
      </c>
      <c r="C180" s="75"/>
      <c r="D180" s="46"/>
      <c r="E180" s="46"/>
      <c r="F180" s="47">
        <f>F181</f>
        <v>0</v>
      </c>
      <c r="G180" s="47">
        <f>G181</f>
        <v>0</v>
      </c>
      <c r="H180" s="47">
        <f>H181</f>
        <v>0</v>
      </c>
      <c r="I180" s="47">
        <f>I181</f>
        <v>0</v>
      </c>
      <c r="J180" s="47">
        <f>J181</f>
        <v>0</v>
      </c>
      <c r="K180" s="76"/>
      <c r="L180" s="46"/>
      <c r="M180" s="46"/>
    </row>
    <row r="181" spans="1:13" x14ac:dyDescent="0.25">
      <c r="A181" s="110">
        <v>72201</v>
      </c>
      <c r="B181" s="59" t="s">
        <v>176</v>
      </c>
      <c r="C181" s="59"/>
      <c r="D181" s="43"/>
      <c r="E181" s="43"/>
      <c r="F181" s="43"/>
      <c r="G181" s="43"/>
      <c r="H181" s="43"/>
      <c r="I181" s="43"/>
      <c r="J181" s="44">
        <v>0</v>
      </c>
      <c r="K181" s="44">
        <f>SUM(C181:J181)</f>
        <v>0</v>
      </c>
      <c r="L181" s="43"/>
      <c r="M181" s="43"/>
    </row>
    <row r="182" spans="1:13" ht="15.75" thickBot="1" x14ac:dyDescent="0.3">
      <c r="A182" s="78"/>
      <c r="B182" s="79"/>
      <c r="C182" s="80"/>
      <c r="D182" s="77"/>
      <c r="E182" s="77"/>
      <c r="F182" s="77"/>
      <c r="G182" s="77"/>
      <c r="H182" s="77"/>
      <c r="I182" s="77"/>
      <c r="J182" s="81"/>
      <c r="K182" s="73"/>
      <c r="L182" s="72"/>
      <c r="M182" s="72"/>
    </row>
    <row r="183" spans="1:13" ht="15.75" thickBot="1" x14ac:dyDescent="0.3">
      <c r="A183" s="82" t="s">
        <v>177</v>
      </c>
      <c r="B183" s="83" t="s">
        <v>178</v>
      </c>
      <c r="C183" s="84"/>
      <c r="D183" s="85"/>
      <c r="E183" s="85"/>
      <c r="F183" s="86">
        <f>F13+F57+F117+F134+F140+F172+F177</f>
        <v>0</v>
      </c>
      <c r="G183" s="86">
        <f>G13+G57+G117+G134+G140+G172+G177</f>
        <v>0</v>
      </c>
      <c r="H183" s="86">
        <f>H13+H57+H117+H134+H140+H172+H177</f>
        <v>0</v>
      </c>
      <c r="I183" s="86">
        <f>I13+I57+I117+I134+I140+I172+I177</f>
        <v>0</v>
      </c>
      <c r="J183" s="97">
        <f>J12+J56+J116+J133+J139+J173+J177</f>
        <v>0</v>
      </c>
      <c r="K183" s="98">
        <f>K12+K56+K116+K133+K139+K173+K177</f>
        <v>0</v>
      </c>
      <c r="L183" s="85"/>
      <c r="M183" s="85"/>
    </row>
    <row r="184" spans="1:13" ht="17.25" customHeight="1" thickBot="1" x14ac:dyDescent="0.3">
      <c r="A184" s="87" t="s">
        <v>177</v>
      </c>
      <c r="B184" s="88" t="s">
        <v>179</v>
      </c>
      <c r="C184" s="89"/>
      <c r="D184" s="90"/>
      <c r="E184" s="90"/>
      <c r="F184" s="91">
        <f>F14+F22+F29+F32+F36+F40+F43+F46+F51+F58+F80+F86+F100+F105+F113+F122+F125+F129+F135+F141+F151+F154+F157+F180+F162+F173+F178+F118</f>
        <v>0</v>
      </c>
      <c r="G184" s="91">
        <f>G14+G22+G29+G32+G36+G40+G43+G46+G51+G58+G80+G86+G100+G105+G113+G122+G125+G129+G135+G141+G151+G154+G157+G180+G162+G173+G178+G118</f>
        <v>0</v>
      </c>
      <c r="H184" s="91">
        <f>H14+H22+H29+H32+H36+H40+H43+H46+H51+H58+H80+H86+H100+H105+H113+H122+H125+H129+H135+H141+H151+H154+H157+H180+H162+H173+H178+H118</f>
        <v>0</v>
      </c>
      <c r="I184" s="91">
        <f>I14+I22+I29+I32+I36+I40+I43+I46+I51+I58+I80+I86+I100+I105+I113+I122+I125+I129+I135+I141+I151+I154+I157+I180+I162+I173+I178+I118</f>
        <v>0</v>
      </c>
      <c r="J184" s="99">
        <f>J14+J22+J29+J32+J36+J40+J43+J46+J51+J58+J80+J86+J100+J105+J113+J122+J125+J129+J135+J141+J151+J154+J157+J162+J173+J178+J118+J180</f>
        <v>0</v>
      </c>
      <c r="K184" s="99">
        <f>K14+K22+K29+K32+K36+K40+K43+K46+K51+K58+K80+K86+K100+K105+K113+K122+K125+K129+K135+K141+K151+K154+K157+K162+K173+K178+K118+K180</f>
        <v>0</v>
      </c>
      <c r="L184" s="90"/>
      <c r="M184" s="90"/>
    </row>
    <row r="185" spans="1:13" s="103" customFormat="1" ht="15.75" thickBot="1" x14ac:dyDescent="0.3">
      <c r="A185" s="100" t="s">
        <v>177</v>
      </c>
      <c r="B185" s="101" t="s">
        <v>180</v>
      </c>
      <c r="C185" s="92"/>
      <c r="D185" s="93"/>
      <c r="E185" s="93"/>
      <c r="F185" s="94">
        <f>SUM(F15:F21)+SUM(F23:F28)+SUM(F30:F31)+SUM(F33:F35)+SUM(F37:F39)+SUM(F41:F42)+SUM(F44:F45)+SUM(F47:F50)+SUM(F52:F55)+SUM(F59:F79)+SUM(F81:F85)+SUM(F87:F99)+SUM(F101:F104)+SUM(F106:F112)+SUM(F114:F115)+SUM(F119:F121)+SUM(F123:F124)+SUM(F126:F128)+SUM(F130:F132)+SUM(F136:F138)+SUM(F142:F150)+SUM(F152:F153)+SUM(F155:F156)+SUM(F158:F161)+SUM(F163:F170)+SUM(F174:F175)+SUM(F179)+F181</f>
        <v>0</v>
      </c>
      <c r="G185" s="94">
        <f>SUM(G15:G21)+SUM(G23:G28)+SUM(G30:G31)+SUM(G33:G35)+SUM(G37:G39)+SUM(G41:G42)+SUM(G44:G45)+SUM(G47:G50)+SUM(G52:G55)+SUM(G59:G79)+SUM(G81:G85)+SUM(G87:G99)+SUM(G101:G104)+SUM(G106:G112)+SUM(G114:G115)+SUM(G119:G121)+SUM(G123:G124)+SUM(G126:G128)+SUM(G130:G132)+SUM(G136:G138)+SUM(G142:G150)+SUM(G152:G153)+SUM(G155:G156)+SUM(G158:G161)+SUM(G163:G170)+SUM(G174:G175)+SUM(G179)+G181</f>
        <v>0</v>
      </c>
      <c r="H185" s="94">
        <f>SUM(H15:H21)+SUM(H23:H28)+SUM(H30:H31)+SUM(H33:H35)+SUM(H37:H39)+SUM(H41:H42)+SUM(H44:H45)+SUM(H47:H50)+SUM(H52:H55)+SUM(H59:H79)+SUM(H81:H85)+SUM(H87:H99)+SUM(H101:H104)+SUM(H106:H112)+SUM(H114:H115)+SUM(H119:H121)+SUM(H123:H124)+SUM(H126:H128)+SUM(H130:H132)+SUM(H136:H138)+SUM(H142:H150)+SUM(H152:H153)+SUM(H155:H156)+SUM(H158:H161)+SUM(H163:H170)+SUM(H174:H175)+SUM(H179)+H181</f>
        <v>0</v>
      </c>
      <c r="I185" s="94">
        <f>SUM(I15:I21)+SUM(I23:I28)+SUM(I30:I31)+SUM(I33:I35)+SUM(I37:I39)+SUM(I41:I42)+SUM(I44:I45)+SUM(I47:I50)+SUM(I52:I55)+SUM(I59:I79)+SUM(I81:I85)+SUM(I87:I99)+SUM(I101:I104)+SUM(I106:I112)+SUM(I114:I115)+SUM(I119:I121)+SUM(I123:I124)+SUM(I126:I128)+SUM(I130:I132)+SUM(I136:I138)+SUM(I142:I150)+SUM(I152:I153)+SUM(I155:I156)+SUM(I158:I161)+SUM(I163:I170)+SUM(I174:I175)+SUM(I179)+I181</f>
        <v>0</v>
      </c>
      <c r="J185" s="102">
        <f>SUM(J15:J21)+SUM(J23:J28)+SUM(J30:J31)+SUM(J33:J35)+SUM(J37:J39)+SUM(J41:J42)+SUM(J44:J45)+SUM(J47:J50)+SUM(J52:J55)+SUM(J59:J79)+SUM(J81:J85)+SUM(J87:J99)+SUM(J101:J104)+SUM(J106:J112)+SUM(J114:J115)+SUM(J119:J121)+SUM(J123:J124)+SUM(J126:J128)+SUM(J130:J133)+SUM(J136:J138)+SUM(J142:J150)+SUM(J152:J153)+SUM(J155:J156)+SUM(J158:J161)+SUM(J163:J170)+SUM(J174:J175)+SUM(J179)+J181</f>
        <v>0</v>
      </c>
      <c r="K185" s="102">
        <f>SUM(K15:K21)+SUM(K23:K28)+SUM(K30:K31)+SUM(K33:K35)+SUM(K37:K39)+SUM(K41:K42)+SUM(K44:K45)+SUM(K47:K50)+SUM(K52:K55)+SUM(K59:K79)+SUM(K81:K85)+SUM(K87:K99)+SUM(K101:K104)+SUM(K106:K112)+SUM(K114:K115)+SUM(K119:K121)+SUM(K123:K124)+SUM(K126:K128)+SUM(K130:K133)+SUM(K136:K138)+SUM(K142:K150)+SUM(K152:K153)+SUM(K155:K156)+SUM(K158:K161)+SUM(K163:K170)+SUM(K174:K175)+SUM(K179)+K181</f>
        <v>0</v>
      </c>
      <c r="L185" s="93"/>
      <c r="M185" s="93"/>
    </row>
  </sheetData>
  <mergeCells count="14">
    <mergeCell ref="F10:I10"/>
    <mergeCell ref="A11:C11"/>
    <mergeCell ref="D8:D11"/>
    <mergeCell ref="E8:E11"/>
    <mergeCell ref="L1:M1"/>
    <mergeCell ref="A2:M2"/>
    <mergeCell ref="A8:C8"/>
    <mergeCell ref="F8:K8"/>
    <mergeCell ref="L8:L11"/>
    <mergeCell ref="M8:M11"/>
    <mergeCell ref="A9:C9"/>
    <mergeCell ref="F9:I9"/>
    <mergeCell ref="K9:K10"/>
    <mergeCell ref="A10:C1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844"/>
  <sheetViews>
    <sheetView topLeftCell="A431" workbookViewId="0">
      <selection activeCell="B520" sqref="B520"/>
    </sheetView>
  </sheetViews>
  <sheetFormatPr baseColWidth="10" defaultColWidth="11.5703125" defaultRowHeight="12.75" x14ac:dyDescent="0.2"/>
  <cols>
    <col min="1" max="1" width="5.42578125" style="145" bestFit="1" customWidth="1"/>
    <col min="2" max="2" width="52.28515625" style="145" customWidth="1"/>
    <col min="3" max="3" width="11.42578125" style="137"/>
    <col min="4" max="4" width="13.42578125" style="138" bestFit="1" customWidth="1"/>
    <col min="5" max="5" width="30.85546875" style="137" hidden="1" customWidth="1"/>
    <col min="6" max="7" width="11.5703125" style="111"/>
    <col min="8" max="8" width="11.7109375" style="111" bestFit="1" customWidth="1"/>
    <col min="9" max="16384" width="11.5703125" style="111"/>
  </cols>
  <sheetData>
    <row r="1" spans="1:5" x14ac:dyDescent="0.2">
      <c r="A1" s="139" t="s">
        <v>182</v>
      </c>
      <c r="B1" s="139" t="s">
        <v>183</v>
      </c>
      <c r="C1" s="127" t="s">
        <v>184</v>
      </c>
      <c r="D1" s="128" t="s">
        <v>185</v>
      </c>
      <c r="E1" s="129" t="s">
        <v>1072</v>
      </c>
    </row>
    <row r="2" spans="1:5" x14ac:dyDescent="0.2">
      <c r="A2" s="140">
        <v>1</v>
      </c>
      <c r="B2" s="140" t="s">
        <v>1077</v>
      </c>
      <c r="C2" s="130"/>
      <c r="D2" s="131"/>
      <c r="E2" s="130" t="s">
        <v>1068</v>
      </c>
    </row>
    <row r="3" spans="1:5" x14ac:dyDescent="0.2">
      <c r="A3" s="140">
        <v>2</v>
      </c>
      <c r="B3" s="140" t="s">
        <v>390</v>
      </c>
      <c r="C3" s="130"/>
      <c r="D3" s="131"/>
      <c r="E3" s="130" t="s">
        <v>1075</v>
      </c>
    </row>
    <row r="4" spans="1:5" x14ac:dyDescent="0.2">
      <c r="A4" s="140">
        <v>3</v>
      </c>
      <c r="B4" s="140" t="s">
        <v>146</v>
      </c>
      <c r="C4" s="130"/>
      <c r="D4" s="131"/>
      <c r="E4" s="130" t="s">
        <v>1080</v>
      </c>
    </row>
    <row r="5" spans="1:5" x14ac:dyDescent="0.2">
      <c r="A5" s="140">
        <v>4</v>
      </c>
      <c r="B5" s="140" t="s">
        <v>475</v>
      </c>
      <c r="C5" s="130"/>
      <c r="D5" s="131"/>
      <c r="E5" s="130" t="s">
        <v>1067</v>
      </c>
    </row>
    <row r="6" spans="1:5" x14ac:dyDescent="0.2">
      <c r="A6" s="140">
        <v>5</v>
      </c>
      <c r="B6" s="140" t="s">
        <v>538</v>
      </c>
      <c r="C6" s="130" t="s">
        <v>315</v>
      </c>
      <c r="D6" s="131"/>
      <c r="E6" s="130" t="s">
        <v>1076</v>
      </c>
    </row>
    <row r="7" spans="1:5" x14ac:dyDescent="0.2">
      <c r="A7" s="140">
        <v>7</v>
      </c>
      <c r="B7" s="140" t="s">
        <v>723</v>
      </c>
      <c r="C7" s="130"/>
      <c r="D7" s="131"/>
      <c r="E7" s="130" t="s">
        <v>1067</v>
      </c>
    </row>
    <row r="8" spans="1:5" x14ac:dyDescent="0.2">
      <c r="A8" s="140">
        <v>8</v>
      </c>
      <c r="B8" s="140" t="s">
        <v>746</v>
      </c>
      <c r="C8" s="130" t="s">
        <v>195</v>
      </c>
      <c r="D8" s="131"/>
      <c r="E8" s="130" t="s">
        <v>1074</v>
      </c>
    </row>
    <row r="9" spans="1:5" x14ac:dyDescent="0.2">
      <c r="A9" s="140">
        <v>9</v>
      </c>
      <c r="B9" s="140" t="s">
        <v>206</v>
      </c>
      <c r="C9" s="130" t="s">
        <v>195</v>
      </c>
      <c r="D9" s="131">
        <v>9</v>
      </c>
      <c r="E9" s="130" t="s">
        <v>1033</v>
      </c>
    </row>
    <row r="10" spans="1:5" x14ac:dyDescent="0.2">
      <c r="A10" s="140">
        <v>10</v>
      </c>
      <c r="B10" s="141" t="s">
        <v>1028</v>
      </c>
      <c r="C10" s="112" t="s">
        <v>1032</v>
      </c>
      <c r="D10" s="131">
        <v>325</v>
      </c>
      <c r="E10" s="130" t="s">
        <v>1035</v>
      </c>
    </row>
    <row r="11" spans="1:5" x14ac:dyDescent="0.2">
      <c r="A11" s="140">
        <v>11</v>
      </c>
      <c r="B11" s="140" t="s">
        <v>240</v>
      </c>
      <c r="C11" s="130"/>
      <c r="D11" s="131">
        <v>150</v>
      </c>
      <c r="E11" s="130" t="s">
        <v>1073</v>
      </c>
    </row>
    <row r="12" spans="1:5" x14ac:dyDescent="0.2">
      <c r="A12" s="140">
        <v>12</v>
      </c>
      <c r="B12" s="140" t="s">
        <v>883</v>
      </c>
      <c r="C12" s="130"/>
      <c r="D12" s="131">
        <v>20</v>
      </c>
      <c r="E12" s="130" t="s">
        <v>1036</v>
      </c>
    </row>
    <row r="13" spans="1:5" x14ac:dyDescent="0.2">
      <c r="A13" s="140">
        <v>13</v>
      </c>
      <c r="B13" s="140" t="s">
        <v>275</v>
      </c>
      <c r="C13" s="130" t="s">
        <v>276</v>
      </c>
      <c r="D13" s="131">
        <v>46</v>
      </c>
      <c r="E13" s="130" t="s">
        <v>1074</v>
      </c>
    </row>
    <row r="14" spans="1:5" x14ac:dyDescent="0.2">
      <c r="A14" s="140">
        <v>14</v>
      </c>
      <c r="B14" s="140" t="s">
        <v>1079</v>
      </c>
      <c r="C14" s="130"/>
      <c r="D14" s="131">
        <v>20000</v>
      </c>
      <c r="E14" s="130" t="s">
        <v>1067</v>
      </c>
    </row>
    <row r="15" spans="1:5" x14ac:dyDescent="0.2">
      <c r="A15" s="140">
        <v>15</v>
      </c>
      <c r="B15" s="140" t="s">
        <v>404</v>
      </c>
      <c r="C15" s="130"/>
      <c r="D15" s="131">
        <v>220</v>
      </c>
      <c r="E15" s="130" t="s">
        <v>1068</v>
      </c>
    </row>
    <row r="16" spans="1:5" x14ac:dyDescent="0.2">
      <c r="A16" s="140">
        <v>16</v>
      </c>
      <c r="B16" s="140" t="s">
        <v>1058</v>
      </c>
      <c r="C16" s="130" t="s">
        <v>195</v>
      </c>
      <c r="D16" s="131">
        <v>600</v>
      </c>
      <c r="E16" s="130" t="s">
        <v>1069</v>
      </c>
    </row>
    <row r="17" spans="1:5" x14ac:dyDescent="0.2">
      <c r="A17" s="140">
        <v>17</v>
      </c>
      <c r="B17" s="140" t="s">
        <v>442</v>
      </c>
      <c r="C17" s="130" t="s">
        <v>195</v>
      </c>
      <c r="D17" s="131">
        <v>200</v>
      </c>
      <c r="E17" s="130" t="s">
        <v>1074</v>
      </c>
    </row>
    <row r="18" spans="1:5" x14ac:dyDescent="0.2">
      <c r="A18" s="140">
        <v>18</v>
      </c>
      <c r="B18" s="140" t="s">
        <v>536</v>
      </c>
      <c r="C18" s="130" t="s">
        <v>195</v>
      </c>
      <c r="D18" s="131">
        <v>3500</v>
      </c>
      <c r="E18" s="130" t="s">
        <v>1068</v>
      </c>
    </row>
    <row r="19" spans="1:5" x14ac:dyDescent="0.2">
      <c r="A19" s="140">
        <v>19</v>
      </c>
      <c r="B19" s="140" t="s">
        <v>887</v>
      </c>
      <c r="C19" s="130"/>
      <c r="D19" s="131">
        <v>55</v>
      </c>
      <c r="E19" s="130" t="s">
        <v>1036</v>
      </c>
    </row>
    <row r="20" spans="1:5" x14ac:dyDescent="0.2">
      <c r="A20" s="140">
        <v>20</v>
      </c>
      <c r="B20" s="140" t="s">
        <v>640</v>
      </c>
      <c r="C20" s="130"/>
      <c r="D20" s="131">
        <v>11500</v>
      </c>
      <c r="E20" s="130" t="s">
        <v>1067</v>
      </c>
    </row>
    <row r="21" spans="1:5" x14ac:dyDescent="0.2">
      <c r="A21" s="140">
        <v>21</v>
      </c>
      <c r="B21" s="140" t="s">
        <v>665</v>
      </c>
      <c r="C21" s="130" t="s">
        <v>195</v>
      </c>
      <c r="D21" s="131">
        <v>4</v>
      </c>
      <c r="E21" s="130" t="s">
        <v>1033</v>
      </c>
    </row>
    <row r="22" spans="1:5" x14ac:dyDescent="0.2">
      <c r="A22" s="140">
        <v>22</v>
      </c>
      <c r="B22" s="140" t="s">
        <v>667</v>
      </c>
      <c r="C22" s="130" t="s">
        <v>192</v>
      </c>
      <c r="D22" s="131">
        <v>1.5</v>
      </c>
      <c r="E22" s="130" t="s">
        <v>1022</v>
      </c>
    </row>
    <row r="23" spans="1:5" x14ac:dyDescent="0.2">
      <c r="A23" s="140">
        <v>23</v>
      </c>
      <c r="B23" s="140" t="s">
        <v>186</v>
      </c>
      <c r="C23" s="130" t="s">
        <v>856</v>
      </c>
      <c r="D23" s="131">
        <v>5.25</v>
      </c>
      <c r="E23" s="130"/>
    </row>
    <row r="24" spans="1:5" x14ac:dyDescent="0.2">
      <c r="A24" s="140">
        <v>24</v>
      </c>
      <c r="B24" s="113" t="s">
        <v>187</v>
      </c>
      <c r="C24" s="132" t="s">
        <v>188</v>
      </c>
      <c r="D24" s="133">
        <v>35</v>
      </c>
      <c r="E24" s="130"/>
    </row>
    <row r="25" spans="1:5" x14ac:dyDescent="0.2">
      <c r="A25" s="140">
        <v>25</v>
      </c>
      <c r="B25" s="113" t="s">
        <v>189</v>
      </c>
      <c r="C25" s="132" t="s">
        <v>190</v>
      </c>
      <c r="D25" s="133">
        <v>25</v>
      </c>
      <c r="E25" s="130"/>
    </row>
    <row r="26" spans="1:5" x14ac:dyDescent="0.2">
      <c r="A26" s="140">
        <v>26</v>
      </c>
      <c r="B26" s="140" t="s">
        <v>191</v>
      </c>
      <c r="C26" s="130" t="s">
        <v>192</v>
      </c>
      <c r="D26" s="131">
        <v>8</v>
      </c>
      <c r="E26" s="130"/>
    </row>
    <row r="27" spans="1:5" x14ac:dyDescent="0.2">
      <c r="A27" s="140">
        <v>27</v>
      </c>
      <c r="B27" s="140" t="s">
        <v>193</v>
      </c>
      <c r="C27" s="130" t="s">
        <v>190</v>
      </c>
      <c r="D27" s="131">
        <v>4</v>
      </c>
      <c r="E27" s="130"/>
    </row>
    <row r="28" spans="1:5" x14ac:dyDescent="0.2">
      <c r="A28" s="140">
        <v>28</v>
      </c>
      <c r="B28" s="140" t="s">
        <v>194</v>
      </c>
      <c r="C28" s="130" t="s">
        <v>195</v>
      </c>
      <c r="D28" s="131">
        <v>12</v>
      </c>
      <c r="E28" s="130"/>
    </row>
    <row r="29" spans="1:5" x14ac:dyDescent="0.2">
      <c r="A29" s="140">
        <v>29</v>
      </c>
      <c r="B29" s="113" t="s">
        <v>196</v>
      </c>
      <c r="C29" s="132" t="s">
        <v>195</v>
      </c>
      <c r="D29" s="133">
        <v>3</v>
      </c>
      <c r="E29" s="130"/>
    </row>
    <row r="30" spans="1:5" x14ac:dyDescent="0.2">
      <c r="A30" s="140">
        <v>30</v>
      </c>
      <c r="B30" s="113" t="s">
        <v>197</v>
      </c>
      <c r="C30" s="132" t="s">
        <v>198</v>
      </c>
      <c r="D30" s="133">
        <v>2</v>
      </c>
      <c r="E30" s="130"/>
    </row>
    <row r="31" spans="1:5" x14ac:dyDescent="0.2">
      <c r="A31" s="140">
        <v>31</v>
      </c>
      <c r="B31" s="113" t="s">
        <v>199</v>
      </c>
      <c r="C31" s="132" t="s">
        <v>200</v>
      </c>
      <c r="D31" s="133">
        <v>2.5</v>
      </c>
      <c r="E31" s="130"/>
    </row>
    <row r="32" spans="1:5" x14ac:dyDescent="0.2">
      <c r="A32" s="140">
        <v>32</v>
      </c>
      <c r="B32" s="113" t="s">
        <v>201</v>
      </c>
      <c r="C32" s="132" t="s">
        <v>202</v>
      </c>
      <c r="D32" s="133">
        <v>2</v>
      </c>
      <c r="E32" s="130"/>
    </row>
    <row r="33" spans="1:5" x14ac:dyDescent="0.2">
      <c r="A33" s="140">
        <v>33</v>
      </c>
      <c r="B33" s="140" t="s">
        <v>203</v>
      </c>
      <c r="C33" s="130" t="s">
        <v>204</v>
      </c>
      <c r="D33" s="131">
        <v>7.5</v>
      </c>
      <c r="E33" s="130"/>
    </row>
    <row r="34" spans="1:5" x14ac:dyDescent="0.2">
      <c r="A34" s="140">
        <v>34</v>
      </c>
      <c r="B34" s="140" t="s">
        <v>1017</v>
      </c>
      <c r="C34" s="130" t="s">
        <v>192</v>
      </c>
      <c r="D34" s="131">
        <v>3.5</v>
      </c>
      <c r="E34" s="130"/>
    </row>
    <row r="35" spans="1:5" x14ac:dyDescent="0.2">
      <c r="A35" s="140">
        <v>35</v>
      </c>
      <c r="B35" s="140" t="s">
        <v>205</v>
      </c>
      <c r="C35" s="130" t="s">
        <v>195</v>
      </c>
      <c r="D35" s="131">
        <v>1070</v>
      </c>
      <c r="E35" s="130"/>
    </row>
    <row r="36" spans="1:5" x14ac:dyDescent="0.2">
      <c r="A36" s="140">
        <v>36</v>
      </c>
      <c r="B36" s="113" t="s">
        <v>207</v>
      </c>
      <c r="C36" s="132" t="s">
        <v>208</v>
      </c>
      <c r="D36" s="133">
        <v>3</v>
      </c>
      <c r="E36" s="130"/>
    </row>
    <row r="37" spans="1:5" x14ac:dyDescent="0.2">
      <c r="A37" s="140">
        <v>37</v>
      </c>
      <c r="B37" s="113" t="s">
        <v>209</v>
      </c>
      <c r="C37" s="132" t="s">
        <v>208</v>
      </c>
      <c r="D37" s="133">
        <v>3</v>
      </c>
      <c r="E37" s="130"/>
    </row>
    <row r="38" spans="1:5" x14ac:dyDescent="0.2">
      <c r="A38" s="140">
        <v>38</v>
      </c>
      <c r="B38" s="140" t="s">
        <v>210</v>
      </c>
      <c r="C38" s="130" t="s">
        <v>204</v>
      </c>
      <c r="D38" s="131">
        <v>1.99</v>
      </c>
      <c r="E38" s="130"/>
    </row>
    <row r="39" spans="1:5" x14ac:dyDescent="0.2">
      <c r="A39" s="140">
        <v>39</v>
      </c>
      <c r="B39" s="113" t="s">
        <v>211</v>
      </c>
      <c r="C39" s="132" t="s">
        <v>208</v>
      </c>
      <c r="D39" s="133">
        <v>5</v>
      </c>
      <c r="E39" s="130"/>
    </row>
    <row r="40" spans="1:5" x14ac:dyDescent="0.2">
      <c r="A40" s="140">
        <v>40</v>
      </c>
      <c r="B40" s="140" t="s">
        <v>212</v>
      </c>
      <c r="C40" s="130" t="s">
        <v>190</v>
      </c>
      <c r="D40" s="131">
        <v>16.5</v>
      </c>
      <c r="E40" s="130"/>
    </row>
    <row r="41" spans="1:5" x14ac:dyDescent="0.2">
      <c r="A41" s="140">
        <v>41</v>
      </c>
      <c r="B41" s="113" t="s">
        <v>213</v>
      </c>
      <c r="C41" s="132" t="s">
        <v>195</v>
      </c>
      <c r="D41" s="133">
        <v>4</v>
      </c>
      <c r="E41" s="130"/>
    </row>
    <row r="42" spans="1:5" x14ac:dyDescent="0.2">
      <c r="A42" s="140">
        <v>42</v>
      </c>
      <c r="B42" s="113" t="s">
        <v>214</v>
      </c>
      <c r="C42" s="132" t="s">
        <v>195</v>
      </c>
      <c r="D42" s="133">
        <v>30</v>
      </c>
      <c r="E42" s="130"/>
    </row>
    <row r="43" spans="1:5" x14ac:dyDescent="0.2">
      <c r="A43" s="140">
        <v>43</v>
      </c>
      <c r="B43" s="113" t="s">
        <v>215</v>
      </c>
      <c r="C43" s="132" t="s">
        <v>195</v>
      </c>
      <c r="D43" s="133">
        <v>15</v>
      </c>
      <c r="E43" s="130"/>
    </row>
    <row r="44" spans="1:5" x14ac:dyDescent="0.2">
      <c r="A44" s="140">
        <v>44</v>
      </c>
      <c r="B44" s="113" t="s">
        <v>216</v>
      </c>
      <c r="C44" s="132" t="s">
        <v>195</v>
      </c>
      <c r="D44" s="133">
        <v>2</v>
      </c>
      <c r="E44" s="130"/>
    </row>
    <row r="45" spans="1:5" x14ac:dyDescent="0.2">
      <c r="A45" s="140">
        <v>45</v>
      </c>
      <c r="B45" s="113" t="s">
        <v>217</v>
      </c>
      <c r="C45" s="132" t="s">
        <v>195</v>
      </c>
      <c r="D45" s="133">
        <v>2.5</v>
      </c>
      <c r="E45" s="130"/>
    </row>
    <row r="46" spans="1:5" x14ac:dyDescent="0.2">
      <c r="A46" s="140">
        <v>46</v>
      </c>
      <c r="B46" s="113" t="s">
        <v>218</v>
      </c>
      <c r="C46" s="132" t="s">
        <v>195</v>
      </c>
      <c r="D46" s="133">
        <v>2</v>
      </c>
      <c r="E46" s="130"/>
    </row>
    <row r="47" spans="1:5" x14ac:dyDescent="0.2">
      <c r="A47" s="140">
        <v>47</v>
      </c>
      <c r="B47" s="121" t="s">
        <v>989</v>
      </c>
      <c r="C47" s="114" t="s">
        <v>233</v>
      </c>
      <c r="D47" s="133">
        <v>950</v>
      </c>
      <c r="E47" s="132"/>
    </row>
    <row r="48" spans="1:5" x14ac:dyDescent="0.2">
      <c r="A48" s="140">
        <v>48</v>
      </c>
      <c r="B48" s="140" t="s">
        <v>219</v>
      </c>
      <c r="C48" s="130" t="s">
        <v>195</v>
      </c>
      <c r="D48" s="131">
        <v>2.65</v>
      </c>
      <c r="E48" s="130"/>
    </row>
    <row r="49" spans="1:5" x14ac:dyDescent="0.2">
      <c r="A49" s="140">
        <v>49</v>
      </c>
      <c r="B49" s="113" t="s">
        <v>220</v>
      </c>
      <c r="C49" s="132" t="s">
        <v>195</v>
      </c>
      <c r="D49" s="133">
        <v>225</v>
      </c>
      <c r="E49" s="130"/>
    </row>
    <row r="50" spans="1:5" x14ac:dyDescent="0.2">
      <c r="A50" s="140">
        <v>50</v>
      </c>
      <c r="B50" s="140" t="s">
        <v>221</v>
      </c>
      <c r="C50" s="130" t="s">
        <v>195</v>
      </c>
      <c r="D50" s="131">
        <v>0.4</v>
      </c>
      <c r="E50" s="130"/>
    </row>
    <row r="51" spans="1:5" x14ac:dyDescent="0.2">
      <c r="A51" s="140">
        <v>51</v>
      </c>
      <c r="B51" s="113" t="s">
        <v>222</v>
      </c>
      <c r="C51" s="132" t="s">
        <v>195</v>
      </c>
      <c r="D51" s="133">
        <v>15</v>
      </c>
      <c r="E51" s="130"/>
    </row>
    <row r="52" spans="1:5" x14ac:dyDescent="0.2">
      <c r="A52" s="140">
        <v>52</v>
      </c>
      <c r="B52" s="113" t="s">
        <v>222</v>
      </c>
      <c r="C52" s="132" t="s">
        <v>195</v>
      </c>
      <c r="D52" s="133">
        <v>30</v>
      </c>
      <c r="E52" s="130"/>
    </row>
    <row r="53" spans="1:5" x14ac:dyDescent="0.2">
      <c r="A53" s="140">
        <v>53</v>
      </c>
      <c r="B53" s="113" t="s">
        <v>223</v>
      </c>
      <c r="C53" s="132" t="s">
        <v>195</v>
      </c>
      <c r="D53" s="133">
        <v>15</v>
      </c>
      <c r="E53" s="130"/>
    </row>
    <row r="54" spans="1:5" x14ac:dyDescent="0.2">
      <c r="A54" s="140">
        <v>54</v>
      </c>
      <c r="B54" s="140" t="s">
        <v>224</v>
      </c>
      <c r="C54" s="130" t="s">
        <v>195</v>
      </c>
      <c r="D54" s="131">
        <v>220</v>
      </c>
      <c r="E54" s="130"/>
    </row>
    <row r="55" spans="1:5" x14ac:dyDescent="0.2">
      <c r="A55" s="140">
        <v>55</v>
      </c>
      <c r="B55" s="140" t="s">
        <v>225</v>
      </c>
      <c r="C55" s="130" t="s">
        <v>195</v>
      </c>
      <c r="D55" s="131">
        <v>1.5</v>
      </c>
      <c r="E55" s="130"/>
    </row>
    <row r="56" spans="1:5" x14ac:dyDescent="0.2">
      <c r="A56" s="140">
        <v>56</v>
      </c>
      <c r="B56" s="140" t="s">
        <v>226</v>
      </c>
      <c r="C56" s="130" t="s">
        <v>195</v>
      </c>
      <c r="D56" s="131">
        <v>135</v>
      </c>
      <c r="E56" s="130"/>
    </row>
    <row r="57" spans="1:5" x14ac:dyDescent="0.2">
      <c r="A57" s="140">
        <v>57</v>
      </c>
      <c r="B57" s="140" t="s">
        <v>227</v>
      </c>
      <c r="C57" s="130" t="s">
        <v>1016</v>
      </c>
      <c r="D57" s="131">
        <v>0.5</v>
      </c>
      <c r="E57" s="130"/>
    </row>
    <row r="58" spans="1:5" x14ac:dyDescent="0.2">
      <c r="A58" s="140">
        <v>58</v>
      </c>
      <c r="B58" s="113" t="s">
        <v>228</v>
      </c>
      <c r="C58" s="132" t="s">
        <v>229</v>
      </c>
      <c r="D58" s="133">
        <v>15</v>
      </c>
      <c r="E58" s="130"/>
    </row>
    <row r="59" spans="1:5" x14ac:dyDescent="0.2">
      <c r="A59" s="140">
        <v>59</v>
      </c>
      <c r="B59" s="113" t="s">
        <v>230</v>
      </c>
      <c r="C59" s="132" t="s">
        <v>231</v>
      </c>
      <c r="D59" s="133">
        <v>400</v>
      </c>
      <c r="E59" s="130"/>
    </row>
    <row r="60" spans="1:5" x14ac:dyDescent="0.2">
      <c r="A60" s="140">
        <v>60</v>
      </c>
      <c r="B60" s="140" t="s">
        <v>878</v>
      </c>
      <c r="C60" s="130"/>
      <c r="D60" s="131">
        <v>1.5</v>
      </c>
      <c r="E60" s="130"/>
    </row>
    <row r="61" spans="1:5" x14ac:dyDescent="0.2">
      <c r="A61" s="140">
        <v>61</v>
      </c>
      <c r="B61" s="140" t="s">
        <v>232</v>
      </c>
      <c r="C61" s="130" t="s">
        <v>233</v>
      </c>
      <c r="D61" s="131">
        <v>85.71</v>
      </c>
      <c r="E61" s="130"/>
    </row>
    <row r="62" spans="1:5" x14ac:dyDescent="0.2">
      <c r="A62" s="140">
        <v>62</v>
      </c>
      <c r="B62" s="113" t="s">
        <v>234</v>
      </c>
      <c r="C62" s="132" t="s">
        <v>235</v>
      </c>
      <c r="D62" s="133">
        <v>12</v>
      </c>
      <c r="E62" s="130"/>
    </row>
    <row r="63" spans="1:5" x14ac:dyDescent="0.2">
      <c r="A63" s="140">
        <v>63</v>
      </c>
      <c r="B63" s="113" t="s">
        <v>968</v>
      </c>
      <c r="C63" s="132" t="s">
        <v>233</v>
      </c>
      <c r="D63" s="133">
        <v>900</v>
      </c>
      <c r="E63" s="132"/>
    </row>
    <row r="64" spans="1:5" x14ac:dyDescent="0.2">
      <c r="A64" s="140">
        <v>64</v>
      </c>
      <c r="B64" s="113" t="s">
        <v>967</v>
      </c>
      <c r="C64" s="132" t="s">
        <v>233</v>
      </c>
      <c r="D64" s="133">
        <v>900</v>
      </c>
      <c r="E64" s="132"/>
    </row>
    <row r="65" spans="1:5" x14ac:dyDescent="0.2">
      <c r="A65" s="140">
        <v>65</v>
      </c>
      <c r="B65" s="113" t="s">
        <v>236</v>
      </c>
      <c r="C65" s="132" t="s">
        <v>208</v>
      </c>
      <c r="D65" s="133">
        <v>0.8</v>
      </c>
      <c r="E65" s="130"/>
    </row>
    <row r="66" spans="1:5" x14ac:dyDescent="0.2">
      <c r="A66" s="140">
        <v>66</v>
      </c>
      <c r="B66" s="140" t="s">
        <v>237</v>
      </c>
      <c r="C66" s="130" t="s">
        <v>1015</v>
      </c>
      <c r="D66" s="131">
        <v>1.5</v>
      </c>
      <c r="E66" s="130"/>
    </row>
    <row r="67" spans="1:5" x14ac:dyDescent="0.2">
      <c r="A67" s="140">
        <v>67</v>
      </c>
      <c r="B67" s="140" t="s">
        <v>888</v>
      </c>
      <c r="C67" s="130"/>
      <c r="D67" s="131">
        <v>3.25</v>
      </c>
      <c r="E67" s="130"/>
    </row>
    <row r="68" spans="1:5" x14ac:dyDescent="0.2">
      <c r="A68" s="140">
        <v>68</v>
      </c>
      <c r="B68" s="113" t="s">
        <v>238</v>
      </c>
      <c r="C68" s="132" t="s">
        <v>195</v>
      </c>
      <c r="D68" s="133">
        <v>60</v>
      </c>
      <c r="E68" s="130"/>
    </row>
    <row r="69" spans="1:5" x14ac:dyDescent="0.2">
      <c r="A69" s="140">
        <v>69</v>
      </c>
      <c r="B69" s="142" t="s">
        <v>1026</v>
      </c>
      <c r="C69" s="132" t="s">
        <v>195</v>
      </c>
      <c r="D69" s="133">
        <v>23</v>
      </c>
      <c r="E69" s="130"/>
    </row>
    <row r="70" spans="1:5" x14ac:dyDescent="0.2">
      <c r="A70" s="140">
        <v>70</v>
      </c>
      <c r="B70" s="113" t="s">
        <v>239</v>
      </c>
      <c r="C70" s="132" t="s">
        <v>195</v>
      </c>
      <c r="D70" s="133">
        <v>3</v>
      </c>
      <c r="E70" s="130"/>
    </row>
    <row r="71" spans="1:5" x14ac:dyDescent="0.2">
      <c r="A71" s="140">
        <v>71</v>
      </c>
      <c r="B71" s="140" t="s">
        <v>920</v>
      </c>
      <c r="C71" s="130" t="s">
        <v>195</v>
      </c>
      <c r="D71" s="131">
        <v>35</v>
      </c>
      <c r="E71" s="130"/>
    </row>
    <row r="72" spans="1:5" x14ac:dyDescent="0.2">
      <c r="A72" s="140">
        <v>72</v>
      </c>
      <c r="B72" s="140" t="s">
        <v>928</v>
      </c>
      <c r="C72" s="130" t="s">
        <v>195</v>
      </c>
      <c r="D72" s="131">
        <v>5.5</v>
      </c>
      <c r="E72" s="130"/>
    </row>
    <row r="73" spans="1:5" x14ac:dyDescent="0.2">
      <c r="A73" s="140">
        <v>73</v>
      </c>
      <c r="B73" s="121" t="s">
        <v>981</v>
      </c>
      <c r="C73" s="114" t="s">
        <v>850</v>
      </c>
      <c r="D73" s="133">
        <v>3.95</v>
      </c>
      <c r="E73" s="132"/>
    </row>
    <row r="74" spans="1:5" x14ac:dyDescent="0.2">
      <c r="A74" s="140">
        <v>74</v>
      </c>
      <c r="B74" s="140" t="s">
        <v>241</v>
      </c>
      <c r="C74" s="130" t="s">
        <v>242</v>
      </c>
      <c r="D74" s="131">
        <v>4.25</v>
      </c>
      <c r="E74" s="130"/>
    </row>
    <row r="75" spans="1:5" x14ac:dyDescent="0.2">
      <c r="A75" s="140">
        <v>75</v>
      </c>
      <c r="B75" s="113" t="s">
        <v>243</v>
      </c>
      <c r="C75" s="132" t="s">
        <v>195</v>
      </c>
      <c r="D75" s="133">
        <v>1</v>
      </c>
      <c r="E75" s="130"/>
    </row>
    <row r="76" spans="1:5" x14ac:dyDescent="0.2">
      <c r="A76" s="140">
        <v>76</v>
      </c>
      <c r="B76" s="113" t="s">
        <v>244</v>
      </c>
      <c r="C76" s="132" t="s">
        <v>195</v>
      </c>
      <c r="D76" s="133">
        <v>1000</v>
      </c>
      <c r="E76" s="130"/>
    </row>
    <row r="77" spans="1:5" x14ac:dyDescent="0.2">
      <c r="A77" s="140">
        <v>77</v>
      </c>
      <c r="B77" s="113" t="s">
        <v>245</v>
      </c>
      <c r="C77" s="132" t="s">
        <v>195</v>
      </c>
      <c r="D77" s="133">
        <v>75</v>
      </c>
      <c r="E77" s="130"/>
    </row>
    <row r="78" spans="1:5" x14ac:dyDescent="0.2">
      <c r="A78" s="140">
        <v>78</v>
      </c>
      <c r="B78" s="113" t="s">
        <v>246</v>
      </c>
      <c r="C78" s="132" t="s">
        <v>195</v>
      </c>
      <c r="D78" s="133">
        <v>0.25</v>
      </c>
      <c r="E78" s="130"/>
    </row>
    <row r="79" spans="1:5" x14ac:dyDescent="0.2">
      <c r="A79" s="140">
        <v>79</v>
      </c>
      <c r="B79" s="113" t="s">
        <v>247</v>
      </c>
      <c r="C79" s="132" t="s">
        <v>195</v>
      </c>
      <c r="D79" s="133">
        <v>0.25</v>
      </c>
      <c r="E79" s="130"/>
    </row>
    <row r="80" spans="1:5" x14ac:dyDescent="0.2">
      <c r="A80" s="140">
        <v>80</v>
      </c>
      <c r="B80" s="113" t="s">
        <v>834</v>
      </c>
      <c r="C80" s="132" t="s">
        <v>195</v>
      </c>
      <c r="D80" s="133">
        <v>0.25</v>
      </c>
      <c r="E80" s="130"/>
    </row>
    <row r="81" spans="1:5" x14ac:dyDescent="0.2">
      <c r="A81" s="140">
        <v>81</v>
      </c>
      <c r="B81" s="140" t="s">
        <v>927</v>
      </c>
      <c r="C81" s="130" t="s">
        <v>249</v>
      </c>
      <c r="D81" s="131">
        <v>2.5</v>
      </c>
      <c r="E81" s="130"/>
    </row>
    <row r="82" spans="1:5" x14ac:dyDescent="0.2">
      <c r="A82" s="140">
        <v>82</v>
      </c>
      <c r="B82" s="140" t="s">
        <v>919</v>
      </c>
      <c r="C82" s="130" t="s">
        <v>249</v>
      </c>
      <c r="D82" s="131">
        <v>18.73</v>
      </c>
      <c r="E82" s="130"/>
    </row>
    <row r="83" spans="1:5" x14ac:dyDescent="0.2">
      <c r="A83" s="140">
        <v>83</v>
      </c>
      <c r="B83" s="113" t="s">
        <v>248</v>
      </c>
      <c r="C83" s="132" t="s">
        <v>249</v>
      </c>
      <c r="D83" s="133">
        <v>0.15</v>
      </c>
      <c r="E83" s="130"/>
    </row>
    <row r="84" spans="1:5" x14ac:dyDescent="0.2">
      <c r="A84" s="140">
        <v>84</v>
      </c>
      <c r="B84" s="113" t="s">
        <v>250</v>
      </c>
      <c r="C84" s="132" t="s">
        <v>249</v>
      </c>
      <c r="D84" s="133">
        <v>0.1</v>
      </c>
      <c r="E84" s="130"/>
    </row>
    <row r="85" spans="1:5" x14ac:dyDescent="0.2">
      <c r="A85" s="140">
        <v>85</v>
      </c>
      <c r="B85" s="113" t="s">
        <v>251</v>
      </c>
      <c r="C85" s="132" t="s">
        <v>249</v>
      </c>
      <c r="D85" s="133">
        <v>0.04</v>
      </c>
      <c r="E85" s="130"/>
    </row>
    <row r="86" spans="1:5" x14ac:dyDescent="0.2">
      <c r="A86" s="140">
        <v>86</v>
      </c>
      <c r="B86" s="140" t="s">
        <v>936</v>
      </c>
      <c r="C86" s="130" t="s">
        <v>937</v>
      </c>
      <c r="D86" s="131">
        <v>3.25</v>
      </c>
      <c r="E86" s="130"/>
    </row>
    <row r="87" spans="1:5" x14ac:dyDescent="0.2">
      <c r="A87" s="140">
        <v>87</v>
      </c>
      <c r="B87" s="140" t="s">
        <v>254</v>
      </c>
      <c r="C87" s="130" t="s">
        <v>255</v>
      </c>
      <c r="D87" s="131">
        <v>3.2</v>
      </c>
      <c r="E87" s="130"/>
    </row>
    <row r="88" spans="1:5" x14ac:dyDescent="0.2">
      <c r="A88" s="140">
        <v>88</v>
      </c>
      <c r="B88" s="140" t="s">
        <v>256</v>
      </c>
      <c r="C88" s="130" t="s">
        <v>255</v>
      </c>
      <c r="D88" s="131">
        <v>0.8</v>
      </c>
      <c r="E88" s="130"/>
    </row>
    <row r="89" spans="1:5" x14ac:dyDescent="0.2">
      <c r="A89" s="140">
        <v>89</v>
      </c>
      <c r="B89" s="113" t="s">
        <v>257</v>
      </c>
      <c r="C89" s="132" t="s">
        <v>255</v>
      </c>
      <c r="D89" s="133">
        <v>2.5</v>
      </c>
      <c r="E89" s="130"/>
    </row>
    <row r="90" spans="1:5" x14ac:dyDescent="0.2">
      <c r="A90" s="140">
        <v>90</v>
      </c>
      <c r="B90" s="140" t="s">
        <v>252</v>
      </c>
      <c r="C90" s="130" t="s">
        <v>253</v>
      </c>
      <c r="D90" s="131">
        <v>0.55000000000000004</v>
      </c>
      <c r="E90" s="130"/>
    </row>
    <row r="91" spans="1:5" x14ac:dyDescent="0.2">
      <c r="A91" s="140">
        <v>91</v>
      </c>
      <c r="B91" s="140" t="s">
        <v>866</v>
      </c>
      <c r="C91" s="130" t="s">
        <v>231</v>
      </c>
      <c r="D91" s="131">
        <v>950</v>
      </c>
      <c r="E91" s="130"/>
    </row>
    <row r="92" spans="1:5" x14ac:dyDescent="0.2">
      <c r="A92" s="140">
        <v>92</v>
      </c>
      <c r="B92" s="113" t="s">
        <v>258</v>
      </c>
      <c r="C92" s="132" t="s">
        <v>195</v>
      </c>
      <c r="D92" s="133">
        <v>70</v>
      </c>
      <c r="E92" s="130"/>
    </row>
    <row r="93" spans="1:5" x14ac:dyDescent="0.2">
      <c r="A93" s="140">
        <v>93</v>
      </c>
      <c r="B93" s="113" t="s">
        <v>259</v>
      </c>
      <c r="C93" s="132" t="s">
        <v>195</v>
      </c>
      <c r="D93" s="133">
        <v>1500</v>
      </c>
      <c r="E93" s="130"/>
    </row>
    <row r="94" spans="1:5" x14ac:dyDescent="0.2">
      <c r="A94" s="140">
        <v>94</v>
      </c>
      <c r="B94" s="113" t="s">
        <v>260</v>
      </c>
      <c r="C94" s="132" t="s">
        <v>195</v>
      </c>
      <c r="D94" s="133">
        <v>0.3</v>
      </c>
      <c r="E94" s="130"/>
    </row>
    <row r="95" spans="1:5" x14ac:dyDescent="0.2">
      <c r="A95" s="140">
        <v>95</v>
      </c>
      <c r="B95" s="113" t="s">
        <v>261</v>
      </c>
      <c r="C95" s="132" t="s">
        <v>195</v>
      </c>
      <c r="D95" s="133">
        <v>1</v>
      </c>
      <c r="E95" s="130"/>
    </row>
    <row r="96" spans="1:5" x14ac:dyDescent="0.2">
      <c r="A96" s="140">
        <v>96</v>
      </c>
      <c r="B96" s="113" t="s">
        <v>262</v>
      </c>
      <c r="C96" s="132" t="s">
        <v>242</v>
      </c>
      <c r="D96" s="133">
        <v>75</v>
      </c>
      <c r="E96" s="130"/>
    </row>
    <row r="97" spans="1:5" x14ac:dyDescent="0.2">
      <c r="A97" s="140">
        <v>97</v>
      </c>
      <c r="B97" s="113" t="s">
        <v>1019</v>
      </c>
      <c r="C97" s="132" t="s">
        <v>242</v>
      </c>
      <c r="D97" s="133">
        <v>35</v>
      </c>
      <c r="E97" s="130"/>
    </row>
    <row r="98" spans="1:5" x14ac:dyDescent="0.2">
      <c r="A98" s="140">
        <v>98</v>
      </c>
      <c r="B98" s="113" t="s">
        <v>263</v>
      </c>
      <c r="C98" s="132" t="s">
        <v>242</v>
      </c>
      <c r="D98" s="133">
        <v>11</v>
      </c>
      <c r="E98" s="130"/>
    </row>
    <row r="99" spans="1:5" x14ac:dyDescent="0.2">
      <c r="A99" s="140">
        <v>99</v>
      </c>
      <c r="B99" s="140" t="s">
        <v>264</v>
      </c>
      <c r="C99" s="130" t="s">
        <v>242</v>
      </c>
      <c r="D99" s="131">
        <v>25</v>
      </c>
      <c r="E99" s="130"/>
    </row>
    <row r="100" spans="1:5" x14ac:dyDescent="0.2">
      <c r="A100" s="140">
        <v>100</v>
      </c>
      <c r="B100" s="140" t="s">
        <v>911</v>
      </c>
      <c r="C100" s="130" t="s">
        <v>195</v>
      </c>
      <c r="D100" s="131">
        <v>2.98</v>
      </c>
      <c r="E100" s="130"/>
    </row>
    <row r="101" spans="1:5" x14ac:dyDescent="0.2">
      <c r="A101" s="140">
        <v>101</v>
      </c>
      <c r="B101" s="140" t="s">
        <v>1034</v>
      </c>
      <c r="C101" s="130"/>
      <c r="D101" s="131">
        <v>28</v>
      </c>
      <c r="E101" s="130"/>
    </row>
    <row r="102" spans="1:5" x14ac:dyDescent="0.2">
      <c r="A102" s="140">
        <v>102</v>
      </c>
      <c r="B102" s="113" t="s">
        <v>265</v>
      </c>
      <c r="C102" s="132" t="s">
        <v>195</v>
      </c>
      <c r="D102" s="133">
        <v>4.5</v>
      </c>
      <c r="E102" s="130"/>
    </row>
    <row r="103" spans="1:5" x14ac:dyDescent="0.2">
      <c r="A103" s="140">
        <v>103</v>
      </c>
      <c r="B103" s="140" t="s">
        <v>266</v>
      </c>
      <c r="C103" s="130" t="s">
        <v>195</v>
      </c>
      <c r="D103" s="131">
        <v>1.5</v>
      </c>
      <c r="E103" s="130"/>
    </row>
    <row r="104" spans="1:5" x14ac:dyDescent="0.2">
      <c r="A104" s="140">
        <v>104</v>
      </c>
      <c r="B104" s="140" t="s">
        <v>267</v>
      </c>
      <c r="C104" s="130" t="s">
        <v>195</v>
      </c>
      <c r="D104" s="131">
        <v>5</v>
      </c>
      <c r="E104" s="130"/>
    </row>
    <row r="105" spans="1:5" x14ac:dyDescent="0.2">
      <c r="A105" s="140">
        <v>105</v>
      </c>
      <c r="B105" s="113" t="s">
        <v>268</v>
      </c>
      <c r="C105" s="132" t="s">
        <v>195</v>
      </c>
      <c r="D105" s="133">
        <v>4.5</v>
      </c>
      <c r="E105" s="130"/>
    </row>
    <row r="106" spans="1:5" x14ac:dyDescent="0.2">
      <c r="A106" s="140">
        <v>106</v>
      </c>
      <c r="B106" s="140" t="s">
        <v>269</v>
      </c>
      <c r="C106" s="130" t="s">
        <v>195</v>
      </c>
      <c r="D106" s="131">
        <v>1.75</v>
      </c>
      <c r="E106" s="130"/>
    </row>
    <row r="107" spans="1:5" x14ac:dyDescent="0.2">
      <c r="A107" s="140">
        <v>107</v>
      </c>
      <c r="B107" s="113" t="s">
        <v>270</v>
      </c>
      <c r="C107" s="132" t="s">
        <v>195</v>
      </c>
      <c r="D107" s="133">
        <v>6</v>
      </c>
      <c r="E107" s="130"/>
    </row>
    <row r="108" spans="1:5" x14ac:dyDescent="0.2">
      <c r="A108" s="140">
        <v>108</v>
      </c>
      <c r="B108" s="140" t="s">
        <v>271</v>
      </c>
      <c r="C108" s="130" t="s">
        <v>195</v>
      </c>
      <c r="D108" s="131">
        <v>2.5</v>
      </c>
      <c r="E108" s="130"/>
    </row>
    <row r="109" spans="1:5" x14ac:dyDescent="0.2">
      <c r="A109" s="140">
        <v>109</v>
      </c>
      <c r="B109" s="113" t="s">
        <v>272</v>
      </c>
      <c r="C109" s="132" t="s">
        <v>273</v>
      </c>
      <c r="D109" s="133">
        <v>7</v>
      </c>
      <c r="E109" s="130"/>
    </row>
    <row r="110" spans="1:5" x14ac:dyDescent="0.2">
      <c r="A110" s="140">
        <v>110</v>
      </c>
      <c r="B110" s="140" t="s">
        <v>274</v>
      </c>
      <c r="C110" s="130" t="s">
        <v>195</v>
      </c>
      <c r="D110" s="131">
        <v>1.3</v>
      </c>
      <c r="E110" s="130"/>
    </row>
    <row r="111" spans="1:5" x14ac:dyDescent="0.2">
      <c r="A111" s="140">
        <v>111</v>
      </c>
      <c r="B111" s="113" t="s">
        <v>277</v>
      </c>
      <c r="C111" s="132" t="s">
        <v>195</v>
      </c>
      <c r="D111" s="133">
        <v>23</v>
      </c>
      <c r="E111" s="130"/>
    </row>
    <row r="112" spans="1:5" x14ac:dyDescent="0.2">
      <c r="A112" s="140">
        <v>112</v>
      </c>
      <c r="B112" s="113" t="s">
        <v>278</v>
      </c>
      <c r="C112" s="132" t="s">
        <v>195</v>
      </c>
      <c r="D112" s="133">
        <v>42</v>
      </c>
      <c r="E112" s="130"/>
    </row>
    <row r="113" spans="1:5" x14ac:dyDescent="0.2">
      <c r="A113" s="140">
        <v>113</v>
      </c>
      <c r="B113" s="113" t="s">
        <v>279</v>
      </c>
      <c r="C113" s="132" t="s">
        <v>208</v>
      </c>
      <c r="D113" s="133">
        <v>3.25</v>
      </c>
      <c r="E113" s="130"/>
    </row>
    <row r="114" spans="1:5" x14ac:dyDescent="0.2">
      <c r="A114" s="140">
        <v>114</v>
      </c>
      <c r="B114" s="113" t="s">
        <v>280</v>
      </c>
      <c r="C114" s="132" t="s">
        <v>195</v>
      </c>
      <c r="D114" s="133">
        <v>150</v>
      </c>
      <c r="E114" s="130"/>
    </row>
    <row r="115" spans="1:5" x14ac:dyDescent="0.2">
      <c r="A115" s="140">
        <v>115</v>
      </c>
      <c r="B115" s="140" t="s">
        <v>281</v>
      </c>
      <c r="C115" s="130" t="s">
        <v>195</v>
      </c>
      <c r="D115" s="131">
        <v>45</v>
      </c>
      <c r="E115" s="130"/>
    </row>
    <row r="116" spans="1:5" x14ac:dyDescent="0.2">
      <c r="A116" s="140">
        <v>116</v>
      </c>
      <c r="B116" s="113" t="s">
        <v>282</v>
      </c>
      <c r="C116" s="132" t="s">
        <v>192</v>
      </c>
      <c r="D116" s="133">
        <v>2</v>
      </c>
      <c r="E116" s="130"/>
    </row>
    <row r="117" spans="1:5" x14ac:dyDescent="0.2">
      <c r="A117" s="140">
        <v>117</v>
      </c>
      <c r="B117" s="113" t="s">
        <v>283</v>
      </c>
      <c r="C117" s="132" t="s">
        <v>192</v>
      </c>
      <c r="D117" s="133">
        <v>2</v>
      </c>
      <c r="E117" s="130"/>
    </row>
    <row r="118" spans="1:5" x14ac:dyDescent="0.2">
      <c r="A118" s="140">
        <v>118</v>
      </c>
      <c r="B118" s="121" t="s">
        <v>971</v>
      </c>
      <c r="C118" s="132"/>
      <c r="D118" s="133">
        <v>1.56</v>
      </c>
      <c r="E118" s="132"/>
    </row>
    <row r="119" spans="1:5" x14ac:dyDescent="0.2">
      <c r="A119" s="140">
        <v>119</v>
      </c>
      <c r="B119" s="113" t="s">
        <v>284</v>
      </c>
      <c r="C119" s="132" t="s">
        <v>195</v>
      </c>
      <c r="D119" s="133">
        <v>2</v>
      </c>
      <c r="E119" s="130"/>
    </row>
    <row r="120" spans="1:5" x14ac:dyDescent="0.2">
      <c r="A120" s="140">
        <v>120</v>
      </c>
      <c r="B120" s="113" t="s">
        <v>844</v>
      </c>
      <c r="C120" s="132" t="s">
        <v>192</v>
      </c>
      <c r="D120" s="133">
        <v>12</v>
      </c>
      <c r="E120" s="130"/>
    </row>
    <row r="121" spans="1:5" x14ac:dyDescent="0.2">
      <c r="A121" s="140">
        <v>121</v>
      </c>
      <c r="B121" s="140" t="s">
        <v>285</v>
      </c>
      <c r="C121" s="130"/>
      <c r="D121" s="131">
        <v>16.25</v>
      </c>
      <c r="E121" s="130"/>
    </row>
    <row r="122" spans="1:5" x14ac:dyDescent="0.2">
      <c r="A122" s="140">
        <v>122</v>
      </c>
      <c r="B122" s="113" t="s">
        <v>286</v>
      </c>
      <c r="C122" s="132" t="s">
        <v>192</v>
      </c>
      <c r="D122" s="133">
        <v>1.44</v>
      </c>
      <c r="E122" s="130"/>
    </row>
    <row r="123" spans="1:5" x14ac:dyDescent="0.2">
      <c r="A123" s="140">
        <v>123</v>
      </c>
      <c r="B123" s="113" t="s">
        <v>904</v>
      </c>
      <c r="C123" s="132" t="s">
        <v>192</v>
      </c>
      <c r="D123" s="133">
        <v>6</v>
      </c>
      <c r="E123" s="130"/>
    </row>
    <row r="124" spans="1:5" x14ac:dyDescent="0.2">
      <c r="A124" s="140">
        <v>124</v>
      </c>
      <c r="B124" s="140" t="s">
        <v>287</v>
      </c>
      <c r="C124" s="130" t="s">
        <v>192</v>
      </c>
      <c r="D124" s="131">
        <v>8.4</v>
      </c>
      <c r="E124" s="130"/>
    </row>
    <row r="125" spans="1:5" x14ac:dyDescent="0.2">
      <c r="A125" s="140">
        <v>125</v>
      </c>
      <c r="B125" s="113" t="s">
        <v>287</v>
      </c>
      <c r="C125" s="132" t="s">
        <v>192</v>
      </c>
      <c r="D125" s="133">
        <v>6</v>
      </c>
      <c r="E125" s="130"/>
    </row>
    <row r="126" spans="1:5" x14ac:dyDescent="0.2">
      <c r="A126" s="140">
        <v>126</v>
      </c>
      <c r="B126" s="140" t="s">
        <v>909</v>
      </c>
      <c r="C126" s="130" t="s">
        <v>192</v>
      </c>
      <c r="D126" s="131">
        <v>12</v>
      </c>
      <c r="E126" s="130"/>
    </row>
    <row r="127" spans="1:5" x14ac:dyDescent="0.2">
      <c r="A127" s="140">
        <v>127</v>
      </c>
      <c r="B127" s="113" t="s">
        <v>288</v>
      </c>
      <c r="C127" s="132" t="s">
        <v>195</v>
      </c>
      <c r="D127" s="133">
        <v>2.5</v>
      </c>
      <c r="E127" s="130"/>
    </row>
    <row r="128" spans="1:5" x14ac:dyDescent="0.2">
      <c r="A128" s="140">
        <v>128</v>
      </c>
      <c r="B128" s="113" t="s">
        <v>289</v>
      </c>
      <c r="C128" s="132" t="s">
        <v>195</v>
      </c>
      <c r="D128" s="133">
        <v>3</v>
      </c>
      <c r="E128" s="130"/>
    </row>
    <row r="129" spans="1:5" x14ac:dyDescent="0.2">
      <c r="A129" s="140">
        <v>129</v>
      </c>
      <c r="B129" s="113" t="s">
        <v>290</v>
      </c>
      <c r="C129" s="132" t="s">
        <v>195</v>
      </c>
      <c r="D129" s="133">
        <v>2</v>
      </c>
      <c r="E129" s="130"/>
    </row>
    <row r="130" spans="1:5" x14ac:dyDescent="0.2">
      <c r="A130" s="140">
        <v>130</v>
      </c>
      <c r="B130" s="140" t="s">
        <v>917</v>
      </c>
      <c r="C130" s="130" t="s">
        <v>195</v>
      </c>
      <c r="D130" s="131">
        <v>8</v>
      </c>
      <c r="E130" s="130"/>
    </row>
    <row r="131" spans="1:5" x14ac:dyDescent="0.2">
      <c r="A131" s="140">
        <v>131</v>
      </c>
      <c r="B131" s="113" t="s">
        <v>291</v>
      </c>
      <c r="C131" s="132" t="s">
        <v>249</v>
      </c>
      <c r="D131" s="133">
        <v>5</v>
      </c>
      <c r="E131" s="130"/>
    </row>
    <row r="132" spans="1:5" x14ac:dyDescent="0.2">
      <c r="A132" s="140">
        <v>132</v>
      </c>
      <c r="B132" s="113" t="s">
        <v>292</v>
      </c>
      <c r="C132" s="132" t="s">
        <v>195</v>
      </c>
      <c r="D132" s="133">
        <v>6</v>
      </c>
      <c r="E132" s="130"/>
    </row>
    <row r="133" spans="1:5" x14ac:dyDescent="0.2">
      <c r="A133" s="140">
        <v>133</v>
      </c>
      <c r="B133" s="113" t="s">
        <v>293</v>
      </c>
      <c r="C133" s="132" t="s">
        <v>195</v>
      </c>
      <c r="D133" s="133">
        <v>12</v>
      </c>
      <c r="E133" s="130"/>
    </row>
    <row r="134" spans="1:5" x14ac:dyDescent="0.2">
      <c r="A134" s="140">
        <v>134</v>
      </c>
      <c r="B134" s="140" t="s">
        <v>294</v>
      </c>
      <c r="C134" s="130" t="s">
        <v>195</v>
      </c>
      <c r="D134" s="131">
        <v>8.5</v>
      </c>
      <c r="E134" s="130"/>
    </row>
    <row r="135" spans="1:5" x14ac:dyDescent="0.2">
      <c r="A135" s="140">
        <v>135</v>
      </c>
      <c r="B135" s="140" t="s">
        <v>1044</v>
      </c>
      <c r="C135" s="130"/>
      <c r="D135" s="131">
        <v>1500</v>
      </c>
      <c r="E135" s="130"/>
    </row>
    <row r="136" spans="1:5" x14ac:dyDescent="0.2">
      <c r="A136" s="140">
        <v>136</v>
      </c>
      <c r="B136" s="121" t="s">
        <v>993</v>
      </c>
      <c r="C136" s="114" t="s">
        <v>850</v>
      </c>
      <c r="D136" s="133">
        <v>299</v>
      </c>
      <c r="E136" s="132"/>
    </row>
    <row r="137" spans="1:5" x14ac:dyDescent="0.2">
      <c r="A137" s="140">
        <v>137</v>
      </c>
      <c r="B137" s="113" t="s">
        <v>295</v>
      </c>
      <c r="C137" s="132" t="s">
        <v>195</v>
      </c>
      <c r="D137" s="133">
        <v>180</v>
      </c>
      <c r="E137" s="130"/>
    </row>
    <row r="138" spans="1:5" x14ac:dyDescent="0.2">
      <c r="A138" s="140">
        <v>138</v>
      </c>
      <c r="B138" s="113" t="s">
        <v>296</v>
      </c>
      <c r="C138" s="132" t="s">
        <v>231</v>
      </c>
      <c r="D138" s="133">
        <v>12</v>
      </c>
      <c r="E138" s="130"/>
    </row>
    <row r="139" spans="1:5" x14ac:dyDescent="0.2">
      <c r="A139" s="140">
        <v>139</v>
      </c>
      <c r="B139" s="113" t="s">
        <v>297</v>
      </c>
      <c r="C139" s="132" t="s">
        <v>231</v>
      </c>
      <c r="D139" s="133">
        <v>10</v>
      </c>
      <c r="E139" s="130"/>
    </row>
    <row r="140" spans="1:5" x14ac:dyDescent="0.2">
      <c r="A140" s="140">
        <v>140</v>
      </c>
      <c r="B140" s="113" t="s">
        <v>298</v>
      </c>
      <c r="C140" s="132" t="s">
        <v>231</v>
      </c>
      <c r="D140" s="133">
        <v>10</v>
      </c>
      <c r="E140" s="130"/>
    </row>
    <row r="141" spans="1:5" x14ac:dyDescent="0.2">
      <c r="A141" s="140">
        <v>141</v>
      </c>
      <c r="B141" s="113" t="s">
        <v>299</v>
      </c>
      <c r="C141" s="132" t="s">
        <v>195</v>
      </c>
      <c r="D141" s="133">
        <v>12</v>
      </c>
      <c r="E141" s="130"/>
    </row>
    <row r="142" spans="1:5" x14ac:dyDescent="0.2">
      <c r="A142" s="140">
        <v>142</v>
      </c>
      <c r="B142" s="140" t="s">
        <v>300</v>
      </c>
      <c r="C142" s="130" t="s">
        <v>195</v>
      </c>
      <c r="D142" s="131">
        <v>18</v>
      </c>
      <c r="E142" s="130"/>
    </row>
    <row r="143" spans="1:5" x14ac:dyDescent="0.2">
      <c r="A143" s="140">
        <v>143</v>
      </c>
      <c r="B143" s="140" t="s">
        <v>302</v>
      </c>
      <c r="C143" s="130"/>
      <c r="D143" s="131">
        <v>150</v>
      </c>
      <c r="E143" s="130"/>
    </row>
    <row r="144" spans="1:5" x14ac:dyDescent="0.2">
      <c r="A144" s="140">
        <v>144</v>
      </c>
      <c r="B144" s="140" t="s">
        <v>1064</v>
      </c>
      <c r="C144" s="130" t="s">
        <v>195</v>
      </c>
      <c r="D144" s="131">
        <v>200</v>
      </c>
      <c r="E144" s="130"/>
    </row>
    <row r="145" spans="1:5" x14ac:dyDescent="0.2">
      <c r="A145" s="140">
        <v>145</v>
      </c>
      <c r="B145" s="140" t="s">
        <v>303</v>
      </c>
      <c r="C145" s="130"/>
      <c r="D145" s="131">
        <v>150</v>
      </c>
      <c r="E145" s="130"/>
    </row>
    <row r="146" spans="1:5" x14ac:dyDescent="0.2">
      <c r="A146" s="140">
        <v>146</v>
      </c>
      <c r="B146" s="140" t="s">
        <v>304</v>
      </c>
      <c r="C146" s="130"/>
      <c r="D146" s="131">
        <v>100</v>
      </c>
      <c r="E146" s="130"/>
    </row>
    <row r="147" spans="1:5" x14ac:dyDescent="0.2">
      <c r="A147" s="140">
        <v>147</v>
      </c>
      <c r="B147" s="140" t="s">
        <v>305</v>
      </c>
      <c r="C147" s="130"/>
      <c r="D147" s="131">
        <v>100</v>
      </c>
      <c r="E147" s="130"/>
    </row>
    <row r="148" spans="1:5" x14ac:dyDescent="0.2">
      <c r="A148" s="140">
        <v>148</v>
      </c>
      <c r="B148" s="140" t="s">
        <v>306</v>
      </c>
      <c r="C148" s="130" t="s">
        <v>1014</v>
      </c>
      <c r="D148" s="131">
        <v>100</v>
      </c>
      <c r="E148" s="130"/>
    </row>
    <row r="149" spans="1:5" x14ac:dyDescent="0.2">
      <c r="A149" s="140">
        <v>149</v>
      </c>
      <c r="B149" s="140" t="s">
        <v>307</v>
      </c>
      <c r="C149" s="130"/>
      <c r="D149" s="131">
        <v>150</v>
      </c>
      <c r="E149" s="130"/>
    </row>
    <row r="150" spans="1:5" x14ac:dyDescent="0.2">
      <c r="A150" s="140">
        <v>150</v>
      </c>
      <c r="B150" s="140" t="s">
        <v>308</v>
      </c>
      <c r="C150" s="130"/>
      <c r="D150" s="131">
        <v>100</v>
      </c>
      <c r="E150" s="130"/>
    </row>
    <row r="151" spans="1:5" x14ac:dyDescent="0.2">
      <c r="A151" s="140">
        <v>151</v>
      </c>
      <c r="B151" s="140" t="s">
        <v>1066</v>
      </c>
      <c r="C151" s="130" t="s">
        <v>301</v>
      </c>
      <c r="D151" s="131">
        <v>150</v>
      </c>
      <c r="E151" s="130"/>
    </row>
    <row r="152" spans="1:5" x14ac:dyDescent="0.2">
      <c r="A152" s="140">
        <v>152</v>
      </c>
      <c r="B152" s="140" t="s">
        <v>1065</v>
      </c>
      <c r="C152" s="130" t="s">
        <v>301</v>
      </c>
      <c r="D152" s="131">
        <v>200</v>
      </c>
      <c r="E152" s="130"/>
    </row>
    <row r="153" spans="1:5" x14ac:dyDescent="0.2">
      <c r="A153" s="140">
        <v>153</v>
      </c>
      <c r="B153" s="140" t="s">
        <v>1063</v>
      </c>
      <c r="C153" s="130" t="s">
        <v>301</v>
      </c>
      <c r="D153" s="131">
        <v>200</v>
      </c>
      <c r="E153" s="130"/>
    </row>
    <row r="154" spans="1:5" x14ac:dyDescent="0.2">
      <c r="A154" s="140">
        <v>154</v>
      </c>
      <c r="B154" s="140" t="s">
        <v>309</v>
      </c>
      <c r="C154" s="130"/>
      <c r="D154" s="131">
        <v>200</v>
      </c>
      <c r="E154" s="130"/>
    </row>
    <row r="155" spans="1:5" x14ac:dyDescent="0.2">
      <c r="A155" s="140">
        <v>155</v>
      </c>
      <c r="B155" s="140" t="s">
        <v>310</v>
      </c>
      <c r="C155" s="130"/>
      <c r="D155" s="131">
        <v>150</v>
      </c>
      <c r="E155" s="130"/>
    </row>
    <row r="156" spans="1:5" x14ac:dyDescent="0.2">
      <c r="A156" s="140">
        <v>156</v>
      </c>
      <c r="B156" s="140" t="s">
        <v>311</v>
      </c>
      <c r="C156" s="130" t="s">
        <v>195</v>
      </c>
      <c r="D156" s="131">
        <v>200</v>
      </c>
      <c r="E156" s="130"/>
    </row>
    <row r="157" spans="1:5" x14ac:dyDescent="0.2">
      <c r="A157" s="140">
        <v>157</v>
      </c>
      <c r="B157" s="113" t="s">
        <v>312</v>
      </c>
      <c r="C157" s="132" t="s">
        <v>195</v>
      </c>
      <c r="D157" s="133">
        <v>20</v>
      </c>
      <c r="E157" s="130"/>
    </row>
    <row r="158" spans="1:5" x14ac:dyDescent="0.2">
      <c r="A158" s="140">
        <v>158</v>
      </c>
      <c r="B158" s="140" t="s">
        <v>313</v>
      </c>
      <c r="C158" s="130" t="s">
        <v>231</v>
      </c>
      <c r="D158" s="131">
        <v>28</v>
      </c>
      <c r="E158" s="130"/>
    </row>
    <row r="159" spans="1:5" x14ac:dyDescent="0.2">
      <c r="A159" s="140">
        <v>159</v>
      </c>
      <c r="B159" s="140" t="s">
        <v>314</v>
      </c>
      <c r="C159" s="130" t="s">
        <v>315</v>
      </c>
      <c r="D159" s="131">
        <v>13</v>
      </c>
      <c r="E159" s="130"/>
    </row>
    <row r="160" spans="1:5" x14ac:dyDescent="0.2">
      <c r="A160" s="140">
        <v>160</v>
      </c>
      <c r="B160" s="113" t="s">
        <v>316</v>
      </c>
      <c r="C160" s="132" t="s">
        <v>195</v>
      </c>
      <c r="D160" s="133">
        <v>0.09</v>
      </c>
      <c r="E160" s="130"/>
    </row>
    <row r="161" spans="1:5" x14ac:dyDescent="0.2">
      <c r="A161" s="140">
        <v>161</v>
      </c>
      <c r="B161" s="121" t="s">
        <v>980</v>
      </c>
      <c r="C161" s="114" t="s">
        <v>192</v>
      </c>
      <c r="D161" s="133">
        <v>13.5</v>
      </c>
      <c r="E161" s="132"/>
    </row>
    <row r="162" spans="1:5" x14ac:dyDescent="0.2">
      <c r="A162" s="140">
        <v>162</v>
      </c>
      <c r="B162" s="113" t="s">
        <v>317</v>
      </c>
      <c r="C162" s="132"/>
      <c r="D162" s="133">
        <v>75</v>
      </c>
      <c r="E162" s="130"/>
    </row>
    <row r="163" spans="1:5" x14ac:dyDescent="0.2">
      <c r="A163" s="140">
        <v>163</v>
      </c>
      <c r="B163" s="140" t="s">
        <v>318</v>
      </c>
      <c r="C163" s="130" t="s">
        <v>195</v>
      </c>
      <c r="D163" s="131">
        <v>26</v>
      </c>
      <c r="E163" s="130"/>
    </row>
    <row r="164" spans="1:5" x14ac:dyDescent="0.2">
      <c r="A164" s="140">
        <v>164</v>
      </c>
      <c r="B164" s="140" t="s">
        <v>319</v>
      </c>
      <c r="C164" s="130" t="s">
        <v>1013</v>
      </c>
      <c r="D164" s="131">
        <v>0.3</v>
      </c>
      <c r="E164" s="130"/>
    </row>
    <row r="165" spans="1:5" x14ac:dyDescent="0.2">
      <c r="A165" s="140">
        <v>165</v>
      </c>
      <c r="B165" s="140" t="s">
        <v>320</v>
      </c>
      <c r="C165" s="130" t="s">
        <v>195</v>
      </c>
      <c r="D165" s="131">
        <v>7.25</v>
      </c>
      <c r="E165" s="130"/>
    </row>
    <row r="166" spans="1:5" x14ac:dyDescent="0.2">
      <c r="A166" s="140">
        <v>166</v>
      </c>
      <c r="B166" s="140" t="s">
        <v>321</v>
      </c>
      <c r="C166" s="130" t="s">
        <v>231</v>
      </c>
      <c r="D166" s="131">
        <v>6.5</v>
      </c>
      <c r="E166" s="130"/>
    </row>
    <row r="167" spans="1:5" x14ac:dyDescent="0.2">
      <c r="A167" s="140">
        <v>167</v>
      </c>
      <c r="B167" s="113" t="s">
        <v>322</v>
      </c>
      <c r="C167" s="132" t="s">
        <v>249</v>
      </c>
      <c r="D167" s="133">
        <v>9</v>
      </c>
      <c r="E167" s="130"/>
    </row>
    <row r="168" spans="1:5" x14ac:dyDescent="0.2">
      <c r="A168" s="140">
        <v>168</v>
      </c>
      <c r="B168" s="140" t="s">
        <v>323</v>
      </c>
      <c r="C168" s="130" t="s">
        <v>195</v>
      </c>
      <c r="D168" s="131">
        <v>3</v>
      </c>
      <c r="E168" s="130"/>
    </row>
    <row r="169" spans="1:5" x14ac:dyDescent="0.2">
      <c r="A169" s="140">
        <v>169</v>
      </c>
      <c r="B169" s="140" t="s">
        <v>324</v>
      </c>
      <c r="C169" s="130" t="s">
        <v>325</v>
      </c>
      <c r="D169" s="131">
        <v>6.1</v>
      </c>
      <c r="E169" s="130"/>
    </row>
    <row r="170" spans="1:5" x14ac:dyDescent="0.2">
      <c r="A170" s="140">
        <v>170</v>
      </c>
      <c r="B170" s="140" t="s">
        <v>1012</v>
      </c>
      <c r="C170" s="130" t="s">
        <v>208</v>
      </c>
      <c r="D170" s="131">
        <v>7.5</v>
      </c>
      <c r="E170" s="130"/>
    </row>
    <row r="171" spans="1:5" x14ac:dyDescent="0.2">
      <c r="A171" s="140">
        <v>171</v>
      </c>
      <c r="B171" s="113" t="s">
        <v>326</v>
      </c>
      <c r="C171" s="132" t="s">
        <v>195</v>
      </c>
      <c r="D171" s="133">
        <v>25</v>
      </c>
      <c r="E171" s="130"/>
    </row>
    <row r="172" spans="1:5" x14ac:dyDescent="0.2">
      <c r="A172" s="140">
        <v>172</v>
      </c>
      <c r="B172" s="113" t="s">
        <v>326</v>
      </c>
      <c r="C172" s="132" t="s">
        <v>231</v>
      </c>
      <c r="D172" s="133">
        <v>8</v>
      </c>
      <c r="E172" s="130"/>
    </row>
    <row r="173" spans="1:5" x14ac:dyDescent="0.2">
      <c r="A173" s="140">
        <v>173</v>
      </c>
      <c r="B173" s="113" t="s">
        <v>327</v>
      </c>
      <c r="C173" s="132" t="s">
        <v>231</v>
      </c>
      <c r="D173" s="133">
        <v>10</v>
      </c>
      <c r="E173" s="130"/>
    </row>
    <row r="174" spans="1:5" x14ac:dyDescent="0.2">
      <c r="A174" s="140">
        <v>174</v>
      </c>
      <c r="B174" s="113" t="s">
        <v>328</v>
      </c>
      <c r="C174" s="132" t="s">
        <v>195</v>
      </c>
      <c r="D174" s="133">
        <v>20</v>
      </c>
      <c r="E174" s="130"/>
    </row>
    <row r="175" spans="1:5" x14ac:dyDescent="0.2">
      <c r="A175" s="140">
        <v>175</v>
      </c>
      <c r="B175" s="140" t="s">
        <v>329</v>
      </c>
      <c r="C175" s="130" t="s">
        <v>231</v>
      </c>
      <c r="D175" s="131">
        <v>7</v>
      </c>
      <c r="E175" s="130"/>
    </row>
    <row r="176" spans="1:5" x14ac:dyDescent="0.2">
      <c r="A176" s="140">
        <v>176</v>
      </c>
      <c r="B176" s="140" t="s">
        <v>881</v>
      </c>
      <c r="C176" s="130" t="s">
        <v>231</v>
      </c>
      <c r="D176" s="131">
        <v>5.5</v>
      </c>
      <c r="E176" s="130"/>
    </row>
    <row r="177" spans="1:5" x14ac:dyDescent="0.2">
      <c r="A177" s="140">
        <v>177</v>
      </c>
      <c r="B177" s="113" t="s">
        <v>330</v>
      </c>
      <c r="C177" s="132" t="s">
        <v>195</v>
      </c>
      <c r="D177" s="133">
        <v>25</v>
      </c>
      <c r="E177" s="130"/>
    </row>
    <row r="178" spans="1:5" x14ac:dyDescent="0.2">
      <c r="A178" s="140">
        <v>178</v>
      </c>
      <c r="B178" s="121" t="s">
        <v>982</v>
      </c>
      <c r="C178" s="114" t="s">
        <v>195</v>
      </c>
      <c r="D178" s="133">
        <v>16.5</v>
      </c>
      <c r="E178" s="132"/>
    </row>
    <row r="179" spans="1:5" x14ac:dyDescent="0.2">
      <c r="A179" s="140">
        <v>179</v>
      </c>
      <c r="B179" s="140" t="s">
        <v>331</v>
      </c>
      <c r="C179" s="130" t="s">
        <v>231</v>
      </c>
      <c r="D179" s="131">
        <v>28</v>
      </c>
      <c r="E179" s="130"/>
    </row>
    <row r="180" spans="1:5" x14ac:dyDescent="0.2">
      <c r="A180" s="140">
        <v>180</v>
      </c>
      <c r="B180" s="113" t="s">
        <v>332</v>
      </c>
      <c r="C180" s="132" t="s">
        <v>333</v>
      </c>
      <c r="D180" s="133">
        <v>1.5</v>
      </c>
      <c r="E180" s="130"/>
    </row>
    <row r="181" spans="1:5" x14ac:dyDescent="0.2">
      <c r="A181" s="140">
        <v>181</v>
      </c>
      <c r="B181" s="113" t="s">
        <v>334</v>
      </c>
      <c r="C181" s="132" t="s">
        <v>333</v>
      </c>
      <c r="D181" s="133">
        <v>0.8</v>
      </c>
      <c r="E181" s="130"/>
    </row>
    <row r="182" spans="1:5" x14ac:dyDescent="0.2">
      <c r="A182" s="140">
        <v>182</v>
      </c>
      <c r="B182" s="113" t="s">
        <v>335</v>
      </c>
      <c r="C182" s="132"/>
      <c r="D182" s="133">
        <v>4</v>
      </c>
      <c r="E182" s="130"/>
    </row>
    <row r="183" spans="1:5" x14ac:dyDescent="0.2">
      <c r="A183" s="140">
        <v>183</v>
      </c>
      <c r="B183" s="140" t="s">
        <v>951</v>
      </c>
      <c r="C183" s="130" t="s">
        <v>333</v>
      </c>
      <c r="D183" s="131">
        <v>12</v>
      </c>
      <c r="E183" s="130"/>
    </row>
    <row r="184" spans="1:5" x14ac:dyDescent="0.2">
      <c r="A184" s="140">
        <v>184</v>
      </c>
      <c r="B184" s="113" t="s">
        <v>336</v>
      </c>
      <c r="C184" s="132" t="s">
        <v>333</v>
      </c>
      <c r="D184" s="133">
        <v>3.5</v>
      </c>
      <c r="E184" s="130"/>
    </row>
    <row r="185" spans="1:5" x14ac:dyDescent="0.2">
      <c r="A185" s="140">
        <v>185</v>
      </c>
      <c r="B185" s="113" t="s">
        <v>952</v>
      </c>
      <c r="C185" s="132" t="s">
        <v>195</v>
      </c>
      <c r="D185" s="133">
        <v>12.74</v>
      </c>
      <c r="E185" s="130"/>
    </row>
    <row r="186" spans="1:5" x14ac:dyDescent="0.2">
      <c r="A186" s="140">
        <v>186</v>
      </c>
      <c r="B186" s="140" t="s">
        <v>337</v>
      </c>
      <c r="C186" s="130" t="s">
        <v>195</v>
      </c>
      <c r="D186" s="131">
        <v>15</v>
      </c>
      <c r="E186" s="130"/>
    </row>
    <row r="187" spans="1:5" x14ac:dyDescent="0.2">
      <c r="A187" s="140">
        <v>187</v>
      </c>
      <c r="B187" s="140" t="s">
        <v>338</v>
      </c>
      <c r="C187" s="130" t="s">
        <v>195</v>
      </c>
      <c r="D187" s="131">
        <v>18</v>
      </c>
      <c r="E187" s="130"/>
    </row>
    <row r="188" spans="1:5" x14ac:dyDescent="0.2">
      <c r="A188" s="140">
        <v>188</v>
      </c>
      <c r="B188" s="113" t="s">
        <v>339</v>
      </c>
      <c r="C188" s="132"/>
      <c r="D188" s="133">
        <v>10</v>
      </c>
      <c r="E188" s="130"/>
    </row>
    <row r="189" spans="1:5" x14ac:dyDescent="0.2">
      <c r="A189" s="140">
        <v>189</v>
      </c>
      <c r="B189" s="140" t="s">
        <v>340</v>
      </c>
      <c r="C189" s="130" t="s">
        <v>195</v>
      </c>
      <c r="D189" s="131">
        <v>7</v>
      </c>
      <c r="E189" s="130"/>
    </row>
    <row r="190" spans="1:5" x14ac:dyDescent="0.2">
      <c r="A190" s="140">
        <v>190</v>
      </c>
      <c r="B190" s="113" t="s">
        <v>341</v>
      </c>
      <c r="C190" s="132" t="s">
        <v>315</v>
      </c>
      <c r="D190" s="133">
        <v>55</v>
      </c>
      <c r="E190" s="130"/>
    </row>
    <row r="191" spans="1:5" x14ac:dyDescent="0.2">
      <c r="A191" s="140">
        <v>191</v>
      </c>
      <c r="B191" s="140" t="s">
        <v>342</v>
      </c>
      <c r="C191" s="130" t="s">
        <v>195</v>
      </c>
      <c r="D191" s="131">
        <v>25</v>
      </c>
      <c r="E191" s="130"/>
    </row>
    <row r="192" spans="1:5" x14ac:dyDescent="0.2">
      <c r="A192" s="140">
        <v>192</v>
      </c>
      <c r="B192" s="140" t="s">
        <v>343</v>
      </c>
      <c r="C192" s="130" t="s">
        <v>195</v>
      </c>
      <c r="D192" s="131">
        <v>18</v>
      </c>
      <c r="E192" s="130"/>
    </row>
    <row r="193" spans="1:5" x14ac:dyDescent="0.2">
      <c r="A193" s="140">
        <v>193</v>
      </c>
      <c r="B193" s="121" t="s">
        <v>977</v>
      </c>
      <c r="C193" s="115" t="s">
        <v>195</v>
      </c>
      <c r="D193" s="133">
        <v>42</v>
      </c>
      <c r="E193" s="132"/>
    </row>
    <row r="194" spans="1:5" x14ac:dyDescent="0.2">
      <c r="A194" s="140">
        <v>194</v>
      </c>
      <c r="B194" s="140" t="s">
        <v>344</v>
      </c>
      <c r="C194" s="130" t="s">
        <v>190</v>
      </c>
      <c r="D194" s="131">
        <v>15.5</v>
      </c>
      <c r="E194" s="130"/>
    </row>
    <row r="195" spans="1:5" x14ac:dyDescent="0.2">
      <c r="A195" s="140">
        <v>195</v>
      </c>
      <c r="B195" s="113" t="s">
        <v>345</v>
      </c>
      <c r="C195" s="132" t="s">
        <v>208</v>
      </c>
      <c r="D195" s="133">
        <v>3</v>
      </c>
      <c r="E195" s="130"/>
    </row>
    <row r="196" spans="1:5" x14ac:dyDescent="0.2">
      <c r="A196" s="140">
        <v>196</v>
      </c>
      <c r="B196" s="113" t="s">
        <v>346</v>
      </c>
      <c r="C196" s="132" t="s">
        <v>195</v>
      </c>
      <c r="D196" s="133">
        <v>2.5</v>
      </c>
      <c r="E196" s="130"/>
    </row>
    <row r="197" spans="1:5" x14ac:dyDescent="0.2">
      <c r="A197" s="140">
        <v>197</v>
      </c>
      <c r="B197" s="140" t="s">
        <v>347</v>
      </c>
      <c r="C197" s="130" t="s">
        <v>192</v>
      </c>
      <c r="D197" s="131">
        <v>3.2</v>
      </c>
      <c r="E197" s="130"/>
    </row>
    <row r="198" spans="1:5" x14ac:dyDescent="0.2">
      <c r="A198" s="140">
        <v>198</v>
      </c>
      <c r="B198" s="113" t="s">
        <v>348</v>
      </c>
      <c r="C198" s="132" t="s">
        <v>192</v>
      </c>
      <c r="D198" s="133">
        <v>1</v>
      </c>
      <c r="E198" s="130"/>
    </row>
    <row r="199" spans="1:5" x14ac:dyDescent="0.2">
      <c r="A199" s="140">
        <v>199</v>
      </c>
      <c r="B199" s="113" t="s">
        <v>349</v>
      </c>
      <c r="C199" s="132" t="s">
        <v>192</v>
      </c>
      <c r="D199" s="133">
        <v>1.6</v>
      </c>
      <c r="E199" s="130"/>
    </row>
    <row r="200" spans="1:5" x14ac:dyDescent="0.2">
      <c r="A200" s="140">
        <v>200</v>
      </c>
      <c r="B200" s="113" t="s">
        <v>350</v>
      </c>
      <c r="C200" s="132" t="s">
        <v>192</v>
      </c>
      <c r="D200" s="133">
        <v>1</v>
      </c>
      <c r="E200" s="130"/>
    </row>
    <row r="201" spans="1:5" x14ac:dyDescent="0.2">
      <c r="A201" s="140">
        <v>201</v>
      </c>
      <c r="B201" s="140" t="s">
        <v>351</v>
      </c>
      <c r="C201" s="130" t="s">
        <v>192</v>
      </c>
      <c r="D201" s="131">
        <v>0.65</v>
      </c>
      <c r="E201" s="130"/>
    </row>
    <row r="202" spans="1:5" x14ac:dyDescent="0.2">
      <c r="A202" s="140">
        <v>202</v>
      </c>
      <c r="B202" s="141" t="s">
        <v>1061</v>
      </c>
      <c r="C202" s="112" t="s">
        <v>366</v>
      </c>
      <c r="D202" s="131">
        <v>45</v>
      </c>
      <c r="E202" s="130"/>
    </row>
    <row r="203" spans="1:5" x14ac:dyDescent="0.2">
      <c r="A203" s="140">
        <v>203</v>
      </c>
      <c r="B203" s="113" t="s">
        <v>352</v>
      </c>
      <c r="C203" s="132" t="s">
        <v>837</v>
      </c>
      <c r="D203" s="133">
        <v>8</v>
      </c>
      <c r="E203" s="130"/>
    </row>
    <row r="204" spans="1:5" x14ac:dyDescent="0.2">
      <c r="A204" s="140">
        <v>204</v>
      </c>
      <c r="B204" s="121" t="s">
        <v>985</v>
      </c>
      <c r="C204" s="114" t="s">
        <v>850</v>
      </c>
      <c r="D204" s="133">
        <v>25</v>
      </c>
      <c r="E204" s="132"/>
    </row>
    <row r="205" spans="1:5" x14ac:dyDescent="0.2">
      <c r="A205" s="140">
        <v>205</v>
      </c>
      <c r="B205" s="113" t="s">
        <v>353</v>
      </c>
      <c r="C205" s="132" t="s">
        <v>190</v>
      </c>
      <c r="D205" s="133">
        <v>3</v>
      </c>
      <c r="E205" s="130"/>
    </row>
    <row r="206" spans="1:5" x14ac:dyDescent="0.2">
      <c r="A206" s="140">
        <v>206</v>
      </c>
      <c r="B206" s="113" t="s">
        <v>354</v>
      </c>
      <c r="C206" s="132" t="s">
        <v>190</v>
      </c>
      <c r="D206" s="133">
        <v>3</v>
      </c>
      <c r="E206" s="130"/>
    </row>
    <row r="207" spans="1:5" x14ac:dyDescent="0.2">
      <c r="A207" s="140">
        <v>207</v>
      </c>
      <c r="B207" s="113" t="s">
        <v>355</v>
      </c>
      <c r="C207" s="132" t="s">
        <v>190</v>
      </c>
      <c r="D207" s="133">
        <v>3</v>
      </c>
      <c r="E207" s="130"/>
    </row>
    <row r="208" spans="1:5" x14ac:dyDescent="0.2">
      <c r="A208" s="140">
        <v>208</v>
      </c>
      <c r="B208" s="113" t="s">
        <v>356</v>
      </c>
      <c r="C208" s="132" t="s">
        <v>233</v>
      </c>
      <c r="D208" s="133">
        <v>8900</v>
      </c>
      <c r="E208" s="130"/>
    </row>
    <row r="209" spans="1:5" x14ac:dyDescent="0.2">
      <c r="A209" s="140">
        <v>209</v>
      </c>
      <c r="B209" s="140" t="s">
        <v>357</v>
      </c>
      <c r="C209" s="130" t="s">
        <v>195</v>
      </c>
      <c r="D209" s="131">
        <v>1.25</v>
      </c>
      <c r="E209" s="130"/>
    </row>
    <row r="210" spans="1:5" x14ac:dyDescent="0.2">
      <c r="A210" s="140">
        <v>210</v>
      </c>
      <c r="B210" s="113" t="s">
        <v>358</v>
      </c>
      <c r="C210" s="132" t="s">
        <v>315</v>
      </c>
      <c r="D210" s="133">
        <v>6.78</v>
      </c>
      <c r="E210" s="130"/>
    </row>
    <row r="211" spans="1:5" x14ac:dyDescent="0.2">
      <c r="A211" s="140">
        <v>211</v>
      </c>
      <c r="B211" s="113" t="s">
        <v>359</v>
      </c>
      <c r="C211" s="132" t="s">
        <v>301</v>
      </c>
      <c r="D211" s="133">
        <v>400</v>
      </c>
      <c r="E211" s="130"/>
    </row>
    <row r="212" spans="1:5" x14ac:dyDescent="0.2">
      <c r="A212" s="140">
        <v>212</v>
      </c>
      <c r="B212" s="140" t="s">
        <v>1059</v>
      </c>
      <c r="C212" s="130" t="s">
        <v>195</v>
      </c>
      <c r="D212" s="131">
        <v>400</v>
      </c>
      <c r="E212" s="130"/>
    </row>
    <row r="213" spans="1:5" x14ac:dyDescent="0.2">
      <c r="A213" s="140">
        <v>213</v>
      </c>
      <c r="B213" s="140" t="s">
        <v>360</v>
      </c>
      <c r="C213" s="130" t="s">
        <v>195</v>
      </c>
      <c r="D213" s="131">
        <v>950</v>
      </c>
      <c r="E213" s="130"/>
    </row>
    <row r="214" spans="1:5" x14ac:dyDescent="0.2">
      <c r="A214" s="140">
        <v>214</v>
      </c>
      <c r="B214" s="113" t="s">
        <v>361</v>
      </c>
      <c r="C214" s="132" t="s">
        <v>195</v>
      </c>
      <c r="D214" s="133">
        <v>1200</v>
      </c>
      <c r="E214" s="130"/>
    </row>
    <row r="215" spans="1:5" x14ac:dyDescent="0.2">
      <c r="A215" s="140">
        <v>215</v>
      </c>
      <c r="B215" s="140" t="s">
        <v>362</v>
      </c>
      <c r="C215" s="130" t="s">
        <v>315</v>
      </c>
      <c r="D215" s="131">
        <v>1100</v>
      </c>
      <c r="E215" s="130"/>
    </row>
    <row r="216" spans="1:5" x14ac:dyDescent="0.2">
      <c r="A216" s="140">
        <v>216</v>
      </c>
      <c r="B216" s="140" t="s">
        <v>363</v>
      </c>
      <c r="C216" s="130" t="s">
        <v>301</v>
      </c>
      <c r="D216" s="131">
        <v>1100</v>
      </c>
      <c r="E216" s="130"/>
    </row>
    <row r="217" spans="1:5" x14ac:dyDescent="0.2">
      <c r="A217" s="140">
        <v>217</v>
      </c>
      <c r="B217" s="140" t="s">
        <v>855</v>
      </c>
      <c r="C217" s="130" t="s">
        <v>469</v>
      </c>
      <c r="D217" s="131">
        <f>0.6*220</f>
        <v>132</v>
      </c>
      <c r="E217" s="130"/>
    </row>
    <row r="218" spans="1:5" x14ac:dyDescent="0.2">
      <c r="A218" s="140">
        <v>218</v>
      </c>
      <c r="B218" s="121" t="s">
        <v>995</v>
      </c>
      <c r="C218" s="114" t="s">
        <v>195</v>
      </c>
      <c r="D218" s="133">
        <v>20</v>
      </c>
      <c r="E218" s="132"/>
    </row>
    <row r="219" spans="1:5" x14ac:dyDescent="0.2">
      <c r="A219" s="140">
        <v>219</v>
      </c>
      <c r="B219" s="140" t="s">
        <v>364</v>
      </c>
      <c r="C219" s="130" t="s">
        <v>195</v>
      </c>
      <c r="D219" s="131">
        <v>30</v>
      </c>
      <c r="E219" s="130"/>
    </row>
    <row r="220" spans="1:5" x14ac:dyDescent="0.2">
      <c r="A220" s="140">
        <v>220</v>
      </c>
      <c r="B220" s="140" t="s">
        <v>877</v>
      </c>
      <c r="C220" s="130"/>
      <c r="D220" s="131">
        <v>22</v>
      </c>
      <c r="E220" s="130"/>
    </row>
    <row r="221" spans="1:5" x14ac:dyDescent="0.2">
      <c r="A221" s="140">
        <v>221</v>
      </c>
      <c r="B221" s="140" t="s">
        <v>365</v>
      </c>
      <c r="C221" s="130" t="s">
        <v>366</v>
      </c>
      <c r="D221" s="131">
        <v>2.25</v>
      </c>
      <c r="E221" s="130"/>
    </row>
    <row r="222" spans="1:5" x14ac:dyDescent="0.2">
      <c r="A222" s="140">
        <v>222</v>
      </c>
      <c r="B222" s="140" t="s">
        <v>367</v>
      </c>
      <c r="C222" s="130"/>
      <c r="D222" s="131">
        <v>35</v>
      </c>
      <c r="E222" s="130"/>
    </row>
    <row r="223" spans="1:5" x14ac:dyDescent="0.2">
      <c r="A223" s="140">
        <v>223</v>
      </c>
      <c r="B223" s="113" t="s">
        <v>368</v>
      </c>
      <c r="C223" s="132" t="s">
        <v>369</v>
      </c>
      <c r="D223" s="133">
        <v>3.75</v>
      </c>
      <c r="E223" s="130"/>
    </row>
    <row r="224" spans="1:5" x14ac:dyDescent="0.2">
      <c r="A224" s="140">
        <v>224</v>
      </c>
      <c r="B224" s="116" t="s">
        <v>370</v>
      </c>
      <c r="C224" s="134"/>
      <c r="D224" s="135">
        <v>15000</v>
      </c>
      <c r="E224" s="130"/>
    </row>
    <row r="225" spans="1:5" x14ac:dyDescent="0.2">
      <c r="A225" s="140">
        <v>225</v>
      </c>
      <c r="B225" s="113" t="s">
        <v>371</v>
      </c>
      <c r="C225" s="132" t="s">
        <v>195</v>
      </c>
      <c r="D225" s="133">
        <v>900</v>
      </c>
      <c r="E225" s="130"/>
    </row>
    <row r="226" spans="1:5" x14ac:dyDescent="0.2">
      <c r="A226" s="140">
        <v>226</v>
      </c>
      <c r="B226" s="140" t="s">
        <v>372</v>
      </c>
      <c r="C226" s="130" t="s">
        <v>195</v>
      </c>
      <c r="D226" s="131">
        <v>45</v>
      </c>
      <c r="E226" s="130"/>
    </row>
    <row r="227" spans="1:5" x14ac:dyDescent="0.2">
      <c r="A227" s="140">
        <v>227</v>
      </c>
      <c r="B227" s="140" t="s">
        <v>373</v>
      </c>
      <c r="C227" s="130" t="s">
        <v>333</v>
      </c>
      <c r="D227" s="131">
        <v>1.85</v>
      </c>
      <c r="E227" s="130"/>
    </row>
    <row r="228" spans="1:5" x14ac:dyDescent="0.2">
      <c r="A228" s="140">
        <v>228</v>
      </c>
      <c r="B228" s="140" t="s">
        <v>869</v>
      </c>
      <c r="C228" s="130" t="s">
        <v>195</v>
      </c>
      <c r="D228" s="131">
        <v>600</v>
      </c>
      <c r="E228" s="130"/>
    </row>
    <row r="229" spans="1:5" x14ac:dyDescent="0.2">
      <c r="A229" s="140">
        <v>229</v>
      </c>
      <c r="B229" s="140" t="s">
        <v>374</v>
      </c>
      <c r="C229" s="130" t="s">
        <v>231</v>
      </c>
      <c r="D229" s="131">
        <v>29.5</v>
      </c>
      <c r="E229" s="130"/>
    </row>
    <row r="230" spans="1:5" x14ac:dyDescent="0.2">
      <c r="A230" s="140">
        <v>230</v>
      </c>
      <c r="B230" s="140" t="s">
        <v>375</v>
      </c>
      <c r="C230" s="130"/>
      <c r="D230" s="131">
        <v>7.85</v>
      </c>
      <c r="E230" s="130"/>
    </row>
    <row r="231" spans="1:5" x14ac:dyDescent="0.2">
      <c r="A231" s="140">
        <v>231</v>
      </c>
      <c r="B231" s="140" t="s">
        <v>376</v>
      </c>
      <c r="C231" s="130"/>
      <c r="D231" s="131">
        <v>8.9499999999999993</v>
      </c>
      <c r="E231" s="130"/>
    </row>
    <row r="232" spans="1:5" x14ac:dyDescent="0.2">
      <c r="A232" s="140">
        <v>232</v>
      </c>
      <c r="B232" s="113" t="s">
        <v>377</v>
      </c>
      <c r="C232" s="132" t="s">
        <v>195</v>
      </c>
      <c r="D232" s="133">
        <v>10</v>
      </c>
      <c r="E232" s="130"/>
    </row>
    <row r="233" spans="1:5" x14ac:dyDescent="0.2">
      <c r="A233" s="140">
        <v>233</v>
      </c>
      <c r="B233" s="113" t="s">
        <v>378</v>
      </c>
      <c r="C233" s="132" t="s">
        <v>195</v>
      </c>
      <c r="D233" s="133">
        <v>15</v>
      </c>
      <c r="E233" s="130"/>
    </row>
    <row r="234" spans="1:5" x14ac:dyDescent="0.2">
      <c r="A234" s="140">
        <v>234</v>
      </c>
      <c r="B234" s="113" t="s">
        <v>379</v>
      </c>
      <c r="C234" s="132" t="s">
        <v>315</v>
      </c>
      <c r="D234" s="133">
        <v>15</v>
      </c>
      <c r="E234" s="130"/>
    </row>
    <row r="235" spans="1:5" x14ac:dyDescent="0.2">
      <c r="A235" s="140">
        <v>235</v>
      </c>
      <c r="B235" s="140" t="s">
        <v>882</v>
      </c>
      <c r="C235" s="130"/>
      <c r="D235" s="131">
        <v>5.95</v>
      </c>
      <c r="E235" s="130"/>
    </row>
    <row r="236" spans="1:5" x14ac:dyDescent="0.2">
      <c r="A236" s="140">
        <v>236</v>
      </c>
      <c r="B236" s="140" t="s">
        <v>380</v>
      </c>
      <c r="C236" s="130" t="s">
        <v>195</v>
      </c>
      <c r="D236" s="131">
        <v>0.95</v>
      </c>
      <c r="E236" s="130"/>
    </row>
    <row r="237" spans="1:5" x14ac:dyDescent="0.2">
      <c r="A237" s="140">
        <v>237</v>
      </c>
      <c r="B237" s="140" t="s">
        <v>381</v>
      </c>
      <c r="C237" s="130"/>
      <c r="D237" s="131">
        <v>5.7</v>
      </c>
      <c r="E237" s="130"/>
    </row>
    <row r="238" spans="1:5" x14ac:dyDescent="0.2">
      <c r="A238" s="140">
        <v>238</v>
      </c>
      <c r="B238" s="113" t="s">
        <v>382</v>
      </c>
      <c r="C238" s="132" t="s">
        <v>255</v>
      </c>
      <c r="D238" s="133">
        <v>0.5</v>
      </c>
      <c r="E238" s="130"/>
    </row>
    <row r="239" spans="1:5" x14ac:dyDescent="0.2">
      <c r="A239" s="140">
        <v>239</v>
      </c>
      <c r="B239" s="140" t="s">
        <v>383</v>
      </c>
      <c r="C239" s="130" t="s">
        <v>195</v>
      </c>
      <c r="D239" s="131">
        <v>2.5</v>
      </c>
      <c r="E239" s="130"/>
    </row>
    <row r="240" spans="1:5" x14ac:dyDescent="0.2">
      <c r="A240" s="140">
        <v>240</v>
      </c>
      <c r="B240" s="113" t="s">
        <v>384</v>
      </c>
      <c r="C240" s="132" t="s">
        <v>255</v>
      </c>
      <c r="D240" s="133">
        <v>0.5</v>
      </c>
      <c r="E240" s="130"/>
    </row>
    <row r="241" spans="1:5" x14ac:dyDescent="0.2">
      <c r="A241" s="140">
        <v>241</v>
      </c>
      <c r="B241" s="113" t="s">
        <v>385</v>
      </c>
      <c r="C241" s="132" t="s">
        <v>195</v>
      </c>
      <c r="D241" s="133">
        <v>0.56999999999999995</v>
      </c>
      <c r="E241" s="130"/>
    </row>
    <row r="242" spans="1:5" x14ac:dyDescent="0.2">
      <c r="A242" s="140">
        <v>242</v>
      </c>
      <c r="B242" s="140" t="s">
        <v>385</v>
      </c>
      <c r="C242" s="130" t="s">
        <v>195</v>
      </c>
      <c r="D242" s="131">
        <v>1.5</v>
      </c>
      <c r="E242" s="130"/>
    </row>
    <row r="243" spans="1:5" x14ac:dyDescent="0.2">
      <c r="A243" s="140">
        <v>243</v>
      </c>
      <c r="B243" s="113" t="s">
        <v>868</v>
      </c>
      <c r="C243" s="132" t="s">
        <v>195</v>
      </c>
      <c r="D243" s="133">
        <v>10</v>
      </c>
      <c r="E243" s="130"/>
    </row>
    <row r="244" spans="1:5" x14ac:dyDescent="0.2">
      <c r="A244" s="140">
        <v>244</v>
      </c>
      <c r="B244" s="140" t="s">
        <v>386</v>
      </c>
      <c r="C244" s="130" t="s">
        <v>192</v>
      </c>
      <c r="D244" s="131">
        <v>1.79</v>
      </c>
      <c r="E244" s="130"/>
    </row>
    <row r="245" spans="1:5" x14ac:dyDescent="0.2">
      <c r="A245" s="140">
        <v>245</v>
      </c>
      <c r="B245" s="113" t="s">
        <v>387</v>
      </c>
      <c r="C245" s="132"/>
      <c r="D245" s="133">
        <v>40</v>
      </c>
      <c r="E245" s="130"/>
    </row>
    <row r="246" spans="1:5" x14ac:dyDescent="0.2">
      <c r="A246" s="140">
        <v>246</v>
      </c>
      <c r="B246" s="140" t="s">
        <v>388</v>
      </c>
      <c r="C246" s="130" t="s">
        <v>389</v>
      </c>
      <c r="D246" s="131">
        <v>15</v>
      </c>
      <c r="E246" s="130"/>
    </row>
    <row r="247" spans="1:5" x14ac:dyDescent="0.2">
      <c r="A247" s="140">
        <v>247</v>
      </c>
      <c r="B247" s="140" t="s">
        <v>391</v>
      </c>
      <c r="C247" s="130" t="s">
        <v>190</v>
      </c>
      <c r="D247" s="131">
        <v>2.25</v>
      </c>
      <c r="E247" s="130"/>
    </row>
    <row r="248" spans="1:5" x14ac:dyDescent="0.2">
      <c r="A248" s="140">
        <v>248</v>
      </c>
      <c r="B248" s="121" t="s">
        <v>965</v>
      </c>
      <c r="C248" s="114" t="s">
        <v>963</v>
      </c>
      <c r="D248" s="133">
        <v>4</v>
      </c>
      <c r="E248" s="132"/>
    </row>
    <row r="249" spans="1:5" x14ac:dyDescent="0.2">
      <c r="A249" s="140">
        <v>249</v>
      </c>
      <c r="B249" s="140" t="s">
        <v>392</v>
      </c>
      <c r="C249" s="130" t="s">
        <v>393</v>
      </c>
      <c r="D249" s="131">
        <v>0.6</v>
      </c>
      <c r="E249" s="130"/>
    </row>
    <row r="250" spans="1:5" x14ac:dyDescent="0.2">
      <c r="A250" s="140">
        <v>250</v>
      </c>
      <c r="B250" s="113" t="s">
        <v>394</v>
      </c>
      <c r="C250" s="132"/>
      <c r="D250" s="133">
        <v>20</v>
      </c>
      <c r="E250" s="130"/>
    </row>
    <row r="251" spans="1:5" x14ac:dyDescent="0.2">
      <c r="A251" s="140">
        <v>251</v>
      </c>
      <c r="B251" s="117" t="s">
        <v>394</v>
      </c>
      <c r="C251" s="132"/>
      <c r="D251" s="133">
        <v>20</v>
      </c>
      <c r="E251" s="130"/>
    </row>
    <row r="252" spans="1:5" x14ac:dyDescent="0.2">
      <c r="A252" s="140">
        <v>252</v>
      </c>
      <c r="B252" s="140" t="s">
        <v>395</v>
      </c>
      <c r="C252" s="130" t="s">
        <v>195</v>
      </c>
      <c r="D252" s="131">
        <v>3.8</v>
      </c>
      <c r="E252" s="130"/>
    </row>
    <row r="253" spans="1:5" x14ac:dyDescent="0.2">
      <c r="A253" s="140">
        <v>253</v>
      </c>
      <c r="B253" s="121" t="s">
        <v>994</v>
      </c>
      <c r="C253" s="114" t="s">
        <v>850</v>
      </c>
      <c r="D253" s="133">
        <v>142.5</v>
      </c>
      <c r="E253" s="132"/>
    </row>
    <row r="254" spans="1:5" x14ac:dyDescent="0.2">
      <c r="A254" s="140">
        <v>254</v>
      </c>
      <c r="B254" s="140" t="s">
        <v>396</v>
      </c>
      <c r="C254" s="130" t="s">
        <v>195</v>
      </c>
      <c r="D254" s="131">
        <v>3.3</v>
      </c>
      <c r="E254" s="130"/>
    </row>
    <row r="255" spans="1:5" x14ac:dyDescent="0.2">
      <c r="A255" s="140">
        <v>255</v>
      </c>
      <c r="B255" s="140" t="s">
        <v>1078</v>
      </c>
      <c r="C255" s="130" t="s">
        <v>406</v>
      </c>
      <c r="D255" s="131">
        <f>3.3*17</f>
        <v>56.099999999999994</v>
      </c>
      <c r="E255" s="130"/>
    </row>
    <row r="256" spans="1:5" x14ac:dyDescent="0.2">
      <c r="A256" s="140">
        <v>256</v>
      </c>
      <c r="B256" s="113" t="s">
        <v>397</v>
      </c>
      <c r="C256" s="132"/>
      <c r="D256" s="133">
        <v>15000</v>
      </c>
      <c r="E256" s="130"/>
    </row>
    <row r="257" spans="1:5" x14ac:dyDescent="0.2">
      <c r="A257" s="140">
        <v>257</v>
      </c>
      <c r="B257" s="113" t="s">
        <v>852</v>
      </c>
      <c r="C257" s="132" t="s">
        <v>195</v>
      </c>
      <c r="D257" s="133">
        <v>300</v>
      </c>
      <c r="E257" s="130"/>
    </row>
    <row r="258" spans="1:5" x14ac:dyDescent="0.2">
      <c r="A258" s="140">
        <v>258</v>
      </c>
      <c r="B258" s="140" t="s">
        <v>398</v>
      </c>
      <c r="C258" s="130" t="s">
        <v>315</v>
      </c>
      <c r="D258" s="131">
        <v>4.25</v>
      </c>
      <c r="E258" s="130"/>
    </row>
    <row r="259" spans="1:5" x14ac:dyDescent="0.2">
      <c r="A259" s="140">
        <v>259</v>
      </c>
      <c r="B259" s="140" t="s">
        <v>399</v>
      </c>
      <c r="C259" s="130" t="s">
        <v>195</v>
      </c>
      <c r="D259" s="131">
        <v>2.95</v>
      </c>
      <c r="E259" s="130"/>
    </row>
    <row r="260" spans="1:5" x14ac:dyDescent="0.2">
      <c r="A260" s="140">
        <v>260</v>
      </c>
      <c r="B260" s="113" t="s">
        <v>400</v>
      </c>
      <c r="C260" s="132" t="s">
        <v>195</v>
      </c>
      <c r="D260" s="133">
        <v>8</v>
      </c>
      <c r="E260" s="130"/>
    </row>
    <row r="261" spans="1:5" x14ac:dyDescent="0.2">
      <c r="A261" s="140">
        <v>261</v>
      </c>
      <c r="B261" s="113" t="s">
        <v>1023</v>
      </c>
      <c r="C261" s="132" t="s">
        <v>231</v>
      </c>
      <c r="D261" s="133">
        <v>60</v>
      </c>
      <c r="E261" s="130"/>
    </row>
    <row r="262" spans="1:5" x14ac:dyDescent="0.2">
      <c r="A262" s="140">
        <v>262</v>
      </c>
      <c r="B262" s="140" t="s">
        <v>1030</v>
      </c>
      <c r="C262" s="130" t="s">
        <v>231</v>
      </c>
      <c r="D262" s="131">
        <v>250</v>
      </c>
      <c r="E262" s="130"/>
    </row>
    <row r="263" spans="1:5" x14ac:dyDescent="0.2">
      <c r="A263" s="140">
        <v>263</v>
      </c>
      <c r="B263" s="140" t="s">
        <v>401</v>
      </c>
      <c r="C263" s="130"/>
      <c r="D263" s="131">
        <v>9</v>
      </c>
      <c r="E263" s="130"/>
    </row>
    <row r="264" spans="1:5" x14ac:dyDescent="0.2">
      <c r="A264" s="140">
        <v>264</v>
      </c>
      <c r="B264" s="140" t="s">
        <v>1041</v>
      </c>
      <c r="C264" s="130" t="s">
        <v>195</v>
      </c>
      <c r="D264" s="131">
        <v>200</v>
      </c>
      <c r="E264" s="130"/>
    </row>
    <row r="265" spans="1:5" x14ac:dyDescent="0.2">
      <c r="A265" s="140">
        <v>265</v>
      </c>
      <c r="B265" s="140" t="s">
        <v>1039</v>
      </c>
      <c r="C265" s="130" t="s">
        <v>195</v>
      </c>
      <c r="D265" s="131">
        <v>200</v>
      </c>
      <c r="E265" s="130"/>
    </row>
    <row r="266" spans="1:5" x14ac:dyDescent="0.2">
      <c r="A266" s="140">
        <v>266</v>
      </c>
      <c r="B266" s="140" t="s">
        <v>947</v>
      </c>
      <c r="C266" s="130" t="s">
        <v>610</v>
      </c>
      <c r="D266" s="131">
        <v>2.65</v>
      </c>
      <c r="E266" s="130"/>
    </row>
    <row r="267" spans="1:5" x14ac:dyDescent="0.2">
      <c r="A267" s="140">
        <v>267</v>
      </c>
      <c r="B267" s="113" t="s">
        <v>402</v>
      </c>
      <c r="C267" s="132" t="s">
        <v>195</v>
      </c>
      <c r="D267" s="133">
        <v>1.5</v>
      </c>
      <c r="E267" s="130"/>
    </row>
    <row r="268" spans="1:5" x14ac:dyDescent="0.2">
      <c r="A268" s="140">
        <v>268</v>
      </c>
      <c r="B268" s="113" t="s">
        <v>403</v>
      </c>
      <c r="C268" s="132" t="s">
        <v>315</v>
      </c>
      <c r="D268" s="133">
        <v>250</v>
      </c>
      <c r="E268" s="130"/>
    </row>
    <row r="269" spans="1:5" x14ac:dyDescent="0.2">
      <c r="A269" s="140">
        <v>269</v>
      </c>
      <c r="B269" s="113" t="s">
        <v>405</v>
      </c>
      <c r="C269" s="132" t="s">
        <v>406</v>
      </c>
      <c r="D269" s="133">
        <v>36</v>
      </c>
      <c r="E269" s="130"/>
    </row>
    <row r="270" spans="1:5" x14ac:dyDescent="0.2">
      <c r="A270" s="140">
        <v>270</v>
      </c>
      <c r="B270" s="113" t="s">
        <v>407</v>
      </c>
      <c r="C270" s="132" t="s">
        <v>208</v>
      </c>
      <c r="D270" s="133">
        <v>10</v>
      </c>
      <c r="E270" s="130"/>
    </row>
    <row r="271" spans="1:5" x14ac:dyDescent="0.2">
      <c r="A271" s="140">
        <v>271</v>
      </c>
      <c r="B271" s="140" t="s">
        <v>408</v>
      </c>
      <c r="C271" s="130"/>
      <c r="D271" s="131">
        <v>10</v>
      </c>
      <c r="E271" s="130"/>
    </row>
    <row r="272" spans="1:5" x14ac:dyDescent="0.2">
      <c r="A272" s="140">
        <v>272</v>
      </c>
      <c r="B272" s="113" t="s">
        <v>409</v>
      </c>
      <c r="C272" s="132" t="s">
        <v>195</v>
      </c>
      <c r="D272" s="133">
        <v>3.5</v>
      </c>
      <c r="E272" s="130"/>
    </row>
    <row r="273" spans="1:5" x14ac:dyDescent="0.2">
      <c r="A273" s="140">
        <v>273</v>
      </c>
      <c r="B273" s="140" t="s">
        <v>410</v>
      </c>
      <c r="C273" s="130" t="s">
        <v>195</v>
      </c>
      <c r="D273" s="131">
        <v>6.5</v>
      </c>
      <c r="E273" s="130"/>
    </row>
    <row r="274" spans="1:5" x14ac:dyDescent="0.2">
      <c r="A274" s="140">
        <v>274</v>
      </c>
      <c r="B274" s="140" t="s">
        <v>411</v>
      </c>
      <c r="C274" s="130" t="s">
        <v>195</v>
      </c>
      <c r="D274" s="131">
        <v>175</v>
      </c>
      <c r="E274" s="130"/>
    </row>
    <row r="275" spans="1:5" x14ac:dyDescent="0.2">
      <c r="A275" s="140">
        <v>275</v>
      </c>
      <c r="B275" s="140" t="s">
        <v>412</v>
      </c>
      <c r="C275" s="130"/>
      <c r="D275" s="131">
        <v>85</v>
      </c>
      <c r="E275" s="130"/>
    </row>
    <row r="276" spans="1:5" x14ac:dyDescent="0.2">
      <c r="A276" s="140">
        <v>276</v>
      </c>
      <c r="B276" s="113" t="s">
        <v>413</v>
      </c>
      <c r="C276" s="132" t="s">
        <v>195</v>
      </c>
      <c r="D276" s="133">
        <v>500</v>
      </c>
      <c r="E276" s="130"/>
    </row>
    <row r="277" spans="1:5" x14ac:dyDescent="0.2">
      <c r="A277" s="140">
        <v>277</v>
      </c>
      <c r="B277" s="140" t="s">
        <v>880</v>
      </c>
      <c r="C277" s="130" t="s">
        <v>195</v>
      </c>
      <c r="D277" s="131">
        <v>72</v>
      </c>
      <c r="E277" s="130"/>
    </row>
    <row r="278" spans="1:5" x14ac:dyDescent="0.2">
      <c r="A278" s="140">
        <v>278</v>
      </c>
      <c r="B278" s="113" t="s">
        <v>414</v>
      </c>
      <c r="C278" s="132" t="s">
        <v>195</v>
      </c>
      <c r="D278" s="133">
        <v>9</v>
      </c>
      <c r="E278" s="130"/>
    </row>
    <row r="279" spans="1:5" x14ac:dyDescent="0.2">
      <c r="A279" s="140">
        <v>279</v>
      </c>
      <c r="B279" s="113" t="s">
        <v>415</v>
      </c>
      <c r="C279" s="132" t="s">
        <v>195</v>
      </c>
      <c r="D279" s="133">
        <v>2</v>
      </c>
      <c r="E279" s="130"/>
    </row>
    <row r="280" spans="1:5" x14ac:dyDescent="0.2">
      <c r="A280" s="140">
        <v>280</v>
      </c>
      <c r="B280" s="140" t="s">
        <v>416</v>
      </c>
      <c r="C280" s="130" t="s">
        <v>195</v>
      </c>
      <c r="D280" s="131">
        <v>3.6</v>
      </c>
      <c r="E280" s="130"/>
    </row>
    <row r="281" spans="1:5" x14ac:dyDescent="0.2">
      <c r="A281" s="140">
        <v>281</v>
      </c>
      <c r="B281" s="140" t="s">
        <v>417</v>
      </c>
      <c r="C281" s="130" t="s">
        <v>195</v>
      </c>
      <c r="D281" s="131">
        <v>150</v>
      </c>
      <c r="E281" s="130"/>
    </row>
    <row r="282" spans="1:5" x14ac:dyDescent="0.2">
      <c r="A282" s="140">
        <v>282</v>
      </c>
      <c r="B282" s="121" t="s">
        <v>1021</v>
      </c>
      <c r="C282" s="114"/>
      <c r="D282" s="133">
        <v>150</v>
      </c>
      <c r="E282" s="132"/>
    </row>
    <row r="283" spans="1:5" x14ac:dyDescent="0.2">
      <c r="A283" s="140">
        <v>283</v>
      </c>
      <c r="B283" s="140" t="s">
        <v>418</v>
      </c>
      <c r="C283" s="130"/>
      <c r="D283" s="131">
        <v>168</v>
      </c>
      <c r="E283" s="130"/>
    </row>
    <row r="284" spans="1:5" x14ac:dyDescent="0.2">
      <c r="A284" s="140">
        <v>284</v>
      </c>
      <c r="B284" s="140" t="s">
        <v>419</v>
      </c>
      <c r="C284" s="130"/>
      <c r="D284" s="131">
        <v>70</v>
      </c>
      <c r="E284" s="130"/>
    </row>
    <row r="285" spans="1:5" x14ac:dyDescent="0.2">
      <c r="A285" s="140">
        <v>285</v>
      </c>
      <c r="B285" s="140" t="s">
        <v>420</v>
      </c>
      <c r="C285" s="130" t="s">
        <v>333</v>
      </c>
      <c r="D285" s="131">
        <v>12</v>
      </c>
      <c r="E285" s="130"/>
    </row>
    <row r="286" spans="1:5" x14ac:dyDescent="0.2">
      <c r="A286" s="140">
        <v>286</v>
      </c>
      <c r="B286" s="140" t="s">
        <v>848</v>
      </c>
      <c r="C286" s="130" t="s">
        <v>195</v>
      </c>
      <c r="D286" s="131">
        <v>1.25</v>
      </c>
      <c r="E286" s="130"/>
    </row>
    <row r="287" spans="1:5" x14ac:dyDescent="0.2">
      <c r="A287" s="140">
        <v>287</v>
      </c>
      <c r="B287" s="140" t="s">
        <v>421</v>
      </c>
      <c r="C287" s="130" t="s">
        <v>195</v>
      </c>
      <c r="D287" s="131">
        <v>10.25</v>
      </c>
      <c r="E287" s="130"/>
    </row>
    <row r="288" spans="1:5" x14ac:dyDescent="0.2">
      <c r="A288" s="140">
        <v>288</v>
      </c>
      <c r="B288" s="140" t="s">
        <v>1043</v>
      </c>
      <c r="C288" s="130"/>
      <c r="D288" s="131">
        <v>1000</v>
      </c>
      <c r="E288" s="130"/>
    </row>
    <row r="289" spans="1:5" x14ac:dyDescent="0.2">
      <c r="A289" s="140">
        <v>289</v>
      </c>
      <c r="B289" s="140" t="s">
        <v>932</v>
      </c>
      <c r="C289" s="130" t="s">
        <v>301</v>
      </c>
      <c r="D289" s="131">
        <v>85</v>
      </c>
      <c r="E289" s="130"/>
    </row>
    <row r="290" spans="1:5" x14ac:dyDescent="0.2">
      <c r="A290" s="140">
        <v>290</v>
      </c>
      <c r="B290" s="140" t="s">
        <v>422</v>
      </c>
      <c r="C290" s="130" t="s">
        <v>195</v>
      </c>
      <c r="D290" s="131">
        <v>95</v>
      </c>
      <c r="E290" s="130"/>
    </row>
    <row r="291" spans="1:5" x14ac:dyDescent="0.2">
      <c r="A291" s="140">
        <v>291</v>
      </c>
      <c r="B291" s="140" t="s">
        <v>423</v>
      </c>
      <c r="C291" s="130"/>
      <c r="D291" s="131">
        <v>28</v>
      </c>
      <c r="E291" s="130"/>
    </row>
    <row r="292" spans="1:5" x14ac:dyDescent="0.2">
      <c r="A292" s="140">
        <v>292</v>
      </c>
      <c r="B292" s="140" t="s">
        <v>424</v>
      </c>
      <c r="C292" s="130"/>
      <c r="D292" s="131">
        <v>29</v>
      </c>
      <c r="E292" s="130"/>
    </row>
    <row r="293" spans="1:5" x14ac:dyDescent="0.2">
      <c r="A293" s="140">
        <v>293</v>
      </c>
      <c r="B293" s="113" t="s">
        <v>425</v>
      </c>
      <c r="C293" s="132" t="s">
        <v>195</v>
      </c>
      <c r="D293" s="133">
        <v>30</v>
      </c>
      <c r="E293" s="130"/>
    </row>
    <row r="294" spans="1:5" x14ac:dyDescent="0.2">
      <c r="A294" s="140">
        <v>294</v>
      </c>
      <c r="B294" s="140" t="s">
        <v>426</v>
      </c>
      <c r="C294" s="130"/>
      <c r="D294" s="131">
        <v>5.25</v>
      </c>
      <c r="E294" s="130"/>
    </row>
    <row r="295" spans="1:5" x14ac:dyDescent="0.2">
      <c r="A295" s="140">
        <v>295</v>
      </c>
      <c r="B295" s="140" t="s">
        <v>427</v>
      </c>
      <c r="C295" s="130" t="s">
        <v>315</v>
      </c>
      <c r="D295" s="131">
        <v>319.79000000000002</v>
      </c>
      <c r="E295" s="130"/>
    </row>
    <row r="296" spans="1:5" x14ac:dyDescent="0.2">
      <c r="A296" s="140">
        <v>296</v>
      </c>
      <c r="B296" s="113" t="s">
        <v>428</v>
      </c>
      <c r="C296" s="132" t="s">
        <v>192</v>
      </c>
      <c r="D296" s="133">
        <v>1.25</v>
      </c>
      <c r="E296" s="130"/>
    </row>
    <row r="297" spans="1:5" x14ac:dyDescent="0.2">
      <c r="A297" s="140">
        <v>297</v>
      </c>
      <c r="B297" s="140" t="s">
        <v>939</v>
      </c>
      <c r="C297" s="130" t="s">
        <v>192</v>
      </c>
      <c r="D297" s="131">
        <v>0.15</v>
      </c>
      <c r="E297" s="130"/>
    </row>
    <row r="298" spans="1:5" x14ac:dyDescent="0.2">
      <c r="A298" s="140">
        <v>298</v>
      </c>
      <c r="B298" s="140" t="s">
        <v>429</v>
      </c>
      <c r="C298" s="130" t="s">
        <v>195</v>
      </c>
      <c r="D298" s="131">
        <v>15</v>
      </c>
      <c r="E298" s="130"/>
    </row>
    <row r="299" spans="1:5" x14ac:dyDescent="0.2">
      <c r="A299" s="140">
        <v>299</v>
      </c>
      <c r="B299" s="140" t="s">
        <v>430</v>
      </c>
      <c r="C299" s="130" t="s">
        <v>195</v>
      </c>
      <c r="D299" s="131">
        <v>15</v>
      </c>
      <c r="E299" s="130"/>
    </row>
    <row r="300" spans="1:5" x14ac:dyDescent="0.2">
      <c r="A300" s="140">
        <v>300</v>
      </c>
      <c r="B300" s="140" t="s">
        <v>431</v>
      </c>
      <c r="C300" s="130" t="s">
        <v>195</v>
      </c>
      <c r="D300" s="131">
        <v>3.5</v>
      </c>
      <c r="E300" s="130"/>
    </row>
    <row r="301" spans="1:5" x14ac:dyDescent="0.2">
      <c r="A301" s="140">
        <v>301</v>
      </c>
      <c r="B301" s="140" t="s">
        <v>432</v>
      </c>
      <c r="C301" s="130" t="s">
        <v>195</v>
      </c>
      <c r="D301" s="131">
        <v>13</v>
      </c>
      <c r="E301" s="130"/>
    </row>
    <row r="302" spans="1:5" x14ac:dyDescent="0.2">
      <c r="A302" s="140">
        <v>302</v>
      </c>
      <c r="B302" s="113" t="s">
        <v>433</v>
      </c>
      <c r="C302" s="132" t="s">
        <v>195</v>
      </c>
      <c r="D302" s="133">
        <v>5</v>
      </c>
      <c r="E302" s="130"/>
    </row>
    <row r="303" spans="1:5" x14ac:dyDescent="0.2">
      <c r="A303" s="140">
        <v>303</v>
      </c>
      <c r="B303" s="113" t="s">
        <v>434</v>
      </c>
      <c r="C303" s="132" t="s">
        <v>195</v>
      </c>
      <c r="D303" s="133">
        <v>1.9</v>
      </c>
      <c r="E303" s="130"/>
    </row>
    <row r="304" spans="1:5" x14ac:dyDescent="0.2">
      <c r="A304" s="140">
        <v>304</v>
      </c>
      <c r="B304" s="113" t="s">
        <v>435</v>
      </c>
      <c r="C304" s="132" t="s">
        <v>195</v>
      </c>
      <c r="D304" s="133">
        <v>2.25</v>
      </c>
      <c r="E304" s="130"/>
    </row>
    <row r="305" spans="1:5" x14ac:dyDescent="0.2">
      <c r="A305" s="140">
        <v>305</v>
      </c>
      <c r="B305" s="113" t="s">
        <v>436</v>
      </c>
      <c r="C305" s="132" t="s">
        <v>195</v>
      </c>
      <c r="D305" s="133">
        <v>4</v>
      </c>
      <c r="E305" s="130"/>
    </row>
    <row r="306" spans="1:5" x14ac:dyDescent="0.2">
      <c r="A306" s="140">
        <v>306</v>
      </c>
      <c r="B306" s="113" t="s">
        <v>437</v>
      </c>
      <c r="C306" s="132" t="s">
        <v>195</v>
      </c>
      <c r="D306" s="133">
        <v>0.15</v>
      </c>
      <c r="E306" s="130"/>
    </row>
    <row r="307" spans="1:5" x14ac:dyDescent="0.2">
      <c r="A307" s="140">
        <v>307</v>
      </c>
      <c r="B307" s="113" t="s">
        <v>438</v>
      </c>
      <c r="C307" s="132" t="s">
        <v>195</v>
      </c>
      <c r="D307" s="133">
        <v>0.16</v>
      </c>
      <c r="E307" s="130"/>
    </row>
    <row r="308" spans="1:5" x14ac:dyDescent="0.2">
      <c r="A308" s="140">
        <v>308</v>
      </c>
      <c r="B308" s="140" t="s">
        <v>439</v>
      </c>
      <c r="C308" s="130"/>
      <c r="D308" s="131">
        <v>1.5</v>
      </c>
      <c r="E308" s="130"/>
    </row>
    <row r="309" spans="1:5" x14ac:dyDescent="0.2">
      <c r="A309" s="140">
        <v>309</v>
      </c>
      <c r="B309" s="140" t="s">
        <v>440</v>
      </c>
      <c r="C309" s="130" t="s">
        <v>195</v>
      </c>
      <c r="D309" s="131">
        <v>400</v>
      </c>
      <c r="E309" s="130"/>
    </row>
    <row r="310" spans="1:5" x14ac:dyDescent="0.2">
      <c r="A310" s="140">
        <v>310</v>
      </c>
      <c r="B310" s="113" t="s">
        <v>441</v>
      </c>
      <c r="C310" s="132" t="s">
        <v>195</v>
      </c>
      <c r="D310" s="133">
        <v>2</v>
      </c>
      <c r="E310" s="130"/>
    </row>
    <row r="311" spans="1:5" x14ac:dyDescent="0.2">
      <c r="A311" s="140">
        <v>311</v>
      </c>
      <c r="B311" s="141" t="s">
        <v>1057</v>
      </c>
      <c r="C311" s="112" t="s">
        <v>366</v>
      </c>
      <c r="D311" s="131">
        <v>48</v>
      </c>
      <c r="E311" s="130"/>
    </row>
    <row r="312" spans="1:5" x14ac:dyDescent="0.2">
      <c r="A312" s="140">
        <v>312</v>
      </c>
      <c r="B312" s="140" t="s">
        <v>934</v>
      </c>
      <c r="C312" s="130" t="s">
        <v>195</v>
      </c>
      <c r="D312" s="131">
        <v>22</v>
      </c>
      <c r="E312" s="130"/>
    </row>
    <row r="313" spans="1:5" x14ac:dyDescent="0.2">
      <c r="A313" s="140">
        <v>313</v>
      </c>
      <c r="B313" s="121" t="s">
        <v>992</v>
      </c>
      <c r="C313" s="114" t="s">
        <v>850</v>
      </c>
      <c r="D313" s="133">
        <v>400</v>
      </c>
      <c r="E313" s="132"/>
    </row>
    <row r="314" spans="1:5" x14ac:dyDescent="0.2">
      <c r="A314" s="140">
        <v>314</v>
      </c>
      <c r="B314" s="113" t="s">
        <v>443</v>
      </c>
      <c r="C314" s="132" t="s">
        <v>195</v>
      </c>
      <c r="D314" s="133">
        <v>20</v>
      </c>
      <c r="E314" s="130"/>
    </row>
    <row r="315" spans="1:5" x14ac:dyDescent="0.2">
      <c r="A315" s="140">
        <v>315</v>
      </c>
      <c r="B315" s="113" t="s">
        <v>444</v>
      </c>
      <c r="C315" s="132" t="s">
        <v>445</v>
      </c>
      <c r="D315" s="133">
        <v>25</v>
      </c>
      <c r="E315" s="130"/>
    </row>
    <row r="316" spans="1:5" x14ac:dyDescent="0.2">
      <c r="A316" s="140">
        <v>316</v>
      </c>
      <c r="B316" s="140" t="s">
        <v>446</v>
      </c>
      <c r="C316" s="130" t="s">
        <v>445</v>
      </c>
      <c r="D316" s="131">
        <v>15</v>
      </c>
      <c r="E316" s="130"/>
    </row>
    <row r="317" spans="1:5" x14ac:dyDescent="0.2">
      <c r="A317" s="140">
        <v>317</v>
      </c>
      <c r="B317" s="140" t="s">
        <v>447</v>
      </c>
      <c r="C317" s="130" t="s">
        <v>333</v>
      </c>
      <c r="D317" s="131">
        <v>1.25</v>
      </c>
      <c r="E317" s="130"/>
    </row>
    <row r="318" spans="1:5" x14ac:dyDescent="0.2">
      <c r="A318" s="140">
        <v>318</v>
      </c>
      <c r="B318" s="140" t="s">
        <v>448</v>
      </c>
      <c r="C318" s="130" t="s">
        <v>192</v>
      </c>
      <c r="D318" s="131">
        <v>7</v>
      </c>
      <c r="E318" s="130"/>
    </row>
    <row r="319" spans="1:5" x14ac:dyDescent="0.2">
      <c r="A319" s="140">
        <v>319</v>
      </c>
      <c r="B319" s="121" t="s">
        <v>1018</v>
      </c>
      <c r="C319" s="114" t="s">
        <v>195</v>
      </c>
      <c r="D319" s="133">
        <v>0.5</v>
      </c>
      <c r="E319" s="132"/>
    </row>
    <row r="320" spans="1:5" x14ac:dyDescent="0.2">
      <c r="A320" s="140">
        <v>320</v>
      </c>
      <c r="B320" s="140" t="s">
        <v>1011</v>
      </c>
      <c r="C320" s="130" t="s">
        <v>195</v>
      </c>
      <c r="D320" s="131">
        <v>0.35</v>
      </c>
      <c r="E320" s="130"/>
    </row>
    <row r="321" spans="1:5" x14ac:dyDescent="0.2">
      <c r="A321" s="140">
        <v>321</v>
      </c>
      <c r="B321" s="113" t="s">
        <v>895</v>
      </c>
      <c r="C321" s="132" t="s">
        <v>233</v>
      </c>
      <c r="D321" s="133">
        <v>2000</v>
      </c>
      <c r="E321" s="130"/>
    </row>
    <row r="322" spans="1:5" x14ac:dyDescent="0.2">
      <c r="A322" s="140">
        <v>322</v>
      </c>
      <c r="B322" s="140" t="s">
        <v>449</v>
      </c>
      <c r="C322" s="130" t="s">
        <v>889</v>
      </c>
      <c r="D322" s="131">
        <v>8</v>
      </c>
      <c r="E322" s="130"/>
    </row>
    <row r="323" spans="1:5" x14ac:dyDescent="0.2">
      <c r="A323" s="140">
        <v>323</v>
      </c>
      <c r="B323" s="140" t="s">
        <v>450</v>
      </c>
      <c r="C323" s="130" t="s">
        <v>195</v>
      </c>
      <c r="D323" s="131">
        <v>3</v>
      </c>
      <c r="E323" s="130"/>
    </row>
    <row r="324" spans="1:5" x14ac:dyDescent="0.2">
      <c r="A324" s="140">
        <v>324</v>
      </c>
      <c r="B324" s="113" t="s">
        <v>451</v>
      </c>
      <c r="C324" s="132" t="s">
        <v>315</v>
      </c>
      <c r="D324" s="133">
        <v>700</v>
      </c>
      <c r="E324" s="130"/>
    </row>
    <row r="325" spans="1:5" x14ac:dyDescent="0.2">
      <c r="A325" s="140">
        <v>325</v>
      </c>
      <c r="B325" s="140" t="s">
        <v>846</v>
      </c>
      <c r="C325" s="130" t="s">
        <v>847</v>
      </c>
      <c r="D325" s="131">
        <v>9</v>
      </c>
      <c r="E325" s="130"/>
    </row>
    <row r="326" spans="1:5" x14ac:dyDescent="0.2">
      <c r="A326" s="140">
        <v>326</v>
      </c>
      <c r="B326" s="113" t="s">
        <v>452</v>
      </c>
      <c r="C326" s="132" t="s">
        <v>188</v>
      </c>
      <c r="D326" s="133">
        <v>30</v>
      </c>
      <c r="E326" s="130"/>
    </row>
    <row r="327" spans="1:5" x14ac:dyDescent="0.2">
      <c r="A327" s="140">
        <v>327</v>
      </c>
      <c r="B327" s="113" t="s">
        <v>453</v>
      </c>
      <c r="C327" s="132" t="s">
        <v>192</v>
      </c>
      <c r="D327" s="133">
        <v>1</v>
      </c>
      <c r="E327" s="130"/>
    </row>
    <row r="328" spans="1:5" x14ac:dyDescent="0.2">
      <c r="A328" s="140">
        <v>328</v>
      </c>
      <c r="B328" s="140" t="s">
        <v>454</v>
      </c>
      <c r="C328" s="130" t="s">
        <v>192</v>
      </c>
      <c r="D328" s="131">
        <v>4.25</v>
      </c>
      <c r="E328" s="130"/>
    </row>
    <row r="329" spans="1:5" x14ac:dyDescent="0.2">
      <c r="A329" s="140">
        <v>329</v>
      </c>
      <c r="B329" s="113" t="s">
        <v>455</v>
      </c>
      <c r="C329" s="132" t="s">
        <v>192</v>
      </c>
      <c r="D329" s="133">
        <v>1</v>
      </c>
      <c r="E329" s="130"/>
    </row>
    <row r="330" spans="1:5" x14ac:dyDescent="0.2">
      <c r="A330" s="140">
        <v>330</v>
      </c>
      <c r="B330" s="113" t="s">
        <v>456</v>
      </c>
      <c r="C330" s="132" t="s">
        <v>195</v>
      </c>
      <c r="D330" s="133">
        <v>25</v>
      </c>
      <c r="E330" s="130"/>
    </row>
    <row r="331" spans="1:5" x14ac:dyDescent="0.2">
      <c r="A331" s="140">
        <v>331</v>
      </c>
      <c r="B331" s="113" t="s">
        <v>457</v>
      </c>
      <c r="C331" s="132" t="s">
        <v>229</v>
      </c>
      <c r="D331" s="133">
        <v>30</v>
      </c>
      <c r="E331" s="130"/>
    </row>
    <row r="332" spans="1:5" x14ac:dyDescent="0.2">
      <c r="A332" s="140">
        <v>332</v>
      </c>
      <c r="B332" s="140" t="s">
        <v>458</v>
      </c>
      <c r="C332" s="130"/>
      <c r="D332" s="131">
        <v>3.1</v>
      </c>
      <c r="E332" s="130"/>
    </row>
    <row r="333" spans="1:5" x14ac:dyDescent="0.2">
      <c r="A333" s="140">
        <v>333</v>
      </c>
      <c r="B333" s="140" t="s">
        <v>459</v>
      </c>
      <c r="C333" s="130" t="s">
        <v>195</v>
      </c>
      <c r="D333" s="131">
        <v>6.6</v>
      </c>
      <c r="E333" s="130"/>
    </row>
    <row r="334" spans="1:5" x14ac:dyDescent="0.2">
      <c r="A334" s="140">
        <v>334</v>
      </c>
      <c r="B334" s="121" t="s">
        <v>983</v>
      </c>
      <c r="C334" s="114" t="s">
        <v>195</v>
      </c>
      <c r="D334" s="133">
        <v>0.6</v>
      </c>
      <c r="E334" s="132"/>
    </row>
    <row r="335" spans="1:5" x14ac:dyDescent="0.2">
      <c r="A335" s="140">
        <v>335</v>
      </c>
      <c r="B335" s="113" t="s">
        <v>460</v>
      </c>
      <c r="C335" s="132" t="s">
        <v>242</v>
      </c>
      <c r="D335" s="133">
        <v>5</v>
      </c>
      <c r="E335" s="130"/>
    </row>
    <row r="336" spans="1:5" x14ac:dyDescent="0.2">
      <c r="A336" s="140">
        <v>336</v>
      </c>
      <c r="B336" s="140" t="s">
        <v>461</v>
      </c>
      <c r="C336" s="130" t="s">
        <v>242</v>
      </c>
      <c r="D336" s="131">
        <v>3.5</v>
      </c>
      <c r="E336" s="130"/>
    </row>
    <row r="337" spans="1:5" x14ac:dyDescent="0.2">
      <c r="A337" s="140">
        <v>337</v>
      </c>
      <c r="B337" s="140" t="s">
        <v>948</v>
      </c>
      <c r="C337" s="130" t="s">
        <v>242</v>
      </c>
      <c r="D337" s="131">
        <v>1.25</v>
      </c>
      <c r="E337" s="130"/>
    </row>
    <row r="338" spans="1:5" x14ac:dyDescent="0.2">
      <c r="A338" s="140">
        <v>338</v>
      </c>
      <c r="B338" s="113" t="s">
        <v>462</v>
      </c>
      <c r="C338" s="132" t="s">
        <v>195</v>
      </c>
      <c r="D338" s="133">
        <v>5</v>
      </c>
      <c r="E338" s="130"/>
    </row>
    <row r="339" spans="1:5" x14ac:dyDescent="0.2">
      <c r="A339" s="140">
        <v>339</v>
      </c>
      <c r="B339" s="140" t="s">
        <v>463</v>
      </c>
      <c r="C339" s="130" t="s">
        <v>192</v>
      </c>
      <c r="D339" s="131">
        <v>7</v>
      </c>
      <c r="E339" s="130"/>
    </row>
    <row r="340" spans="1:5" x14ac:dyDescent="0.2">
      <c r="A340" s="140">
        <v>340</v>
      </c>
      <c r="B340" s="140" t="s">
        <v>464</v>
      </c>
      <c r="C340" s="130"/>
      <c r="D340" s="131">
        <v>9</v>
      </c>
      <c r="E340" s="130"/>
    </row>
    <row r="341" spans="1:5" x14ac:dyDescent="0.2">
      <c r="A341" s="140">
        <v>341</v>
      </c>
      <c r="B341" s="140" t="s">
        <v>465</v>
      </c>
      <c r="C341" s="130"/>
      <c r="D341" s="131">
        <v>60</v>
      </c>
      <c r="E341" s="130"/>
    </row>
    <row r="342" spans="1:5" x14ac:dyDescent="0.2">
      <c r="A342" s="140">
        <v>342</v>
      </c>
      <c r="B342" s="140" t="s">
        <v>861</v>
      </c>
      <c r="C342" s="130" t="s">
        <v>231</v>
      </c>
      <c r="D342" s="131">
        <v>15</v>
      </c>
      <c r="E342" s="130"/>
    </row>
    <row r="343" spans="1:5" x14ac:dyDescent="0.2">
      <c r="A343" s="140">
        <v>343</v>
      </c>
      <c r="B343" s="113" t="s">
        <v>466</v>
      </c>
      <c r="C343" s="132" t="s">
        <v>190</v>
      </c>
      <c r="D343" s="133">
        <v>30</v>
      </c>
      <c r="E343" s="130"/>
    </row>
    <row r="344" spans="1:5" x14ac:dyDescent="0.2">
      <c r="A344" s="140">
        <v>344</v>
      </c>
      <c r="B344" s="140" t="s">
        <v>467</v>
      </c>
      <c r="C344" s="130"/>
      <c r="D344" s="131">
        <v>700</v>
      </c>
      <c r="E344" s="130"/>
    </row>
    <row r="345" spans="1:5" x14ac:dyDescent="0.2">
      <c r="A345" s="140">
        <v>345</v>
      </c>
      <c r="B345" s="113" t="s">
        <v>468</v>
      </c>
      <c r="C345" s="132" t="s">
        <v>469</v>
      </c>
      <c r="D345" s="133">
        <v>45</v>
      </c>
      <c r="E345" s="130"/>
    </row>
    <row r="346" spans="1:5" x14ac:dyDescent="0.2">
      <c r="A346" s="140">
        <v>346</v>
      </c>
      <c r="B346" s="140" t="s">
        <v>470</v>
      </c>
      <c r="C346" s="130" t="s">
        <v>1010</v>
      </c>
      <c r="D346" s="131">
        <v>47</v>
      </c>
      <c r="E346" s="130"/>
    </row>
    <row r="347" spans="1:5" x14ac:dyDescent="0.2">
      <c r="A347" s="140">
        <v>347</v>
      </c>
      <c r="B347" s="113" t="s">
        <v>471</v>
      </c>
      <c r="C347" s="132" t="s">
        <v>469</v>
      </c>
      <c r="D347" s="133">
        <v>48</v>
      </c>
      <c r="E347" s="130"/>
    </row>
    <row r="348" spans="1:5" x14ac:dyDescent="0.2">
      <c r="A348" s="140">
        <v>348</v>
      </c>
      <c r="B348" s="113" t="s">
        <v>472</v>
      </c>
      <c r="C348" s="132" t="s">
        <v>333</v>
      </c>
      <c r="D348" s="133">
        <v>60</v>
      </c>
      <c r="E348" s="130"/>
    </row>
    <row r="349" spans="1:5" x14ac:dyDescent="0.2">
      <c r="A349" s="140">
        <v>349</v>
      </c>
      <c r="B349" s="140" t="s">
        <v>1009</v>
      </c>
      <c r="C349" s="130" t="s">
        <v>1008</v>
      </c>
      <c r="D349" s="131">
        <v>140</v>
      </c>
      <c r="E349" s="130"/>
    </row>
    <row r="350" spans="1:5" x14ac:dyDescent="0.2">
      <c r="A350" s="140">
        <v>350</v>
      </c>
      <c r="B350" s="121" t="s">
        <v>473</v>
      </c>
      <c r="C350" s="114" t="s">
        <v>190</v>
      </c>
      <c r="D350" s="133">
        <v>135</v>
      </c>
      <c r="E350" s="132"/>
    </row>
    <row r="351" spans="1:5" x14ac:dyDescent="0.2">
      <c r="A351" s="140">
        <v>351</v>
      </c>
      <c r="B351" s="140" t="s">
        <v>930</v>
      </c>
      <c r="C351" s="130"/>
      <c r="D351" s="131">
        <v>750</v>
      </c>
      <c r="E351" s="130"/>
    </row>
    <row r="352" spans="1:5" x14ac:dyDescent="0.2">
      <c r="A352" s="140">
        <v>352</v>
      </c>
      <c r="B352" s="140" t="s">
        <v>474</v>
      </c>
      <c r="C352" s="130" t="s">
        <v>192</v>
      </c>
      <c r="D352" s="131">
        <v>1.98</v>
      </c>
      <c r="E352" s="130"/>
    </row>
    <row r="353" spans="1:5" x14ac:dyDescent="0.2">
      <c r="A353" s="140">
        <v>353</v>
      </c>
      <c r="B353" s="141" t="s">
        <v>1046</v>
      </c>
      <c r="C353" s="112" t="s">
        <v>195</v>
      </c>
      <c r="D353" s="146">
        <v>150</v>
      </c>
      <c r="E353" s="130"/>
    </row>
    <row r="354" spans="1:5" x14ac:dyDescent="0.2">
      <c r="A354" s="140">
        <v>354</v>
      </c>
      <c r="B354" s="141" t="s">
        <v>1045</v>
      </c>
      <c r="C354" s="112" t="s">
        <v>195</v>
      </c>
      <c r="D354" s="146">
        <v>50</v>
      </c>
      <c r="E354" s="130"/>
    </row>
    <row r="355" spans="1:5" x14ac:dyDescent="0.2">
      <c r="A355" s="140">
        <v>355</v>
      </c>
      <c r="B355" s="141" t="s">
        <v>1045</v>
      </c>
      <c r="C355" s="112" t="s">
        <v>195</v>
      </c>
      <c r="D355" s="146">
        <v>50</v>
      </c>
      <c r="E355" s="130"/>
    </row>
    <row r="356" spans="1:5" x14ac:dyDescent="0.2">
      <c r="A356" s="140">
        <v>356</v>
      </c>
      <c r="B356" s="141" t="s">
        <v>1047</v>
      </c>
      <c r="C356" s="112" t="s">
        <v>195</v>
      </c>
      <c r="D356" s="146">
        <v>0.1</v>
      </c>
      <c r="E356" s="130"/>
    </row>
    <row r="357" spans="1:5" x14ac:dyDescent="0.2">
      <c r="A357" s="140">
        <v>357</v>
      </c>
      <c r="B357" s="140" t="s">
        <v>476</v>
      </c>
      <c r="C357" s="130" t="s">
        <v>315</v>
      </c>
      <c r="D357" s="131">
        <v>250</v>
      </c>
      <c r="E357" s="130"/>
    </row>
    <row r="358" spans="1:5" x14ac:dyDescent="0.2">
      <c r="A358" s="140">
        <v>358</v>
      </c>
      <c r="B358" s="121" t="s">
        <v>964</v>
      </c>
      <c r="C358" s="114" t="s">
        <v>850</v>
      </c>
      <c r="D358" s="133">
        <v>310</v>
      </c>
      <c r="E358" s="132"/>
    </row>
    <row r="359" spans="1:5" x14ac:dyDescent="0.2">
      <c r="A359" s="140">
        <v>359</v>
      </c>
      <c r="B359" s="140" t="s">
        <v>477</v>
      </c>
      <c r="C359" s="130" t="s">
        <v>195</v>
      </c>
      <c r="D359" s="131">
        <v>168</v>
      </c>
      <c r="E359" s="130"/>
    </row>
    <row r="360" spans="1:5" x14ac:dyDescent="0.2">
      <c r="A360" s="140">
        <v>360</v>
      </c>
      <c r="B360" s="140" t="s">
        <v>1060</v>
      </c>
      <c r="C360" s="130" t="s">
        <v>195</v>
      </c>
      <c r="D360" s="131">
        <v>50</v>
      </c>
      <c r="E360" s="130"/>
    </row>
    <row r="361" spans="1:5" x14ac:dyDescent="0.2">
      <c r="A361" s="140">
        <v>361</v>
      </c>
      <c r="B361" s="140" t="s">
        <v>478</v>
      </c>
      <c r="C361" s="130" t="s">
        <v>195</v>
      </c>
      <c r="D361" s="131">
        <v>425</v>
      </c>
      <c r="E361" s="130"/>
    </row>
    <row r="362" spans="1:5" x14ac:dyDescent="0.2">
      <c r="A362" s="140">
        <v>362</v>
      </c>
      <c r="B362" s="140" t="s">
        <v>921</v>
      </c>
      <c r="C362" s="130" t="s">
        <v>195</v>
      </c>
      <c r="D362" s="131">
        <v>190</v>
      </c>
      <c r="E362" s="130"/>
    </row>
    <row r="363" spans="1:5" x14ac:dyDescent="0.2">
      <c r="A363" s="140">
        <v>363</v>
      </c>
      <c r="B363" s="113" t="s">
        <v>479</v>
      </c>
      <c r="C363" s="132" t="s">
        <v>195</v>
      </c>
      <c r="D363" s="133">
        <v>180</v>
      </c>
      <c r="E363" s="130"/>
    </row>
    <row r="364" spans="1:5" x14ac:dyDescent="0.2">
      <c r="A364" s="140">
        <v>364</v>
      </c>
      <c r="B364" s="113" t="s">
        <v>480</v>
      </c>
      <c r="C364" s="132" t="s">
        <v>315</v>
      </c>
      <c r="D364" s="133">
        <v>300</v>
      </c>
      <c r="E364" s="130"/>
    </row>
    <row r="365" spans="1:5" x14ac:dyDescent="0.2">
      <c r="A365" s="140">
        <v>365</v>
      </c>
      <c r="B365" s="140" t="s">
        <v>1038</v>
      </c>
      <c r="C365" s="130" t="s">
        <v>195</v>
      </c>
      <c r="D365" s="131">
        <v>800</v>
      </c>
      <c r="E365" s="130"/>
    </row>
    <row r="366" spans="1:5" x14ac:dyDescent="0.2">
      <c r="A366" s="140">
        <v>366</v>
      </c>
      <c r="B366" s="140" t="s">
        <v>1062</v>
      </c>
      <c r="C366" s="130"/>
      <c r="D366" s="131">
        <v>99</v>
      </c>
      <c r="E366" s="130"/>
    </row>
    <row r="367" spans="1:5" x14ac:dyDescent="0.2">
      <c r="A367" s="140">
        <v>367</v>
      </c>
      <c r="B367" s="113" t="s">
        <v>481</v>
      </c>
      <c r="C367" s="132" t="s">
        <v>301</v>
      </c>
      <c r="D367" s="133">
        <v>500</v>
      </c>
      <c r="E367" s="130"/>
    </row>
    <row r="368" spans="1:5" x14ac:dyDescent="0.2">
      <c r="A368" s="140">
        <v>368</v>
      </c>
      <c r="B368" s="140" t="s">
        <v>482</v>
      </c>
      <c r="C368" s="130" t="s">
        <v>195</v>
      </c>
      <c r="D368" s="131">
        <v>125</v>
      </c>
      <c r="E368" s="130"/>
    </row>
    <row r="369" spans="1:5" x14ac:dyDescent="0.2">
      <c r="A369" s="140">
        <v>369</v>
      </c>
      <c r="B369" s="113" t="s">
        <v>483</v>
      </c>
      <c r="C369" s="132" t="s">
        <v>195</v>
      </c>
      <c r="D369" s="133">
        <v>3</v>
      </c>
      <c r="E369" s="130"/>
    </row>
    <row r="370" spans="1:5" x14ac:dyDescent="0.2">
      <c r="A370" s="140">
        <v>370</v>
      </c>
      <c r="B370" s="140" t="s">
        <v>484</v>
      </c>
      <c r="C370" s="130" t="s">
        <v>192</v>
      </c>
      <c r="D370" s="131">
        <v>3.25</v>
      </c>
      <c r="E370" s="130"/>
    </row>
    <row r="371" spans="1:5" x14ac:dyDescent="0.2">
      <c r="A371" s="140">
        <v>371</v>
      </c>
      <c r="B371" s="113" t="s">
        <v>485</v>
      </c>
      <c r="C371" s="132" t="s">
        <v>195</v>
      </c>
      <c r="D371" s="133">
        <v>1</v>
      </c>
      <c r="E371" s="130"/>
    </row>
    <row r="372" spans="1:5" x14ac:dyDescent="0.2">
      <c r="A372" s="140">
        <v>372</v>
      </c>
      <c r="B372" s="140" t="s">
        <v>944</v>
      </c>
      <c r="C372" s="130" t="s">
        <v>945</v>
      </c>
      <c r="D372" s="131">
        <v>18.2</v>
      </c>
      <c r="E372" s="130"/>
    </row>
    <row r="373" spans="1:5" x14ac:dyDescent="0.2">
      <c r="A373" s="140">
        <v>373</v>
      </c>
      <c r="B373" s="113" t="s">
        <v>486</v>
      </c>
      <c r="C373" s="132" t="s">
        <v>188</v>
      </c>
      <c r="D373" s="133">
        <v>2.98</v>
      </c>
      <c r="E373" s="130"/>
    </row>
    <row r="374" spans="1:5" x14ac:dyDescent="0.2">
      <c r="A374" s="140">
        <v>374</v>
      </c>
      <c r="B374" s="113" t="s">
        <v>487</v>
      </c>
      <c r="C374" s="132" t="s">
        <v>488</v>
      </c>
      <c r="D374" s="133">
        <v>10</v>
      </c>
      <c r="E374" s="130"/>
    </row>
    <row r="375" spans="1:5" x14ac:dyDescent="0.2">
      <c r="A375" s="140">
        <v>375</v>
      </c>
      <c r="B375" s="140" t="s">
        <v>489</v>
      </c>
      <c r="C375" s="130" t="s">
        <v>231</v>
      </c>
      <c r="D375" s="131">
        <v>18</v>
      </c>
      <c r="E375" s="130"/>
    </row>
    <row r="376" spans="1:5" x14ac:dyDescent="0.2">
      <c r="A376" s="140">
        <v>376</v>
      </c>
      <c r="B376" s="140" t="s">
        <v>490</v>
      </c>
      <c r="C376" s="130" t="s">
        <v>231</v>
      </c>
      <c r="D376" s="131">
        <v>18</v>
      </c>
      <c r="E376" s="130"/>
    </row>
    <row r="377" spans="1:5" x14ac:dyDescent="0.2">
      <c r="A377" s="140">
        <v>377</v>
      </c>
      <c r="B377" s="113" t="s">
        <v>491</v>
      </c>
      <c r="C377" s="132" t="s">
        <v>195</v>
      </c>
      <c r="D377" s="133">
        <v>35</v>
      </c>
      <c r="E377" s="130"/>
    </row>
    <row r="378" spans="1:5" x14ac:dyDescent="0.2">
      <c r="A378" s="140">
        <v>378</v>
      </c>
      <c r="B378" s="113" t="s">
        <v>491</v>
      </c>
      <c r="C378" s="132" t="s">
        <v>195</v>
      </c>
      <c r="D378" s="133">
        <v>35</v>
      </c>
      <c r="E378" s="130"/>
    </row>
    <row r="379" spans="1:5" x14ac:dyDescent="0.2">
      <c r="A379" s="140">
        <v>379</v>
      </c>
      <c r="B379" s="140" t="s">
        <v>492</v>
      </c>
      <c r="C379" s="130" t="s">
        <v>192</v>
      </c>
      <c r="D379" s="131">
        <v>8</v>
      </c>
      <c r="E379" s="130"/>
    </row>
    <row r="380" spans="1:5" x14ac:dyDescent="0.2">
      <c r="A380" s="140">
        <v>380</v>
      </c>
      <c r="B380" s="140" t="s">
        <v>493</v>
      </c>
      <c r="C380" s="130"/>
      <c r="D380" s="131">
        <v>25</v>
      </c>
      <c r="E380" s="130"/>
    </row>
    <row r="381" spans="1:5" x14ac:dyDescent="0.2">
      <c r="A381" s="140">
        <v>381</v>
      </c>
      <c r="B381" s="140" t="s">
        <v>494</v>
      </c>
      <c r="C381" s="130" t="s">
        <v>231</v>
      </c>
      <c r="D381" s="131">
        <v>3.25</v>
      </c>
      <c r="E381" s="130"/>
    </row>
    <row r="382" spans="1:5" x14ac:dyDescent="0.2">
      <c r="A382" s="140">
        <v>382</v>
      </c>
      <c r="B382" s="140" t="s">
        <v>495</v>
      </c>
      <c r="C382" s="130" t="s">
        <v>231</v>
      </c>
      <c r="D382" s="131">
        <v>5.25</v>
      </c>
      <c r="E382" s="130"/>
    </row>
    <row r="383" spans="1:5" x14ac:dyDescent="0.2">
      <c r="A383" s="140">
        <v>383</v>
      </c>
      <c r="B383" s="113" t="s">
        <v>496</v>
      </c>
      <c r="C383" s="132"/>
      <c r="D383" s="133">
        <v>4</v>
      </c>
      <c r="E383" s="130"/>
    </row>
    <row r="384" spans="1:5" x14ac:dyDescent="0.2">
      <c r="A384" s="140">
        <v>384</v>
      </c>
      <c r="B384" s="140" t="s">
        <v>497</v>
      </c>
      <c r="C384" s="130" t="s">
        <v>195</v>
      </c>
      <c r="D384" s="131">
        <v>1.5</v>
      </c>
      <c r="E384" s="130"/>
    </row>
    <row r="385" spans="1:5" x14ac:dyDescent="0.2">
      <c r="A385" s="140">
        <v>385</v>
      </c>
      <c r="B385" s="140" t="s">
        <v>498</v>
      </c>
      <c r="C385" s="130"/>
      <c r="D385" s="131">
        <v>1.5</v>
      </c>
      <c r="E385" s="130"/>
    </row>
    <row r="386" spans="1:5" x14ac:dyDescent="0.2">
      <c r="A386" s="140">
        <v>386</v>
      </c>
      <c r="B386" s="140" t="s">
        <v>499</v>
      </c>
      <c r="C386" s="130"/>
      <c r="D386" s="131">
        <v>2.85</v>
      </c>
      <c r="E386" s="130"/>
    </row>
    <row r="387" spans="1:5" x14ac:dyDescent="0.2">
      <c r="A387" s="140">
        <v>387</v>
      </c>
      <c r="B387" s="140" t="s">
        <v>500</v>
      </c>
      <c r="C387" s="130" t="s">
        <v>231</v>
      </c>
      <c r="D387" s="131">
        <v>25</v>
      </c>
      <c r="E387" s="130"/>
    </row>
    <row r="388" spans="1:5" x14ac:dyDescent="0.2">
      <c r="A388" s="140">
        <v>388</v>
      </c>
      <c r="B388" s="140" t="s">
        <v>501</v>
      </c>
      <c r="C388" s="130"/>
      <c r="D388" s="131">
        <v>22</v>
      </c>
      <c r="E388" s="130"/>
    </row>
    <row r="389" spans="1:5" x14ac:dyDescent="0.2">
      <c r="A389" s="140">
        <v>389</v>
      </c>
      <c r="B389" s="140" t="s">
        <v>502</v>
      </c>
      <c r="C389" s="130" t="s">
        <v>231</v>
      </c>
      <c r="D389" s="131">
        <v>15</v>
      </c>
      <c r="E389" s="130"/>
    </row>
    <row r="390" spans="1:5" x14ac:dyDescent="0.2">
      <c r="A390" s="140">
        <v>390</v>
      </c>
      <c r="B390" s="140" t="s">
        <v>503</v>
      </c>
      <c r="C390" s="130" t="s">
        <v>231</v>
      </c>
      <c r="D390" s="131">
        <v>8.6999999999999993</v>
      </c>
      <c r="E390" s="130"/>
    </row>
    <row r="391" spans="1:5" x14ac:dyDescent="0.2">
      <c r="A391" s="140">
        <v>391</v>
      </c>
      <c r="B391" s="140" t="s">
        <v>504</v>
      </c>
      <c r="C391" s="130" t="s">
        <v>231</v>
      </c>
      <c r="D391" s="131">
        <v>20</v>
      </c>
      <c r="E391" s="130"/>
    </row>
    <row r="392" spans="1:5" x14ac:dyDescent="0.2">
      <c r="A392" s="140">
        <v>392</v>
      </c>
      <c r="B392" s="140" t="s">
        <v>505</v>
      </c>
      <c r="C392" s="130" t="s">
        <v>231</v>
      </c>
      <c r="D392" s="131">
        <v>25</v>
      </c>
      <c r="E392" s="130"/>
    </row>
    <row r="393" spans="1:5" x14ac:dyDescent="0.2">
      <c r="A393" s="140">
        <v>393</v>
      </c>
      <c r="B393" s="140" t="s">
        <v>506</v>
      </c>
      <c r="C393" s="130" t="s">
        <v>231</v>
      </c>
      <c r="D393" s="131">
        <v>20</v>
      </c>
      <c r="E393" s="130"/>
    </row>
    <row r="394" spans="1:5" x14ac:dyDescent="0.2">
      <c r="A394" s="140">
        <v>394</v>
      </c>
      <c r="B394" s="140" t="s">
        <v>926</v>
      </c>
      <c r="C394" s="130" t="s">
        <v>891</v>
      </c>
      <c r="D394" s="131">
        <v>7</v>
      </c>
      <c r="E394" s="130"/>
    </row>
    <row r="395" spans="1:5" x14ac:dyDescent="0.2">
      <c r="A395" s="140">
        <v>395</v>
      </c>
      <c r="B395" s="140" t="s">
        <v>507</v>
      </c>
      <c r="C395" s="130"/>
      <c r="D395" s="131">
        <v>35</v>
      </c>
      <c r="E395" s="130"/>
    </row>
    <row r="396" spans="1:5" x14ac:dyDescent="0.2">
      <c r="A396" s="140">
        <v>396</v>
      </c>
      <c r="B396" s="140" t="s">
        <v>508</v>
      </c>
      <c r="C396" s="130" t="s">
        <v>315</v>
      </c>
      <c r="D396" s="131">
        <v>1.5</v>
      </c>
      <c r="E396" s="130"/>
    </row>
    <row r="397" spans="1:5" x14ac:dyDescent="0.2">
      <c r="A397" s="140">
        <v>397</v>
      </c>
      <c r="B397" s="140" t="s">
        <v>859</v>
      </c>
      <c r="C397" s="130" t="s">
        <v>315</v>
      </c>
      <c r="D397" s="131">
        <v>18</v>
      </c>
      <c r="E397" s="130"/>
    </row>
    <row r="398" spans="1:5" x14ac:dyDescent="0.2">
      <c r="A398" s="140">
        <v>398</v>
      </c>
      <c r="B398" s="140" t="s">
        <v>860</v>
      </c>
      <c r="C398" s="130" t="s">
        <v>315</v>
      </c>
      <c r="D398" s="131">
        <v>22</v>
      </c>
      <c r="E398" s="130"/>
    </row>
    <row r="399" spans="1:5" x14ac:dyDescent="0.2">
      <c r="A399" s="140">
        <v>399</v>
      </c>
      <c r="B399" s="113" t="s">
        <v>509</v>
      </c>
      <c r="C399" s="132" t="s">
        <v>195</v>
      </c>
      <c r="D399" s="133">
        <v>12</v>
      </c>
      <c r="E399" s="130"/>
    </row>
    <row r="400" spans="1:5" x14ac:dyDescent="0.2">
      <c r="A400" s="140">
        <v>400</v>
      </c>
      <c r="B400" s="140" t="s">
        <v>510</v>
      </c>
      <c r="C400" s="130" t="s">
        <v>195</v>
      </c>
      <c r="D400" s="131">
        <v>0.6</v>
      </c>
      <c r="E400" s="130"/>
    </row>
    <row r="401" spans="1:5" x14ac:dyDescent="0.2">
      <c r="A401" s="140">
        <v>401</v>
      </c>
      <c r="B401" s="121" t="s">
        <v>511</v>
      </c>
      <c r="C401" s="114" t="s">
        <v>1070</v>
      </c>
      <c r="D401" s="133">
        <v>8.5</v>
      </c>
      <c r="E401" s="132"/>
    </row>
    <row r="402" spans="1:5" x14ac:dyDescent="0.2">
      <c r="A402" s="140">
        <v>402</v>
      </c>
      <c r="B402" s="140" t="s">
        <v>1007</v>
      </c>
      <c r="C402" s="130" t="s">
        <v>195</v>
      </c>
      <c r="D402" s="131">
        <v>21</v>
      </c>
      <c r="E402" s="130"/>
    </row>
    <row r="403" spans="1:5" x14ac:dyDescent="0.2">
      <c r="A403" s="140">
        <v>403</v>
      </c>
      <c r="B403" s="113" t="s">
        <v>512</v>
      </c>
      <c r="C403" s="132" t="s">
        <v>195</v>
      </c>
      <c r="D403" s="133">
        <v>9</v>
      </c>
      <c r="E403" s="130"/>
    </row>
    <row r="404" spans="1:5" x14ac:dyDescent="0.2">
      <c r="A404" s="140">
        <v>404</v>
      </c>
      <c r="B404" s="141" t="s">
        <v>1056</v>
      </c>
      <c r="C404" s="112" t="s">
        <v>366</v>
      </c>
      <c r="D404" s="131">
        <v>0.17</v>
      </c>
      <c r="E404" s="130"/>
    </row>
    <row r="405" spans="1:5" x14ac:dyDescent="0.2">
      <c r="A405" s="140">
        <v>405</v>
      </c>
      <c r="B405" s="140" t="s">
        <v>513</v>
      </c>
      <c r="C405" s="130" t="s">
        <v>195</v>
      </c>
      <c r="D405" s="131">
        <v>90</v>
      </c>
      <c r="E405" s="130"/>
    </row>
    <row r="406" spans="1:5" x14ac:dyDescent="0.2">
      <c r="A406" s="140">
        <v>406</v>
      </c>
      <c r="B406" s="113" t="s">
        <v>514</v>
      </c>
      <c r="C406" s="132"/>
      <c r="D406" s="133">
        <v>15</v>
      </c>
      <c r="E406" s="130"/>
    </row>
    <row r="407" spans="1:5" x14ac:dyDescent="0.2">
      <c r="A407" s="140">
        <v>407</v>
      </c>
      <c r="B407" s="141" t="s">
        <v>1029</v>
      </c>
      <c r="C407" s="130"/>
      <c r="D407" s="131">
        <v>19.25</v>
      </c>
      <c r="E407" s="130"/>
    </row>
    <row r="408" spans="1:5" x14ac:dyDescent="0.2">
      <c r="A408" s="140">
        <v>408</v>
      </c>
      <c r="B408" s="113" t="s">
        <v>515</v>
      </c>
      <c r="C408" s="132" t="s">
        <v>195</v>
      </c>
      <c r="D408" s="133">
        <v>0.15</v>
      </c>
      <c r="E408" s="130"/>
    </row>
    <row r="409" spans="1:5" x14ac:dyDescent="0.2">
      <c r="A409" s="140">
        <v>409</v>
      </c>
      <c r="B409" s="140" t="s">
        <v>938</v>
      </c>
      <c r="C409" s="130" t="s">
        <v>192</v>
      </c>
      <c r="D409" s="131">
        <v>1.85</v>
      </c>
      <c r="E409" s="130"/>
    </row>
    <row r="410" spans="1:5" x14ac:dyDescent="0.2">
      <c r="A410" s="140">
        <v>410</v>
      </c>
      <c r="B410" s="113" t="s">
        <v>516</v>
      </c>
      <c r="C410" s="132" t="s">
        <v>195</v>
      </c>
      <c r="D410" s="133">
        <v>0.75</v>
      </c>
      <c r="E410" s="130"/>
    </row>
    <row r="411" spans="1:5" x14ac:dyDescent="0.2">
      <c r="A411" s="140">
        <v>411</v>
      </c>
      <c r="B411" s="140" t="s">
        <v>908</v>
      </c>
      <c r="C411" s="130"/>
      <c r="D411" s="131">
        <v>1250</v>
      </c>
      <c r="E411" s="130"/>
    </row>
    <row r="412" spans="1:5" x14ac:dyDescent="0.2">
      <c r="A412" s="140">
        <v>412</v>
      </c>
      <c r="B412" s="140" t="s">
        <v>517</v>
      </c>
      <c r="C412" s="130" t="s">
        <v>195</v>
      </c>
      <c r="D412" s="131">
        <v>32</v>
      </c>
      <c r="E412" s="130"/>
    </row>
    <row r="413" spans="1:5" x14ac:dyDescent="0.2">
      <c r="A413" s="140">
        <v>413</v>
      </c>
      <c r="B413" s="140" t="s">
        <v>518</v>
      </c>
      <c r="C413" s="130" t="s">
        <v>190</v>
      </c>
      <c r="D413" s="131">
        <v>1.95</v>
      </c>
      <c r="E413" s="130"/>
    </row>
    <row r="414" spans="1:5" x14ac:dyDescent="0.2">
      <c r="A414" s="140">
        <v>414</v>
      </c>
      <c r="B414" s="140" t="s">
        <v>1042</v>
      </c>
      <c r="C414" s="130"/>
      <c r="D414" s="131">
        <v>500</v>
      </c>
      <c r="E414" s="130"/>
    </row>
    <row r="415" spans="1:5" x14ac:dyDescent="0.2">
      <c r="A415" s="140">
        <v>415</v>
      </c>
      <c r="B415" s="140" t="s">
        <v>519</v>
      </c>
      <c r="C415" s="130" t="s">
        <v>195</v>
      </c>
      <c r="D415" s="131">
        <v>1.98</v>
      </c>
      <c r="E415" s="130"/>
    </row>
    <row r="416" spans="1:5" x14ac:dyDescent="0.2">
      <c r="A416" s="140">
        <v>416</v>
      </c>
      <c r="B416" s="113" t="s">
        <v>520</v>
      </c>
      <c r="C416" s="132" t="s">
        <v>195</v>
      </c>
      <c r="D416" s="133">
        <v>20</v>
      </c>
      <c r="E416" s="130"/>
    </row>
    <row r="417" spans="1:5" x14ac:dyDescent="0.2">
      <c r="A417" s="140">
        <v>417</v>
      </c>
      <c r="B417" s="113" t="s">
        <v>521</v>
      </c>
      <c r="C417" s="132" t="s">
        <v>195</v>
      </c>
      <c r="D417" s="133">
        <v>0.6</v>
      </c>
      <c r="E417" s="130"/>
    </row>
    <row r="418" spans="1:5" x14ac:dyDescent="0.2">
      <c r="A418" s="140">
        <v>418</v>
      </c>
      <c r="B418" s="113" t="s">
        <v>522</v>
      </c>
      <c r="C418" s="132" t="s">
        <v>195</v>
      </c>
      <c r="D418" s="133">
        <v>0.75</v>
      </c>
      <c r="E418" s="130"/>
    </row>
    <row r="419" spans="1:5" x14ac:dyDescent="0.2">
      <c r="A419" s="140">
        <v>419</v>
      </c>
      <c r="B419" s="113" t="s">
        <v>523</v>
      </c>
      <c r="C419" s="132" t="s">
        <v>195</v>
      </c>
      <c r="D419" s="133">
        <v>10</v>
      </c>
      <c r="E419" s="130"/>
    </row>
    <row r="420" spans="1:5" x14ac:dyDescent="0.2">
      <c r="A420" s="140">
        <v>420</v>
      </c>
      <c r="B420" s="140" t="s">
        <v>524</v>
      </c>
      <c r="C420" s="130" t="s">
        <v>195</v>
      </c>
      <c r="D420" s="131">
        <v>0.95</v>
      </c>
      <c r="E420" s="130"/>
    </row>
    <row r="421" spans="1:5" x14ac:dyDescent="0.2">
      <c r="A421" s="140">
        <v>421</v>
      </c>
      <c r="B421" s="121" t="s">
        <v>979</v>
      </c>
      <c r="C421" s="114" t="s">
        <v>195</v>
      </c>
      <c r="D421" s="133">
        <v>13.3</v>
      </c>
      <c r="E421" s="132"/>
    </row>
    <row r="422" spans="1:5" x14ac:dyDescent="0.2">
      <c r="A422" s="140">
        <v>422</v>
      </c>
      <c r="B422" s="121" t="s">
        <v>978</v>
      </c>
      <c r="C422" s="114" t="s">
        <v>195</v>
      </c>
      <c r="D422" s="133">
        <v>15.25</v>
      </c>
      <c r="E422" s="132"/>
    </row>
    <row r="423" spans="1:5" x14ac:dyDescent="0.2">
      <c r="A423" s="140">
        <v>423</v>
      </c>
      <c r="B423" s="140" t="s">
        <v>525</v>
      </c>
      <c r="C423" s="130" t="s">
        <v>195</v>
      </c>
      <c r="D423" s="131">
        <v>1.2</v>
      </c>
      <c r="E423" s="130"/>
    </row>
    <row r="424" spans="1:5" x14ac:dyDescent="0.2">
      <c r="A424" s="140">
        <v>424</v>
      </c>
      <c r="B424" s="140" t="s">
        <v>526</v>
      </c>
      <c r="C424" s="130" t="s">
        <v>195</v>
      </c>
      <c r="D424" s="131">
        <v>10</v>
      </c>
      <c r="E424" s="130"/>
    </row>
    <row r="425" spans="1:5" x14ac:dyDescent="0.2">
      <c r="A425" s="140">
        <v>425</v>
      </c>
      <c r="B425" s="113" t="s">
        <v>843</v>
      </c>
      <c r="C425" s="132" t="s">
        <v>195</v>
      </c>
      <c r="D425" s="133">
        <v>0.6</v>
      </c>
      <c r="E425" s="130"/>
    </row>
    <row r="426" spans="1:5" x14ac:dyDescent="0.2">
      <c r="A426" s="140">
        <v>426</v>
      </c>
      <c r="B426" s="140" t="s">
        <v>527</v>
      </c>
      <c r="C426" s="130" t="s">
        <v>315</v>
      </c>
      <c r="D426" s="131">
        <v>300</v>
      </c>
      <c r="E426" s="130"/>
    </row>
    <row r="427" spans="1:5" x14ac:dyDescent="0.2">
      <c r="A427" s="140">
        <v>427</v>
      </c>
      <c r="B427" s="140" t="s">
        <v>528</v>
      </c>
      <c r="C427" s="130" t="s">
        <v>315</v>
      </c>
      <c r="D427" s="131">
        <v>5500</v>
      </c>
      <c r="E427" s="130"/>
    </row>
    <row r="428" spans="1:5" x14ac:dyDescent="0.2">
      <c r="A428" s="140">
        <v>428</v>
      </c>
      <c r="B428" s="140" t="s">
        <v>529</v>
      </c>
      <c r="C428" s="130" t="s">
        <v>315</v>
      </c>
      <c r="D428" s="131">
        <v>285</v>
      </c>
      <c r="E428" s="130"/>
    </row>
    <row r="429" spans="1:5" x14ac:dyDescent="0.2">
      <c r="A429" s="140">
        <v>429</v>
      </c>
      <c r="B429" s="140" t="s">
        <v>530</v>
      </c>
      <c r="C429" s="130" t="s">
        <v>315</v>
      </c>
      <c r="D429" s="131">
        <v>2500</v>
      </c>
      <c r="E429" s="130"/>
    </row>
    <row r="430" spans="1:5" x14ac:dyDescent="0.2">
      <c r="A430" s="140">
        <v>430</v>
      </c>
      <c r="B430" s="140" t="s">
        <v>531</v>
      </c>
      <c r="C430" s="130" t="s">
        <v>532</v>
      </c>
      <c r="D430" s="131">
        <v>400</v>
      </c>
      <c r="E430" s="130"/>
    </row>
    <row r="431" spans="1:5" x14ac:dyDescent="0.2">
      <c r="A431" s="140">
        <v>431</v>
      </c>
      <c r="B431" s="140" t="s">
        <v>533</v>
      </c>
      <c r="C431" s="130" t="s">
        <v>532</v>
      </c>
      <c r="D431" s="131">
        <v>55</v>
      </c>
      <c r="E431" s="130"/>
    </row>
    <row r="432" spans="1:5" x14ac:dyDescent="0.2">
      <c r="A432" s="140">
        <v>432</v>
      </c>
      <c r="B432" s="140" t="s">
        <v>534</v>
      </c>
      <c r="C432" s="130" t="s">
        <v>532</v>
      </c>
      <c r="D432" s="131">
        <v>250</v>
      </c>
      <c r="E432" s="130"/>
    </row>
    <row r="433" spans="1:6" x14ac:dyDescent="0.2">
      <c r="A433" s="140">
        <v>433</v>
      </c>
      <c r="B433" s="140" t="s">
        <v>929</v>
      </c>
      <c r="C433" s="130" t="s">
        <v>532</v>
      </c>
      <c r="D433" s="131">
        <v>1100</v>
      </c>
      <c r="E433" s="130"/>
    </row>
    <row r="434" spans="1:6" x14ac:dyDescent="0.2">
      <c r="A434" s="140">
        <v>434</v>
      </c>
      <c r="B434" s="140" t="s">
        <v>535</v>
      </c>
      <c r="C434" s="130" t="s">
        <v>532</v>
      </c>
      <c r="D434" s="131">
        <v>450</v>
      </c>
      <c r="E434" s="130"/>
    </row>
    <row r="435" spans="1:6" x14ac:dyDescent="0.2">
      <c r="A435" s="140">
        <v>435</v>
      </c>
      <c r="B435" s="140" t="s">
        <v>537</v>
      </c>
      <c r="C435" s="130" t="s">
        <v>315</v>
      </c>
      <c r="D435" s="131">
        <v>250</v>
      </c>
      <c r="E435" s="130"/>
    </row>
    <row r="436" spans="1:6" x14ac:dyDescent="0.2">
      <c r="A436" s="140">
        <v>436</v>
      </c>
      <c r="B436" s="140" t="s">
        <v>539</v>
      </c>
      <c r="C436" s="130" t="s">
        <v>532</v>
      </c>
      <c r="D436" s="131">
        <v>450</v>
      </c>
      <c r="E436" s="130"/>
    </row>
    <row r="437" spans="1:6" x14ac:dyDescent="0.2">
      <c r="A437" s="140">
        <v>437</v>
      </c>
      <c r="B437" s="140" t="s">
        <v>540</v>
      </c>
      <c r="C437" s="130" t="s">
        <v>315</v>
      </c>
      <c r="D437" s="131">
        <v>800</v>
      </c>
      <c r="E437" s="130"/>
    </row>
    <row r="438" spans="1:6" x14ac:dyDescent="0.2">
      <c r="A438" s="140">
        <v>438</v>
      </c>
      <c r="B438" s="113" t="s">
        <v>541</v>
      </c>
      <c r="C438" s="132" t="s">
        <v>195</v>
      </c>
      <c r="D438" s="133">
        <v>8</v>
      </c>
      <c r="E438" s="130"/>
    </row>
    <row r="439" spans="1:6" x14ac:dyDescent="0.2">
      <c r="A439" s="140">
        <v>439</v>
      </c>
      <c r="B439" s="113" t="s">
        <v>542</v>
      </c>
      <c r="C439" s="132" t="s">
        <v>195</v>
      </c>
      <c r="D439" s="133">
        <v>2.5</v>
      </c>
      <c r="E439" s="130"/>
    </row>
    <row r="440" spans="1:6" x14ac:dyDescent="0.2">
      <c r="A440" s="140">
        <v>440</v>
      </c>
      <c r="B440" s="140" t="s">
        <v>862</v>
      </c>
      <c r="C440" s="130" t="s">
        <v>231</v>
      </c>
      <c r="D440" s="131">
        <v>2.5</v>
      </c>
      <c r="E440" s="130"/>
    </row>
    <row r="441" spans="1:6" x14ac:dyDescent="0.2">
      <c r="A441" s="140">
        <v>441</v>
      </c>
      <c r="B441" s="113" t="s">
        <v>543</v>
      </c>
      <c r="C441" s="132" t="s">
        <v>195</v>
      </c>
      <c r="D441" s="133">
        <v>8</v>
      </c>
      <c r="E441" s="130"/>
      <c r="F441" s="118"/>
    </row>
    <row r="442" spans="1:6" x14ac:dyDescent="0.2">
      <c r="A442" s="140">
        <v>442</v>
      </c>
      <c r="B442" s="113" t="s">
        <v>544</v>
      </c>
      <c r="C442" s="132" t="s">
        <v>325</v>
      </c>
      <c r="D442" s="133">
        <v>1.5</v>
      </c>
      <c r="E442" s="130"/>
    </row>
    <row r="443" spans="1:6" x14ac:dyDescent="0.2">
      <c r="A443" s="140">
        <v>443</v>
      </c>
      <c r="B443" s="140" t="s">
        <v>946</v>
      </c>
      <c r="C443" s="130" t="s">
        <v>610</v>
      </c>
      <c r="D443" s="131">
        <v>2.5</v>
      </c>
      <c r="E443" s="130"/>
    </row>
    <row r="444" spans="1:6" x14ac:dyDescent="0.2">
      <c r="A444" s="140">
        <v>444</v>
      </c>
      <c r="B444" s="113" t="s">
        <v>545</v>
      </c>
      <c r="C444" s="132" t="s">
        <v>231</v>
      </c>
      <c r="D444" s="133">
        <v>400</v>
      </c>
      <c r="E444" s="130"/>
    </row>
    <row r="445" spans="1:6" x14ac:dyDescent="0.2">
      <c r="A445" s="140">
        <v>445</v>
      </c>
      <c r="B445" s="121" t="s">
        <v>996</v>
      </c>
      <c r="C445" s="114" t="s">
        <v>850</v>
      </c>
      <c r="D445" s="133">
        <v>6.5</v>
      </c>
      <c r="E445" s="132"/>
    </row>
    <row r="446" spans="1:6" x14ac:dyDescent="0.2">
      <c r="A446" s="140">
        <v>446</v>
      </c>
      <c r="B446" s="113" t="s">
        <v>546</v>
      </c>
      <c r="C446" s="132" t="s">
        <v>195</v>
      </c>
      <c r="D446" s="133">
        <v>1.35</v>
      </c>
      <c r="E446" s="130"/>
    </row>
    <row r="447" spans="1:6" x14ac:dyDescent="0.2">
      <c r="A447" s="140">
        <v>447</v>
      </c>
      <c r="B447" s="113" t="s">
        <v>547</v>
      </c>
      <c r="C447" s="132" t="s">
        <v>195</v>
      </c>
      <c r="D447" s="133">
        <v>90</v>
      </c>
      <c r="E447" s="130"/>
    </row>
    <row r="448" spans="1:6" x14ac:dyDescent="0.2">
      <c r="A448" s="140">
        <v>448</v>
      </c>
      <c r="B448" s="140" t="s">
        <v>548</v>
      </c>
      <c r="C448" s="130" t="s">
        <v>195</v>
      </c>
      <c r="D448" s="131">
        <v>400</v>
      </c>
      <c r="E448" s="130"/>
    </row>
    <row r="449" spans="1:5" x14ac:dyDescent="0.2">
      <c r="A449" s="140">
        <v>449</v>
      </c>
      <c r="B449" s="140" t="s">
        <v>549</v>
      </c>
      <c r="C449" s="130"/>
      <c r="D449" s="131">
        <v>12</v>
      </c>
      <c r="E449" s="130"/>
    </row>
    <row r="450" spans="1:5" x14ac:dyDescent="0.2">
      <c r="A450" s="140">
        <v>450</v>
      </c>
      <c r="B450" s="140" t="s">
        <v>550</v>
      </c>
      <c r="C450" s="130"/>
      <c r="D450" s="131">
        <v>14</v>
      </c>
      <c r="E450" s="130"/>
    </row>
    <row r="451" spans="1:5" x14ac:dyDescent="0.2">
      <c r="A451" s="140">
        <v>451</v>
      </c>
      <c r="B451" s="140" t="s">
        <v>551</v>
      </c>
      <c r="C451" s="130"/>
      <c r="D451" s="131">
        <v>22</v>
      </c>
      <c r="E451" s="130"/>
    </row>
    <row r="452" spans="1:5" x14ac:dyDescent="0.2">
      <c r="A452" s="140">
        <v>452</v>
      </c>
      <c r="B452" s="140" t="s">
        <v>552</v>
      </c>
      <c r="C452" s="130"/>
      <c r="D452" s="131">
        <v>12</v>
      </c>
      <c r="E452" s="130"/>
    </row>
    <row r="453" spans="1:5" x14ac:dyDescent="0.2">
      <c r="A453" s="140">
        <v>453</v>
      </c>
      <c r="B453" s="113" t="s">
        <v>553</v>
      </c>
      <c r="C453" s="132" t="s">
        <v>195</v>
      </c>
      <c r="D453" s="133">
        <v>12</v>
      </c>
      <c r="E453" s="130"/>
    </row>
    <row r="454" spans="1:5" x14ac:dyDescent="0.2">
      <c r="A454" s="140">
        <v>454</v>
      </c>
      <c r="B454" s="140" t="s">
        <v>554</v>
      </c>
      <c r="C454" s="130" t="s">
        <v>469</v>
      </c>
      <c r="D454" s="131">
        <f>0.35*220</f>
        <v>77</v>
      </c>
      <c r="E454" s="130"/>
    </row>
    <row r="455" spans="1:5" x14ac:dyDescent="0.2">
      <c r="A455" s="140">
        <v>455</v>
      </c>
      <c r="B455" s="140" t="s">
        <v>555</v>
      </c>
      <c r="C455" s="130" t="s">
        <v>195</v>
      </c>
      <c r="D455" s="131">
        <v>25</v>
      </c>
      <c r="E455" s="130"/>
    </row>
    <row r="456" spans="1:5" x14ac:dyDescent="0.2">
      <c r="A456" s="140">
        <v>456</v>
      </c>
      <c r="B456" s="113" t="s">
        <v>556</v>
      </c>
      <c r="C456" s="132"/>
      <c r="D456" s="133">
        <v>500</v>
      </c>
      <c r="E456" s="130"/>
    </row>
    <row r="457" spans="1:5" x14ac:dyDescent="0.2">
      <c r="A457" s="140">
        <v>457</v>
      </c>
      <c r="B457" s="113" t="s">
        <v>557</v>
      </c>
      <c r="C457" s="132"/>
      <c r="D457" s="133">
        <v>275</v>
      </c>
      <c r="E457" s="130"/>
    </row>
    <row r="458" spans="1:5" x14ac:dyDescent="0.2">
      <c r="A458" s="140">
        <v>458</v>
      </c>
      <c r="B458" s="140" t="s">
        <v>558</v>
      </c>
      <c r="C458" s="130"/>
      <c r="D458" s="131">
        <v>2.25</v>
      </c>
      <c r="E458" s="130"/>
    </row>
    <row r="459" spans="1:5" x14ac:dyDescent="0.2">
      <c r="A459" s="140">
        <v>459</v>
      </c>
      <c r="B459" s="140" t="s">
        <v>893</v>
      </c>
      <c r="C459" s="130" t="s">
        <v>195</v>
      </c>
      <c r="D459" s="131">
        <v>450</v>
      </c>
      <c r="E459" s="130"/>
    </row>
    <row r="460" spans="1:5" x14ac:dyDescent="0.2">
      <c r="A460" s="140">
        <v>460</v>
      </c>
      <c r="B460" s="113" t="s">
        <v>559</v>
      </c>
      <c r="C460" s="132"/>
      <c r="D460" s="133">
        <v>250</v>
      </c>
      <c r="E460" s="130"/>
    </row>
    <row r="461" spans="1:5" x14ac:dyDescent="0.2">
      <c r="A461" s="140">
        <v>461</v>
      </c>
      <c r="B461" s="113" t="s">
        <v>560</v>
      </c>
      <c r="C461" s="132"/>
      <c r="D461" s="133">
        <v>400</v>
      </c>
      <c r="E461" s="130"/>
    </row>
    <row r="462" spans="1:5" x14ac:dyDescent="0.2">
      <c r="A462" s="140">
        <v>462</v>
      </c>
      <c r="B462" s="140" t="s">
        <v>561</v>
      </c>
      <c r="C462" s="130"/>
      <c r="D462" s="131">
        <v>285</v>
      </c>
      <c r="E462" s="130"/>
    </row>
    <row r="463" spans="1:5" x14ac:dyDescent="0.2">
      <c r="A463" s="140">
        <v>463</v>
      </c>
      <c r="B463" s="140" t="s">
        <v>1071</v>
      </c>
      <c r="C463" s="130"/>
      <c r="D463" s="131">
        <v>150</v>
      </c>
      <c r="E463" s="130"/>
    </row>
    <row r="464" spans="1:5" x14ac:dyDescent="0.2">
      <c r="A464" s="140">
        <v>464</v>
      </c>
      <c r="B464" s="113" t="s">
        <v>562</v>
      </c>
      <c r="C464" s="132"/>
      <c r="D464" s="133">
        <v>500</v>
      </c>
      <c r="E464" s="130"/>
    </row>
    <row r="465" spans="1:5" x14ac:dyDescent="0.2">
      <c r="A465" s="140">
        <v>465</v>
      </c>
      <c r="B465" s="113" t="s">
        <v>563</v>
      </c>
      <c r="C465" s="132"/>
      <c r="D465" s="133">
        <v>40</v>
      </c>
      <c r="E465" s="130"/>
    </row>
    <row r="466" spans="1:5" x14ac:dyDescent="0.2">
      <c r="A466" s="140">
        <v>466</v>
      </c>
      <c r="B466" s="113" t="s">
        <v>564</v>
      </c>
      <c r="C466" s="132"/>
      <c r="D466" s="133">
        <v>700</v>
      </c>
      <c r="E466" s="130"/>
    </row>
    <row r="467" spans="1:5" x14ac:dyDescent="0.2">
      <c r="A467" s="140">
        <v>467</v>
      </c>
      <c r="B467" s="140" t="s">
        <v>565</v>
      </c>
      <c r="C467" s="130"/>
      <c r="D467" s="131">
        <v>9</v>
      </c>
      <c r="E467" s="130"/>
    </row>
    <row r="468" spans="1:5" x14ac:dyDescent="0.2">
      <c r="A468" s="140">
        <v>468</v>
      </c>
      <c r="B468" s="113" t="s">
        <v>566</v>
      </c>
      <c r="C468" s="132" t="s">
        <v>195</v>
      </c>
      <c r="D468" s="133">
        <v>15</v>
      </c>
      <c r="E468" s="130"/>
    </row>
    <row r="469" spans="1:5" x14ac:dyDescent="0.2">
      <c r="A469" s="140">
        <v>469</v>
      </c>
      <c r="B469" s="140" t="s">
        <v>567</v>
      </c>
      <c r="C469" s="130"/>
      <c r="D469" s="131">
        <v>6</v>
      </c>
      <c r="E469" s="130"/>
    </row>
    <row r="470" spans="1:5" x14ac:dyDescent="0.2">
      <c r="A470" s="140">
        <v>470</v>
      </c>
      <c r="B470" s="140" t="s">
        <v>568</v>
      </c>
      <c r="C470" s="130" t="s">
        <v>231</v>
      </c>
      <c r="D470" s="131">
        <v>4.5</v>
      </c>
      <c r="E470" s="130"/>
    </row>
    <row r="471" spans="1:5" x14ac:dyDescent="0.2">
      <c r="A471" s="140">
        <v>471</v>
      </c>
      <c r="B471" s="140" t="s">
        <v>569</v>
      </c>
      <c r="C471" s="130"/>
      <c r="D471" s="131">
        <v>6</v>
      </c>
      <c r="E471" s="130"/>
    </row>
    <row r="472" spans="1:5" x14ac:dyDescent="0.2">
      <c r="A472" s="140">
        <v>472</v>
      </c>
      <c r="B472" s="140" t="s">
        <v>570</v>
      </c>
      <c r="C472" s="130"/>
      <c r="D472" s="131">
        <v>6.5</v>
      </c>
      <c r="E472" s="130"/>
    </row>
    <row r="473" spans="1:5" x14ac:dyDescent="0.2">
      <c r="A473" s="140">
        <v>473</v>
      </c>
      <c r="B473" s="113" t="s">
        <v>571</v>
      </c>
      <c r="C473" s="132" t="s">
        <v>231</v>
      </c>
      <c r="D473" s="133">
        <v>35</v>
      </c>
      <c r="E473" s="130"/>
    </row>
    <row r="474" spans="1:5" x14ac:dyDescent="0.2">
      <c r="A474" s="140">
        <v>474</v>
      </c>
      <c r="B474" s="140" t="s">
        <v>572</v>
      </c>
      <c r="C474" s="130" t="s">
        <v>192</v>
      </c>
      <c r="D474" s="131">
        <v>5</v>
      </c>
      <c r="E474" s="130"/>
    </row>
    <row r="475" spans="1:5" x14ac:dyDescent="0.2">
      <c r="A475" s="140">
        <v>475</v>
      </c>
      <c r="B475" s="140" t="s">
        <v>573</v>
      </c>
      <c r="C475" s="130" t="s">
        <v>195</v>
      </c>
      <c r="D475" s="131">
        <v>0.15</v>
      </c>
      <c r="E475" s="130"/>
    </row>
    <row r="476" spans="1:5" x14ac:dyDescent="0.2">
      <c r="A476" s="140">
        <v>476</v>
      </c>
      <c r="B476" s="113" t="s">
        <v>574</v>
      </c>
      <c r="C476" s="132" t="s">
        <v>315</v>
      </c>
      <c r="D476" s="133">
        <v>8</v>
      </c>
      <c r="E476" s="130"/>
    </row>
    <row r="477" spans="1:5" x14ac:dyDescent="0.2">
      <c r="A477" s="140">
        <v>477</v>
      </c>
      <c r="B477" s="113" t="s">
        <v>575</v>
      </c>
      <c r="C477" s="132" t="s">
        <v>195</v>
      </c>
      <c r="D477" s="133">
        <v>80</v>
      </c>
      <c r="E477" s="130"/>
    </row>
    <row r="478" spans="1:5" x14ac:dyDescent="0.2">
      <c r="A478" s="140">
        <v>478</v>
      </c>
      <c r="B478" s="140" t="s">
        <v>576</v>
      </c>
      <c r="C478" s="130" t="s">
        <v>195</v>
      </c>
      <c r="D478" s="131">
        <v>15</v>
      </c>
      <c r="E478" s="130"/>
    </row>
    <row r="479" spans="1:5" x14ac:dyDescent="0.2">
      <c r="A479" s="140">
        <v>479</v>
      </c>
      <c r="B479" s="140" t="s">
        <v>1040</v>
      </c>
      <c r="C479" s="130" t="s">
        <v>231</v>
      </c>
      <c r="D479" s="131">
        <v>8</v>
      </c>
      <c r="E479" s="130"/>
    </row>
    <row r="480" spans="1:5" x14ac:dyDescent="0.2">
      <c r="A480" s="140">
        <v>480</v>
      </c>
      <c r="B480" s="119" t="s">
        <v>841</v>
      </c>
      <c r="C480" s="136" t="s">
        <v>195</v>
      </c>
      <c r="D480" s="133">
        <v>40</v>
      </c>
      <c r="E480" s="130"/>
    </row>
    <row r="481" spans="1:5" x14ac:dyDescent="0.2">
      <c r="A481" s="140">
        <v>481</v>
      </c>
      <c r="B481" s="140" t="s">
        <v>577</v>
      </c>
      <c r="C481" s="130" t="s">
        <v>192</v>
      </c>
      <c r="D481" s="131">
        <v>5.95</v>
      </c>
      <c r="E481" s="130"/>
    </row>
    <row r="482" spans="1:5" x14ac:dyDescent="0.2">
      <c r="A482" s="140">
        <v>482</v>
      </c>
      <c r="B482" s="140" t="s">
        <v>578</v>
      </c>
      <c r="C482" s="130" t="s">
        <v>315</v>
      </c>
      <c r="D482" s="131">
        <v>32</v>
      </c>
      <c r="E482" s="130"/>
    </row>
    <row r="483" spans="1:5" x14ac:dyDescent="0.2">
      <c r="A483" s="140">
        <v>483</v>
      </c>
      <c r="B483" s="113" t="s">
        <v>579</v>
      </c>
      <c r="C483" s="132" t="s">
        <v>195</v>
      </c>
      <c r="D483" s="133">
        <v>50</v>
      </c>
      <c r="E483" s="130"/>
    </row>
    <row r="484" spans="1:5" x14ac:dyDescent="0.2">
      <c r="A484" s="140">
        <v>484</v>
      </c>
      <c r="B484" s="113" t="s">
        <v>580</v>
      </c>
      <c r="C484" s="132" t="s">
        <v>192</v>
      </c>
      <c r="D484" s="133">
        <v>0.5</v>
      </c>
      <c r="E484" s="130"/>
    </row>
    <row r="485" spans="1:5" x14ac:dyDescent="0.2">
      <c r="A485" s="140">
        <v>485</v>
      </c>
      <c r="B485" s="140" t="s">
        <v>581</v>
      </c>
      <c r="C485" s="130"/>
      <c r="D485" s="131">
        <v>18</v>
      </c>
      <c r="E485" s="130"/>
    </row>
    <row r="486" spans="1:5" x14ac:dyDescent="0.2">
      <c r="A486" s="140">
        <v>486</v>
      </c>
      <c r="B486" s="140" t="s">
        <v>916</v>
      </c>
      <c r="C486" s="130" t="s">
        <v>195</v>
      </c>
      <c r="D486" s="131">
        <v>25</v>
      </c>
      <c r="E486" s="130"/>
    </row>
    <row r="487" spans="1:5" x14ac:dyDescent="0.2">
      <c r="A487" s="140">
        <v>487</v>
      </c>
      <c r="B487" s="140" t="s">
        <v>851</v>
      </c>
      <c r="C487" s="130" t="s">
        <v>850</v>
      </c>
      <c r="D487" s="131">
        <v>150</v>
      </c>
      <c r="E487" s="130"/>
    </row>
    <row r="488" spans="1:5" x14ac:dyDescent="0.2">
      <c r="A488" s="140">
        <v>488</v>
      </c>
      <c r="B488" s="140" t="s">
        <v>582</v>
      </c>
      <c r="C488" s="130" t="s">
        <v>315</v>
      </c>
      <c r="D488" s="131">
        <v>250</v>
      </c>
      <c r="E488" s="130"/>
    </row>
    <row r="489" spans="1:5" x14ac:dyDescent="0.2">
      <c r="A489" s="140">
        <v>489</v>
      </c>
      <c r="B489" s="113" t="s">
        <v>583</v>
      </c>
      <c r="C489" s="132" t="s">
        <v>195</v>
      </c>
      <c r="D489" s="133">
        <v>800</v>
      </c>
      <c r="E489" s="130"/>
    </row>
    <row r="490" spans="1:5" x14ac:dyDescent="0.2">
      <c r="A490" s="140">
        <v>490</v>
      </c>
      <c r="B490" s="140" t="s">
        <v>584</v>
      </c>
      <c r="C490" s="130" t="s">
        <v>195</v>
      </c>
      <c r="D490" s="131">
        <v>2500</v>
      </c>
      <c r="E490" s="130"/>
    </row>
    <row r="491" spans="1:5" x14ac:dyDescent="0.2">
      <c r="A491" s="140">
        <v>491</v>
      </c>
      <c r="B491" s="113" t="s">
        <v>585</v>
      </c>
      <c r="C491" s="132" t="s">
        <v>195</v>
      </c>
      <c r="D491" s="133">
        <v>500</v>
      </c>
      <c r="E491" s="130"/>
    </row>
    <row r="492" spans="1:5" x14ac:dyDescent="0.2">
      <c r="A492" s="140">
        <v>492</v>
      </c>
      <c r="B492" s="113" t="s">
        <v>586</v>
      </c>
      <c r="C492" s="132" t="s">
        <v>195</v>
      </c>
      <c r="D492" s="133">
        <v>1000</v>
      </c>
      <c r="E492" s="130"/>
    </row>
    <row r="493" spans="1:5" x14ac:dyDescent="0.2">
      <c r="A493" s="140">
        <v>493</v>
      </c>
      <c r="B493" s="113" t="s">
        <v>587</v>
      </c>
      <c r="C493" s="132" t="s">
        <v>231</v>
      </c>
      <c r="D493" s="133">
        <v>1000</v>
      </c>
      <c r="E493" s="130"/>
    </row>
    <row r="494" spans="1:5" x14ac:dyDescent="0.2">
      <c r="A494" s="140">
        <v>494</v>
      </c>
      <c r="B494" s="113" t="s">
        <v>1081</v>
      </c>
      <c r="C494" s="132" t="s">
        <v>301</v>
      </c>
      <c r="D494" s="133">
        <v>10</v>
      </c>
      <c r="E494" s="130"/>
    </row>
    <row r="495" spans="1:5" x14ac:dyDescent="0.2">
      <c r="A495" s="140">
        <v>496</v>
      </c>
      <c r="B495" s="113" t="s">
        <v>1083</v>
      </c>
      <c r="C495" s="132" t="s">
        <v>195</v>
      </c>
      <c r="D495" s="133">
        <v>10</v>
      </c>
      <c r="E495" s="130"/>
    </row>
    <row r="496" spans="1:5" x14ac:dyDescent="0.2">
      <c r="A496" s="140">
        <v>497</v>
      </c>
      <c r="B496" s="140" t="s">
        <v>588</v>
      </c>
      <c r="C496" s="130"/>
      <c r="D496" s="131">
        <v>75</v>
      </c>
      <c r="E496" s="130"/>
    </row>
    <row r="497" spans="1:5" x14ac:dyDescent="0.2">
      <c r="A497" s="140">
        <v>498</v>
      </c>
      <c r="B497" s="140" t="s">
        <v>589</v>
      </c>
      <c r="C497" s="130" t="s">
        <v>315</v>
      </c>
      <c r="D497" s="131">
        <v>15</v>
      </c>
      <c r="E497" s="130"/>
    </row>
    <row r="498" spans="1:5" x14ac:dyDescent="0.2">
      <c r="A498" s="140">
        <v>499</v>
      </c>
      <c r="B498" s="140" t="s">
        <v>590</v>
      </c>
      <c r="C498" s="130" t="s">
        <v>195</v>
      </c>
      <c r="D498" s="131">
        <v>195</v>
      </c>
      <c r="E498" s="130"/>
    </row>
    <row r="499" spans="1:5" x14ac:dyDescent="0.2">
      <c r="A499" s="140">
        <v>500</v>
      </c>
      <c r="B499" s="113" t="s">
        <v>591</v>
      </c>
      <c r="C499" s="132" t="s">
        <v>195</v>
      </c>
      <c r="D499" s="133">
        <v>1</v>
      </c>
      <c r="E499" s="130"/>
    </row>
    <row r="500" spans="1:5" x14ac:dyDescent="0.2">
      <c r="A500" s="140">
        <v>501</v>
      </c>
      <c r="B500" s="140" t="s">
        <v>592</v>
      </c>
      <c r="C500" s="130"/>
      <c r="D500" s="131">
        <v>155</v>
      </c>
      <c r="E500" s="130"/>
    </row>
    <row r="501" spans="1:5" x14ac:dyDescent="0.2">
      <c r="A501" s="140">
        <v>502</v>
      </c>
      <c r="B501" s="113" t="s">
        <v>593</v>
      </c>
      <c r="C501" s="132" t="s">
        <v>195</v>
      </c>
      <c r="D501" s="133">
        <v>22</v>
      </c>
      <c r="E501" s="130"/>
    </row>
    <row r="502" spans="1:5" x14ac:dyDescent="0.2">
      <c r="A502" s="140">
        <v>503</v>
      </c>
      <c r="B502" s="140" t="s">
        <v>594</v>
      </c>
      <c r="C502" s="130"/>
      <c r="D502" s="131">
        <v>14</v>
      </c>
      <c r="E502" s="130"/>
    </row>
    <row r="503" spans="1:5" x14ac:dyDescent="0.2">
      <c r="A503" s="140">
        <v>504</v>
      </c>
      <c r="B503" s="140" t="s">
        <v>595</v>
      </c>
      <c r="C503" s="130" t="s">
        <v>195</v>
      </c>
      <c r="D503" s="131">
        <v>15.2</v>
      </c>
      <c r="E503" s="130"/>
    </row>
    <row r="504" spans="1:5" x14ac:dyDescent="0.2">
      <c r="A504" s="140">
        <v>505</v>
      </c>
      <c r="B504" s="121" t="s">
        <v>984</v>
      </c>
      <c r="C504" s="114" t="s">
        <v>195</v>
      </c>
      <c r="D504" s="133">
        <v>2.6</v>
      </c>
      <c r="E504" s="132"/>
    </row>
    <row r="505" spans="1:5" x14ac:dyDescent="0.2">
      <c r="A505" s="140">
        <v>506</v>
      </c>
      <c r="B505" s="140" t="s">
        <v>596</v>
      </c>
      <c r="C505" s="130" t="s">
        <v>192</v>
      </c>
      <c r="D505" s="131">
        <v>3.45</v>
      </c>
      <c r="E505" s="130"/>
    </row>
    <row r="506" spans="1:5" x14ac:dyDescent="0.2">
      <c r="A506" s="140">
        <v>507</v>
      </c>
      <c r="B506" s="113" t="s">
        <v>597</v>
      </c>
      <c r="C506" s="132" t="s">
        <v>598</v>
      </c>
      <c r="D506" s="133">
        <v>3.25</v>
      </c>
      <c r="E506" s="130"/>
    </row>
    <row r="507" spans="1:5" x14ac:dyDescent="0.2">
      <c r="A507" s="140">
        <v>508</v>
      </c>
      <c r="B507" s="113" t="s">
        <v>599</v>
      </c>
      <c r="C507" s="132" t="s">
        <v>598</v>
      </c>
      <c r="D507" s="133">
        <v>3.5</v>
      </c>
      <c r="E507" s="130"/>
    </row>
    <row r="508" spans="1:5" x14ac:dyDescent="0.2">
      <c r="A508" s="140">
        <v>509</v>
      </c>
      <c r="B508" s="113" t="s">
        <v>599</v>
      </c>
      <c r="C508" s="132" t="s">
        <v>598</v>
      </c>
      <c r="D508" s="133">
        <v>8.8000000000000007</v>
      </c>
      <c r="E508" s="130"/>
    </row>
    <row r="509" spans="1:5" x14ac:dyDescent="0.2">
      <c r="A509" s="140">
        <v>510</v>
      </c>
      <c r="B509" s="113" t="s">
        <v>600</v>
      </c>
      <c r="C509" s="132" t="s">
        <v>598</v>
      </c>
      <c r="D509" s="133">
        <v>4</v>
      </c>
      <c r="E509" s="130"/>
    </row>
    <row r="510" spans="1:5" x14ac:dyDescent="0.2">
      <c r="A510" s="140">
        <v>511</v>
      </c>
      <c r="B510" s="140" t="s">
        <v>601</v>
      </c>
      <c r="C510" s="130" t="s">
        <v>598</v>
      </c>
      <c r="D510" s="131">
        <v>6</v>
      </c>
      <c r="E510" s="130"/>
    </row>
    <row r="511" spans="1:5" x14ac:dyDescent="0.2">
      <c r="A511" s="140">
        <v>512</v>
      </c>
      <c r="B511" s="140" t="s">
        <v>602</v>
      </c>
      <c r="C511" s="130" t="s">
        <v>192</v>
      </c>
      <c r="D511" s="131">
        <v>16.8</v>
      </c>
      <c r="E511" s="130"/>
    </row>
    <row r="512" spans="1:5" x14ac:dyDescent="0.2">
      <c r="A512" s="140">
        <v>513</v>
      </c>
      <c r="B512" s="121" t="s">
        <v>603</v>
      </c>
      <c r="C512" s="114" t="s">
        <v>598</v>
      </c>
      <c r="D512" s="133">
        <v>7.95</v>
      </c>
      <c r="E512" s="132"/>
    </row>
    <row r="513" spans="1:5" x14ac:dyDescent="0.2">
      <c r="A513" s="140">
        <v>514</v>
      </c>
      <c r="B513" s="140" t="s">
        <v>1006</v>
      </c>
      <c r="C513" s="130" t="s">
        <v>598</v>
      </c>
      <c r="D513" s="131">
        <v>7.95</v>
      </c>
      <c r="E513" s="130"/>
    </row>
    <row r="514" spans="1:5" x14ac:dyDescent="0.2">
      <c r="A514" s="140">
        <v>515</v>
      </c>
      <c r="B514" s="141" t="s">
        <v>1037</v>
      </c>
      <c r="C514" s="112" t="s">
        <v>598</v>
      </c>
      <c r="D514" s="131">
        <v>13.5</v>
      </c>
      <c r="E514" s="130"/>
    </row>
    <row r="515" spans="1:5" x14ac:dyDescent="0.2">
      <c r="A515" s="140">
        <v>516</v>
      </c>
      <c r="B515" s="113" t="s">
        <v>604</v>
      </c>
      <c r="C515" s="132" t="s">
        <v>255</v>
      </c>
      <c r="D515" s="133">
        <v>2.4</v>
      </c>
      <c r="E515" s="130"/>
    </row>
    <row r="516" spans="1:5" x14ac:dyDescent="0.2">
      <c r="A516" s="140">
        <v>517</v>
      </c>
      <c r="B516" s="140" t="s">
        <v>605</v>
      </c>
      <c r="C516" s="130" t="s">
        <v>598</v>
      </c>
      <c r="D516" s="131">
        <v>10.95</v>
      </c>
      <c r="E516" s="130"/>
    </row>
    <row r="517" spans="1:5" x14ac:dyDescent="0.2">
      <c r="A517" s="140">
        <v>518</v>
      </c>
      <c r="B517" s="140" t="s">
        <v>606</v>
      </c>
      <c r="C517" s="130" t="s">
        <v>598</v>
      </c>
      <c r="D517" s="131">
        <v>13.45</v>
      </c>
      <c r="E517" s="130"/>
    </row>
    <row r="518" spans="1:5" x14ac:dyDescent="0.2">
      <c r="A518" s="140">
        <v>519</v>
      </c>
      <c r="B518" s="113" t="s">
        <v>607</v>
      </c>
      <c r="C518" s="132" t="s">
        <v>598</v>
      </c>
      <c r="D518" s="133">
        <v>45</v>
      </c>
      <c r="E518" s="130"/>
    </row>
    <row r="519" spans="1:5" x14ac:dyDescent="0.2">
      <c r="A519" s="140">
        <v>520</v>
      </c>
      <c r="B519" s="121" t="s">
        <v>988</v>
      </c>
      <c r="C519" s="114" t="s">
        <v>195</v>
      </c>
      <c r="D519" s="133">
        <f>45/500</f>
        <v>0.09</v>
      </c>
      <c r="E519" s="132"/>
    </row>
    <row r="520" spans="1:5" x14ac:dyDescent="0.2">
      <c r="A520" s="140">
        <v>521</v>
      </c>
      <c r="B520" s="113" t="s">
        <v>608</v>
      </c>
      <c r="C520" s="132" t="s">
        <v>333</v>
      </c>
      <c r="D520" s="133">
        <v>0.3</v>
      </c>
      <c r="E520" s="130"/>
    </row>
    <row r="521" spans="1:5" x14ac:dyDescent="0.2">
      <c r="A521" s="140">
        <v>522</v>
      </c>
      <c r="B521" s="116" t="s">
        <v>106</v>
      </c>
      <c r="C521" s="134"/>
      <c r="D521" s="135">
        <v>25000</v>
      </c>
      <c r="E521" s="130"/>
    </row>
    <row r="522" spans="1:5" x14ac:dyDescent="0.2">
      <c r="A522" s="140">
        <v>523</v>
      </c>
      <c r="B522" s="113" t="s">
        <v>839</v>
      </c>
      <c r="C522" s="132" t="s">
        <v>840</v>
      </c>
      <c r="D522" s="133">
        <v>25</v>
      </c>
      <c r="E522" s="130"/>
    </row>
    <row r="523" spans="1:5" x14ac:dyDescent="0.2">
      <c r="A523" s="140">
        <v>524</v>
      </c>
      <c r="B523" s="113" t="s">
        <v>609</v>
      </c>
      <c r="C523" s="132" t="s">
        <v>610</v>
      </c>
      <c r="D523" s="133">
        <v>1</v>
      </c>
      <c r="E523" s="130"/>
    </row>
    <row r="524" spans="1:5" x14ac:dyDescent="0.2">
      <c r="A524" s="140">
        <v>525</v>
      </c>
      <c r="B524" s="113" t="s">
        <v>611</v>
      </c>
      <c r="C524" s="132" t="s">
        <v>610</v>
      </c>
      <c r="D524" s="133">
        <v>1.5</v>
      </c>
      <c r="E524" s="130"/>
    </row>
    <row r="525" spans="1:5" x14ac:dyDescent="0.2">
      <c r="A525" s="140">
        <v>526</v>
      </c>
      <c r="B525" s="140" t="s">
        <v>612</v>
      </c>
      <c r="C525" s="130" t="s">
        <v>195</v>
      </c>
      <c r="D525" s="131">
        <v>1.5</v>
      </c>
      <c r="E525" s="130"/>
    </row>
    <row r="526" spans="1:5" x14ac:dyDescent="0.2">
      <c r="A526" s="140">
        <v>527</v>
      </c>
      <c r="B526" s="140" t="s">
        <v>874</v>
      </c>
      <c r="C526" s="130" t="s">
        <v>195</v>
      </c>
      <c r="D526" s="131">
        <v>43</v>
      </c>
      <c r="E526" s="130"/>
    </row>
    <row r="527" spans="1:5" x14ac:dyDescent="0.2">
      <c r="A527" s="140">
        <v>528</v>
      </c>
      <c r="B527" s="140" t="s">
        <v>875</v>
      </c>
      <c r="C527" s="130" t="s">
        <v>195</v>
      </c>
      <c r="D527" s="131">
        <v>45</v>
      </c>
      <c r="E527" s="130"/>
    </row>
    <row r="528" spans="1:5" x14ac:dyDescent="0.2">
      <c r="A528" s="140">
        <v>529</v>
      </c>
      <c r="B528" s="140" t="s">
        <v>876</v>
      </c>
      <c r="C528" s="130" t="s">
        <v>195</v>
      </c>
      <c r="D528" s="131">
        <v>55</v>
      </c>
      <c r="E528" s="130"/>
    </row>
    <row r="529" spans="1:5" x14ac:dyDescent="0.2">
      <c r="A529" s="140">
        <v>530</v>
      </c>
      <c r="B529" s="140" t="s">
        <v>871</v>
      </c>
      <c r="C529" s="130" t="s">
        <v>195</v>
      </c>
      <c r="D529" s="131">
        <v>30</v>
      </c>
      <c r="E529" s="130"/>
    </row>
    <row r="530" spans="1:5" x14ac:dyDescent="0.2">
      <c r="A530" s="140">
        <v>531</v>
      </c>
      <c r="B530" s="140" t="s">
        <v>870</v>
      </c>
      <c r="C530" s="130" t="s">
        <v>195</v>
      </c>
      <c r="D530" s="131">
        <v>25</v>
      </c>
      <c r="E530" s="130"/>
    </row>
    <row r="531" spans="1:5" x14ac:dyDescent="0.2">
      <c r="A531" s="140">
        <v>532</v>
      </c>
      <c r="B531" s="140" t="s">
        <v>872</v>
      </c>
      <c r="C531" s="130"/>
      <c r="D531" s="131">
        <v>22</v>
      </c>
      <c r="E531" s="130"/>
    </row>
    <row r="532" spans="1:5" x14ac:dyDescent="0.2">
      <c r="A532" s="140">
        <v>533</v>
      </c>
      <c r="B532" s="140" t="s">
        <v>873</v>
      </c>
      <c r="C532" s="130"/>
      <c r="D532" s="131">
        <v>45</v>
      </c>
      <c r="E532" s="130"/>
    </row>
    <row r="533" spans="1:5" x14ac:dyDescent="0.2">
      <c r="A533" s="140">
        <v>534</v>
      </c>
      <c r="B533" s="140" t="s">
        <v>886</v>
      </c>
      <c r="C533" s="130" t="s">
        <v>195</v>
      </c>
      <c r="D533" s="131">
        <v>0.3</v>
      </c>
      <c r="E533" s="130"/>
    </row>
    <row r="534" spans="1:5" x14ac:dyDescent="0.2">
      <c r="A534" s="140">
        <v>535</v>
      </c>
      <c r="B534" s="140" t="s">
        <v>613</v>
      </c>
      <c r="C534" s="130" t="s">
        <v>195</v>
      </c>
      <c r="D534" s="131">
        <v>4.25</v>
      </c>
      <c r="E534" s="130"/>
    </row>
    <row r="535" spans="1:5" x14ac:dyDescent="0.2">
      <c r="A535" s="140">
        <v>536</v>
      </c>
      <c r="B535" s="140" t="s">
        <v>614</v>
      </c>
      <c r="C535" s="130" t="s">
        <v>195</v>
      </c>
      <c r="D535" s="131">
        <v>1.25</v>
      </c>
      <c r="E535" s="130"/>
    </row>
    <row r="536" spans="1:5" x14ac:dyDescent="0.2">
      <c r="A536" s="140">
        <v>537</v>
      </c>
      <c r="B536" s="113" t="s">
        <v>615</v>
      </c>
      <c r="C536" s="132" t="s">
        <v>195</v>
      </c>
      <c r="D536" s="133">
        <v>3</v>
      </c>
      <c r="E536" s="130"/>
    </row>
    <row r="537" spans="1:5" x14ac:dyDescent="0.2">
      <c r="A537" s="140">
        <v>538</v>
      </c>
      <c r="B537" s="140" t="s">
        <v>616</v>
      </c>
      <c r="C537" s="130" t="s">
        <v>195</v>
      </c>
      <c r="D537" s="131">
        <v>32.9</v>
      </c>
      <c r="E537" s="130"/>
    </row>
    <row r="538" spans="1:5" x14ac:dyDescent="0.2">
      <c r="A538" s="140">
        <v>539</v>
      </c>
      <c r="B538" s="113" t="s">
        <v>617</v>
      </c>
      <c r="C538" s="132" t="s">
        <v>195</v>
      </c>
      <c r="D538" s="133">
        <v>3</v>
      </c>
      <c r="E538" s="130"/>
    </row>
    <row r="539" spans="1:5" x14ac:dyDescent="0.2">
      <c r="A539" s="140">
        <v>540</v>
      </c>
      <c r="B539" s="113" t="s">
        <v>617</v>
      </c>
      <c r="C539" s="132" t="s">
        <v>195</v>
      </c>
      <c r="D539" s="133">
        <v>3</v>
      </c>
      <c r="E539" s="130"/>
    </row>
    <row r="540" spans="1:5" x14ac:dyDescent="0.2">
      <c r="A540" s="140">
        <v>541</v>
      </c>
      <c r="B540" s="140" t="s">
        <v>618</v>
      </c>
      <c r="C540" s="130"/>
      <c r="D540" s="131">
        <v>15</v>
      </c>
      <c r="E540" s="130"/>
    </row>
    <row r="541" spans="1:5" x14ac:dyDescent="0.2">
      <c r="A541" s="140">
        <v>542</v>
      </c>
      <c r="B541" s="140" t="s">
        <v>619</v>
      </c>
      <c r="C541" s="130" t="s">
        <v>229</v>
      </c>
      <c r="D541" s="131">
        <v>27</v>
      </c>
      <c r="E541" s="130"/>
    </row>
    <row r="542" spans="1:5" x14ac:dyDescent="0.2">
      <c r="A542" s="140">
        <v>543</v>
      </c>
      <c r="B542" s="113" t="s">
        <v>620</v>
      </c>
      <c r="C542" s="132" t="s">
        <v>190</v>
      </c>
      <c r="D542" s="133">
        <v>25</v>
      </c>
      <c r="E542" s="130"/>
    </row>
    <row r="543" spans="1:5" x14ac:dyDescent="0.2">
      <c r="A543" s="140">
        <v>544</v>
      </c>
      <c r="B543" s="113" t="s">
        <v>621</v>
      </c>
      <c r="C543" s="132" t="s">
        <v>190</v>
      </c>
      <c r="D543" s="133">
        <v>30</v>
      </c>
      <c r="E543" s="130"/>
    </row>
    <row r="544" spans="1:5" x14ac:dyDescent="0.2">
      <c r="A544" s="140">
        <v>545</v>
      </c>
      <c r="B544" s="113" t="s">
        <v>622</v>
      </c>
      <c r="C544" s="132" t="s">
        <v>190</v>
      </c>
      <c r="D544" s="133">
        <v>25</v>
      </c>
      <c r="E544" s="130"/>
    </row>
    <row r="545" spans="1:5" x14ac:dyDescent="0.2">
      <c r="A545" s="140">
        <v>546</v>
      </c>
      <c r="B545" s="113" t="s">
        <v>623</v>
      </c>
      <c r="C545" s="132" t="s">
        <v>188</v>
      </c>
      <c r="D545" s="133">
        <v>30</v>
      </c>
      <c r="E545" s="130"/>
    </row>
    <row r="546" spans="1:5" x14ac:dyDescent="0.2">
      <c r="A546" s="140">
        <v>547</v>
      </c>
      <c r="B546" s="113" t="s">
        <v>624</v>
      </c>
      <c r="C546" s="132" t="s">
        <v>188</v>
      </c>
      <c r="D546" s="133">
        <v>30</v>
      </c>
      <c r="E546" s="130"/>
    </row>
    <row r="547" spans="1:5" x14ac:dyDescent="0.2">
      <c r="A547" s="140">
        <v>548</v>
      </c>
      <c r="B547" s="113" t="s">
        <v>625</v>
      </c>
      <c r="C547" s="132" t="s">
        <v>188</v>
      </c>
      <c r="D547" s="133">
        <v>30</v>
      </c>
      <c r="E547" s="130"/>
    </row>
    <row r="548" spans="1:5" x14ac:dyDescent="0.2">
      <c r="A548" s="140">
        <v>549</v>
      </c>
      <c r="B548" s="113" t="s">
        <v>626</v>
      </c>
      <c r="C548" s="132" t="s">
        <v>188</v>
      </c>
      <c r="D548" s="133">
        <v>30</v>
      </c>
      <c r="E548" s="130"/>
    </row>
    <row r="549" spans="1:5" x14ac:dyDescent="0.2">
      <c r="A549" s="140">
        <v>550</v>
      </c>
      <c r="B549" s="113" t="s">
        <v>627</v>
      </c>
      <c r="C549" s="132" t="s">
        <v>188</v>
      </c>
      <c r="D549" s="133">
        <v>30</v>
      </c>
      <c r="E549" s="130"/>
    </row>
    <row r="550" spans="1:5" x14ac:dyDescent="0.2">
      <c r="A550" s="140">
        <v>551</v>
      </c>
      <c r="B550" s="113" t="s">
        <v>628</v>
      </c>
      <c r="C550" s="132" t="s">
        <v>190</v>
      </c>
      <c r="D550" s="133">
        <v>25</v>
      </c>
      <c r="E550" s="130"/>
    </row>
    <row r="551" spans="1:5" x14ac:dyDescent="0.2">
      <c r="A551" s="140">
        <v>552</v>
      </c>
      <c r="B551" s="113" t="s">
        <v>629</v>
      </c>
      <c r="C551" s="132" t="s">
        <v>190</v>
      </c>
      <c r="D551" s="133">
        <v>30</v>
      </c>
      <c r="E551" s="130"/>
    </row>
    <row r="552" spans="1:5" x14ac:dyDescent="0.2">
      <c r="A552" s="140">
        <v>553</v>
      </c>
      <c r="B552" s="113" t="s">
        <v>630</v>
      </c>
      <c r="C552" s="132" t="s">
        <v>190</v>
      </c>
      <c r="D552" s="133">
        <v>30</v>
      </c>
      <c r="E552" s="130"/>
    </row>
    <row r="553" spans="1:5" x14ac:dyDescent="0.2">
      <c r="A553" s="140">
        <v>554</v>
      </c>
      <c r="B553" s="113" t="s">
        <v>631</v>
      </c>
      <c r="C553" s="132" t="s">
        <v>190</v>
      </c>
      <c r="D553" s="133">
        <v>30</v>
      </c>
      <c r="E553" s="130"/>
    </row>
    <row r="554" spans="1:5" x14ac:dyDescent="0.2">
      <c r="A554" s="140">
        <v>555</v>
      </c>
      <c r="B554" s="113" t="s">
        <v>632</v>
      </c>
      <c r="C554" s="132" t="s">
        <v>190</v>
      </c>
      <c r="D554" s="133">
        <v>30</v>
      </c>
      <c r="E554" s="130"/>
    </row>
    <row r="555" spans="1:5" x14ac:dyDescent="0.2">
      <c r="A555" s="140">
        <v>556</v>
      </c>
      <c r="B555" s="113" t="s">
        <v>633</v>
      </c>
      <c r="C555" s="132" t="s">
        <v>190</v>
      </c>
      <c r="D555" s="133">
        <v>30</v>
      </c>
      <c r="E555" s="130"/>
    </row>
    <row r="556" spans="1:5" x14ac:dyDescent="0.2">
      <c r="A556" s="140">
        <v>557</v>
      </c>
      <c r="B556" s="140" t="s">
        <v>634</v>
      </c>
      <c r="C556" s="130" t="s">
        <v>195</v>
      </c>
      <c r="D556" s="131">
        <v>8</v>
      </c>
      <c r="E556" s="130"/>
    </row>
    <row r="557" spans="1:5" x14ac:dyDescent="0.2">
      <c r="A557" s="140">
        <v>558</v>
      </c>
      <c r="B557" s="113" t="s">
        <v>635</v>
      </c>
      <c r="C557" s="132" t="s">
        <v>195</v>
      </c>
      <c r="D557" s="133">
        <v>5</v>
      </c>
      <c r="E557" s="130"/>
    </row>
    <row r="558" spans="1:5" x14ac:dyDescent="0.2">
      <c r="A558" s="140">
        <v>559</v>
      </c>
      <c r="B558" s="140" t="s">
        <v>636</v>
      </c>
      <c r="C558" s="130" t="s">
        <v>637</v>
      </c>
      <c r="D558" s="131">
        <v>46</v>
      </c>
      <c r="E558" s="130"/>
    </row>
    <row r="559" spans="1:5" x14ac:dyDescent="0.2">
      <c r="A559" s="140">
        <v>560</v>
      </c>
      <c r="B559" s="140" t="s">
        <v>638</v>
      </c>
      <c r="C559" s="130" t="s">
        <v>315</v>
      </c>
      <c r="D559" s="131">
        <v>28.9</v>
      </c>
      <c r="E559" s="130"/>
    </row>
    <row r="560" spans="1:5" x14ac:dyDescent="0.2">
      <c r="A560" s="140">
        <v>561</v>
      </c>
      <c r="B560" s="140" t="s">
        <v>639</v>
      </c>
      <c r="C560" s="130" t="s">
        <v>333</v>
      </c>
      <c r="D560" s="131">
        <v>2.5</v>
      </c>
      <c r="E560" s="130"/>
    </row>
    <row r="561" spans="1:5" x14ac:dyDescent="0.2">
      <c r="A561" s="140">
        <v>562</v>
      </c>
      <c r="B561" s="140" t="s">
        <v>845</v>
      </c>
      <c r="C561" s="130" t="s">
        <v>195</v>
      </c>
      <c r="D561" s="131">
        <v>1.5</v>
      </c>
      <c r="E561" s="130"/>
    </row>
    <row r="562" spans="1:5" x14ac:dyDescent="0.2">
      <c r="A562" s="140">
        <v>563</v>
      </c>
      <c r="B562" s="113" t="s">
        <v>641</v>
      </c>
      <c r="C562" s="132" t="s">
        <v>642</v>
      </c>
      <c r="D562" s="133">
        <v>0.35</v>
      </c>
      <c r="E562" s="130"/>
    </row>
    <row r="563" spans="1:5" x14ac:dyDescent="0.2">
      <c r="A563" s="140">
        <v>564</v>
      </c>
      <c r="B563" s="140" t="s">
        <v>643</v>
      </c>
      <c r="C563" s="130" t="s">
        <v>195</v>
      </c>
      <c r="D563" s="131">
        <v>1.65</v>
      </c>
      <c r="E563" s="130"/>
    </row>
    <row r="564" spans="1:5" x14ac:dyDescent="0.2">
      <c r="A564" s="140">
        <v>565</v>
      </c>
      <c r="B564" s="113" t="s">
        <v>644</v>
      </c>
      <c r="C564" s="132" t="s">
        <v>255</v>
      </c>
      <c r="D564" s="133">
        <v>0.5</v>
      </c>
      <c r="E564" s="130"/>
    </row>
    <row r="565" spans="1:5" x14ac:dyDescent="0.2">
      <c r="A565" s="140">
        <v>566</v>
      </c>
      <c r="B565" s="113" t="s">
        <v>645</v>
      </c>
      <c r="C565" s="132" t="s">
        <v>255</v>
      </c>
      <c r="D565" s="133">
        <v>0.5</v>
      </c>
      <c r="E565" s="130"/>
    </row>
    <row r="566" spans="1:5" x14ac:dyDescent="0.2">
      <c r="A566" s="140">
        <v>567</v>
      </c>
      <c r="B566" s="140" t="s">
        <v>885</v>
      </c>
      <c r="C566" s="130" t="s">
        <v>255</v>
      </c>
      <c r="D566" s="131">
        <v>1.2</v>
      </c>
      <c r="E566" s="130"/>
    </row>
    <row r="567" spans="1:5" x14ac:dyDescent="0.2">
      <c r="A567" s="140">
        <v>568</v>
      </c>
      <c r="B567" s="113" t="s">
        <v>646</v>
      </c>
      <c r="C567" s="132" t="s">
        <v>647</v>
      </c>
      <c r="D567" s="133">
        <v>25</v>
      </c>
      <c r="E567" s="130"/>
    </row>
    <row r="568" spans="1:5" x14ac:dyDescent="0.2">
      <c r="A568" s="140">
        <v>569</v>
      </c>
      <c r="B568" s="140" t="s">
        <v>648</v>
      </c>
      <c r="C568" s="130" t="s">
        <v>195</v>
      </c>
      <c r="D568" s="131">
        <v>0.85</v>
      </c>
      <c r="E568" s="130"/>
    </row>
    <row r="569" spans="1:5" x14ac:dyDescent="0.2">
      <c r="A569" s="140">
        <v>570</v>
      </c>
      <c r="B569" s="140" t="s">
        <v>649</v>
      </c>
      <c r="C569" s="130"/>
      <c r="D569" s="131">
        <v>1.5</v>
      </c>
      <c r="E569" s="130"/>
    </row>
    <row r="570" spans="1:5" x14ac:dyDescent="0.2">
      <c r="A570" s="140">
        <v>571</v>
      </c>
      <c r="B570" s="140" t="s">
        <v>650</v>
      </c>
      <c r="C570" s="130" t="s">
        <v>231</v>
      </c>
      <c r="D570" s="131">
        <v>2</v>
      </c>
      <c r="E570" s="130"/>
    </row>
    <row r="571" spans="1:5" x14ac:dyDescent="0.2">
      <c r="A571" s="140">
        <v>572</v>
      </c>
      <c r="B571" s="113" t="s">
        <v>651</v>
      </c>
      <c r="C571" s="132" t="s">
        <v>301</v>
      </c>
      <c r="D571" s="133">
        <v>2500</v>
      </c>
      <c r="E571" s="130"/>
    </row>
    <row r="572" spans="1:5" x14ac:dyDescent="0.2">
      <c r="A572" s="140">
        <v>573</v>
      </c>
      <c r="B572" s="113" t="s">
        <v>652</v>
      </c>
      <c r="C572" s="132" t="s">
        <v>315</v>
      </c>
      <c r="D572" s="133">
        <v>1200</v>
      </c>
      <c r="E572" s="130"/>
    </row>
    <row r="573" spans="1:5" x14ac:dyDescent="0.2">
      <c r="A573" s="140">
        <v>574</v>
      </c>
      <c r="B573" s="113" t="s">
        <v>653</v>
      </c>
      <c r="C573" s="132" t="s">
        <v>195</v>
      </c>
      <c r="D573" s="133">
        <v>1</v>
      </c>
      <c r="E573" s="130"/>
    </row>
    <row r="574" spans="1:5" x14ac:dyDescent="0.2">
      <c r="A574" s="140">
        <v>575</v>
      </c>
      <c r="B574" s="113" t="s">
        <v>654</v>
      </c>
      <c r="C574" s="132" t="s">
        <v>192</v>
      </c>
      <c r="D574" s="133">
        <v>1</v>
      </c>
      <c r="E574" s="130"/>
    </row>
    <row r="575" spans="1:5" x14ac:dyDescent="0.2">
      <c r="A575" s="140">
        <v>576</v>
      </c>
      <c r="B575" s="113" t="s">
        <v>655</v>
      </c>
      <c r="C575" s="132" t="s">
        <v>195</v>
      </c>
      <c r="D575" s="133">
        <v>1</v>
      </c>
      <c r="E575" s="130"/>
    </row>
    <row r="576" spans="1:5" x14ac:dyDescent="0.2">
      <c r="A576" s="140">
        <v>577</v>
      </c>
      <c r="B576" s="113" t="s">
        <v>655</v>
      </c>
      <c r="C576" s="132" t="s">
        <v>192</v>
      </c>
      <c r="D576" s="133">
        <v>12</v>
      </c>
      <c r="E576" s="130"/>
    </row>
    <row r="577" spans="1:6" x14ac:dyDescent="0.2">
      <c r="A577" s="140">
        <v>578</v>
      </c>
      <c r="B577" s="140" t="s">
        <v>923</v>
      </c>
      <c r="C577" s="130" t="s">
        <v>195</v>
      </c>
      <c r="D577" s="131">
        <v>48.5</v>
      </c>
      <c r="E577" s="130"/>
    </row>
    <row r="578" spans="1:6" x14ac:dyDescent="0.2">
      <c r="A578" s="140">
        <v>579</v>
      </c>
      <c r="B578" s="113" t="s">
        <v>656</v>
      </c>
      <c r="C578" s="132" t="s">
        <v>195</v>
      </c>
      <c r="D578" s="133">
        <v>1.5</v>
      </c>
      <c r="E578" s="130"/>
      <c r="F578" s="120"/>
    </row>
    <row r="579" spans="1:6" x14ac:dyDescent="0.2">
      <c r="A579" s="140">
        <v>580</v>
      </c>
      <c r="B579" s="140" t="s">
        <v>657</v>
      </c>
      <c r="C579" s="130" t="s">
        <v>195</v>
      </c>
      <c r="D579" s="131">
        <v>3.25</v>
      </c>
      <c r="E579" s="130"/>
    </row>
    <row r="580" spans="1:6" x14ac:dyDescent="0.2">
      <c r="A580" s="140">
        <v>581</v>
      </c>
      <c r="B580" s="113" t="s">
        <v>658</v>
      </c>
      <c r="C580" s="132" t="s">
        <v>255</v>
      </c>
      <c r="D580" s="133">
        <v>2</v>
      </c>
      <c r="E580" s="130"/>
    </row>
    <row r="581" spans="1:6" x14ac:dyDescent="0.2">
      <c r="A581" s="140">
        <v>582</v>
      </c>
      <c r="B581" s="140" t="s">
        <v>659</v>
      </c>
      <c r="C581" s="130" t="s">
        <v>195</v>
      </c>
      <c r="D581" s="131">
        <v>35</v>
      </c>
      <c r="E581" s="130"/>
    </row>
    <row r="582" spans="1:6" x14ac:dyDescent="0.2">
      <c r="A582" s="140">
        <v>583</v>
      </c>
      <c r="B582" s="140" t="s">
        <v>660</v>
      </c>
      <c r="C582" s="130" t="s">
        <v>195</v>
      </c>
      <c r="D582" s="131">
        <v>0.25</v>
      </c>
      <c r="E582" s="130"/>
    </row>
    <row r="583" spans="1:6" x14ac:dyDescent="0.2">
      <c r="A583" s="140">
        <v>584</v>
      </c>
      <c r="B583" s="113" t="s">
        <v>661</v>
      </c>
      <c r="C583" s="132" t="s">
        <v>231</v>
      </c>
      <c r="D583" s="133">
        <v>1</v>
      </c>
      <c r="E583" s="130"/>
    </row>
    <row r="584" spans="1:6" x14ac:dyDescent="0.2">
      <c r="A584" s="140">
        <v>585</v>
      </c>
      <c r="B584" s="140" t="s">
        <v>894</v>
      </c>
      <c r="C584" s="130"/>
      <c r="D584" s="131">
        <v>62.5</v>
      </c>
      <c r="E584" s="130"/>
    </row>
    <row r="585" spans="1:6" x14ac:dyDescent="0.2">
      <c r="A585" s="140">
        <v>586</v>
      </c>
      <c r="B585" s="140" t="s">
        <v>662</v>
      </c>
      <c r="C585" s="130"/>
      <c r="D585" s="131">
        <v>130</v>
      </c>
      <c r="E585" s="130"/>
    </row>
    <row r="586" spans="1:6" x14ac:dyDescent="0.2">
      <c r="A586" s="140">
        <v>587</v>
      </c>
      <c r="B586" s="141" t="s">
        <v>662</v>
      </c>
      <c r="C586" s="112" t="s">
        <v>195</v>
      </c>
      <c r="D586" s="146">
        <v>100</v>
      </c>
      <c r="E586" s="130"/>
    </row>
    <row r="587" spans="1:6" x14ac:dyDescent="0.2">
      <c r="A587" s="140">
        <v>588</v>
      </c>
      <c r="B587" s="121" t="s">
        <v>663</v>
      </c>
      <c r="C587" s="114" t="s">
        <v>315</v>
      </c>
      <c r="D587" s="133">
        <v>260</v>
      </c>
      <c r="E587" s="132"/>
    </row>
    <row r="588" spans="1:6" x14ac:dyDescent="0.2">
      <c r="A588" s="140">
        <v>589</v>
      </c>
      <c r="B588" s="140" t="s">
        <v>664</v>
      </c>
      <c r="C588" s="130" t="s">
        <v>231</v>
      </c>
      <c r="D588" s="131">
        <v>99.9</v>
      </c>
      <c r="E588" s="130"/>
    </row>
    <row r="589" spans="1:6" x14ac:dyDescent="0.2">
      <c r="A589" s="140">
        <v>590</v>
      </c>
      <c r="B589" s="140" t="s">
        <v>1005</v>
      </c>
      <c r="C589" s="130" t="s">
        <v>315</v>
      </c>
      <c r="D589" s="131">
        <v>280</v>
      </c>
      <c r="E589" s="130"/>
    </row>
    <row r="590" spans="1:6" x14ac:dyDescent="0.2">
      <c r="A590" s="140">
        <v>591</v>
      </c>
      <c r="B590" s="140" t="s">
        <v>666</v>
      </c>
      <c r="C590" s="130" t="s">
        <v>195</v>
      </c>
      <c r="D590" s="131">
        <v>60</v>
      </c>
      <c r="E590" s="130"/>
    </row>
    <row r="591" spans="1:6" x14ac:dyDescent="0.2">
      <c r="A591" s="140">
        <v>592</v>
      </c>
      <c r="B591" s="140" t="s">
        <v>668</v>
      </c>
      <c r="C591" s="130" t="s">
        <v>231</v>
      </c>
      <c r="D591" s="131">
        <v>18.079999999999998</v>
      </c>
      <c r="E591" s="130"/>
    </row>
    <row r="592" spans="1:6" x14ac:dyDescent="0.2">
      <c r="A592" s="140">
        <v>593</v>
      </c>
      <c r="B592" s="113" t="s">
        <v>669</v>
      </c>
      <c r="C592" s="132" t="s">
        <v>195</v>
      </c>
      <c r="D592" s="133">
        <v>10</v>
      </c>
      <c r="E592" s="130"/>
    </row>
    <row r="593" spans="1:5" x14ac:dyDescent="0.2">
      <c r="A593" s="140">
        <v>594</v>
      </c>
      <c r="B593" s="113" t="s">
        <v>669</v>
      </c>
      <c r="C593" s="132" t="s">
        <v>195</v>
      </c>
      <c r="D593" s="133">
        <v>10</v>
      </c>
      <c r="E593" s="130"/>
    </row>
    <row r="594" spans="1:5" x14ac:dyDescent="0.2">
      <c r="A594" s="140">
        <v>595</v>
      </c>
      <c r="B594" s="140" t="s">
        <v>864</v>
      </c>
      <c r="C594" s="130" t="s">
        <v>195</v>
      </c>
      <c r="D594" s="131">
        <v>4.95</v>
      </c>
      <c r="E594" s="130"/>
    </row>
    <row r="595" spans="1:5" x14ac:dyDescent="0.2">
      <c r="A595" s="140">
        <v>596</v>
      </c>
      <c r="B595" s="140" t="s">
        <v>849</v>
      </c>
      <c r="C595" s="130" t="s">
        <v>208</v>
      </c>
      <c r="D595" s="131">
        <v>20</v>
      </c>
      <c r="E595" s="130"/>
    </row>
    <row r="596" spans="1:5" x14ac:dyDescent="0.2">
      <c r="A596" s="140">
        <v>597</v>
      </c>
      <c r="B596" s="140" t="s">
        <v>670</v>
      </c>
      <c r="C596" s="130" t="s">
        <v>195</v>
      </c>
      <c r="D596" s="131">
        <v>25</v>
      </c>
      <c r="E596" s="130"/>
    </row>
    <row r="597" spans="1:5" x14ac:dyDescent="0.2">
      <c r="A597" s="140">
        <v>598</v>
      </c>
      <c r="B597" s="113" t="s">
        <v>671</v>
      </c>
      <c r="C597" s="132" t="s">
        <v>195</v>
      </c>
      <c r="D597" s="133">
        <v>13</v>
      </c>
      <c r="E597" s="130"/>
    </row>
    <row r="598" spans="1:5" x14ac:dyDescent="0.2">
      <c r="A598" s="140">
        <v>599</v>
      </c>
      <c r="B598" s="140" t="s">
        <v>672</v>
      </c>
      <c r="C598" s="130" t="s">
        <v>195</v>
      </c>
      <c r="D598" s="131">
        <v>30.28</v>
      </c>
      <c r="E598" s="130"/>
    </row>
    <row r="599" spans="1:5" x14ac:dyDescent="0.2">
      <c r="A599" s="140">
        <v>600</v>
      </c>
      <c r="B599" s="140" t="s">
        <v>673</v>
      </c>
      <c r="C599" s="130" t="s">
        <v>195</v>
      </c>
      <c r="D599" s="131">
        <v>78</v>
      </c>
      <c r="E599" s="130"/>
    </row>
    <row r="600" spans="1:5" x14ac:dyDescent="0.2">
      <c r="A600" s="140">
        <v>601</v>
      </c>
      <c r="B600" s="113" t="s">
        <v>674</v>
      </c>
      <c r="C600" s="132" t="s">
        <v>369</v>
      </c>
      <c r="D600" s="133">
        <v>3.75</v>
      </c>
      <c r="E600" s="130"/>
    </row>
    <row r="601" spans="1:5" x14ac:dyDescent="0.2">
      <c r="A601" s="140">
        <v>602</v>
      </c>
      <c r="B601" s="113" t="s">
        <v>675</v>
      </c>
      <c r="C601" s="132" t="s">
        <v>369</v>
      </c>
      <c r="D601" s="133">
        <v>3.75</v>
      </c>
      <c r="E601" s="130"/>
    </row>
    <row r="602" spans="1:5" x14ac:dyDescent="0.2">
      <c r="A602" s="140">
        <v>603</v>
      </c>
      <c r="B602" s="113" t="s">
        <v>676</v>
      </c>
      <c r="C602" s="132" t="s">
        <v>369</v>
      </c>
      <c r="D602" s="133">
        <v>3.75</v>
      </c>
      <c r="E602" s="130"/>
    </row>
    <row r="603" spans="1:5" x14ac:dyDescent="0.2">
      <c r="A603" s="140">
        <v>604</v>
      </c>
      <c r="B603" s="113" t="s">
        <v>677</v>
      </c>
      <c r="C603" s="132" t="s">
        <v>369</v>
      </c>
      <c r="D603" s="133">
        <v>3.75</v>
      </c>
      <c r="E603" s="130"/>
    </row>
    <row r="604" spans="1:5" x14ac:dyDescent="0.2">
      <c r="A604" s="140">
        <v>605</v>
      </c>
      <c r="B604" s="113" t="s">
        <v>678</v>
      </c>
      <c r="C604" s="132" t="s">
        <v>369</v>
      </c>
      <c r="D604" s="133">
        <v>3.75</v>
      </c>
      <c r="E604" s="130"/>
    </row>
    <row r="605" spans="1:5" x14ac:dyDescent="0.2">
      <c r="A605" s="140">
        <v>606</v>
      </c>
      <c r="B605" s="113" t="s">
        <v>679</v>
      </c>
      <c r="C605" s="132" t="s">
        <v>369</v>
      </c>
      <c r="D605" s="133">
        <v>3.75</v>
      </c>
      <c r="E605" s="130"/>
    </row>
    <row r="606" spans="1:5" x14ac:dyDescent="0.2">
      <c r="A606" s="140">
        <v>607</v>
      </c>
      <c r="B606" s="113" t="s">
        <v>680</v>
      </c>
      <c r="C606" s="132" t="s">
        <v>369</v>
      </c>
      <c r="D606" s="133">
        <v>3.75</v>
      </c>
      <c r="E606" s="130"/>
    </row>
    <row r="607" spans="1:5" x14ac:dyDescent="0.2">
      <c r="A607" s="140">
        <v>608</v>
      </c>
      <c r="B607" s="113" t="s">
        <v>681</v>
      </c>
      <c r="C607" s="132" t="s">
        <v>369</v>
      </c>
      <c r="D607" s="133">
        <v>3.75</v>
      </c>
      <c r="E607" s="130"/>
    </row>
    <row r="608" spans="1:5" x14ac:dyDescent="0.2">
      <c r="A608" s="140">
        <v>609</v>
      </c>
      <c r="B608" s="113" t="s">
        <v>682</v>
      </c>
      <c r="C608" s="132" t="s">
        <v>369</v>
      </c>
      <c r="D608" s="133">
        <v>3.75</v>
      </c>
      <c r="E608" s="130"/>
    </row>
    <row r="609" spans="1:5" x14ac:dyDescent="0.2">
      <c r="A609" s="140">
        <v>610</v>
      </c>
      <c r="B609" s="113" t="s">
        <v>683</v>
      </c>
      <c r="C609" s="132" t="s">
        <v>195</v>
      </c>
      <c r="D609" s="133">
        <v>0.1143</v>
      </c>
      <c r="E609" s="130"/>
    </row>
    <row r="610" spans="1:5" x14ac:dyDescent="0.2">
      <c r="A610" s="140">
        <v>611</v>
      </c>
      <c r="B610" s="121" t="s">
        <v>990</v>
      </c>
      <c r="C610" s="114"/>
      <c r="D610" s="133">
        <v>500</v>
      </c>
      <c r="E610" s="132"/>
    </row>
    <row r="611" spans="1:5" x14ac:dyDescent="0.2">
      <c r="A611" s="140">
        <v>612</v>
      </c>
      <c r="B611" s="121" t="s">
        <v>684</v>
      </c>
      <c r="C611" s="132" t="s">
        <v>685</v>
      </c>
      <c r="D611" s="133">
        <v>1</v>
      </c>
      <c r="E611" s="130"/>
    </row>
    <row r="612" spans="1:5" x14ac:dyDescent="0.2">
      <c r="A612" s="140">
        <v>613</v>
      </c>
      <c r="B612" s="113" t="s">
        <v>686</v>
      </c>
      <c r="C612" s="132" t="s">
        <v>685</v>
      </c>
      <c r="D612" s="133">
        <v>1.25</v>
      </c>
      <c r="E612" s="130"/>
    </row>
    <row r="613" spans="1:5" x14ac:dyDescent="0.2">
      <c r="A613" s="140">
        <v>614</v>
      </c>
      <c r="B613" s="113" t="s">
        <v>687</v>
      </c>
      <c r="C613" s="132" t="s">
        <v>685</v>
      </c>
      <c r="D613" s="133">
        <v>1</v>
      </c>
      <c r="E613" s="130"/>
    </row>
    <row r="614" spans="1:5" x14ac:dyDescent="0.2">
      <c r="A614" s="140">
        <v>615</v>
      </c>
      <c r="B614" s="113" t="s">
        <v>688</v>
      </c>
      <c r="C614" s="132" t="s">
        <v>685</v>
      </c>
      <c r="D614" s="133">
        <v>1.25</v>
      </c>
      <c r="E614" s="130"/>
    </row>
    <row r="615" spans="1:5" x14ac:dyDescent="0.2">
      <c r="A615" s="140">
        <v>616</v>
      </c>
      <c r="B615" s="113" t="s">
        <v>689</v>
      </c>
      <c r="C615" s="132" t="s">
        <v>685</v>
      </c>
      <c r="D615" s="133">
        <v>1.25</v>
      </c>
      <c r="E615" s="130"/>
    </row>
    <row r="616" spans="1:5" x14ac:dyDescent="0.2">
      <c r="A616" s="140">
        <v>617</v>
      </c>
      <c r="B616" s="113" t="s">
        <v>690</v>
      </c>
      <c r="C616" s="132" t="s">
        <v>685</v>
      </c>
      <c r="D616" s="133">
        <v>1.5</v>
      </c>
      <c r="E616" s="130"/>
    </row>
    <row r="617" spans="1:5" x14ac:dyDescent="0.2">
      <c r="A617" s="140">
        <v>618</v>
      </c>
      <c r="B617" s="113" t="s">
        <v>691</v>
      </c>
      <c r="C617" s="132" t="s">
        <v>685</v>
      </c>
      <c r="D617" s="133">
        <v>0.6</v>
      </c>
      <c r="E617" s="130"/>
    </row>
    <row r="618" spans="1:5" x14ac:dyDescent="0.2">
      <c r="A618" s="140">
        <v>619</v>
      </c>
      <c r="B618" s="113" t="s">
        <v>692</v>
      </c>
      <c r="C618" s="132" t="s">
        <v>685</v>
      </c>
      <c r="D618" s="133">
        <v>25</v>
      </c>
      <c r="E618" s="130"/>
    </row>
    <row r="619" spans="1:5" x14ac:dyDescent="0.2">
      <c r="A619" s="140">
        <v>620</v>
      </c>
      <c r="B619" s="113" t="s">
        <v>693</v>
      </c>
      <c r="C619" s="132" t="s">
        <v>195</v>
      </c>
      <c r="D619" s="133">
        <v>1.25</v>
      </c>
      <c r="E619" s="130"/>
    </row>
    <row r="620" spans="1:5" x14ac:dyDescent="0.2">
      <c r="A620" s="140">
        <v>621</v>
      </c>
      <c r="B620" s="113" t="s">
        <v>694</v>
      </c>
      <c r="C620" s="132" t="s">
        <v>195</v>
      </c>
      <c r="D620" s="133">
        <v>0.75</v>
      </c>
      <c r="E620" s="130"/>
    </row>
    <row r="621" spans="1:5" x14ac:dyDescent="0.2">
      <c r="A621" s="140">
        <v>622</v>
      </c>
      <c r="B621" s="140" t="s">
        <v>695</v>
      </c>
      <c r="C621" s="130" t="s">
        <v>195</v>
      </c>
      <c r="D621" s="131">
        <v>38.9</v>
      </c>
      <c r="E621" s="130"/>
    </row>
    <row r="622" spans="1:5" x14ac:dyDescent="0.2">
      <c r="A622" s="140">
        <v>623</v>
      </c>
      <c r="B622" s="140" t="s">
        <v>696</v>
      </c>
      <c r="C622" s="130" t="s">
        <v>315</v>
      </c>
      <c r="D622" s="131">
        <v>55</v>
      </c>
      <c r="E622" s="130"/>
    </row>
    <row r="623" spans="1:5" x14ac:dyDescent="0.2">
      <c r="A623" s="140">
        <v>624</v>
      </c>
      <c r="B623" s="140" t="s">
        <v>865</v>
      </c>
      <c r="C623" s="130" t="s">
        <v>231</v>
      </c>
      <c r="D623" s="131">
        <v>559</v>
      </c>
      <c r="E623" s="130"/>
    </row>
    <row r="624" spans="1:5" x14ac:dyDescent="0.2">
      <c r="A624" s="140">
        <v>625</v>
      </c>
      <c r="B624" s="140" t="s">
        <v>697</v>
      </c>
      <c r="C624" s="130"/>
      <c r="D624" s="131">
        <v>25</v>
      </c>
      <c r="E624" s="130"/>
    </row>
    <row r="625" spans="1:5" x14ac:dyDescent="0.2">
      <c r="A625" s="140">
        <v>626</v>
      </c>
      <c r="B625" s="140" t="s">
        <v>698</v>
      </c>
      <c r="C625" s="130"/>
      <c r="D625" s="131">
        <v>85</v>
      </c>
      <c r="E625" s="130"/>
    </row>
    <row r="626" spans="1:5" x14ac:dyDescent="0.2">
      <c r="A626" s="140">
        <v>627</v>
      </c>
      <c r="B626" s="113" t="s">
        <v>699</v>
      </c>
      <c r="C626" s="132" t="s">
        <v>195</v>
      </c>
      <c r="D626" s="133">
        <v>175</v>
      </c>
      <c r="E626" s="130"/>
    </row>
    <row r="627" spans="1:5" x14ac:dyDescent="0.2">
      <c r="A627" s="140">
        <v>628</v>
      </c>
      <c r="B627" s="113" t="s">
        <v>700</v>
      </c>
      <c r="C627" s="132" t="s">
        <v>333</v>
      </c>
      <c r="D627" s="133">
        <v>111</v>
      </c>
      <c r="E627" s="130"/>
    </row>
    <row r="628" spans="1:5" x14ac:dyDescent="0.2">
      <c r="A628" s="140">
        <v>629</v>
      </c>
      <c r="B628" s="113" t="s">
        <v>701</v>
      </c>
      <c r="C628" s="132" t="s">
        <v>195</v>
      </c>
      <c r="D628" s="133">
        <v>2</v>
      </c>
      <c r="E628" s="130"/>
    </row>
    <row r="629" spans="1:5" x14ac:dyDescent="0.2">
      <c r="A629" s="140">
        <v>630</v>
      </c>
      <c r="B629" s="140" t="s">
        <v>702</v>
      </c>
      <c r="C629" s="130" t="s">
        <v>195</v>
      </c>
      <c r="D629" s="131">
        <v>25</v>
      </c>
      <c r="E629" s="130"/>
    </row>
    <row r="630" spans="1:5" ht="25.5" x14ac:dyDescent="0.2">
      <c r="A630" s="140">
        <v>631</v>
      </c>
      <c r="B630" s="143" t="s">
        <v>1055</v>
      </c>
      <c r="C630" s="112" t="s">
        <v>195</v>
      </c>
      <c r="D630" s="131">
        <v>35</v>
      </c>
      <c r="E630" s="130"/>
    </row>
    <row r="631" spans="1:5" x14ac:dyDescent="0.2">
      <c r="A631" s="140">
        <v>632</v>
      </c>
      <c r="B631" s="113" t="s">
        <v>703</v>
      </c>
      <c r="C631" s="132" t="s">
        <v>195</v>
      </c>
      <c r="D631" s="133">
        <v>0.5</v>
      </c>
      <c r="E631" s="130"/>
    </row>
    <row r="632" spans="1:5" x14ac:dyDescent="0.2">
      <c r="A632" s="140">
        <v>633</v>
      </c>
      <c r="B632" s="140" t="s">
        <v>704</v>
      </c>
      <c r="C632" s="130" t="s">
        <v>195</v>
      </c>
      <c r="D632" s="131">
        <v>0.5</v>
      </c>
      <c r="E632" s="130"/>
    </row>
    <row r="633" spans="1:5" x14ac:dyDescent="0.2">
      <c r="A633" s="140">
        <v>634</v>
      </c>
      <c r="B633" s="113" t="s">
        <v>705</v>
      </c>
      <c r="C633" s="132" t="s">
        <v>195</v>
      </c>
      <c r="D633" s="133">
        <v>0.4</v>
      </c>
      <c r="E633" s="130"/>
    </row>
    <row r="634" spans="1:5" x14ac:dyDescent="0.2">
      <c r="A634" s="140">
        <v>635</v>
      </c>
      <c r="B634" s="113" t="s">
        <v>706</v>
      </c>
      <c r="C634" s="132" t="s">
        <v>195</v>
      </c>
      <c r="D634" s="133">
        <v>8</v>
      </c>
      <c r="E634" s="130"/>
    </row>
    <row r="635" spans="1:5" x14ac:dyDescent="0.2">
      <c r="A635" s="140">
        <v>636</v>
      </c>
      <c r="B635" s="140" t="s">
        <v>707</v>
      </c>
      <c r="C635" s="130" t="s">
        <v>195</v>
      </c>
      <c r="D635" s="131">
        <v>8.5</v>
      </c>
      <c r="E635" s="130"/>
    </row>
    <row r="636" spans="1:5" x14ac:dyDescent="0.2">
      <c r="A636" s="140">
        <v>637</v>
      </c>
      <c r="B636" s="113" t="s">
        <v>708</v>
      </c>
      <c r="C636" s="132" t="s">
        <v>208</v>
      </c>
      <c r="D636" s="133">
        <v>0.15</v>
      </c>
      <c r="E636" s="130"/>
    </row>
    <row r="637" spans="1:5" x14ac:dyDescent="0.2">
      <c r="A637" s="140">
        <v>638</v>
      </c>
      <c r="B637" s="113" t="s">
        <v>1025</v>
      </c>
      <c r="C637" s="132" t="s">
        <v>406</v>
      </c>
      <c r="D637" s="133">
        <v>4</v>
      </c>
      <c r="E637" s="130"/>
    </row>
    <row r="638" spans="1:5" x14ac:dyDescent="0.2">
      <c r="A638" s="140">
        <v>639</v>
      </c>
      <c r="B638" s="113" t="s">
        <v>709</v>
      </c>
      <c r="C638" s="132" t="s">
        <v>195</v>
      </c>
      <c r="D638" s="133">
        <v>0.5</v>
      </c>
      <c r="E638" s="130"/>
    </row>
    <row r="639" spans="1:5" x14ac:dyDescent="0.2">
      <c r="A639" s="140">
        <v>640</v>
      </c>
      <c r="B639" s="140" t="s">
        <v>710</v>
      </c>
      <c r="C639" s="130" t="s">
        <v>195</v>
      </c>
      <c r="D639" s="131">
        <v>7</v>
      </c>
      <c r="E639" s="130"/>
    </row>
    <row r="640" spans="1:5" x14ac:dyDescent="0.2">
      <c r="A640" s="140">
        <v>641</v>
      </c>
      <c r="B640" s="113" t="s">
        <v>711</v>
      </c>
      <c r="C640" s="132" t="s">
        <v>195</v>
      </c>
      <c r="D640" s="133">
        <v>8</v>
      </c>
      <c r="E640" s="130"/>
    </row>
    <row r="641" spans="1:5" x14ac:dyDescent="0.2">
      <c r="A641" s="140">
        <v>642</v>
      </c>
      <c r="B641" s="113" t="s">
        <v>712</v>
      </c>
      <c r="C641" s="132" t="s">
        <v>195</v>
      </c>
      <c r="D641" s="133">
        <v>30</v>
      </c>
      <c r="E641" s="130"/>
    </row>
    <row r="642" spans="1:5" x14ac:dyDescent="0.2">
      <c r="A642" s="140">
        <v>643</v>
      </c>
      <c r="B642" s="113" t="s">
        <v>713</v>
      </c>
      <c r="C642" s="132" t="s">
        <v>195</v>
      </c>
      <c r="D642" s="133">
        <v>30</v>
      </c>
      <c r="E642" s="130"/>
    </row>
    <row r="643" spans="1:5" x14ac:dyDescent="0.2">
      <c r="A643" s="140">
        <v>644</v>
      </c>
      <c r="B643" s="113" t="s">
        <v>714</v>
      </c>
      <c r="C643" s="132" t="s">
        <v>195</v>
      </c>
      <c r="D643" s="133">
        <v>30</v>
      </c>
      <c r="E643" s="130"/>
    </row>
    <row r="644" spans="1:5" x14ac:dyDescent="0.2">
      <c r="A644" s="140">
        <v>645</v>
      </c>
      <c r="B644" s="140" t="s">
        <v>715</v>
      </c>
      <c r="C644" s="130"/>
      <c r="D644" s="131">
        <v>4.5</v>
      </c>
      <c r="E644" s="130"/>
    </row>
    <row r="645" spans="1:5" x14ac:dyDescent="0.2">
      <c r="A645" s="140">
        <v>646</v>
      </c>
      <c r="B645" s="113" t="s">
        <v>716</v>
      </c>
      <c r="C645" s="132" t="s">
        <v>195</v>
      </c>
      <c r="D645" s="133">
        <v>100</v>
      </c>
      <c r="E645" s="130">
        <v>54399</v>
      </c>
    </row>
    <row r="646" spans="1:5" x14ac:dyDescent="0.2">
      <c r="A646" s="140">
        <v>647</v>
      </c>
      <c r="B646" s="140" t="s">
        <v>867</v>
      </c>
      <c r="C646" s="130" t="s">
        <v>195</v>
      </c>
      <c r="D646" s="131">
        <v>4200</v>
      </c>
      <c r="E646" s="130"/>
    </row>
    <row r="647" spans="1:5" x14ac:dyDescent="0.2">
      <c r="A647" s="140">
        <v>648</v>
      </c>
      <c r="B647" s="113" t="s">
        <v>717</v>
      </c>
      <c r="C647" s="132"/>
      <c r="D647" s="133">
        <v>100</v>
      </c>
      <c r="E647" s="130">
        <v>54399</v>
      </c>
    </row>
    <row r="648" spans="1:5" x14ac:dyDescent="0.2">
      <c r="A648" s="140">
        <v>649</v>
      </c>
      <c r="B648" s="140" t="s">
        <v>718</v>
      </c>
      <c r="C648" s="130" t="s">
        <v>1004</v>
      </c>
      <c r="D648" s="131">
        <v>120</v>
      </c>
      <c r="E648" s="130">
        <v>54399</v>
      </c>
    </row>
    <row r="649" spans="1:5" x14ac:dyDescent="0.2">
      <c r="A649" s="140">
        <v>650</v>
      </c>
      <c r="B649" s="140" t="s">
        <v>719</v>
      </c>
      <c r="C649" s="130"/>
      <c r="D649" s="131">
        <v>65</v>
      </c>
      <c r="E649" s="130">
        <v>54399</v>
      </c>
    </row>
    <row r="650" spans="1:5" x14ac:dyDescent="0.2">
      <c r="A650" s="140">
        <v>651</v>
      </c>
      <c r="B650" s="113" t="s">
        <v>720</v>
      </c>
      <c r="C650" s="132" t="s">
        <v>233</v>
      </c>
      <c r="D650" s="133">
        <v>255</v>
      </c>
      <c r="E650" s="130"/>
    </row>
    <row r="651" spans="1:5" x14ac:dyDescent="0.2">
      <c r="A651" s="140">
        <v>652</v>
      </c>
      <c r="B651" s="113" t="s">
        <v>896</v>
      </c>
      <c r="C651" s="132"/>
      <c r="D651" s="133">
        <v>10000</v>
      </c>
      <c r="E651" s="130"/>
    </row>
    <row r="652" spans="1:5" x14ac:dyDescent="0.2">
      <c r="A652" s="140">
        <v>653</v>
      </c>
      <c r="B652" s="113" t="s">
        <v>113</v>
      </c>
      <c r="C652" s="132"/>
      <c r="D652" s="133">
        <v>2000</v>
      </c>
      <c r="E652" s="130"/>
    </row>
    <row r="653" spans="1:5" x14ac:dyDescent="0.2">
      <c r="A653" s="140">
        <v>654</v>
      </c>
      <c r="B653" s="140" t="s">
        <v>721</v>
      </c>
      <c r="C653" s="130" t="s">
        <v>195</v>
      </c>
      <c r="D653" s="131">
        <v>95</v>
      </c>
      <c r="E653" s="130"/>
    </row>
    <row r="654" spans="1:5" x14ac:dyDescent="0.2">
      <c r="A654" s="140">
        <v>655</v>
      </c>
      <c r="B654" s="113" t="s">
        <v>722</v>
      </c>
      <c r="C654" s="132"/>
      <c r="D654" s="133">
        <v>80</v>
      </c>
      <c r="E654" s="130"/>
    </row>
    <row r="655" spans="1:5" x14ac:dyDescent="0.2">
      <c r="A655" s="140">
        <v>656</v>
      </c>
      <c r="B655" s="141" t="s">
        <v>722</v>
      </c>
      <c r="C655" s="112" t="s">
        <v>195</v>
      </c>
      <c r="D655" s="146">
        <v>80</v>
      </c>
      <c r="E655" s="130"/>
    </row>
    <row r="656" spans="1:5" x14ac:dyDescent="0.2">
      <c r="A656" s="140">
        <v>657</v>
      </c>
      <c r="B656" s="140" t="s">
        <v>986</v>
      </c>
      <c r="C656" s="130" t="s">
        <v>233</v>
      </c>
      <c r="D656" s="131">
        <v>950</v>
      </c>
      <c r="E656" s="130">
        <v>54203</v>
      </c>
    </row>
    <row r="657" spans="1:5" x14ac:dyDescent="0.2">
      <c r="A657" s="140">
        <v>658</v>
      </c>
      <c r="B657" s="113" t="s">
        <v>897</v>
      </c>
      <c r="C657" s="132"/>
      <c r="D657" s="133">
        <v>8000</v>
      </c>
      <c r="E657" s="130"/>
    </row>
    <row r="658" spans="1:5" x14ac:dyDescent="0.2">
      <c r="A658" s="140">
        <v>659</v>
      </c>
      <c r="B658" s="121" t="s">
        <v>969</v>
      </c>
      <c r="C658" s="114" t="s">
        <v>970</v>
      </c>
      <c r="D658" s="133">
        <v>2000</v>
      </c>
      <c r="E658" s="132"/>
    </row>
    <row r="659" spans="1:5" x14ac:dyDescent="0.2">
      <c r="A659" s="140">
        <v>660</v>
      </c>
      <c r="B659" s="113" t="s">
        <v>724</v>
      </c>
      <c r="C659" s="132" t="s">
        <v>195</v>
      </c>
      <c r="D659" s="133">
        <v>500</v>
      </c>
      <c r="E659" s="130"/>
    </row>
    <row r="660" spans="1:5" x14ac:dyDescent="0.2">
      <c r="A660" s="140">
        <v>661</v>
      </c>
      <c r="B660" s="113" t="s">
        <v>725</v>
      </c>
      <c r="C660" s="132" t="s">
        <v>255</v>
      </c>
      <c r="D660" s="133">
        <v>0.5</v>
      </c>
      <c r="E660" s="130"/>
    </row>
    <row r="661" spans="1:5" x14ac:dyDescent="0.2">
      <c r="A661" s="140">
        <v>662</v>
      </c>
      <c r="B661" s="140" t="s">
        <v>726</v>
      </c>
      <c r="C661" s="130" t="s">
        <v>255</v>
      </c>
      <c r="D661" s="131">
        <v>0.6</v>
      </c>
      <c r="E661" s="130"/>
    </row>
    <row r="662" spans="1:5" x14ac:dyDescent="0.2">
      <c r="A662" s="140">
        <v>663</v>
      </c>
      <c r="B662" s="113" t="s">
        <v>727</v>
      </c>
      <c r="C662" s="132" t="s">
        <v>195</v>
      </c>
      <c r="D662" s="133">
        <v>150</v>
      </c>
      <c r="E662" s="130"/>
    </row>
    <row r="663" spans="1:5" x14ac:dyDescent="0.2">
      <c r="A663" s="140">
        <v>664</v>
      </c>
      <c r="B663" s="140" t="s">
        <v>1003</v>
      </c>
      <c r="C663" s="130" t="s">
        <v>195</v>
      </c>
      <c r="D663" s="131">
        <v>1.25</v>
      </c>
      <c r="E663" s="130"/>
    </row>
    <row r="664" spans="1:5" x14ac:dyDescent="0.2">
      <c r="A664" s="140">
        <v>665</v>
      </c>
      <c r="B664" s="113" t="s">
        <v>1002</v>
      </c>
      <c r="C664" s="132" t="s">
        <v>195</v>
      </c>
      <c r="D664" s="133">
        <v>4</v>
      </c>
      <c r="E664" s="130"/>
    </row>
    <row r="665" spans="1:5" x14ac:dyDescent="0.2">
      <c r="A665" s="140">
        <v>666</v>
      </c>
      <c r="B665" s="121" t="s">
        <v>1002</v>
      </c>
      <c r="C665" s="132" t="s">
        <v>195</v>
      </c>
      <c r="D665" s="133">
        <v>4</v>
      </c>
      <c r="E665" s="130"/>
    </row>
    <row r="666" spans="1:5" x14ac:dyDescent="0.2">
      <c r="A666" s="140">
        <v>667</v>
      </c>
      <c r="B666" s="140" t="s">
        <v>728</v>
      </c>
      <c r="C666" s="130" t="s">
        <v>195</v>
      </c>
      <c r="D666" s="131">
        <v>4.25</v>
      </c>
      <c r="E666" s="130"/>
    </row>
    <row r="667" spans="1:5" x14ac:dyDescent="0.2">
      <c r="A667" s="140">
        <v>668</v>
      </c>
      <c r="B667" s="140" t="s">
        <v>729</v>
      </c>
      <c r="C667" s="130" t="s">
        <v>195</v>
      </c>
      <c r="D667" s="131">
        <v>1.95</v>
      </c>
      <c r="E667" s="130"/>
    </row>
    <row r="668" spans="1:5" x14ac:dyDescent="0.2">
      <c r="A668" s="140">
        <v>669</v>
      </c>
      <c r="B668" s="140" t="s">
        <v>730</v>
      </c>
      <c r="C668" s="130" t="s">
        <v>195</v>
      </c>
      <c r="D668" s="131">
        <v>98.9</v>
      </c>
      <c r="E668" s="130"/>
    </row>
    <row r="669" spans="1:5" x14ac:dyDescent="0.2">
      <c r="A669" s="140">
        <v>670</v>
      </c>
      <c r="B669" s="121" t="s">
        <v>976</v>
      </c>
      <c r="C669" s="114" t="s">
        <v>850</v>
      </c>
      <c r="D669" s="133">
        <v>50</v>
      </c>
      <c r="E669" s="132"/>
    </row>
    <row r="670" spans="1:5" x14ac:dyDescent="0.2">
      <c r="A670" s="140">
        <v>671</v>
      </c>
      <c r="B670" s="140" t="s">
        <v>731</v>
      </c>
      <c r="C670" s="130" t="s">
        <v>315</v>
      </c>
      <c r="D670" s="131">
        <v>187</v>
      </c>
      <c r="E670" s="130"/>
    </row>
    <row r="671" spans="1:5" x14ac:dyDescent="0.2">
      <c r="A671" s="140">
        <v>672</v>
      </c>
      <c r="B671" s="119" t="s">
        <v>991</v>
      </c>
      <c r="C671" s="136" t="s">
        <v>195</v>
      </c>
      <c r="D671" s="133">
        <v>5.25</v>
      </c>
      <c r="E671" s="130"/>
    </row>
    <row r="672" spans="1:5" x14ac:dyDescent="0.2">
      <c r="A672" s="140">
        <v>673</v>
      </c>
      <c r="B672" s="140" t="s">
        <v>879</v>
      </c>
      <c r="C672" s="130" t="s">
        <v>195</v>
      </c>
      <c r="D672" s="131">
        <v>10</v>
      </c>
      <c r="E672" s="130"/>
    </row>
    <row r="673" spans="1:5" x14ac:dyDescent="0.2">
      <c r="A673" s="140">
        <v>674</v>
      </c>
      <c r="B673" s="113" t="s">
        <v>732</v>
      </c>
      <c r="C673" s="132" t="s">
        <v>195</v>
      </c>
      <c r="D673" s="133">
        <v>0.05</v>
      </c>
      <c r="E673" s="130"/>
    </row>
    <row r="674" spans="1:5" x14ac:dyDescent="0.2">
      <c r="A674" s="140">
        <v>675</v>
      </c>
      <c r="B674" s="113" t="s">
        <v>910</v>
      </c>
      <c r="C674" s="132" t="s">
        <v>192</v>
      </c>
      <c r="D674" s="133">
        <v>2.5</v>
      </c>
      <c r="E674" s="130"/>
    </row>
    <row r="675" spans="1:5" x14ac:dyDescent="0.2">
      <c r="A675" s="140">
        <v>676</v>
      </c>
      <c r="B675" s="121" t="s">
        <v>998</v>
      </c>
      <c r="C675" s="114" t="s">
        <v>195</v>
      </c>
      <c r="D675" s="133">
        <v>0.03</v>
      </c>
      <c r="E675" s="132"/>
    </row>
    <row r="676" spans="1:5" x14ac:dyDescent="0.2">
      <c r="A676" s="140">
        <v>677</v>
      </c>
      <c r="B676" s="140" t="s">
        <v>931</v>
      </c>
      <c r="C676" s="130" t="s">
        <v>192</v>
      </c>
      <c r="D676" s="131">
        <v>3</v>
      </c>
      <c r="E676" s="130"/>
    </row>
    <row r="677" spans="1:5" x14ac:dyDescent="0.2">
      <c r="A677" s="140">
        <v>678</v>
      </c>
      <c r="B677" s="113" t="s">
        <v>733</v>
      </c>
      <c r="C677" s="132" t="s">
        <v>195</v>
      </c>
      <c r="D677" s="133">
        <v>0.05</v>
      </c>
      <c r="E677" s="130"/>
    </row>
    <row r="678" spans="1:5" x14ac:dyDescent="0.2">
      <c r="A678" s="140">
        <v>679</v>
      </c>
      <c r="B678" s="113" t="s">
        <v>1024</v>
      </c>
      <c r="C678" s="132" t="s">
        <v>192</v>
      </c>
      <c r="D678" s="133">
        <v>4</v>
      </c>
      <c r="E678" s="130"/>
    </row>
    <row r="679" spans="1:5" x14ac:dyDescent="0.2">
      <c r="A679" s="140">
        <v>680</v>
      </c>
      <c r="B679" s="140" t="s">
        <v>734</v>
      </c>
      <c r="C679" s="130" t="s">
        <v>208</v>
      </c>
      <c r="D679" s="131">
        <v>1.25</v>
      </c>
      <c r="E679" s="130"/>
    </row>
    <row r="680" spans="1:5" x14ac:dyDescent="0.2">
      <c r="A680" s="140">
        <v>681</v>
      </c>
      <c r="B680" s="140" t="s">
        <v>858</v>
      </c>
      <c r="C680" s="130" t="s">
        <v>856</v>
      </c>
      <c r="D680" s="131">
        <v>55</v>
      </c>
      <c r="E680" s="130"/>
    </row>
    <row r="681" spans="1:5" x14ac:dyDescent="0.2">
      <c r="A681" s="140">
        <v>682</v>
      </c>
      <c r="B681" s="140" t="s">
        <v>735</v>
      </c>
      <c r="C681" s="130" t="s">
        <v>190</v>
      </c>
      <c r="D681" s="131">
        <v>9.5</v>
      </c>
      <c r="E681" s="130"/>
    </row>
    <row r="682" spans="1:5" x14ac:dyDescent="0.2">
      <c r="A682" s="140">
        <v>683</v>
      </c>
      <c r="B682" s="140" t="s">
        <v>736</v>
      </c>
      <c r="C682" s="130" t="s">
        <v>231</v>
      </c>
      <c r="D682" s="131">
        <v>22.5</v>
      </c>
      <c r="E682" s="130"/>
    </row>
    <row r="683" spans="1:5" x14ac:dyDescent="0.2">
      <c r="A683" s="140">
        <v>684</v>
      </c>
      <c r="B683" s="113" t="s">
        <v>737</v>
      </c>
      <c r="C683" s="132" t="s">
        <v>195</v>
      </c>
      <c r="D683" s="133">
        <v>230</v>
      </c>
      <c r="E683" s="130"/>
    </row>
    <row r="684" spans="1:5" x14ac:dyDescent="0.2">
      <c r="A684" s="140">
        <v>685</v>
      </c>
      <c r="B684" s="113" t="s">
        <v>738</v>
      </c>
      <c r="C684" s="132" t="s">
        <v>231</v>
      </c>
      <c r="D684" s="133">
        <v>300</v>
      </c>
      <c r="E684" s="130"/>
    </row>
    <row r="685" spans="1:5" x14ac:dyDescent="0.2">
      <c r="A685" s="140">
        <v>686</v>
      </c>
      <c r="B685" s="140" t="s">
        <v>739</v>
      </c>
      <c r="C685" s="130" t="s">
        <v>740</v>
      </c>
      <c r="D685" s="131">
        <v>250</v>
      </c>
      <c r="E685" s="130"/>
    </row>
    <row r="686" spans="1:5" x14ac:dyDescent="0.2">
      <c r="A686" s="140">
        <v>687</v>
      </c>
      <c r="B686" s="140" t="s">
        <v>741</v>
      </c>
      <c r="C686" s="130" t="s">
        <v>315</v>
      </c>
      <c r="D686" s="131">
        <v>35</v>
      </c>
      <c r="E686" s="130"/>
    </row>
    <row r="687" spans="1:5" x14ac:dyDescent="0.2">
      <c r="A687" s="140">
        <v>688</v>
      </c>
      <c r="B687" s="113" t="s">
        <v>742</v>
      </c>
      <c r="C687" s="132" t="s">
        <v>195</v>
      </c>
      <c r="D687" s="133">
        <v>20</v>
      </c>
      <c r="E687" s="130"/>
    </row>
    <row r="688" spans="1:5" x14ac:dyDescent="0.2">
      <c r="A688" s="140">
        <v>689</v>
      </c>
      <c r="B688" s="140" t="s">
        <v>743</v>
      </c>
      <c r="C688" s="130"/>
      <c r="D688" s="131">
        <v>1.95</v>
      </c>
      <c r="E688" s="130"/>
    </row>
    <row r="689" spans="1:5" x14ac:dyDescent="0.2">
      <c r="A689" s="140">
        <v>690</v>
      </c>
      <c r="B689" s="140" t="s">
        <v>744</v>
      </c>
      <c r="C689" s="130" t="s">
        <v>315</v>
      </c>
      <c r="D689" s="131">
        <v>130</v>
      </c>
      <c r="E689" s="130"/>
    </row>
    <row r="690" spans="1:5" x14ac:dyDescent="0.2">
      <c r="A690" s="140">
        <v>691</v>
      </c>
      <c r="B690" s="140" t="s">
        <v>745</v>
      </c>
      <c r="C690" s="130" t="s">
        <v>315</v>
      </c>
      <c r="D690" s="131">
        <v>150</v>
      </c>
      <c r="E690" s="130"/>
    </row>
    <row r="691" spans="1:5" x14ac:dyDescent="0.2">
      <c r="A691" s="140">
        <v>692</v>
      </c>
      <c r="B691" s="121" t="s">
        <v>987</v>
      </c>
      <c r="C691" s="114" t="s">
        <v>195</v>
      </c>
      <c r="D691" s="133">
        <v>8</v>
      </c>
      <c r="E691" s="132"/>
    </row>
    <row r="692" spans="1:5" x14ac:dyDescent="0.2">
      <c r="A692" s="140">
        <v>693</v>
      </c>
      <c r="B692" s="113" t="s">
        <v>747</v>
      </c>
      <c r="C692" s="132" t="s">
        <v>195</v>
      </c>
      <c r="D692" s="133">
        <v>0.3</v>
      </c>
      <c r="E692" s="130"/>
    </row>
    <row r="693" spans="1:5" x14ac:dyDescent="0.2">
      <c r="A693" s="140">
        <v>694</v>
      </c>
      <c r="B693" s="140" t="s">
        <v>748</v>
      </c>
      <c r="C693" s="130" t="s">
        <v>195</v>
      </c>
      <c r="D693" s="131">
        <v>4</v>
      </c>
      <c r="E693" s="130"/>
    </row>
    <row r="694" spans="1:5" x14ac:dyDescent="0.2">
      <c r="A694" s="140">
        <v>699</v>
      </c>
      <c r="B694" s="113" t="s">
        <v>1082</v>
      </c>
      <c r="C694" s="132" t="s">
        <v>315</v>
      </c>
      <c r="D694" s="133">
        <v>20</v>
      </c>
      <c r="E694" s="130"/>
    </row>
    <row r="695" spans="1:5" x14ac:dyDescent="0.2">
      <c r="A695" s="140">
        <v>700</v>
      </c>
      <c r="B695" s="140" t="s">
        <v>925</v>
      </c>
      <c r="C695" s="130"/>
      <c r="D695" s="131">
        <v>25</v>
      </c>
      <c r="E695" s="130"/>
    </row>
    <row r="696" spans="1:5" x14ac:dyDescent="0.2">
      <c r="A696" s="140">
        <v>701</v>
      </c>
      <c r="B696" s="113" t="s">
        <v>749</v>
      </c>
      <c r="C696" s="132" t="s">
        <v>642</v>
      </c>
      <c r="D696" s="133">
        <v>8</v>
      </c>
      <c r="E696" s="130"/>
    </row>
    <row r="697" spans="1:5" x14ac:dyDescent="0.2">
      <c r="A697" s="140">
        <v>702</v>
      </c>
      <c r="B697" s="113" t="s">
        <v>838</v>
      </c>
      <c r="C697" s="132"/>
      <c r="D697" s="133">
        <v>20</v>
      </c>
      <c r="E697" s="130"/>
    </row>
    <row r="698" spans="1:5" x14ac:dyDescent="0.2">
      <c r="A698" s="140">
        <v>703</v>
      </c>
      <c r="B698" s="140" t="s">
        <v>750</v>
      </c>
      <c r="C698" s="130"/>
      <c r="D698" s="131">
        <v>19.75</v>
      </c>
      <c r="E698" s="130"/>
    </row>
    <row r="699" spans="1:5" x14ac:dyDescent="0.2">
      <c r="A699" s="140">
        <v>704</v>
      </c>
      <c r="B699" s="140" t="s">
        <v>751</v>
      </c>
      <c r="C699" s="130" t="s">
        <v>195</v>
      </c>
      <c r="D699" s="131">
        <v>5.5</v>
      </c>
      <c r="E699" s="130"/>
    </row>
    <row r="700" spans="1:5" x14ac:dyDescent="0.2">
      <c r="A700" s="140">
        <v>705</v>
      </c>
      <c r="B700" s="140" t="s">
        <v>922</v>
      </c>
      <c r="C700" s="130"/>
      <c r="D700" s="131">
        <v>25</v>
      </c>
      <c r="E700" s="130"/>
    </row>
    <row r="701" spans="1:5" x14ac:dyDescent="0.2">
      <c r="A701" s="140">
        <v>706</v>
      </c>
      <c r="B701" s="113" t="s">
        <v>752</v>
      </c>
      <c r="C701" s="132" t="s">
        <v>195</v>
      </c>
      <c r="D701" s="133">
        <v>6</v>
      </c>
      <c r="E701" s="130"/>
    </row>
    <row r="702" spans="1:5" x14ac:dyDescent="0.2">
      <c r="A702" s="140">
        <v>707</v>
      </c>
      <c r="B702" s="113" t="s">
        <v>753</v>
      </c>
      <c r="C702" s="132" t="s">
        <v>195</v>
      </c>
      <c r="D702" s="133">
        <v>17</v>
      </c>
      <c r="E702" s="130"/>
    </row>
    <row r="703" spans="1:5" x14ac:dyDescent="0.2">
      <c r="A703" s="140">
        <v>708</v>
      </c>
      <c r="B703" s="140" t="s">
        <v>754</v>
      </c>
      <c r="C703" s="130"/>
      <c r="D703" s="131">
        <v>25</v>
      </c>
      <c r="E703" s="130"/>
    </row>
    <row r="704" spans="1:5" x14ac:dyDescent="0.2">
      <c r="A704" s="140">
        <v>709</v>
      </c>
      <c r="B704" s="113" t="s">
        <v>755</v>
      </c>
      <c r="C704" s="132" t="s">
        <v>255</v>
      </c>
      <c r="D704" s="133">
        <v>0.5</v>
      </c>
      <c r="E704" s="130"/>
    </row>
    <row r="705" spans="1:5" x14ac:dyDescent="0.2">
      <c r="A705" s="140">
        <v>710</v>
      </c>
      <c r="B705" s="113" t="s">
        <v>756</v>
      </c>
      <c r="C705" s="132" t="s">
        <v>195</v>
      </c>
      <c r="D705" s="133">
        <v>300</v>
      </c>
      <c r="E705" s="130"/>
    </row>
    <row r="706" spans="1:5" x14ac:dyDescent="0.2">
      <c r="A706" s="140">
        <v>711</v>
      </c>
      <c r="B706" s="140" t="s">
        <v>924</v>
      </c>
      <c r="C706" s="130" t="s">
        <v>195</v>
      </c>
      <c r="D706" s="131">
        <v>25</v>
      </c>
      <c r="E706" s="130"/>
    </row>
    <row r="707" spans="1:5" x14ac:dyDescent="0.2">
      <c r="A707" s="140">
        <v>712</v>
      </c>
      <c r="B707" s="113" t="s">
        <v>757</v>
      </c>
      <c r="C707" s="132" t="s">
        <v>190</v>
      </c>
      <c r="D707" s="133">
        <v>25</v>
      </c>
      <c r="E707" s="130"/>
    </row>
    <row r="708" spans="1:5" x14ac:dyDescent="0.2">
      <c r="A708" s="140">
        <v>713</v>
      </c>
      <c r="B708" s="140" t="s">
        <v>758</v>
      </c>
      <c r="C708" s="130" t="s">
        <v>235</v>
      </c>
      <c r="D708" s="131">
        <v>15</v>
      </c>
      <c r="E708" s="130"/>
    </row>
    <row r="709" spans="1:5" x14ac:dyDescent="0.2">
      <c r="A709" s="140">
        <v>714</v>
      </c>
      <c r="B709" s="140" t="s">
        <v>759</v>
      </c>
      <c r="C709" s="130" t="s">
        <v>231</v>
      </c>
      <c r="D709" s="131">
        <v>18</v>
      </c>
      <c r="E709" s="130"/>
    </row>
    <row r="710" spans="1:5" x14ac:dyDescent="0.2">
      <c r="A710" s="140">
        <v>715</v>
      </c>
      <c r="B710" s="113" t="s">
        <v>760</v>
      </c>
      <c r="C710" s="132" t="s">
        <v>195</v>
      </c>
      <c r="D710" s="133">
        <v>1.6</v>
      </c>
      <c r="E710" s="130"/>
    </row>
    <row r="711" spans="1:5" x14ac:dyDescent="0.2">
      <c r="A711" s="140">
        <v>716</v>
      </c>
      <c r="B711" s="140" t="s">
        <v>863</v>
      </c>
      <c r="C711" s="130" t="s">
        <v>195</v>
      </c>
      <c r="D711" s="131">
        <v>11.9</v>
      </c>
      <c r="E711" s="130"/>
    </row>
    <row r="712" spans="1:5" x14ac:dyDescent="0.2">
      <c r="A712" s="140">
        <v>717</v>
      </c>
      <c r="B712" s="140" t="s">
        <v>907</v>
      </c>
      <c r="C712" s="130" t="s">
        <v>195</v>
      </c>
      <c r="D712" s="131">
        <v>14</v>
      </c>
      <c r="E712" s="130"/>
    </row>
    <row r="713" spans="1:5" x14ac:dyDescent="0.2">
      <c r="A713" s="140">
        <v>718</v>
      </c>
      <c r="B713" s="140" t="s">
        <v>906</v>
      </c>
      <c r="C713" s="130" t="s">
        <v>195</v>
      </c>
      <c r="D713" s="131">
        <v>14</v>
      </c>
      <c r="E713" s="130"/>
    </row>
    <row r="714" spans="1:5" x14ac:dyDescent="0.2">
      <c r="A714" s="140">
        <v>719</v>
      </c>
      <c r="B714" s="113" t="s">
        <v>761</v>
      </c>
      <c r="C714" s="132" t="s">
        <v>195</v>
      </c>
      <c r="D714" s="133">
        <v>3</v>
      </c>
      <c r="E714" s="130"/>
    </row>
    <row r="715" spans="1:5" x14ac:dyDescent="0.2">
      <c r="A715" s="140">
        <v>720</v>
      </c>
      <c r="B715" s="121" t="s">
        <v>999</v>
      </c>
      <c r="C715" s="114" t="s">
        <v>195</v>
      </c>
      <c r="D715" s="133">
        <v>18</v>
      </c>
      <c r="E715" s="132"/>
    </row>
    <row r="716" spans="1:5" x14ac:dyDescent="0.2">
      <c r="A716" s="140">
        <v>721</v>
      </c>
      <c r="B716" s="140" t="s">
        <v>912</v>
      </c>
      <c r="C716" s="130" t="s">
        <v>610</v>
      </c>
      <c r="D716" s="131">
        <v>14.5</v>
      </c>
      <c r="E716" s="130"/>
    </row>
    <row r="717" spans="1:5" x14ac:dyDescent="0.2">
      <c r="A717" s="140">
        <v>722</v>
      </c>
      <c r="B717" s="140" t="s">
        <v>915</v>
      </c>
      <c r="C717" s="130" t="s">
        <v>610</v>
      </c>
      <c r="D717" s="131">
        <v>1450</v>
      </c>
      <c r="E717" s="130"/>
    </row>
    <row r="718" spans="1:5" x14ac:dyDescent="0.2">
      <c r="A718" s="140">
        <v>723</v>
      </c>
      <c r="B718" s="140" t="s">
        <v>914</v>
      </c>
      <c r="C718" s="130" t="s">
        <v>610</v>
      </c>
      <c r="D718" s="131">
        <v>14.5</v>
      </c>
      <c r="E718" s="130"/>
    </row>
    <row r="719" spans="1:5" x14ac:dyDescent="0.2">
      <c r="A719" s="140">
        <v>724</v>
      </c>
      <c r="B719" s="140" t="s">
        <v>913</v>
      </c>
      <c r="C719" s="130" t="s">
        <v>610</v>
      </c>
      <c r="D719" s="131">
        <v>14.5</v>
      </c>
      <c r="E719" s="130"/>
    </row>
    <row r="720" spans="1:5" x14ac:dyDescent="0.2">
      <c r="A720" s="140">
        <v>725</v>
      </c>
      <c r="B720" s="141" t="s">
        <v>1051</v>
      </c>
      <c r="C720" s="112" t="s">
        <v>195</v>
      </c>
      <c r="D720" s="131">
        <v>12.65</v>
      </c>
      <c r="E720" s="130"/>
    </row>
    <row r="721" spans="1:5" x14ac:dyDescent="0.2">
      <c r="A721" s="140">
        <v>726</v>
      </c>
      <c r="B721" s="141" t="s">
        <v>1050</v>
      </c>
      <c r="C721" s="112" t="s">
        <v>195</v>
      </c>
      <c r="D721" s="131">
        <v>12.65</v>
      </c>
      <c r="E721" s="130"/>
    </row>
    <row r="722" spans="1:5" x14ac:dyDescent="0.2">
      <c r="A722" s="140">
        <v>727</v>
      </c>
      <c r="B722" s="141" t="s">
        <v>1052</v>
      </c>
      <c r="C722" s="112" t="s">
        <v>195</v>
      </c>
      <c r="D722" s="131">
        <v>22.5</v>
      </c>
      <c r="E722" s="130"/>
    </row>
    <row r="723" spans="1:5" x14ac:dyDescent="0.2">
      <c r="A723" s="140">
        <v>728</v>
      </c>
      <c r="B723" s="141" t="s">
        <v>1053</v>
      </c>
      <c r="C723" s="112" t="s">
        <v>195</v>
      </c>
      <c r="D723" s="131">
        <v>12.65</v>
      </c>
      <c r="E723" s="130"/>
    </row>
    <row r="724" spans="1:5" x14ac:dyDescent="0.2">
      <c r="A724" s="140">
        <v>729</v>
      </c>
      <c r="B724" s="140" t="s">
        <v>762</v>
      </c>
      <c r="C724" s="130" t="s">
        <v>195</v>
      </c>
      <c r="D724" s="131">
        <v>13.5</v>
      </c>
      <c r="E724" s="130"/>
    </row>
    <row r="725" spans="1:5" x14ac:dyDescent="0.2">
      <c r="A725" s="140">
        <v>730</v>
      </c>
      <c r="B725" s="140" t="s">
        <v>763</v>
      </c>
      <c r="C725" s="130" t="s">
        <v>195</v>
      </c>
      <c r="D725" s="131">
        <v>13.5</v>
      </c>
      <c r="E725" s="130"/>
    </row>
    <row r="726" spans="1:5" x14ac:dyDescent="0.2">
      <c r="A726" s="140">
        <v>731</v>
      </c>
      <c r="B726" s="140" t="s">
        <v>764</v>
      </c>
      <c r="C726" s="130" t="s">
        <v>195</v>
      </c>
      <c r="D726" s="131">
        <v>13.5</v>
      </c>
      <c r="E726" s="130"/>
    </row>
    <row r="727" spans="1:5" x14ac:dyDescent="0.2">
      <c r="A727" s="140">
        <v>732</v>
      </c>
      <c r="B727" s="113" t="s">
        <v>954</v>
      </c>
      <c r="C727" s="132" t="s">
        <v>195</v>
      </c>
      <c r="D727" s="133">
        <v>25</v>
      </c>
      <c r="E727" s="130"/>
    </row>
    <row r="728" spans="1:5" x14ac:dyDescent="0.2">
      <c r="A728" s="140">
        <v>733</v>
      </c>
      <c r="B728" s="113" t="s">
        <v>955</v>
      </c>
      <c r="C728" s="132" t="s">
        <v>195</v>
      </c>
      <c r="D728" s="133">
        <v>25</v>
      </c>
      <c r="E728" s="130"/>
    </row>
    <row r="729" spans="1:5" x14ac:dyDescent="0.2">
      <c r="A729" s="140">
        <v>734</v>
      </c>
      <c r="B729" s="113" t="s">
        <v>956</v>
      </c>
      <c r="C729" s="132" t="s">
        <v>195</v>
      </c>
      <c r="D729" s="133">
        <v>25</v>
      </c>
      <c r="E729" s="130"/>
    </row>
    <row r="730" spans="1:5" x14ac:dyDescent="0.2">
      <c r="A730" s="140">
        <v>735</v>
      </c>
      <c r="B730" s="113" t="s">
        <v>953</v>
      </c>
      <c r="C730" s="132" t="s">
        <v>195</v>
      </c>
      <c r="D730" s="133">
        <v>25</v>
      </c>
      <c r="E730" s="130"/>
    </row>
    <row r="731" spans="1:5" x14ac:dyDescent="0.2">
      <c r="A731" s="140">
        <v>736</v>
      </c>
      <c r="B731" s="113" t="s">
        <v>957</v>
      </c>
      <c r="C731" s="132" t="s">
        <v>195</v>
      </c>
      <c r="D731" s="133">
        <v>25</v>
      </c>
      <c r="E731" s="130"/>
    </row>
    <row r="732" spans="1:5" x14ac:dyDescent="0.2">
      <c r="A732" s="140">
        <v>737</v>
      </c>
      <c r="B732" s="113" t="s">
        <v>958</v>
      </c>
      <c r="C732" s="132" t="s">
        <v>195</v>
      </c>
      <c r="D732" s="133">
        <v>25</v>
      </c>
      <c r="E732" s="130"/>
    </row>
    <row r="733" spans="1:5" x14ac:dyDescent="0.2">
      <c r="A733" s="140">
        <v>738</v>
      </c>
      <c r="B733" s="113" t="s">
        <v>960</v>
      </c>
      <c r="C733" s="132" t="s">
        <v>195</v>
      </c>
      <c r="D733" s="133">
        <v>25</v>
      </c>
      <c r="E733" s="130"/>
    </row>
    <row r="734" spans="1:5" x14ac:dyDescent="0.2">
      <c r="A734" s="140">
        <v>739</v>
      </c>
      <c r="B734" s="113" t="s">
        <v>961</v>
      </c>
      <c r="C734" s="132" t="s">
        <v>195</v>
      </c>
      <c r="D734" s="133">
        <v>25</v>
      </c>
      <c r="E734" s="130"/>
    </row>
    <row r="735" spans="1:5" x14ac:dyDescent="0.2">
      <c r="A735" s="140">
        <v>740</v>
      </c>
      <c r="B735" s="113" t="s">
        <v>959</v>
      </c>
      <c r="C735" s="132" t="s">
        <v>195</v>
      </c>
      <c r="D735" s="133">
        <v>25</v>
      </c>
      <c r="E735" s="130"/>
    </row>
    <row r="736" spans="1:5" x14ac:dyDescent="0.2">
      <c r="A736" s="140">
        <v>741</v>
      </c>
      <c r="B736" s="140" t="s">
        <v>949</v>
      </c>
      <c r="C736" s="130" t="s">
        <v>231</v>
      </c>
      <c r="D736" s="131">
        <v>12.75</v>
      </c>
      <c r="E736" s="130"/>
    </row>
    <row r="737" spans="1:5" x14ac:dyDescent="0.2">
      <c r="A737" s="140">
        <v>742</v>
      </c>
      <c r="B737" s="140" t="s">
        <v>949</v>
      </c>
      <c r="C737" s="130" t="s">
        <v>195</v>
      </c>
      <c r="D737" s="131">
        <v>12.75</v>
      </c>
      <c r="E737" s="130"/>
    </row>
    <row r="738" spans="1:5" x14ac:dyDescent="0.2">
      <c r="A738" s="140">
        <v>743</v>
      </c>
      <c r="B738" s="113" t="s">
        <v>949</v>
      </c>
      <c r="C738" s="132" t="s">
        <v>195</v>
      </c>
      <c r="D738" s="133">
        <v>25</v>
      </c>
      <c r="E738" s="130"/>
    </row>
    <row r="739" spans="1:5" x14ac:dyDescent="0.2">
      <c r="A739" s="140">
        <v>744</v>
      </c>
      <c r="B739" s="140" t="s">
        <v>765</v>
      </c>
      <c r="C739" s="130" t="s">
        <v>195</v>
      </c>
      <c r="D739" s="131">
        <v>12.75</v>
      </c>
      <c r="E739" s="130"/>
    </row>
    <row r="740" spans="1:5" x14ac:dyDescent="0.2">
      <c r="A740" s="140">
        <v>745</v>
      </c>
      <c r="B740" s="113" t="s">
        <v>765</v>
      </c>
      <c r="C740" s="132" t="s">
        <v>195</v>
      </c>
      <c r="D740" s="133">
        <v>25</v>
      </c>
      <c r="E740" s="130"/>
    </row>
    <row r="741" spans="1:5" x14ac:dyDescent="0.2">
      <c r="A741" s="140">
        <v>746</v>
      </c>
      <c r="B741" s="140" t="s">
        <v>950</v>
      </c>
      <c r="C741" s="130"/>
      <c r="D741" s="131">
        <v>12.75</v>
      </c>
      <c r="E741" s="130"/>
    </row>
    <row r="742" spans="1:5" x14ac:dyDescent="0.2">
      <c r="A742" s="140">
        <v>747</v>
      </c>
      <c r="B742" s="121" t="s">
        <v>1031</v>
      </c>
      <c r="C742" s="114"/>
      <c r="D742" s="133">
        <v>12.65</v>
      </c>
      <c r="E742" s="132"/>
    </row>
    <row r="743" spans="1:5" x14ac:dyDescent="0.2">
      <c r="A743" s="140">
        <v>748</v>
      </c>
      <c r="B743" s="140" t="s">
        <v>766</v>
      </c>
      <c r="C743" s="130" t="s">
        <v>195</v>
      </c>
      <c r="D743" s="131">
        <v>14</v>
      </c>
      <c r="E743" s="130"/>
    </row>
    <row r="744" spans="1:5" x14ac:dyDescent="0.2">
      <c r="A744" s="140">
        <v>749</v>
      </c>
      <c r="B744" s="140" t="s">
        <v>901</v>
      </c>
      <c r="C744" s="130"/>
      <c r="D744" s="131">
        <v>14</v>
      </c>
      <c r="E744" s="130"/>
    </row>
    <row r="745" spans="1:5" x14ac:dyDescent="0.2">
      <c r="A745" s="140">
        <v>750</v>
      </c>
      <c r="B745" s="121" t="s">
        <v>1000</v>
      </c>
      <c r="C745" s="114" t="s">
        <v>195</v>
      </c>
      <c r="D745" s="133">
        <v>11.65</v>
      </c>
      <c r="E745" s="132"/>
    </row>
    <row r="746" spans="1:5" x14ac:dyDescent="0.2">
      <c r="A746" s="140">
        <v>751</v>
      </c>
      <c r="B746" s="121" t="s">
        <v>974</v>
      </c>
      <c r="C746" s="114" t="s">
        <v>195</v>
      </c>
      <c r="D746" s="133">
        <v>11.65</v>
      </c>
      <c r="E746" s="132"/>
    </row>
    <row r="747" spans="1:5" x14ac:dyDescent="0.2">
      <c r="A747" s="140">
        <v>752</v>
      </c>
      <c r="B747" s="121" t="s">
        <v>973</v>
      </c>
      <c r="C747" s="114" t="s">
        <v>195</v>
      </c>
      <c r="D747" s="133">
        <v>11.65</v>
      </c>
      <c r="E747" s="132"/>
    </row>
    <row r="748" spans="1:5" x14ac:dyDescent="0.2">
      <c r="A748" s="140">
        <v>753</v>
      </c>
      <c r="B748" s="121" t="s">
        <v>975</v>
      </c>
      <c r="C748" s="114" t="s">
        <v>195</v>
      </c>
      <c r="D748" s="133">
        <v>11.65</v>
      </c>
      <c r="E748" s="132"/>
    </row>
    <row r="749" spans="1:5" x14ac:dyDescent="0.2">
      <c r="A749" s="140">
        <v>754</v>
      </c>
      <c r="B749" s="121" t="s">
        <v>972</v>
      </c>
      <c r="C749" s="114" t="s">
        <v>195</v>
      </c>
      <c r="D749" s="133">
        <v>11.65</v>
      </c>
      <c r="E749" s="132"/>
    </row>
    <row r="750" spans="1:5" x14ac:dyDescent="0.2">
      <c r="A750" s="140">
        <v>755</v>
      </c>
      <c r="B750" s="140" t="s">
        <v>962</v>
      </c>
      <c r="C750" s="130" t="s">
        <v>195</v>
      </c>
      <c r="D750" s="131">
        <v>14.5</v>
      </c>
      <c r="E750" s="130"/>
    </row>
    <row r="751" spans="1:5" x14ac:dyDescent="0.2">
      <c r="A751" s="140">
        <v>756</v>
      </c>
      <c r="B751" s="140" t="s">
        <v>1020</v>
      </c>
      <c r="C751" s="130" t="s">
        <v>195</v>
      </c>
      <c r="D751" s="131">
        <v>1.65</v>
      </c>
      <c r="E751" s="130"/>
    </row>
    <row r="752" spans="1:5" x14ac:dyDescent="0.2">
      <c r="A752" s="140">
        <v>757</v>
      </c>
      <c r="B752" s="144" t="s">
        <v>1048</v>
      </c>
      <c r="C752" s="130"/>
      <c r="D752" s="131">
        <v>22</v>
      </c>
      <c r="E752" s="130"/>
    </row>
    <row r="753" spans="1:6" x14ac:dyDescent="0.2">
      <c r="A753" s="140">
        <v>758</v>
      </c>
      <c r="B753" s="144" t="s">
        <v>1049</v>
      </c>
      <c r="C753" s="130"/>
      <c r="D753" s="131">
        <v>22</v>
      </c>
      <c r="E753" s="130"/>
    </row>
    <row r="754" spans="1:6" x14ac:dyDescent="0.2">
      <c r="A754" s="140">
        <v>759</v>
      </c>
      <c r="B754" s="113" t="s">
        <v>902</v>
      </c>
      <c r="C754" s="132" t="s">
        <v>195</v>
      </c>
      <c r="D754" s="133">
        <v>22</v>
      </c>
      <c r="E754" s="130"/>
    </row>
    <row r="755" spans="1:6" x14ac:dyDescent="0.2">
      <c r="A755" s="140">
        <v>760</v>
      </c>
      <c r="B755" s="113" t="s">
        <v>903</v>
      </c>
      <c r="C755" s="132" t="s">
        <v>195</v>
      </c>
      <c r="D755" s="133">
        <v>22</v>
      </c>
      <c r="E755" s="130"/>
    </row>
    <row r="756" spans="1:6" x14ac:dyDescent="0.2">
      <c r="A756" s="140">
        <v>761</v>
      </c>
      <c r="B756" s="113" t="s">
        <v>767</v>
      </c>
      <c r="C756" s="132" t="s">
        <v>369</v>
      </c>
      <c r="D756" s="133">
        <v>1.4999999999999999E-2</v>
      </c>
      <c r="E756" s="130"/>
    </row>
    <row r="757" spans="1:6" x14ac:dyDescent="0.2">
      <c r="A757" s="140">
        <v>762</v>
      </c>
      <c r="B757" s="113" t="s">
        <v>768</v>
      </c>
      <c r="C757" s="132" t="s">
        <v>369</v>
      </c>
      <c r="D757" s="133">
        <v>1.4999999999999999E-2</v>
      </c>
      <c r="E757" s="130"/>
    </row>
    <row r="758" spans="1:6" x14ac:dyDescent="0.2">
      <c r="A758" s="140">
        <v>763</v>
      </c>
      <c r="B758" s="113" t="s">
        <v>769</v>
      </c>
      <c r="C758" s="132" t="s">
        <v>195</v>
      </c>
      <c r="D758" s="133">
        <v>1.4999999999999999E-2</v>
      </c>
      <c r="E758" s="130"/>
    </row>
    <row r="759" spans="1:6" x14ac:dyDescent="0.2">
      <c r="A759" s="140">
        <v>764</v>
      </c>
      <c r="B759" s="113" t="s">
        <v>770</v>
      </c>
      <c r="C759" s="132" t="s">
        <v>333</v>
      </c>
      <c r="D759" s="133">
        <v>0.8</v>
      </c>
      <c r="E759" s="130"/>
    </row>
    <row r="760" spans="1:6" x14ac:dyDescent="0.2">
      <c r="A760" s="140">
        <v>765</v>
      </c>
      <c r="B760" s="113" t="s">
        <v>771</v>
      </c>
      <c r="C760" s="132" t="s">
        <v>195</v>
      </c>
      <c r="D760" s="133">
        <v>26.5</v>
      </c>
      <c r="E760" s="130"/>
    </row>
    <row r="761" spans="1:6" x14ac:dyDescent="0.2">
      <c r="A761" s="140">
        <v>766</v>
      </c>
      <c r="B761" s="122" t="s">
        <v>933</v>
      </c>
      <c r="C761" s="123" t="s">
        <v>369</v>
      </c>
      <c r="D761" s="131">
        <v>26.5</v>
      </c>
      <c r="E761" s="130"/>
    </row>
    <row r="762" spans="1:6" x14ac:dyDescent="0.2">
      <c r="A762" s="140">
        <v>767</v>
      </c>
      <c r="B762" s="113" t="s">
        <v>772</v>
      </c>
      <c r="C762" s="132" t="s">
        <v>192</v>
      </c>
      <c r="D762" s="133">
        <v>6</v>
      </c>
      <c r="E762" s="130"/>
    </row>
    <row r="763" spans="1:6" x14ac:dyDescent="0.2">
      <c r="A763" s="140">
        <v>768</v>
      </c>
      <c r="B763" s="113" t="s">
        <v>773</v>
      </c>
      <c r="C763" s="132" t="s">
        <v>195</v>
      </c>
      <c r="D763" s="133">
        <v>3</v>
      </c>
      <c r="E763" s="130"/>
      <c r="F763" s="124"/>
    </row>
    <row r="764" spans="1:6" x14ac:dyDescent="0.2">
      <c r="A764" s="140">
        <v>769</v>
      </c>
      <c r="B764" s="140" t="s">
        <v>774</v>
      </c>
      <c r="C764" s="130" t="s">
        <v>195</v>
      </c>
      <c r="D764" s="131">
        <v>70</v>
      </c>
      <c r="E764" s="130"/>
    </row>
    <row r="765" spans="1:6" x14ac:dyDescent="0.2">
      <c r="A765" s="140">
        <v>770</v>
      </c>
      <c r="B765" s="113" t="s">
        <v>775</v>
      </c>
      <c r="C765" s="132" t="s">
        <v>195</v>
      </c>
      <c r="D765" s="133">
        <v>56.25</v>
      </c>
      <c r="E765" s="130"/>
    </row>
    <row r="766" spans="1:6" x14ac:dyDescent="0.2">
      <c r="A766" s="140">
        <v>771</v>
      </c>
      <c r="B766" s="140" t="s">
        <v>776</v>
      </c>
      <c r="C766" s="130" t="s">
        <v>195</v>
      </c>
      <c r="D766" s="131">
        <v>68.75</v>
      </c>
      <c r="E766" s="130"/>
    </row>
    <row r="767" spans="1:6" x14ac:dyDescent="0.2">
      <c r="A767" s="140">
        <v>772</v>
      </c>
      <c r="B767" s="140" t="s">
        <v>777</v>
      </c>
      <c r="C767" s="130" t="s">
        <v>195</v>
      </c>
      <c r="D767" s="131">
        <v>70</v>
      </c>
      <c r="E767" s="130"/>
    </row>
    <row r="768" spans="1:6" x14ac:dyDescent="0.2">
      <c r="A768" s="140">
        <v>773</v>
      </c>
      <c r="B768" s="140" t="s">
        <v>940</v>
      </c>
      <c r="C768" s="130" t="s">
        <v>195</v>
      </c>
      <c r="D768" s="131">
        <v>85</v>
      </c>
      <c r="E768" s="130"/>
    </row>
    <row r="769" spans="1:5" x14ac:dyDescent="0.2">
      <c r="A769" s="140">
        <v>774</v>
      </c>
      <c r="B769" s="140" t="s">
        <v>941</v>
      </c>
      <c r="C769" s="130" t="s">
        <v>195</v>
      </c>
      <c r="D769" s="131">
        <v>85</v>
      </c>
      <c r="E769" s="130"/>
    </row>
    <row r="770" spans="1:5" x14ac:dyDescent="0.2">
      <c r="A770" s="140">
        <v>775</v>
      </c>
      <c r="B770" s="140" t="s">
        <v>943</v>
      </c>
      <c r="C770" s="130" t="s">
        <v>195</v>
      </c>
      <c r="D770" s="131">
        <v>70</v>
      </c>
      <c r="E770" s="130"/>
    </row>
    <row r="771" spans="1:5" x14ac:dyDescent="0.2">
      <c r="A771" s="140">
        <v>776</v>
      </c>
      <c r="B771" s="140" t="s">
        <v>942</v>
      </c>
      <c r="C771" s="130" t="s">
        <v>195</v>
      </c>
      <c r="D771" s="131">
        <v>70</v>
      </c>
      <c r="E771" s="130"/>
    </row>
    <row r="772" spans="1:5" x14ac:dyDescent="0.2">
      <c r="A772" s="140">
        <v>777</v>
      </c>
      <c r="B772" s="140" t="s">
        <v>905</v>
      </c>
      <c r="C772" s="130" t="s">
        <v>231</v>
      </c>
      <c r="D772" s="131">
        <v>85</v>
      </c>
      <c r="E772" s="130"/>
    </row>
    <row r="773" spans="1:5" x14ac:dyDescent="0.2">
      <c r="A773" s="140">
        <v>778</v>
      </c>
      <c r="B773" s="140" t="s">
        <v>778</v>
      </c>
      <c r="C773" s="130" t="s">
        <v>195</v>
      </c>
      <c r="D773" s="131">
        <v>85</v>
      </c>
      <c r="E773" s="130"/>
    </row>
    <row r="774" spans="1:5" x14ac:dyDescent="0.2">
      <c r="A774" s="140">
        <v>779</v>
      </c>
      <c r="B774" s="140" t="s">
        <v>779</v>
      </c>
      <c r="C774" s="130" t="s">
        <v>195</v>
      </c>
      <c r="D774" s="131">
        <v>188</v>
      </c>
      <c r="E774" s="130"/>
    </row>
    <row r="775" spans="1:5" x14ac:dyDescent="0.2">
      <c r="A775" s="140">
        <v>780</v>
      </c>
      <c r="B775" s="113" t="s">
        <v>780</v>
      </c>
      <c r="C775" s="132" t="s">
        <v>195</v>
      </c>
      <c r="D775" s="133">
        <v>69.7</v>
      </c>
      <c r="E775" s="130"/>
    </row>
    <row r="776" spans="1:5" x14ac:dyDescent="0.2">
      <c r="A776" s="140">
        <v>781</v>
      </c>
      <c r="B776" s="113" t="s">
        <v>780</v>
      </c>
      <c r="C776" s="132"/>
      <c r="D776" s="133">
        <v>75</v>
      </c>
      <c r="E776" s="130"/>
    </row>
    <row r="777" spans="1:5" x14ac:dyDescent="0.2">
      <c r="A777" s="140">
        <v>782</v>
      </c>
      <c r="B777" s="140" t="s">
        <v>781</v>
      </c>
      <c r="C777" s="130" t="s">
        <v>195</v>
      </c>
      <c r="D777" s="131">
        <v>75</v>
      </c>
      <c r="E777" s="130"/>
    </row>
    <row r="778" spans="1:5" x14ac:dyDescent="0.2">
      <c r="A778" s="140">
        <v>783</v>
      </c>
      <c r="B778" s="113" t="s">
        <v>782</v>
      </c>
      <c r="C778" s="132" t="s">
        <v>195</v>
      </c>
      <c r="D778" s="133">
        <v>70</v>
      </c>
      <c r="E778" s="130"/>
    </row>
    <row r="779" spans="1:5" x14ac:dyDescent="0.2">
      <c r="A779" s="140">
        <v>784</v>
      </c>
      <c r="B779" s="140" t="s">
        <v>783</v>
      </c>
      <c r="C779" s="130" t="s">
        <v>195</v>
      </c>
      <c r="D779" s="131">
        <v>85</v>
      </c>
      <c r="E779" s="130"/>
    </row>
    <row r="780" spans="1:5" x14ac:dyDescent="0.2">
      <c r="A780" s="140">
        <v>785</v>
      </c>
      <c r="B780" s="140" t="s">
        <v>1054</v>
      </c>
      <c r="C780" s="130" t="s">
        <v>195</v>
      </c>
      <c r="D780" s="131">
        <v>14.5</v>
      </c>
      <c r="E780" s="130"/>
    </row>
    <row r="781" spans="1:5" x14ac:dyDescent="0.2">
      <c r="A781" s="140">
        <v>786</v>
      </c>
      <c r="B781" s="121" t="s">
        <v>966</v>
      </c>
      <c r="C781" s="132"/>
      <c r="D781" s="133">
        <v>99</v>
      </c>
      <c r="E781" s="132"/>
    </row>
    <row r="782" spans="1:5" x14ac:dyDescent="0.2">
      <c r="A782" s="140">
        <v>787</v>
      </c>
      <c r="B782" s="121" t="s">
        <v>997</v>
      </c>
      <c r="C782" s="114" t="s">
        <v>850</v>
      </c>
      <c r="D782" s="133">
        <v>40</v>
      </c>
      <c r="E782" s="132"/>
    </row>
    <row r="783" spans="1:5" x14ac:dyDescent="0.2">
      <c r="A783" s="140">
        <v>788</v>
      </c>
      <c r="B783" s="140" t="s">
        <v>784</v>
      </c>
      <c r="C783" s="130" t="s">
        <v>195</v>
      </c>
      <c r="D783" s="131">
        <v>0.15</v>
      </c>
      <c r="E783" s="130"/>
    </row>
    <row r="784" spans="1:5" x14ac:dyDescent="0.2">
      <c r="A784" s="140">
        <v>789</v>
      </c>
      <c r="B784" s="140" t="s">
        <v>785</v>
      </c>
      <c r="C784" s="130" t="s">
        <v>195</v>
      </c>
      <c r="D784" s="131">
        <v>0.15</v>
      </c>
      <c r="E784" s="130"/>
    </row>
    <row r="785" spans="1:5" x14ac:dyDescent="0.2">
      <c r="A785" s="140">
        <v>790</v>
      </c>
      <c r="B785" s="113" t="s">
        <v>786</v>
      </c>
      <c r="C785" s="132" t="s">
        <v>231</v>
      </c>
      <c r="D785" s="133">
        <v>80</v>
      </c>
      <c r="E785" s="130"/>
    </row>
    <row r="786" spans="1:5" x14ac:dyDescent="0.2">
      <c r="A786" s="140">
        <v>791</v>
      </c>
      <c r="B786" s="140" t="s">
        <v>854</v>
      </c>
      <c r="C786" s="130" t="s">
        <v>195</v>
      </c>
      <c r="D786" s="131">
        <v>35</v>
      </c>
      <c r="E786" s="130"/>
    </row>
    <row r="787" spans="1:5" x14ac:dyDescent="0.2">
      <c r="A787" s="140">
        <v>792</v>
      </c>
      <c r="B787" s="113" t="s">
        <v>899</v>
      </c>
      <c r="C787" s="132"/>
      <c r="D787" s="133">
        <v>10000</v>
      </c>
      <c r="E787" s="130"/>
    </row>
    <row r="788" spans="1:5" x14ac:dyDescent="0.2">
      <c r="A788" s="140">
        <v>793</v>
      </c>
      <c r="B788" s="140" t="s">
        <v>787</v>
      </c>
      <c r="C788" s="130" t="s">
        <v>195</v>
      </c>
      <c r="D788" s="131">
        <v>0.25</v>
      </c>
      <c r="E788" s="130"/>
    </row>
    <row r="789" spans="1:5" x14ac:dyDescent="0.2">
      <c r="A789" s="140">
        <v>794</v>
      </c>
      <c r="B789" s="140" t="s">
        <v>788</v>
      </c>
      <c r="C789" s="130" t="s">
        <v>195</v>
      </c>
      <c r="D789" s="131">
        <v>1.6</v>
      </c>
      <c r="E789" s="130"/>
    </row>
    <row r="790" spans="1:5" x14ac:dyDescent="0.2">
      <c r="A790" s="140">
        <v>795</v>
      </c>
      <c r="B790" s="140" t="s">
        <v>789</v>
      </c>
      <c r="C790" s="130" t="s">
        <v>195</v>
      </c>
      <c r="D790" s="131">
        <v>1.95</v>
      </c>
      <c r="E790" s="130"/>
    </row>
    <row r="791" spans="1:5" x14ac:dyDescent="0.2">
      <c r="A791" s="140">
        <v>796</v>
      </c>
      <c r="B791" s="140" t="s">
        <v>790</v>
      </c>
      <c r="C791" s="130" t="s">
        <v>231</v>
      </c>
      <c r="D791" s="131">
        <v>3</v>
      </c>
      <c r="E791" s="130"/>
    </row>
    <row r="792" spans="1:5" x14ac:dyDescent="0.2">
      <c r="A792" s="140">
        <v>797</v>
      </c>
      <c r="B792" s="140" t="s">
        <v>791</v>
      </c>
      <c r="C792" s="130" t="s">
        <v>1001</v>
      </c>
      <c r="D792" s="131">
        <v>250</v>
      </c>
      <c r="E792" s="130"/>
    </row>
    <row r="793" spans="1:5" s="125" customFormat="1" x14ac:dyDescent="0.2">
      <c r="A793" s="140">
        <v>798</v>
      </c>
      <c r="B793" s="140" t="s">
        <v>857</v>
      </c>
      <c r="C793" s="130" t="s">
        <v>195</v>
      </c>
      <c r="D793" s="131">
        <v>90</v>
      </c>
      <c r="E793" s="130"/>
    </row>
    <row r="794" spans="1:5" x14ac:dyDescent="0.2">
      <c r="A794" s="140">
        <v>799</v>
      </c>
      <c r="B794" s="140" t="s">
        <v>792</v>
      </c>
      <c r="C794" s="130" t="s">
        <v>195</v>
      </c>
      <c r="D794" s="131">
        <v>800</v>
      </c>
      <c r="E794" s="130"/>
    </row>
    <row r="795" spans="1:5" x14ac:dyDescent="0.2">
      <c r="A795" s="140">
        <v>800</v>
      </c>
      <c r="B795" s="140" t="s">
        <v>793</v>
      </c>
      <c r="C795" s="130" t="s">
        <v>195</v>
      </c>
      <c r="D795" s="131">
        <v>3.85</v>
      </c>
      <c r="E795" s="130"/>
    </row>
    <row r="796" spans="1:5" x14ac:dyDescent="0.2">
      <c r="A796" s="140">
        <v>801</v>
      </c>
      <c r="B796" s="140" t="s">
        <v>794</v>
      </c>
      <c r="C796" s="130" t="s">
        <v>195</v>
      </c>
      <c r="D796" s="131">
        <v>3.25</v>
      </c>
      <c r="E796" s="130"/>
    </row>
    <row r="797" spans="1:5" x14ac:dyDescent="0.2">
      <c r="A797" s="140">
        <v>802</v>
      </c>
      <c r="B797" s="113" t="s">
        <v>795</v>
      </c>
      <c r="C797" s="132" t="s">
        <v>195</v>
      </c>
      <c r="D797" s="133">
        <v>9.5</v>
      </c>
      <c r="E797" s="130"/>
    </row>
    <row r="798" spans="1:5" x14ac:dyDescent="0.2">
      <c r="A798" s="140">
        <v>803</v>
      </c>
      <c r="B798" s="113" t="s">
        <v>796</v>
      </c>
      <c r="C798" s="132" t="s">
        <v>195</v>
      </c>
      <c r="D798" s="133">
        <v>9.5</v>
      </c>
      <c r="E798" s="130"/>
    </row>
    <row r="799" spans="1:5" x14ac:dyDescent="0.2">
      <c r="A799" s="140">
        <v>804</v>
      </c>
      <c r="B799" s="113" t="s">
        <v>797</v>
      </c>
      <c r="C799" s="132" t="s">
        <v>195</v>
      </c>
      <c r="D799" s="133">
        <v>9.5</v>
      </c>
      <c r="E799" s="130"/>
    </row>
    <row r="800" spans="1:5" x14ac:dyDescent="0.2">
      <c r="A800" s="140">
        <v>805</v>
      </c>
      <c r="B800" s="113" t="s">
        <v>798</v>
      </c>
      <c r="C800" s="132" t="s">
        <v>195</v>
      </c>
      <c r="D800" s="133">
        <v>35</v>
      </c>
      <c r="E800" s="130"/>
    </row>
    <row r="801" spans="1:5" x14ac:dyDescent="0.2">
      <c r="A801" s="140">
        <v>806</v>
      </c>
      <c r="B801" s="140" t="s">
        <v>918</v>
      </c>
      <c r="C801" s="130" t="s">
        <v>195</v>
      </c>
      <c r="D801" s="131">
        <v>10.5</v>
      </c>
      <c r="E801" s="130"/>
    </row>
    <row r="802" spans="1:5" x14ac:dyDescent="0.2">
      <c r="A802" s="140">
        <v>807</v>
      </c>
      <c r="B802" s="140" t="s">
        <v>799</v>
      </c>
      <c r="C802" s="130" t="s">
        <v>315</v>
      </c>
      <c r="D802" s="131">
        <v>1.25</v>
      </c>
      <c r="E802" s="130"/>
    </row>
    <row r="803" spans="1:5" x14ac:dyDescent="0.2">
      <c r="A803" s="140">
        <v>808</v>
      </c>
      <c r="B803" s="140" t="s">
        <v>853</v>
      </c>
      <c r="C803" s="130" t="s">
        <v>195</v>
      </c>
      <c r="D803" s="131">
        <v>42</v>
      </c>
      <c r="E803" s="130"/>
    </row>
    <row r="804" spans="1:5" x14ac:dyDescent="0.2">
      <c r="A804" s="140">
        <v>809</v>
      </c>
      <c r="B804" s="113" t="s">
        <v>800</v>
      </c>
      <c r="C804" s="132" t="s">
        <v>195</v>
      </c>
      <c r="D804" s="133">
        <v>47</v>
      </c>
      <c r="E804" s="130"/>
    </row>
    <row r="805" spans="1:5" x14ac:dyDescent="0.2">
      <c r="A805" s="140">
        <v>810</v>
      </c>
      <c r="B805" s="113" t="s">
        <v>801</v>
      </c>
      <c r="C805" s="132"/>
      <c r="D805" s="133">
        <v>15</v>
      </c>
      <c r="E805" s="130"/>
    </row>
    <row r="806" spans="1:5" x14ac:dyDescent="0.2">
      <c r="A806" s="140">
        <v>811</v>
      </c>
      <c r="B806" s="140" t="s">
        <v>802</v>
      </c>
      <c r="C806" s="130" t="s">
        <v>231</v>
      </c>
      <c r="D806" s="131">
        <v>45</v>
      </c>
      <c r="E806" s="130"/>
    </row>
    <row r="807" spans="1:5" x14ac:dyDescent="0.2">
      <c r="A807" s="140">
        <v>812</v>
      </c>
      <c r="B807" s="113" t="s">
        <v>803</v>
      </c>
      <c r="C807" s="132" t="s">
        <v>231</v>
      </c>
      <c r="D807" s="133">
        <v>10</v>
      </c>
      <c r="E807" s="130"/>
    </row>
    <row r="808" spans="1:5" x14ac:dyDescent="0.2">
      <c r="A808" s="140">
        <v>813</v>
      </c>
      <c r="B808" s="140" t="s">
        <v>804</v>
      </c>
      <c r="C808" s="130" t="s">
        <v>231</v>
      </c>
      <c r="D808" s="131">
        <v>38</v>
      </c>
      <c r="E808" s="130"/>
    </row>
    <row r="809" spans="1:5" x14ac:dyDescent="0.2">
      <c r="A809" s="140">
        <v>814</v>
      </c>
      <c r="B809" s="140" t="s">
        <v>805</v>
      </c>
      <c r="C809" s="130" t="s">
        <v>231</v>
      </c>
      <c r="D809" s="131">
        <v>75</v>
      </c>
      <c r="E809" s="130"/>
    </row>
    <row r="810" spans="1:5" x14ac:dyDescent="0.2">
      <c r="A810" s="140">
        <v>815</v>
      </c>
      <c r="B810" s="140" t="s">
        <v>806</v>
      </c>
      <c r="C810" s="130" t="s">
        <v>231</v>
      </c>
      <c r="D810" s="131">
        <v>35</v>
      </c>
      <c r="E810" s="130"/>
    </row>
    <row r="811" spans="1:5" x14ac:dyDescent="0.2">
      <c r="A811" s="140">
        <v>816</v>
      </c>
      <c r="B811" s="113" t="s">
        <v>807</v>
      </c>
      <c r="C811" s="132" t="s">
        <v>231</v>
      </c>
      <c r="D811" s="133">
        <v>47</v>
      </c>
      <c r="E811" s="130"/>
    </row>
    <row r="812" spans="1:5" x14ac:dyDescent="0.2">
      <c r="A812" s="140">
        <v>817</v>
      </c>
      <c r="B812" s="113" t="s">
        <v>808</v>
      </c>
      <c r="C812" s="132" t="s">
        <v>231</v>
      </c>
      <c r="D812" s="133">
        <v>47</v>
      </c>
      <c r="E812" s="130"/>
    </row>
    <row r="813" spans="1:5" x14ac:dyDescent="0.2">
      <c r="A813" s="140">
        <v>818</v>
      </c>
      <c r="B813" s="140" t="s">
        <v>809</v>
      </c>
      <c r="C813" s="130" t="s">
        <v>231</v>
      </c>
      <c r="D813" s="131">
        <v>42</v>
      </c>
      <c r="E813" s="130"/>
    </row>
    <row r="814" spans="1:5" x14ac:dyDescent="0.2">
      <c r="A814" s="140">
        <v>819</v>
      </c>
      <c r="B814" s="140" t="s">
        <v>810</v>
      </c>
      <c r="C814" s="130" t="s">
        <v>195</v>
      </c>
      <c r="D814" s="131">
        <v>28</v>
      </c>
      <c r="E814" s="130"/>
    </row>
    <row r="815" spans="1:5" x14ac:dyDescent="0.2">
      <c r="A815" s="140">
        <v>820</v>
      </c>
      <c r="B815" s="140" t="s">
        <v>811</v>
      </c>
      <c r="C815" s="130" t="s">
        <v>315</v>
      </c>
      <c r="D815" s="131">
        <v>160</v>
      </c>
      <c r="E815" s="130"/>
    </row>
    <row r="816" spans="1:5" x14ac:dyDescent="0.2">
      <c r="A816" s="140">
        <v>821</v>
      </c>
      <c r="B816" s="113" t="s">
        <v>812</v>
      </c>
      <c r="C816" s="132" t="s">
        <v>195</v>
      </c>
      <c r="D816" s="133">
        <v>15</v>
      </c>
      <c r="E816" s="130"/>
    </row>
    <row r="817" spans="1:5" x14ac:dyDescent="0.2">
      <c r="A817" s="140">
        <v>822</v>
      </c>
      <c r="B817" s="140" t="s">
        <v>813</v>
      </c>
      <c r="C817" s="130" t="s">
        <v>195</v>
      </c>
      <c r="D817" s="131">
        <v>32</v>
      </c>
      <c r="E817" s="130"/>
    </row>
    <row r="818" spans="1:5" x14ac:dyDescent="0.2">
      <c r="A818" s="140">
        <v>823</v>
      </c>
      <c r="B818" s="140" t="s">
        <v>884</v>
      </c>
      <c r="C818" s="130" t="s">
        <v>195</v>
      </c>
      <c r="D818" s="131">
        <v>185</v>
      </c>
      <c r="E818" s="130"/>
    </row>
    <row r="819" spans="1:5" x14ac:dyDescent="0.2">
      <c r="A819" s="140">
        <v>824</v>
      </c>
      <c r="B819" s="140" t="s">
        <v>814</v>
      </c>
      <c r="C819" s="130" t="s">
        <v>195</v>
      </c>
      <c r="D819" s="131">
        <v>5.25</v>
      </c>
      <c r="E819" s="130"/>
    </row>
    <row r="820" spans="1:5" x14ac:dyDescent="0.2">
      <c r="A820" s="140">
        <v>825</v>
      </c>
      <c r="B820" s="140" t="s">
        <v>815</v>
      </c>
      <c r="C820" s="130" t="s">
        <v>195</v>
      </c>
      <c r="D820" s="131">
        <v>90</v>
      </c>
      <c r="E820" s="130"/>
    </row>
    <row r="821" spans="1:5" x14ac:dyDescent="0.2">
      <c r="A821" s="140">
        <v>826</v>
      </c>
      <c r="B821" s="140" t="s">
        <v>816</v>
      </c>
      <c r="C821" s="130" t="s">
        <v>195</v>
      </c>
      <c r="D821" s="131">
        <v>6.58</v>
      </c>
      <c r="E821" s="130"/>
    </row>
    <row r="822" spans="1:5" x14ac:dyDescent="0.2">
      <c r="A822" s="140">
        <v>827</v>
      </c>
      <c r="B822" s="140" t="s">
        <v>817</v>
      </c>
      <c r="C822" s="130" t="s">
        <v>195</v>
      </c>
      <c r="D822" s="131">
        <v>2.5</v>
      </c>
      <c r="E822" s="130"/>
    </row>
    <row r="823" spans="1:5" x14ac:dyDescent="0.2">
      <c r="A823" s="140">
        <v>828</v>
      </c>
      <c r="B823" s="140" t="s">
        <v>818</v>
      </c>
      <c r="C823" s="130" t="s">
        <v>195</v>
      </c>
      <c r="D823" s="131">
        <v>6</v>
      </c>
      <c r="E823" s="130"/>
    </row>
    <row r="824" spans="1:5" x14ac:dyDescent="0.2">
      <c r="A824" s="140">
        <v>829</v>
      </c>
      <c r="B824" s="113" t="s">
        <v>819</v>
      </c>
      <c r="C824" s="132" t="s">
        <v>469</v>
      </c>
      <c r="D824" s="133">
        <v>40</v>
      </c>
      <c r="E824" s="130"/>
    </row>
    <row r="825" spans="1:5" x14ac:dyDescent="0.2">
      <c r="A825" s="140">
        <v>830</v>
      </c>
      <c r="B825" s="140" t="s">
        <v>820</v>
      </c>
      <c r="C825" s="130" t="s">
        <v>192</v>
      </c>
      <c r="D825" s="131">
        <v>0.65</v>
      </c>
      <c r="E825" s="130"/>
    </row>
    <row r="826" spans="1:5" x14ac:dyDescent="0.2">
      <c r="A826" s="140">
        <v>831</v>
      </c>
      <c r="B826" s="113" t="s">
        <v>821</v>
      </c>
      <c r="C826" s="132" t="s">
        <v>255</v>
      </c>
      <c r="D826" s="133">
        <v>0.65</v>
      </c>
      <c r="E826" s="130"/>
    </row>
    <row r="827" spans="1:5" x14ac:dyDescent="0.2">
      <c r="A827" s="140">
        <v>832</v>
      </c>
      <c r="B827" s="113" t="s">
        <v>822</v>
      </c>
      <c r="C827" s="132" t="s">
        <v>255</v>
      </c>
      <c r="D827" s="133">
        <v>0.65</v>
      </c>
      <c r="E827" s="130"/>
    </row>
    <row r="828" spans="1:5" x14ac:dyDescent="0.2">
      <c r="A828" s="140">
        <v>833</v>
      </c>
      <c r="B828" s="113" t="s">
        <v>900</v>
      </c>
      <c r="C828" s="132" t="s">
        <v>195</v>
      </c>
      <c r="D828" s="133">
        <v>25000</v>
      </c>
      <c r="E828" s="130"/>
    </row>
    <row r="829" spans="1:5" x14ac:dyDescent="0.2">
      <c r="A829" s="140">
        <v>834</v>
      </c>
      <c r="B829" s="140" t="s">
        <v>823</v>
      </c>
      <c r="C829" s="130" t="s">
        <v>315</v>
      </c>
      <c r="D829" s="131">
        <v>1.59</v>
      </c>
      <c r="E829" s="130"/>
    </row>
    <row r="830" spans="1:5" x14ac:dyDescent="0.2">
      <c r="A830" s="140">
        <v>835</v>
      </c>
      <c r="B830" s="140" t="s">
        <v>824</v>
      </c>
      <c r="C830" s="130" t="s">
        <v>195</v>
      </c>
      <c r="D830" s="131">
        <v>1.1599999999999999</v>
      </c>
      <c r="E830" s="130"/>
    </row>
    <row r="831" spans="1:5" x14ac:dyDescent="0.2">
      <c r="A831" s="140">
        <v>836</v>
      </c>
      <c r="B831" s="113" t="s">
        <v>825</v>
      </c>
      <c r="C831" s="132" t="s">
        <v>195</v>
      </c>
      <c r="D831" s="133">
        <v>50</v>
      </c>
      <c r="E831" s="130"/>
    </row>
    <row r="832" spans="1:5" x14ac:dyDescent="0.2">
      <c r="A832" s="140">
        <v>837</v>
      </c>
      <c r="B832" s="140" t="s">
        <v>826</v>
      </c>
      <c r="C832" s="130" t="s">
        <v>195</v>
      </c>
      <c r="D832" s="131">
        <v>75</v>
      </c>
      <c r="E832" s="130"/>
    </row>
    <row r="833" spans="1:8" x14ac:dyDescent="0.2">
      <c r="A833" s="140">
        <v>838</v>
      </c>
      <c r="B833" s="113" t="s">
        <v>842</v>
      </c>
      <c r="C833" s="136" t="s">
        <v>195</v>
      </c>
      <c r="D833" s="133">
        <v>30</v>
      </c>
      <c r="E833" s="130"/>
    </row>
    <row r="834" spans="1:8" x14ac:dyDescent="0.2">
      <c r="A834" s="140">
        <v>839</v>
      </c>
      <c r="B834" s="113" t="s">
        <v>827</v>
      </c>
      <c r="C834" s="132" t="s">
        <v>195</v>
      </c>
      <c r="D834" s="133">
        <v>8</v>
      </c>
      <c r="E834" s="130"/>
    </row>
    <row r="835" spans="1:8" x14ac:dyDescent="0.2">
      <c r="A835" s="140">
        <v>840</v>
      </c>
      <c r="B835" s="113" t="s">
        <v>828</v>
      </c>
      <c r="C835" s="132" t="s">
        <v>195</v>
      </c>
      <c r="D835" s="133">
        <v>0.1</v>
      </c>
      <c r="E835" s="130"/>
    </row>
    <row r="836" spans="1:8" x14ac:dyDescent="0.2">
      <c r="A836" s="140">
        <v>841</v>
      </c>
      <c r="B836" s="113" t="s">
        <v>898</v>
      </c>
      <c r="C836" s="132"/>
      <c r="D836" s="133">
        <v>50000</v>
      </c>
      <c r="E836" s="130"/>
    </row>
    <row r="837" spans="1:8" x14ac:dyDescent="0.2">
      <c r="A837" s="140">
        <v>842</v>
      </c>
      <c r="B837" s="140" t="s">
        <v>829</v>
      </c>
      <c r="C837" s="130" t="s">
        <v>195</v>
      </c>
      <c r="D837" s="131">
        <v>1.5</v>
      </c>
      <c r="E837" s="130"/>
    </row>
    <row r="838" spans="1:8" x14ac:dyDescent="0.2">
      <c r="A838" s="140">
        <v>843</v>
      </c>
      <c r="B838" s="121" t="s">
        <v>1027</v>
      </c>
      <c r="C838" s="114" t="s">
        <v>195</v>
      </c>
      <c r="D838" s="133">
        <v>1.35</v>
      </c>
      <c r="E838" s="132"/>
    </row>
    <row r="839" spans="1:8" x14ac:dyDescent="0.2">
      <c r="A839" s="140">
        <v>844</v>
      </c>
      <c r="B839" s="113" t="s">
        <v>830</v>
      </c>
      <c r="C839" s="132" t="s">
        <v>192</v>
      </c>
      <c r="D839" s="133">
        <v>2.5</v>
      </c>
      <c r="E839" s="130"/>
    </row>
    <row r="840" spans="1:8" x14ac:dyDescent="0.2">
      <c r="A840" s="140">
        <v>845</v>
      </c>
      <c r="B840" s="140" t="s">
        <v>935</v>
      </c>
      <c r="C840" s="130" t="s">
        <v>192</v>
      </c>
      <c r="D840" s="131">
        <v>35</v>
      </c>
      <c r="E840" s="130"/>
    </row>
    <row r="841" spans="1:8" x14ac:dyDescent="0.2">
      <c r="A841" s="140">
        <v>846</v>
      </c>
      <c r="B841" s="113" t="s">
        <v>831</v>
      </c>
      <c r="C841" s="132" t="s">
        <v>315</v>
      </c>
      <c r="D841" s="133">
        <v>240</v>
      </c>
      <c r="E841" s="130"/>
    </row>
    <row r="842" spans="1:8" x14ac:dyDescent="0.2">
      <c r="A842" s="140">
        <v>847</v>
      </c>
      <c r="B842" s="113" t="s">
        <v>832</v>
      </c>
      <c r="C842" s="132" t="s">
        <v>249</v>
      </c>
      <c r="D842" s="133">
        <v>28</v>
      </c>
      <c r="E842" s="130"/>
    </row>
    <row r="843" spans="1:8" x14ac:dyDescent="0.2">
      <c r="A843" s="140">
        <v>848</v>
      </c>
      <c r="B843" s="113" t="s">
        <v>833</v>
      </c>
      <c r="C843" s="132" t="s">
        <v>195</v>
      </c>
      <c r="D843" s="133">
        <v>70</v>
      </c>
      <c r="E843" s="130"/>
    </row>
    <row r="844" spans="1:8" x14ac:dyDescent="0.2">
      <c r="H844" s="126">
        <f>COUNT(D2:D843)/A843</f>
        <v>0.98466981132075471</v>
      </c>
    </row>
  </sheetData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tabSelected="1" topLeftCell="A28" zoomScaleNormal="100" workbookViewId="0">
      <selection activeCell="H51" sqref="H51"/>
    </sheetView>
  </sheetViews>
  <sheetFormatPr baseColWidth="10" defaultRowHeight="12.75" x14ac:dyDescent="0.2"/>
  <cols>
    <col min="1" max="1" width="8.85546875" style="189" bestFit="1" customWidth="1"/>
    <col min="2" max="2" width="53" style="168" bestFit="1" customWidth="1"/>
    <col min="3" max="3" width="16.5703125" style="168" bestFit="1" customWidth="1"/>
    <col min="4" max="4" width="16.42578125" style="168" bestFit="1" customWidth="1"/>
    <col min="5" max="5" width="16.7109375" style="168" bestFit="1" customWidth="1"/>
    <col min="6" max="6" width="16.28515625" style="168" bestFit="1" customWidth="1"/>
    <col min="7" max="7" width="19.28515625" style="168" bestFit="1" customWidth="1"/>
    <col min="8" max="8" width="18" style="168" bestFit="1" customWidth="1"/>
    <col min="9" max="9" width="9.5703125" style="155" customWidth="1"/>
    <col min="10" max="10" width="5.5703125" style="155" bestFit="1" customWidth="1"/>
    <col min="11" max="11" width="49.7109375" style="155" customWidth="1"/>
    <col min="12" max="12" width="16.5703125" style="155" bestFit="1" customWidth="1"/>
    <col min="13" max="13" width="16.42578125" style="155" bestFit="1" customWidth="1"/>
    <col min="14" max="14" width="17.140625" style="155" bestFit="1" customWidth="1"/>
    <col min="15" max="15" width="14.42578125" style="155" bestFit="1" customWidth="1"/>
    <col min="16" max="16" width="18.42578125" style="155" bestFit="1" customWidth="1"/>
    <col min="17" max="17" width="18" style="155" bestFit="1" customWidth="1"/>
    <col min="18" max="18" width="8.28515625" style="155" customWidth="1"/>
    <col min="19" max="19" width="8.28515625" style="155" bestFit="1" customWidth="1"/>
    <col min="20" max="20" width="44.5703125" style="155" customWidth="1"/>
    <col min="21" max="32" width="13.5703125" style="155" bestFit="1" customWidth="1"/>
    <col min="33" max="33" width="14.5703125" style="155" customWidth="1"/>
    <col min="34" max="34" width="12.28515625" style="155" bestFit="1" customWidth="1"/>
    <col min="35" max="16384" width="11.42578125" style="155"/>
  </cols>
  <sheetData>
    <row r="1" spans="1:34" s="147" customFormat="1" ht="15" x14ac:dyDescent="0.2">
      <c r="A1" s="306" t="s">
        <v>1141</v>
      </c>
      <c r="B1" s="307"/>
      <c r="C1" s="307"/>
      <c r="D1" s="307"/>
      <c r="E1" s="307"/>
      <c r="F1" s="307"/>
      <c r="G1" s="307"/>
      <c r="H1" s="308"/>
      <c r="J1" s="306" t="s">
        <v>1141</v>
      </c>
      <c r="K1" s="307"/>
      <c r="L1" s="307"/>
      <c r="M1" s="307"/>
      <c r="N1" s="307"/>
      <c r="O1" s="307"/>
      <c r="P1" s="307"/>
      <c r="Q1" s="308"/>
      <c r="S1" s="306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8"/>
    </row>
    <row r="2" spans="1:34" s="147" customFormat="1" ht="15" x14ac:dyDescent="0.2">
      <c r="A2" s="309" t="s">
        <v>1142</v>
      </c>
      <c r="B2" s="310"/>
      <c r="C2" s="310"/>
      <c r="D2" s="310"/>
      <c r="E2" s="310"/>
      <c r="F2" s="310"/>
      <c r="G2" s="310"/>
      <c r="H2" s="311"/>
      <c r="I2" s="148"/>
      <c r="J2" s="309" t="s">
        <v>1142</v>
      </c>
      <c r="K2" s="310"/>
      <c r="L2" s="310"/>
      <c r="M2" s="310"/>
      <c r="N2" s="310"/>
      <c r="O2" s="310"/>
      <c r="P2" s="310"/>
      <c r="Q2" s="311"/>
      <c r="S2" s="309" t="s">
        <v>892</v>
      </c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1"/>
    </row>
    <row r="3" spans="1:34" s="147" customFormat="1" ht="15" customHeight="1" x14ac:dyDescent="0.2">
      <c r="A3" s="309" t="s">
        <v>1167</v>
      </c>
      <c r="B3" s="310"/>
      <c r="C3" s="310"/>
      <c r="D3" s="310"/>
      <c r="E3" s="310"/>
      <c r="F3" s="310"/>
      <c r="G3" s="310"/>
      <c r="H3" s="311"/>
      <c r="J3" s="309" t="s">
        <v>1167</v>
      </c>
      <c r="K3" s="310"/>
      <c r="L3" s="310"/>
      <c r="M3" s="310"/>
      <c r="N3" s="310"/>
      <c r="O3" s="310"/>
      <c r="P3" s="310"/>
      <c r="Q3" s="311"/>
      <c r="S3" s="309" t="s">
        <v>1177</v>
      </c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1"/>
    </row>
    <row r="4" spans="1:34" s="147" customFormat="1" ht="15" customHeight="1" x14ac:dyDescent="0.2">
      <c r="A4" s="149"/>
      <c r="B4" s="150"/>
      <c r="C4" s="150"/>
      <c r="D4" s="150"/>
      <c r="E4" s="150"/>
      <c r="F4" s="150"/>
      <c r="G4" s="150"/>
      <c r="H4" s="151"/>
      <c r="I4" s="152"/>
      <c r="J4" s="153"/>
      <c r="K4" s="154"/>
      <c r="L4" s="154"/>
      <c r="M4" s="154"/>
      <c r="N4" s="154"/>
      <c r="O4" s="154"/>
      <c r="P4" s="154"/>
      <c r="Q4" s="151"/>
      <c r="S4" s="309" t="s">
        <v>1161</v>
      </c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1"/>
    </row>
    <row r="5" spans="1:34" ht="15" customHeight="1" x14ac:dyDescent="0.2">
      <c r="A5" s="312" t="s">
        <v>1084</v>
      </c>
      <c r="B5" s="313" t="s">
        <v>835</v>
      </c>
      <c r="C5" s="313" t="s">
        <v>1125</v>
      </c>
      <c r="D5" s="313" t="s">
        <v>1165</v>
      </c>
      <c r="E5" s="314" t="s">
        <v>1172</v>
      </c>
      <c r="F5" s="314" t="s">
        <v>1163</v>
      </c>
      <c r="G5" s="314" t="s">
        <v>1178</v>
      </c>
      <c r="H5" s="315" t="s">
        <v>1168</v>
      </c>
      <c r="J5" s="312"/>
      <c r="K5" s="313" t="s">
        <v>1144</v>
      </c>
      <c r="L5" s="313" t="s">
        <v>1125</v>
      </c>
      <c r="M5" s="313" t="s">
        <v>1165</v>
      </c>
      <c r="N5" s="314" t="s">
        <v>1179</v>
      </c>
      <c r="O5" s="314" t="s">
        <v>1172</v>
      </c>
      <c r="P5" s="314" t="s">
        <v>1163</v>
      </c>
      <c r="Q5" s="315" t="s">
        <v>1168</v>
      </c>
      <c r="S5" s="312" t="s">
        <v>1084</v>
      </c>
      <c r="T5" s="313" t="s">
        <v>835</v>
      </c>
      <c r="U5" s="313" t="s">
        <v>1149</v>
      </c>
      <c r="V5" s="313" t="s">
        <v>1150</v>
      </c>
      <c r="W5" s="314" t="s">
        <v>1151</v>
      </c>
      <c r="X5" s="314" t="s">
        <v>1152</v>
      </c>
      <c r="Y5" s="314" t="s">
        <v>1153</v>
      </c>
      <c r="Z5" s="313" t="s">
        <v>1154</v>
      </c>
      <c r="AA5" s="313" t="s">
        <v>1155</v>
      </c>
      <c r="AB5" s="313" t="s">
        <v>1156</v>
      </c>
      <c r="AC5" s="313" t="s">
        <v>1157</v>
      </c>
      <c r="AD5" s="313" t="s">
        <v>1158</v>
      </c>
      <c r="AE5" s="314" t="s">
        <v>1159</v>
      </c>
      <c r="AF5" s="314" t="s">
        <v>1160</v>
      </c>
      <c r="AG5" s="316" t="s">
        <v>836</v>
      </c>
    </row>
    <row r="6" spans="1:34" ht="15" customHeight="1" x14ac:dyDescent="0.2">
      <c r="A6" s="312"/>
      <c r="B6" s="313"/>
      <c r="C6" s="313"/>
      <c r="D6" s="313"/>
      <c r="E6" s="314"/>
      <c r="F6" s="314"/>
      <c r="G6" s="314"/>
      <c r="H6" s="315"/>
      <c r="J6" s="312"/>
      <c r="K6" s="313"/>
      <c r="L6" s="313"/>
      <c r="M6" s="313"/>
      <c r="N6" s="314"/>
      <c r="O6" s="314"/>
      <c r="P6" s="314"/>
      <c r="Q6" s="315"/>
      <c r="S6" s="312"/>
      <c r="T6" s="313"/>
      <c r="U6" s="313"/>
      <c r="V6" s="313"/>
      <c r="W6" s="314"/>
      <c r="X6" s="314"/>
      <c r="Y6" s="314"/>
      <c r="Z6" s="313"/>
      <c r="AA6" s="313"/>
      <c r="AB6" s="313"/>
      <c r="AC6" s="313"/>
      <c r="AD6" s="313"/>
      <c r="AE6" s="314"/>
      <c r="AF6" s="314"/>
      <c r="AG6" s="316"/>
    </row>
    <row r="7" spans="1:34" ht="19.5" customHeight="1" x14ac:dyDescent="0.25">
      <c r="A7" s="156">
        <v>11801</v>
      </c>
      <c r="B7" s="157" t="s">
        <v>1085</v>
      </c>
      <c r="C7" s="158">
        <v>647895.9</v>
      </c>
      <c r="D7" s="159">
        <v>0</v>
      </c>
      <c r="E7" s="159"/>
      <c r="F7" s="159"/>
      <c r="G7" s="159"/>
      <c r="H7" s="160">
        <f t="shared" ref="H7:H44" si="0">SUM(C7:D7)</f>
        <v>647895.9</v>
      </c>
      <c r="J7" s="161">
        <v>118</v>
      </c>
      <c r="K7" s="162" t="s">
        <v>1128</v>
      </c>
      <c r="L7" s="163">
        <f>+SUM(C7:C17)</f>
        <v>839742.4</v>
      </c>
      <c r="M7" s="164"/>
      <c r="N7" s="164"/>
      <c r="O7" s="164"/>
      <c r="P7" s="164"/>
      <c r="Q7" s="165">
        <f t="shared" ref="Q7:Q17" si="1">+SUM(L7:P7)</f>
        <v>839742.4</v>
      </c>
      <c r="S7" s="156">
        <v>11801</v>
      </c>
      <c r="T7" s="157" t="s">
        <v>1085</v>
      </c>
      <c r="U7" s="158">
        <f>+H7/12</f>
        <v>53991.325000000004</v>
      </c>
      <c r="V7" s="159">
        <f t="shared" ref="V7:AF30" si="2">+U7</f>
        <v>53991.325000000004</v>
      </c>
      <c r="W7" s="159">
        <f t="shared" si="2"/>
        <v>53991.325000000004</v>
      </c>
      <c r="X7" s="159">
        <f t="shared" si="2"/>
        <v>53991.325000000004</v>
      </c>
      <c r="Y7" s="159">
        <f t="shared" si="2"/>
        <v>53991.325000000004</v>
      </c>
      <c r="Z7" s="159">
        <f t="shared" si="2"/>
        <v>53991.325000000004</v>
      </c>
      <c r="AA7" s="158">
        <f t="shared" si="2"/>
        <v>53991.325000000004</v>
      </c>
      <c r="AB7" s="159">
        <f t="shared" si="2"/>
        <v>53991.325000000004</v>
      </c>
      <c r="AC7" s="159">
        <f t="shared" si="2"/>
        <v>53991.325000000004</v>
      </c>
      <c r="AD7" s="159">
        <f t="shared" si="2"/>
        <v>53991.325000000004</v>
      </c>
      <c r="AE7" s="159">
        <f t="shared" si="2"/>
        <v>53991.325000000004</v>
      </c>
      <c r="AF7" s="159">
        <f t="shared" si="2"/>
        <v>53991.325000000004</v>
      </c>
      <c r="AG7" s="160">
        <f>+SUM(U7:AF7)</f>
        <v>647895.89999999991</v>
      </c>
      <c r="AH7" s="166">
        <f t="shared" ref="AH7:AH50" si="3">+AG7-H7</f>
        <v>0</v>
      </c>
    </row>
    <row r="8" spans="1:34" ht="19.5" customHeight="1" x14ac:dyDescent="0.25">
      <c r="A8" s="156">
        <v>11802</v>
      </c>
      <c r="B8" s="157" t="s">
        <v>1086</v>
      </c>
      <c r="C8" s="158">
        <v>140253.79999999999</v>
      </c>
      <c r="D8" s="159">
        <v>0</v>
      </c>
      <c r="E8" s="159"/>
      <c r="F8" s="159"/>
      <c r="G8" s="159"/>
      <c r="H8" s="160">
        <f t="shared" si="0"/>
        <v>140253.79999999999</v>
      </c>
      <c r="J8" s="161">
        <v>121</v>
      </c>
      <c r="K8" s="162" t="s">
        <v>1129</v>
      </c>
      <c r="L8" s="163">
        <f>+SUM(C18:C30)</f>
        <v>6012976.3000000007</v>
      </c>
      <c r="M8" s="164"/>
      <c r="N8" s="164"/>
      <c r="O8" s="164"/>
      <c r="P8" s="164"/>
      <c r="Q8" s="165">
        <f t="shared" si="1"/>
        <v>6012976.3000000007</v>
      </c>
      <c r="S8" s="156">
        <v>11802</v>
      </c>
      <c r="T8" s="157" t="s">
        <v>1086</v>
      </c>
      <c r="U8" s="158">
        <f t="shared" ref="U8:U51" si="4">+H8/12</f>
        <v>11687.816666666666</v>
      </c>
      <c r="V8" s="159">
        <f t="shared" si="2"/>
        <v>11687.816666666666</v>
      </c>
      <c r="W8" s="159">
        <f t="shared" si="2"/>
        <v>11687.816666666666</v>
      </c>
      <c r="X8" s="159">
        <f t="shared" si="2"/>
        <v>11687.816666666666</v>
      </c>
      <c r="Y8" s="159">
        <f t="shared" si="2"/>
        <v>11687.816666666666</v>
      </c>
      <c r="Z8" s="159">
        <f t="shared" si="2"/>
        <v>11687.816666666666</v>
      </c>
      <c r="AA8" s="158">
        <f t="shared" si="2"/>
        <v>11687.816666666666</v>
      </c>
      <c r="AB8" s="159">
        <f t="shared" si="2"/>
        <v>11687.816666666666</v>
      </c>
      <c r="AC8" s="159">
        <f t="shared" si="2"/>
        <v>11687.816666666666</v>
      </c>
      <c r="AD8" s="159">
        <f t="shared" si="2"/>
        <v>11687.816666666666</v>
      </c>
      <c r="AE8" s="159">
        <f t="shared" si="2"/>
        <v>11687.816666666666</v>
      </c>
      <c r="AF8" s="159">
        <f t="shared" si="2"/>
        <v>11687.816666666666</v>
      </c>
      <c r="AG8" s="160">
        <f t="shared" ref="AG8:AG51" si="5">+SUM(U8:AF8)</f>
        <v>140253.79999999999</v>
      </c>
      <c r="AH8" s="166">
        <f t="shared" si="3"/>
        <v>0</v>
      </c>
    </row>
    <row r="9" spans="1:34" ht="19.5" customHeight="1" x14ac:dyDescent="0.25">
      <c r="A9" s="156">
        <v>11803</v>
      </c>
      <c r="B9" s="157" t="s">
        <v>1087</v>
      </c>
      <c r="C9" s="158">
        <v>0</v>
      </c>
      <c r="D9" s="159">
        <v>0</v>
      </c>
      <c r="E9" s="159"/>
      <c r="F9" s="159"/>
      <c r="G9" s="159"/>
      <c r="H9" s="160">
        <f t="shared" si="0"/>
        <v>0</v>
      </c>
      <c r="J9" s="161">
        <v>122</v>
      </c>
      <c r="K9" s="162" t="s">
        <v>126</v>
      </c>
      <c r="L9" s="163">
        <f>+C31</f>
        <v>173809</v>
      </c>
      <c r="M9" s="164"/>
      <c r="N9" s="164"/>
      <c r="O9" s="164"/>
      <c r="P9" s="164"/>
      <c r="Q9" s="165">
        <f t="shared" si="1"/>
        <v>173809</v>
      </c>
      <c r="S9" s="156">
        <v>11803</v>
      </c>
      <c r="T9" s="157" t="s">
        <v>1087</v>
      </c>
      <c r="U9" s="158">
        <f t="shared" si="4"/>
        <v>0</v>
      </c>
      <c r="V9" s="159">
        <f t="shared" si="2"/>
        <v>0</v>
      </c>
      <c r="W9" s="159">
        <f t="shared" si="2"/>
        <v>0</v>
      </c>
      <c r="X9" s="159">
        <f t="shared" si="2"/>
        <v>0</v>
      </c>
      <c r="Y9" s="159">
        <f t="shared" si="2"/>
        <v>0</v>
      </c>
      <c r="Z9" s="159">
        <f t="shared" si="2"/>
        <v>0</v>
      </c>
      <c r="AA9" s="158">
        <f t="shared" si="2"/>
        <v>0</v>
      </c>
      <c r="AB9" s="159">
        <f t="shared" si="2"/>
        <v>0</v>
      </c>
      <c r="AC9" s="159">
        <f t="shared" si="2"/>
        <v>0</v>
      </c>
      <c r="AD9" s="159">
        <f t="shared" si="2"/>
        <v>0</v>
      </c>
      <c r="AE9" s="159">
        <f t="shared" si="2"/>
        <v>0</v>
      </c>
      <c r="AF9" s="159">
        <f t="shared" si="2"/>
        <v>0</v>
      </c>
      <c r="AG9" s="160">
        <f t="shared" si="5"/>
        <v>0</v>
      </c>
      <c r="AH9" s="166">
        <f t="shared" si="3"/>
        <v>0</v>
      </c>
    </row>
    <row r="10" spans="1:34" ht="19.5" customHeight="1" x14ac:dyDescent="0.25">
      <c r="A10" s="156">
        <v>11804</v>
      </c>
      <c r="B10" s="157" t="s">
        <v>1088</v>
      </c>
      <c r="C10" s="158">
        <v>0</v>
      </c>
      <c r="D10" s="159">
        <v>0</v>
      </c>
      <c r="E10" s="159"/>
      <c r="F10" s="159"/>
      <c r="G10" s="159"/>
      <c r="H10" s="160">
        <f t="shared" si="0"/>
        <v>0</v>
      </c>
      <c r="J10" s="161">
        <v>141</v>
      </c>
      <c r="K10" s="162" t="s">
        <v>1130</v>
      </c>
      <c r="L10" s="163">
        <f>+C32</f>
        <v>459.99999999999994</v>
      </c>
      <c r="M10" s="164"/>
      <c r="N10" s="164"/>
      <c r="O10" s="164"/>
      <c r="P10" s="164"/>
      <c r="Q10" s="165">
        <f t="shared" si="1"/>
        <v>459.99999999999994</v>
      </c>
      <c r="S10" s="156">
        <v>11804</v>
      </c>
      <c r="T10" s="157" t="s">
        <v>1088</v>
      </c>
      <c r="U10" s="158">
        <f t="shared" si="4"/>
        <v>0</v>
      </c>
      <c r="V10" s="159">
        <f t="shared" si="2"/>
        <v>0</v>
      </c>
      <c r="W10" s="159">
        <f t="shared" si="2"/>
        <v>0</v>
      </c>
      <c r="X10" s="159">
        <f t="shared" si="2"/>
        <v>0</v>
      </c>
      <c r="Y10" s="159">
        <f t="shared" si="2"/>
        <v>0</v>
      </c>
      <c r="Z10" s="159">
        <f t="shared" si="2"/>
        <v>0</v>
      </c>
      <c r="AA10" s="158">
        <f t="shared" si="2"/>
        <v>0</v>
      </c>
      <c r="AB10" s="159">
        <f t="shared" si="2"/>
        <v>0</v>
      </c>
      <c r="AC10" s="159">
        <f t="shared" si="2"/>
        <v>0</v>
      </c>
      <c r="AD10" s="159">
        <f t="shared" si="2"/>
        <v>0</v>
      </c>
      <c r="AE10" s="159">
        <f t="shared" si="2"/>
        <v>0</v>
      </c>
      <c r="AF10" s="159">
        <f t="shared" si="2"/>
        <v>0</v>
      </c>
      <c r="AG10" s="160">
        <f t="shared" si="5"/>
        <v>0</v>
      </c>
      <c r="AH10" s="166">
        <f t="shared" si="3"/>
        <v>0</v>
      </c>
    </row>
    <row r="11" spans="1:34" ht="19.5" customHeight="1" x14ac:dyDescent="0.25">
      <c r="A11" s="156">
        <v>11806</v>
      </c>
      <c r="B11" s="157" t="s">
        <v>1089</v>
      </c>
      <c r="C11" s="158">
        <v>10397.299999999999</v>
      </c>
      <c r="D11" s="159">
        <v>0</v>
      </c>
      <c r="E11" s="159"/>
      <c r="F11" s="159"/>
      <c r="G11" s="159"/>
      <c r="H11" s="160">
        <f t="shared" si="0"/>
        <v>10397.299999999999</v>
      </c>
      <c r="J11" s="161">
        <v>142</v>
      </c>
      <c r="K11" s="162" t="s">
        <v>1143</v>
      </c>
      <c r="L11" s="163">
        <f>+C33+C34</f>
        <v>968.3</v>
      </c>
      <c r="M11" s="164"/>
      <c r="N11" s="164"/>
      <c r="O11" s="164"/>
      <c r="P11" s="164"/>
      <c r="Q11" s="165">
        <f t="shared" si="1"/>
        <v>968.3</v>
      </c>
      <c r="S11" s="156">
        <v>11806</v>
      </c>
      <c r="T11" s="157" t="s">
        <v>1089</v>
      </c>
      <c r="U11" s="158">
        <f t="shared" si="4"/>
        <v>866.44166666666661</v>
      </c>
      <c r="V11" s="159">
        <f t="shared" si="2"/>
        <v>866.44166666666661</v>
      </c>
      <c r="W11" s="159">
        <f t="shared" si="2"/>
        <v>866.44166666666661</v>
      </c>
      <c r="X11" s="159">
        <f t="shared" si="2"/>
        <v>866.44166666666661</v>
      </c>
      <c r="Y11" s="159">
        <f t="shared" si="2"/>
        <v>866.44166666666661</v>
      </c>
      <c r="Z11" s="159">
        <f t="shared" si="2"/>
        <v>866.44166666666661</v>
      </c>
      <c r="AA11" s="158">
        <f t="shared" si="2"/>
        <v>866.44166666666661</v>
      </c>
      <c r="AB11" s="159">
        <f t="shared" si="2"/>
        <v>866.44166666666661</v>
      </c>
      <c r="AC11" s="159">
        <f t="shared" si="2"/>
        <v>866.44166666666661</v>
      </c>
      <c r="AD11" s="159">
        <f t="shared" si="2"/>
        <v>866.44166666666661</v>
      </c>
      <c r="AE11" s="159">
        <f t="shared" si="2"/>
        <v>866.44166666666661</v>
      </c>
      <c r="AF11" s="159">
        <f t="shared" si="2"/>
        <v>866.44166666666661</v>
      </c>
      <c r="AG11" s="160">
        <f t="shared" si="5"/>
        <v>10397.299999999999</v>
      </c>
      <c r="AH11" s="166">
        <f t="shared" si="3"/>
        <v>0</v>
      </c>
    </row>
    <row r="12" spans="1:34" ht="19.5" customHeight="1" x14ac:dyDescent="0.25">
      <c r="A12" s="156">
        <v>11808</v>
      </c>
      <c r="B12" s="157" t="s">
        <v>1126</v>
      </c>
      <c r="C12" s="158">
        <v>787.5</v>
      </c>
      <c r="D12" s="159">
        <v>0</v>
      </c>
      <c r="E12" s="159"/>
      <c r="F12" s="159"/>
      <c r="G12" s="159"/>
      <c r="H12" s="160">
        <f t="shared" si="0"/>
        <v>787.5</v>
      </c>
      <c r="J12" s="161">
        <v>151</v>
      </c>
      <c r="K12" s="162" t="s">
        <v>1169</v>
      </c>
      <c r="L12" s="163">
        <f>$C$35</f>
        <v>11504.14</v>
      </c>
      <c r="M12" s="164"/>
      <c r="N12" s="164"/>
      <c r="O12" s="164"/>
      <c r="P12" s="164"/>
      <c r="Q12" s="165">
        <f t="shared" si="1"/>
        <v>11504.14</v>
      </c>
      <c r="S12" s="156">
        <v>11808</v>
      </c>
      <c r="T12" s="157" t="s">
        <v>1126</v>
      </c>
      <c r="U12" s="158">
        <f t="shared" si="4"/>
        <v>65.625</v>
      </c>
      <c r="V12" s="159">
        <f t="shared" si="2"/>
        <v>65.625</v>
      </c>
      <c r="W12" s="159">
        <f t="shared" si="2"/>
        <v>65.625</v>
      </c>
      <c r="X12" s="159">
        <f t="shared" si="2"/>
        <v>65.625</v>
      </c>
      <c r="Y12" s="159">
        <f t="shared" si="2"/>
        <v>65.625</v>
      </c>
      <c r="Z12" s="159">
        <f t="shared" si="2"/>
        <v>65.625</v>
      </c>
      <c r="AA12" s="158">
        <f t="shared" si="2"/>
        <v>65.625</v>
      </c>
      <c r="AB12" s="159">
        <f t="shared" si="2"/>
        <v>65.625</v>
      </c>
      <c r="AC12" s="159">
        <f t="shared" si="2"/>
        <v>65.625</v>
      </c>
      <c r="AD12" s="159">
        <f t="shared" si="2"/>
        <v>65.625</v>
      </c>
      <c r="AE12" s="159">
        <f t="shared" si="2"/>
        <v>65.625</v>
      </c>
      <c r="AF12" s="159">
        <f t="shared" si="2"/>
        <v>65.625</v>
      </c>
      <c r="AG12" s="160">
        <f t="shared" si="5"/>
        <v>787.5</v>
      </c>
      <c r="AH12" s="166">
        <f t="shared" si="3"/>
        <v>0</v>
      </c>
    </row>
    <row r="13" spans="1:34" ht="19.5" customHeight="1" x14ac:dyDescent="0.25">
      <c r="A13" s="156">
        <v>11813</v>
      </c>
      <c r="B13" s="157" t="s">
        <v>1090</v>
      </c>
      <c r="C13" s="158">
        <v>672.5</v>
      </c>
      <c r="D13" s="159">
        <v>0</v>
      </c>
      <c r="E13" s="159"/>
      <c r="F13" s="159"/>
      <c r="G13" s="159"/>
      <c r="H13" s="160">
        <f t="shared" si="0"/>
        <v>672.5</v>
      </c>
      <c r="J13" s="161">
        <v>153</v>
      </c>
      <c r="K13" s="162" t="s">
        <v>1131</v>
      </c>
      <c r="L13" s="163">
        <f>+SUM(C36:C38)</f>
        <v>236218.8</v>
      </c>
      <c r="M13" s="164"/>
      <c r="N13" s="164"/>
      <c r="O13" s="164"/>
      <c r="P13" s="164"/>
      <c r="Q13" s="165">
        <f t="shared" si="1"/>
        <v>236218.8</v>
      </c>
      <c r="S13" s="156">
        <v>11813</v>
      </c>
      <c r="T13" s="157" t="s">
        <v>1090</v>
      </c>
      <c r="U13" s="158">
        <f t="shared" si="4"/>
        <v>56.041666666666664</v>
      </c>
      <c r="V13" s="159">
        <f t="shared" si="2"/>
        <v>56.041666666666664</v>
      </c>
      <c r="W13" s="159">
        <f t="shared" si="2"/>
        <v>56.041666666666664</v>
      </c>
      <c r="X13" s="159">
        <f t="shared" si="2"/>
        <v>56.041666666666664</v>
      </c>
      <c r="Y13" s="159">
        <f t="shared" si="2"/>
        <v>56.041666666666664</v>
      </c>
      <c r="Z13" s="159">
        <f t="shared" si="2"/>
        <v>56.041666666666664</v>
      </c>
      <c r="AA13" s="158">
        <f t="shared" si="2"/>
        <v>56.041666666666664</v>
      </c>
      <c r="AB13" s="159">
        <f t="shared" si="2"/>
        <v>56.041666666666664</v>
      </c>
      <c r="AC13" s="159">
        <f t="shared" si="2"/>
        <v>56.041666666666664</v>
      </c>
      <c r="AD13" s="159">
        <f t="shared" si="2"/>
        <v>56.041666666666664</v>
      </c>
      <c r="AE13" s="159">
        <f t="shared" si="2"/>
        <v>56.041666666666664</v>
      </c>
      <c r="AF13" s="159">
        <f t="shared" si="2"/>
        <v>56.041666666666664</v>
      </c>
      <c r="AG13" s="160">
        <f t="shared" si="5"/>
        <v>672.5</v>
      </c>
      <c r="AH13" s="166">
        <f t="shared" si="3"/>
        <v>0</v>
      </c>
    </row>
    <row r="14" spans="1:34" ht="19.5" customHeight="1" x14ac:dyDescent="0.25">
      <c r="A14" s="156">
        <v>11816</v>
      </c>
      <c r="B14" s="157" t="s">
        <v>1091</v>
      </c>
      <c r="C14" s="158">
        <v>0</v>
      </c>
      <c r="D14" s="159">
        <v>0</v>
      </c>
      <c r="E14" s="159"/>
      <c r="F14" s="159"/>
      <c r="G14" s="159"/>
      <c r="H14" s="160">
        <f t="shared" si="0"/>
        <v>0</v>
      </c>
      <c r="J14" s="161">
        <v>154</v>
      </c>
      <c r="K14" s="162" t="s">
        <v>1132</v>
      </c>
      <c r="L14" s="163">
        <f>+SUM(C39:C41)</f>
        <v>75902.299999999988</v>
      </c>
      <c r="M14" s="164"/>
      <c r="N14" s="164"/>
      <c r="O14" s="164"/>
      <c r="P14" s="164"/>
      <c r="Q14" s="165">
        <f t="shared" si="1"/>
        <v>75902.299999999988</v>
      </c>
      <c r="S14" s="156">
        <v>11816</v>
      </c>
      <c r="T14" s="157" t="s">
        <v>1091</v>
      </c>
      <c r="U14" s="158">
        <f t="shared" si="4"/>
        <v>0</v>
      </c>
      <c r="V14" s="159">
        <f t="shared" si="2"/>
        <v>0</v>
      </c>
      <c r="W14" s="159">
        <f t="shared" si="2"/>
        <v>0</v>
      </c>
      <c r="X14" s="159">
        <f t="shared" si="2"/>
        <v>0</v>
      </c>
      <c r="Y14" s="159">
        <f t="shared" si="2"/>
        <v>0</v>
      </c>
      <c r="Z14" s="159">
        <f t="shared" si="2"/>
        <v>0</v>
      </c>
      <c r="AA14" s="158">
        <f t="shared" si="2"/>
        <v>0</v>
      </c>
      <c r="AB14" s="159">
        <f t="shared" si="2"/>
        <v>0</v>
      </c>
      <c r="AC14" s="159">
        <f t="shared" si="2"/>
        <v>0</v>
      </c>
      <c r="AD14" s="159">
        <f t="shared" si="2"/>
        <v>0</v>
      </c>
      <c r="AE14" s="159">
        <f t="shared" si="2"/>
        <v>0</v>
      </c>
      <c r="AF14" s="159">
        <f t="shared" si="2"/>
        <v>0</v>
      </c>
      <c r="AG14" s="160">
        <f t="shared" si="5"/>
        <v>0</v>
      </c>
      <c r="AH14" s="166">
        <f t="shared" si="3"/>
        <v>0</v>
      </c>
    </row>
    <row r="15" spans="1:34" ht="19.5" customHeight="1" x14ac:dyDescent="0.25">
      <c r="A15" s="156">
        <v>11817</v>
      </c>
      <c r="B15" s="157" t="s">
        <v>1092</v>
      </c>
      <c r="C15" s="158">
        <v>17516.3</v>
      </c>
      <c r="D15" s="159">
        <v>0</v>
      </c>
      <c r="E15" s="159"/>
      <c r="F15" s="159"/>
      <c r="G15" s="159"/>
      <c r="H15" s="160">
        <f t="shared" si="0"/>
        <v>17516.3</v>
      </c>
      <c r="J15" s="161">
        <v>157</v>
      </c>
      <c r="K15" s="162" t="s">
        <v>1133</v>
      </c>
      <c r="L15" s="163">
        <f>+C42</f>
        <v>23811.3</v>
      </c>
      <c r="M15" s="164"/>
      <c r="N15" s="164"/>
      <c r="O15" s="164"/>
      <c r="P15" s="164"/>
      <c r="Q15" s="165">
        <f t="shared" si="1"/>
        <v>23811.3</v>
      </c>
      <c r="S15" s="156">
        <v>11817</v>
      </c>
      <c r="T15" s="157" t="s">
        <v>1092</v>
      </c>
      <c r="U15" s="158">
        <f t="shared" si="4"/>
        <v>1459.6916666666666</v>
      </c>
      <c r="V15" s="159">
        <f t="shared" si="2"/>
        <v>1459.6916666666666</v>
      </c>
      <c r="W15" s="159">
        <f t="shared" si="2"/>
        <v>1459.6916666666666</v>
      </c>
      <c r="X15" s="159">
        <f t="shared" si="2"/>
        <v>1459.6916666666666</v>
      </c>
      <c r="Y15" s="159">
        <f t="shared" si="2"/>
        <v>1459.6916666666666</v>
      </c>
      <c r="Z15" s="159">
        <f t="shared" si="2"/>
        <v>1459.6916666666666</v>
      </c>
      <c r="AA15" s="158">
        <f t="shared" si="2"/>
        <v>1459.6916666666666</v>
      </c>
      <c r="AB15" s="159">
        <f t="shared" si="2"/>
        <v>1459.6916666666666</v>
      </c>
      <c r="AC15" s="159">
        <f t="shared" si="2"/>
        <v>1459.6916666666666</v>
      </c>
      <c r="AD15" s="159">
        <f t="shared" si="2"/>
        <v>1459.6916666666666</v>
      </c>
      <c r="AE15" s="159">
        <f t="shared" si="2"/>
        <v>1459.6916666666666</v>
      </c>
      <c r="AF15" s="159">
        <f t="shared" si="2"/>
        <v>1459.6916666666666</v>
      </c>
      <c r="AG15" s="160">
        <f t="shared" si="5"/>
        <v>17516.299999999996</v>
      </c>
      <c r="AH15" s="166">
        <f t="shared" si="3"/>
        <v>0</v>
      </c>
    </row>
    <row r="16" spans="1:34" ht="19.5" customHeight="1" x14ac:dyDescent="0.25">
      <c r="A16" s="156">
        <v>11818</v>
      </c>
      <c r="B16" s="157" t="s">
        <v>1093</v>
      </c>
      <c r="C16" s="158">
        <v>19738.400000000001</v>
      </c>
      <c r="D16" s="159">
        <v>0</v>
      </c>
      <c r="E16" s="159"/>
      <c r="F16" s="159"/>
      <c r="G16" s="159"/>
      <c r="H16" s="160">
        <f t="shared" si="0"/>
        <v>19738.400000000001</v>
      </c>
      <c r="J16" s="161">
        <v>162</v>
      </c>
      <c r="K16" s="162" t="s">
        <v>1138</v>
      </c>
      <c r="L16" s="163">
        <v>0</v>
      </c>
      <c r="M16" s="164">
        <f>D43</f>
        <v>533024.9</v>
      </c>
      <c r="N16" s="164"/>
      <c r="O16" s="164"/>
      <c r="P16" s="164"/>
      <c r="Q16" s="165">
        <f t="shared" si="1"/>
        <v>533024.9</v>
      </c>
      <c r="S16" s="156">
        <v>11818</v>
      </c>
      <c r="T16" s="157" t="s">
        <v>1093</v>
      </c>
      <c r="U16" s="158">
        <f t="shared" si="4"/>
        <v>1644.8666666666668</v>
      </c>
      <c r="V16" s="159">
        <f t="shared" si="2"/>
        <v>1644.8666666666668</v>
      </c>
      <c r="W16" s="159">
        <f t="shared" si="2"/>
        <v>1644.8666666666668</v>
      </c>
      <c r="X16" s="159">
        <f t="shared" si="2"/>
        <v>1644.8666666666668</v>
      </c>
      <c r="Y16" s="159">
        <f t="shared" si="2"/>
        <v>1644.8666666666668</v>
      </c>
      <c r="Z16" s="159">
        <f t="shared" si="2"/>
        <v>1644.8666666666668</v>
      </c>
      <c r="AA16" s="158">
        <f t="shared" si="2"/>
        <v>1644.8666666666668</v>
      </c>
      <c r="AB16" s="159">
        <f t="shared" si="2"/>
        <v>1644.8666666666668</v>
      </c>
      <c r="AC16" s="159">
        <f t="shared" si="2"/>
        <v>1644.8666666666668</v>
      </c>
      <c r="AD16" s="159">
        <f t="shared" si="2"/>
        <v>1644.8666666666668</v>
      </c>
      <c r="AE16" s="159">
        <f t="shared" si="2"/>
        <v>1644.8666666666668</v>
      </c>
      <c r="AF16" s="159">
        <f t="shared" si="2"/>
        <v>1644.8666666666668</v>
      </c>
      <c r="AG16" s="160">
        <f t="shared" si="5"/>
        <v>19738.400000000001</v>
      </c>
      <c r="AH16" s="166">
        <f t="shared" si="3"/>
        <v>0</v>
      </c>
    </row>
    <row r="17" spans="1:34" ht="19.5" customHeight="1" x14ac:dyDescent="0.25">
      <c r="A17" s="156">
        <v>11899</v>
      </c>
      <c r="B17" s="157" t="s">
        <v>1094</v>
      </c>
      <c r="C17" s="158">
        <v>2480.6999999999998</v>
      </c>
      <c r="D17" s="159">
        <v>0</v>
      </c>
      <c r="E17" s="159"/>
      <c r="F17" s="159"/>
      <c r="G17" s="159"/>
      <c r="H17" s="160">
        <f t="shared" si="0"/>
        <v>2480.6999999999998</v>
      </c>
      <c r="J17" s="161">
        <v>163</v>
      </c>
      <c r="K17" s="162" t="s">
        <v>1134</v>
      </c>
      <c r="L17" s="163">
        <v>0</v>
      </c>
      <c r="M17" s="164"/>
      <c r="N17" s="164"/>
      <c r="O17" s="164"/>
      <c r="P17" s="164"/>
      <c r="Q17" s="165">
        <f t="shared" si="1"/>
        <v>0</v>
      </c>
      <c r="S17" s="156">
        <v>11899</v>
      </c>
      <c r="T17" s="157" t="s">
        <v>1094</v>
      </c>
      <c r="U17" s="158">
        <f t="shared" si="4"/>
        <v>206.72499999999999</v>
      </c>
      <c r="V17" s="159">
        <f t="shared" si="2"/>
        <v>206.72499999999999</v>
      </c>
      <c r="W17" s="159">
        <f t="shared" si="2"/>
        <v>206.72499999999999</v>
      </c>
      <c r="X17" s="159">
        <f t="shared" si="2"/>
        <v>206.72499999999999</v>
      </c>
      <c r="Y17" s="159">
        <f t="shared" si="2"/>
        <v>206.72499999999999</v>
      </c>
      <c r="Z17" s="159">
        <f t="shared" si="2"/>
        <v>206.72499999999999</v>
      </c>
      <c r="AA17" s="158">
        <f t="shared" si="2"/>
        <v>206.72499999999999</v>
      </c>
      <c r="AB17" s="159">
        <f t="shared" si="2"/>
        <v>206.72499999999999</v>
      </c>
      <c r="AC17" s="159">
        <f t="shared" si="2"/>
        <v>206.72499999999999</v>
      </c>
      <c r="AD17" s="159">
        <f t="shared" si="2"/>
        <v>206.72499999999999</v>
      </c>
      <c r="AE17" s="159">
        <f t="shared" si="2"/>
        <v>206.72499999999999</v>
      </c>
      <c r="AF17" s="159">
        <f t="shared" si="2"/>
        <v>206.72499999999999</v>
      </c>
      <c r="AG17" s="160">
        <f t="shared" si="5"/>
        <v>2480.6999999999994</v>
      </c>
      <c r="AH17" s="166">
        <f t="shared" si="3"/>
        <v>0</v>
      </c>
    </row>
    <row r="18" spans="1:34" ht="19.5" customHeight="1" x14ac:dyDescent="0.25">
      <c r="A18" s="156">
        <v>12105</v>
      </c>
      <c r="B18" s="157" t="s">
        <v>1095</v>
      </c>
      <c r="C18" s="158">
        <v>99256.4</v>
      </c>
      <c r="D18" s="159">
        <v>0</v>
      </c>
      <c r="E18" s="159"/>
      <c r="F18" s="159"/>
      <c r="G18" s="159"/>
      <c r="H18" s="160">
        <f t="shared" si="0"/>
        <v>99256.4</v>
      </c>
      <c r="J18" s="161">
        <v>164</v>
      </c>
      <c r="K18" s="162" t="s">
        <v>1135</v>
      </c>
      <c r="L18" s="163">
        <v>0</v>
      </c>
      <c r="M18" s="164"/>
      <c r="N18" s="164"/>
      <c r="O18" s="164"/>
      <c r="P18" s="164"/>
      <c r="Q18" s="165">
        <f t="shared" ref="Q18:Q23" si="6">+SUM(L18:P18)</f>
        <v>0</v>
      </c>
      <c r="S18" s="156">
        <v>12105</v>
      </c>
      <c r="T18" s="157" t="s">
        <v>1095</v>
      </c>
      <c r="U18" s="158">
        <f t="shared" si="4"/>
        <v>8271.3666666666668</v>
      </c>
      <c r="V18" s="159">
        <f t="shared" si="2"/>
        <v>8271.3666666666668</v>
      </c>
      <c r="W18" s="159">
        <f t="shared" si="2"/>
        <v>8271.3666666666668</v>
      </c>
      <c r="X18" s="159">
        <f t="shared" si="2"/>
        <v>8271.3666666666668</v>
      </c>
      <c r="Y18" s="159">
        <f t="shared" si="2"/>
        <v>8271.3666666666668</v>
      </c>
      <c r="Z18" s="159">
        <f t="shared" si="2"/>
        <v>8271.3666666666668</v>
      </c>
      <c r="AA18" s="158">
        <f t="shared" si="2"/>
        <v>8271.3666666666668</v>
      </c>
      <c r="AB18" s="159">
        <f t="shared" si="2"/>
        <v>8271.3666666666668</v>
      </c>
      <c r="AC18" s="159">
        <f t="shared" si="2"/>
        <v>8271.3666666666668</v>
      </c>
      <c r="AD18" s="159">
        <f t="shared" si="2"/>
        <v>8271.3666666666668</v>
      </c>
      <c r="AE18" s="159">
        <f t="shared" si="2"/>
        <v>8271.3666666666668</v>
      </c>
      <c r="AF18" s="159">
        <f t="shared" si="2"/>
        <v>8271.3666666666668</v>
      </c>
      <c r="AG18" s="160">
        <f t="shared" si="5"/>
        <v>99256.400000000009</v>
      </c>
      <c r="AH18" s="166">
        <f t="shared" si="3"/>
        <v>0</v>
      </c>
    </row>
    <row r="19" spans="1:34" ht="19.5" customHeight="1" x14ac:dyDescent="0.25">
      <c r="A19" s="156">
        <v>12107</v>
      </c>
      <c r="B19" s="157" t="s">
        <v>1096</v>
      </c>
      <c r="C19" s="158">
        <v>17873.2</v>
      </c>
      <c r="D19" s="159">
        <v>0</v>
      </c>
      <c r="E19" s="159"/>
      <c r="F19" s="159"/>
      <c r="G19" s="159"/>
      <c r="H19" s="160">
        <f t="shared" si="0"/>
        <v>17873.2</v>
      </c>
      <c r="J19" s="161">
        <v>211</v>
      </c>
      <c r="K19" s="162" t="s">
        <v>1136</v>
      </c>
      <c r="L19" s="163">
        <v>0</v>
      </c>
      <c r="M19" s="164"/>
      <c r="N19" s="164"/>
      <c r="O19" s="164"/>
      <c r="P19" s="164"/>
      <c r="Q19" s="165">
        <f t="shared" si="6"/>
        <v>0</v>
      </c>
      <c r="S19" s="156">
        <v>12107</v>
      </c>
      <c r="T19" s="157" t="s">
        <v>1096</v>
      </c>
      <c r="U19" s="158">
        <f t="shared" si="4"/>
        <v>1489.4333333333334</v>
      </c>
      <c r="V19" s="159">
        <f t="shared" si="2"/>
        <v>1489.4333333333334</v>
      </c>
      <c r="W19" s="159">
        <f t="shared" si="2"/>
        <v>1489.4333333333334</v>
      </c>
      <c r="X19" s="159">
        <f t="shared" si="2"/>
        <v>1489.4333333333334</v>
      </c>
      <c r="Y19" s="159">
        <f t="shared" si="2"/>
        <v>1489.4333333333334</v>
      </c>
      <c r="Z19" s="159">
        <f t="shared" si="2"/>
        <v>1489.4333333333334</v>
      </c>
      <c r="AA19" s="158">
        <f t="shared" si="2"/>
        <v>1489.4333333333334</v>
      </c>
      <c r="AB19" s="159">
        <f t="shared" si="2"/>
        <v>1489.4333333333334</v>
      </c>
      <c r="AC19" s="159">
        <f t="shared" si="2"/>
        <v>1489.4333333333334</v>
      </c>
      <c r="AD19" s="159">
        <f t="shared" si="2"/>
        <v>1489.4333333333334</v>
      </c>
      <c r="AE19" s="159">
        <f t="shared" si="2"/>
        <v>1489.4333333333334</v>
      </c>
      <c r="AF19" s="159">
        <f t="shared" si="2"/>
        <v>1489.4333333333334</v>
      </c>
      <c r="AG19" s="160">
        <f t="shared" si="5"/>
        <v>17873.200000000004</v>
      </c>
      <c r="AH19" s="166">
        <f t="shared" si="3"/>
        <v>0</v>
      </c>
    </row>
    <row r="20" spans="1:34" ht="19.5" customHeight="1" x14ac:dyDescent="0.25">
      <c r="A20" s="156">
        <v>12108</v>
      </c>
      <c r="B20" s="157" t="s">
        <v>890</v>
      </c>
      <c r="C20" s="158">
        <v>990927.5</v>
      </c>
      <c r="D20" s="159">
        <v>0</v>
      </c>
      <c r="E20" s="159"/>
      <c r="F20" s="159"/>
      <c r="G20" s="159"/>
      <c r="H20" s="160">
        <f t="shared" si="0"/>
        <v>990927.5</v>
      </c>
      <c r="J20" s="161">
        <v>222</v>
      </c>
      <c r="K20" s="162" t="s">
        <v>1137</v>
      </c>
      <c r="L20" s="163">
        <v>0</v>
      </c>
      <c r="M20" s="164">
        <f>SUM(D46:D47)</f>
        <v>0</v>
      </c>
      <c r="N20" s="164">
        <v>0</v>
      </c>
      <c r="O20" s="164">
        <v>0</v>
      </c>
      <c r="P20" s="164"/>
      <c r="Q20" s="165">
        <f>+SUM(L20:P20)</f>
        <v>0</v>
      </c>
      <c r="S20" s="156">
        <v>12108</v>
      </c>
      <c r="T20" s="157" t="s">
        <v>890</v>
      </c>
      <c r="U20" s="158">
        <f t="shared" si="4"/>
        <v>82577.291666666672</v>
      </c>
      <c r="V20" s="159">
        <f t="shared" si="2"/>
        <v>82577.291666666672</v>
      </c>
      <c r="W20" s="159">
        <f t="shared" si="2"/>
        <v>82577.291666666672</v>
      </c>
      <c r="X20" s="159">
        <f t="shared" si="2"/>
        <v>82577.291666666672</v>
      </c>
      <c r="Y20" s="159">
        <f t="shared" si="2"/>
        <v>82577.291666666672</v>
      </c>
      <c r="Z20" s="159">
        <f t="shared" si="2"/>
        <v>82577.291666666672</v>
      </c>
      <c r="AA20" s="158">
        <f t="shared" si="2"/>
        <v>82577.291666666672</v>
      </c>
      <c r="AB20" s="159">
        <f t="shared" si="2"/>
        <v>82577.291666666672</v>
      </c>
      <c r="AC20" s="159">
        <f t="shared" si="2"/>
        <v>82577.291666666672</v>
      </c>
      <c r="AD20" s="159">
        <f t="shared" si="2"/>
        <v>82577.291666666672</v>
      </c>
      <c r="AE20" s="159">
        <f t="shared" si="2"/>
        <v>82577.291666666672</v>
      </c>
      <c r="AF20" s="159">
        <f t="shared" si="2"/>
        <v>82577.291666666672</v>
      </c>
      <c r="AG20" s="160">
        <f t="shared" si="5"/>
        <v>990927.49999999988</v>
      </c>
      <c r="AH20" s="166">
        <f t="shared" si="3"/>
        <v>0</v>
      </c>
    </row>
    <row r="21" spans="1:34" ht="19.5" customHeight="1" x14ac:dyDescent="0.25">
      <c r="A21" s="156">
        <v>12109</v>
      </c>
      <c r="B21" s="157" t="s">
        <v>1097</v>
      </c>
      <c r="C21" s="158">
        <v>991122.3</v>
      </c>
      <c r="D21" s="159">
        <v>0</v>
      </c>
      <c r="E21" s="159"/>
      <c r="F21" s="159"/>
      <c r="G21" s="159"/>
      <c r="H21" s="160">
        <f t="shared" si="0"/>
        <v>991122.3</v>
      </c>
      <c r="J21" s="161">
        <v>224</v>
      </c>
      <c r="K21" s="162" t="s">
        <v>1121</v>
      </c>
      <c r="L21" s="163">
        <f>+C48</f>
        <v>40000</v>
      </c>
      <c r="M21" s="164"/>
      <c r="N21" s="164"/>
      <c r="O21" s="164"/>
      <c r="P21" s="164"/>
      <c r="Q21" s="165">
        <f>+SUM(L21:P21)</f>
        <v>40000</v>
      </c>
      <c r="S21" s="156">
        <v>12109</v>
      </c>
      <c r="T21" s="157" t="s">
        <v>1097</v>
      </c>
      <c r="U21" s="158">
        <f t="shared" si="4"/>
        <v>82593.525000000009</v>
      </c>
      <c r="V21" s="159">
        <f t="shared" si="2"/>
        <v>82593.525000000009</v>
      </c>
      <c r="W21" s="159">
        <f t="shared" si="2"/>
        <v>82593.525000000009</v>
      </c>
      <c r="X21" s="159">
        <f t="shared" si="2"/>
        <v>82593.525000000009</v>
      </c>
      <c r="Y21" s="159">
        <f t="shared" si="2"/>
        <v>82593.525000000009</v>
      </c>
      <c r="Z21" s="159">
        <f t="shared" si="2"/>
        <v>82593.525000000009</v>
      </c>
      <c r="AA21" s="158">
        <f t="shared" si="2"/>
        <v>82593.525000000009</v>
      </c>
      <c r="AB21" s="159">
        <f t="shared" si="2"/>
        <v>82593.525000000009</v>
      </c>
      <c r="AC21" s="159">
        <f t="shared" si="2"/>
        <v>82593.525000000009</v>
      </c>
      <c r="AD21" s="159">
        <f t="shared" si="2"/>
        <v>82593.525000000009</v>
      </c>
      <c r="AE21" s="159">
        <f t="shared" si="2"/>
        <v>82593.525000000009</v>
      </c>
      <c r="AF21" s="159">
        <f t="shared" si="2"/>
        <v>82593.525000000009</v>
      </c>
      <c r="AG21" s="160">
        <f t="shared" si="5"/>
        <v>991122.30000000016</v>
      </c>
      <c r="AH21" s="166">
        <f t="shared" si="3"/>
        <v>0</v>
      </c>
    </row>
    <row r="22" spans="1:34" ht="19.5" customHeight="1" x14ac:dyDescent="0.25">
      <c r="A22" s="156">
        <v>12111</v>
      </c>
      <c r="B22" s="157" t="s">
        <v>1098</v>
      </c>
      <c r="C22" s="158">
        <v>109208.1</v>
      </c>
      <c r="D22" s="159">
        <v>0</v>
      </c>
      <c r="E22" s="159"/>
      <c r="F22" s="159"/>
      <c r="G22" s="159"/>
      <c r="H22" s="160">
        <f t="shared" si="0"/>
        <v>109208.1</v>
      </c>
      <c r="J22" s="161">
        <v>321</v>
      </c>
      <c r="K22" s="162" t="s">
        <v>1139</v>
      </c>
      <c r="L22" s="163">
        <f t="shared" ref="L22:M22" si="7">C50</f>
        <v>218744.25999999998</v>
      </c>
      <c r="M22" s="164">
        <f t="shared" si="7"/>
        <v>919089.39999999991</v>
      </c>
      <c r="N22" s="164">
        <f>G50</f>
        <v>1347360</v>
      </c>
      <c r="O22" s="164">
        <f>E50</f>
        <v>23741.82</v>
      </c>
      <c r="P22" s="164">
        <f>F50</f>
        <v>57843.829999999994</v>
      </c>
      <c r="Q22" s="165">
        <f>+SUM(L22:P22)</f>
        <v>2566779.31</v>
      </c>
      <c r="S22" s="156">
        <v>12111</v>
      </c>
      <c r="T22" s="157" t="s">
        <v>1098</v>
      </c>
      <c r="U22" s="158">
        <f t="shared" si="4"/>
        <v>9100.6750000000011</v>
      </c>
      <c r="V22" s="159">
        <f t="shared" si="2"/>
        <v>9100.6750000000011</v>
      </c>
      <c r="W22" s="159">
        <f t="shared" si="2"/>
        <v>9100.6750000000011</v>
      </c>
      <c r="X22" s="159">
        <f t="shared" si="2"/>
        <v>9100.6750000000011</v>
      </c>
      <c r="Y22" s="159">
        <f t="shared" si="2"/>
        <v>9100.6750000000011</v>
      </c>
      <c r="Z22" s="159">
        <f t="shared" si="2"/>
        <v>9100.6750000000011</v>
      </c>
      <c r="AA22" s="158">
        <f t="shared" si="2"/>
        <v>9100.6750000000011</v>
      </c>
      <c r="AB22" s="159">
        <f t="shared" si="2"/>
        <v>9100.6750000000011</v>
      </c>
      <c r="AC22" s="159">
        <f t="shared" si="2"/>
        <v>9100.6750000000011</v>
      </c>
      <c r="AD22" s="159">
        <f t="shared" si="2"/>
        <v>9100.6750000000011</v>
      </c>
      <c r="AE22" s="159">
        <f t="shared" si="2"/>
        <v>9100.6750000000011</v>
      </c>
      <c r="AF22" s="159">
        <f t="shared" si="2"/>
        <v>9100.6750000000011</v>
      </c>
      <c r="AG22" s="160">
        <f t="shared" si="5"/>
        <v>109208.10000000002</v>
      </c>
      <c r="AH22" s="166">
        <f t="shared" si="3"/>
        <v>0</v>
      </c>
    </row>
    <row r="23" spans="1:34" ht="15" x14ac:dyDescent="0.25">
      <c r="A23" s="156">
        <v>12112</v>
      </c>
      <c r="B23" s="157" t="s">
        <v>1099</v>
      </c>
      <c r="C23" s="158">
        <v>993326.4</v>
      </c>
      <c r="D23" s="159">
        <v>0</v>
      </c>
      <c r="E23" s="159"/>
      <c r="F23" s="159"/>
      <c r="G23" s="159"/>
      <c r="H23" s="160">
        <f t="shared" si="0"/>
        <v>993326.4</v>
      </c>
      <c r="J23" s="161">
        <v>322</v>
      </c>
      <c r="K23" s="162" t="s">
        <v>1124</v>
      </c>
      <c r="L23" s="163">
        <f>+C51</f>
        <v>1538960.3130875025</v>
      </c>
      <c r="M23" s="164">
        <v>0</v>
      </c>
      <c r="N23" s="164">
        <v>0</v>
      </c>
      <c r="O23" s="164">
        <v>0</v>
      </c>
      <c r="P23" s="164"/>
      <c r="Q23" s="165">
        <f t="shared" si="6"/>
        <v>1538960.3130875025</v>
      </c>
      <c r="S23" s="156">
        <v>12112</v>
      </c>
      <c r="T23" s="157" t="s">
        <v>1099</v>
      </c>
      <c r="U23" s="158">
        <f t="shared" si="4"/>
        <v>82777.2</v>
      </c>
      <c r="V23" s="159">
        <f t="shared" si="2"/>
        <v>82777.2</v>
      </c>
      <c r="W23" s="159">
        <f t="shared" si="2"/>
        <v>82777.2</v>
      </c>
      <c r="X23" s="159">
        <f t="shared" si="2"/>
        <v>82777.2</v>
      </c>
      <c r="Y23" s="159">
        <f t="shared" si="2"/>
        <v>82777.2</v>
      </c>
      <c r="Z23" s="159">
        <f t="shared" si="2"/>
        <v>82777.2</v>
      </c>
      <c r="AA23" s="158">
        <f t="shared" si="2"/>
        <v>82777.2</v>
      </c>
      <c r="AB23" s="159">
        <f t="shared" si="2"/>
        <v>82777.2</v>
      </c>
      <c r="AC23" s="159">
        <f t="shared" si="2"/>
        <v>82777.2</v>
      </c>
      <c r="AD23" s="159">
        <f t="shared" si="2"/>
        <v>82777.2</v>
      </c>
      <c r="AE23" s="159">
        <f t="shared" si="2"/>
        <v>82777.2</v>
      </c>
      <c r="AF23" s="159">
        <f t="shared" si="2"/>
        <v>82777.2</v>
      </c>
      <c r="AG23" s="160">
        <f t="shared" si="5"/>
        <v>993326.39999999979</v>
      </c>
      <c r="AH23" s="166">
        <f t="shared" si="3"/>
        <v>0</v>
      </c>
    </row>
    <row r="24" spans="1:34" ht="15" x14ac:dyDescent="0.25">
      <c r="A24" s="156">
        <v>12113</v>
      </c>
      <c r="B24" s="157" t="s">
        <v>1100</v>
      </c>
      <c r="C24" s="158">
        <v>32268.999999999996</v>
      </c>
      <c r="D24" s="159">
        <v>0</v>
      </c>
      <c r="E24" s="159"/>
      <c r="F24" s="159"/>
      <c r="G24" s="159"/>
      <c r="H24" s="160">
        <f t="shared" si="0"/>
        <v>32268.999999999996</v>
      </c>
      <c r="J24" s="161"/>
      <c r="K24" s="162"/>
      <c r="L24" s="163"/>
      <c r="M24" s="164"/>
      <c r="N24" s="164"/>
      <c r="O24" s="164"/>
      <c r="P24" s="164"/>
      <c r="Q24" s="165"/>
      <c r="S24" s="156">
        <v>12113</v>
      </c>
      <c r="T24" s="157" t="s">
        <v>1100</v>
      </c>
      <c r="U24" s="158">
        <f t="shared" si="4"/>
        <v>2689.083333333333</v>
      </c>
      <c r="V24" s="159">
        <f t="shared" si="2"/>
        <v>2689.083333333333</v>
      </c>
      <c r="W24" s="159">
        <f t="shared" si="2"/>
        <v>2689.083333333333</v>
      </c>
      <c r="X24" s="159">
        <f t="shared" si="2"/>
        <v>2689.083333333333</v>
      </c>
      <c r="Y24" s="159">
        <f t="shared" si="2"/>
        <v>2689.083333333333</v>
      </c>
      <c r="Z24" s="159">
        <f t="shared" si="2"/>
        <v>2689.083333333333</v>
      </c>
      <c r="AA24" s="158">
        <f t="shared" si="2"/>
        <v>2689.083333333333</v>
      </c>
      <c r="AB24" s="159">
        <f t="shared" si="2"/>
        <v>2689.083333333333</v>
      </c>
      <c r="AC24" s="159">
        <f t="shared" si="2"/>
        <v>2689.083333333333</v>
      </c>
      <c r="AD24" s="159">
        <f t="shared" si="2"/>
        <v>2689.083333333333</v>
      </c>
      <c r="AE24" s="159">
        <f t="shared" si="2"/>
        <v>2689.083333333333</v>
      </c>
      <c r="AF24" s="159">
        <f t="shared" si="2"/>
        <v>2689.083333333333</v>
      </c>
      <c r="AG24" s="160">
        <f t="shared" si="5"/>
        <v>32268.999999999989</v>
      </c>
      <c r="AH24" s="166">
        <f t="shared" si="3"/>
        <v>0</v>
      </c>
    </row>
    <row r="25" spans="1:34" ht="15" x14ac:dyDescent="0.25">
      <c r="A25" s="156">
        <v>12114</v>
      </c>
      <c r="B25" s="157" t="s">
        <v>1101</v>
      </c>
      <c r="C25" s="158">
        <v>300876.79999999999</v>
      </c>
      <c r="D25" s="159">
        <v>0</v>
      </c>
      <c r="E25" s="159"/>
      <c r="F25" s="159"/>
      <c r="G25" s="159"/>
      <c r="H25" s="160">
        <f t="shared" si="0"/>
        <v>300876.79999999999</v>
      </c>
      <c r="J25" s="317" t="s">
        <v>1140</v>
      </c>
      <c r="K25" s="318"/>
      <c r="L25" s="167">
        <f t="shared" ref="L25:Q25" si="8">SUM(L7:L23)</f>
        <v>9173097.1130875014</v>
      </c>
      <c r="M25" s="167">
        <f t="shared" si="8"/>
        <v>1452114.2999999998</v>
      </c>
      <c r="N25" s="167">
        <f t="shared" si="8"/>
        <v>1347360</v>
      </c>
      <c r="O25" s="167">
        <f t="shared" si="8"/>
        <v>23741.82</v>
      </c>
      <c r="P25" s="167">
        <f t="shared" si="8"/>
        <v>57843.829999999994</v>
      </c>
      <c r="Q25" s="167">
        <f t="shared" si="8"/>
        <v>12054157.063087502</v>
      </c>
      <c r="S25" s="156">
        <v>12114</v>
      </c>
      <c r="T25" s="157" t="s">
        <v>1101</v>
      </c>
      <c r="U25" s="158">
        <f t="shared" si="4"/>
        <v>25073.066666666666</v>
      </c>
      <c r="V25" s="159">
        <f t="shared" si="2"/>
        <v>25073.066666666666</v>
      </c>
      <c r="W25" s="159">
        <f t="shared" si="2"/>
        <v>25073.066666666666</v>
      </c>
      <c r="X25" s="159">
        <f t="shared" si="2"/>
        <v>25073.066666666666</v>
      </c>
      <c r="Y25" s="159">
        <f t="shared" si="2"/>
        <v>25073.066666666666</v>
      </c>
      <c r="Z25" s="159">
        <f t="shared" si="2"/>
        <v>25073.066666666666</v>
      </c>
      <c r="AA25" s="158">
        <f t="shared" si="2"/>
        <v>25073.066666666666</v>
      </c>
      <c r="AB25" s="159">
        <f t="shared" si="2"/>
        <v>25073.066666666666</v>
      </c>
      <c r="AC25" s="159">
        <f t="shared" si="2"/>
        <v>25073.066666666666</v>
      </c>
      <c r="AD25" s="159">
        <f t="shared" si="2"/>
        <v>25073.066666666666</v>
      </c>
      <c r="AE25" s="159">
        <f t="shared" si="2"/>
        <v>25073.066666666666</v>
      </c>
      <c r="AF25" s="159">
        <f t="shared" si="2"/>
        <v>25073.066666666666</v>
      </c>
      <c r="AG25" s="160">
        <f t="shared" si="5"/>
        <v>300876.79999999993</v>
      </c>
      <c r="AH25" s="166">
        <f t="shared" si="3"/>
        <v>0</v>
      </c>
    </row>
    <row r="26" spans="1:34" ht="15.75" x14ac:dyDescent="0.25">
      <c r="A26" s="156">
        <v>12115</v>
      </c>
      <c r="B26" s="157" t="s">
        <v>1102</v>
      </c>
      <c r="C26" s="158">
        <v>275173.7</v>
      </c>
      <c r="D26" s="159">
        <v>0</v>
      </c>
      <c r="E26" s="159"/>
      <c r="F26" s="159"/>
      <c r="G26" s="159"/>
      <c r="H26" s="160">
        <f t="shared" si="0"/>
        <v>275173.7</v>
      </c>
      <c r="J26" s="168"/>
      <c r="K26" s="168"/>
      <c r="L26" s="169"/>
      <c r="M26" s="169"/>
      <c r="N26" s="169"/>
      <c r="O26" s="168"/>
      <c r="P26" s="170">
        <f>SUM(L25:P25)</f>
        <v>12054157.063087502</v>
      </c>
      <c r="Q26" s="171">
        <f>+Q25-H53</f>
        <v>0</v>
      </c>
      <c r="S26" s="156">
        <v>12115</v>
      </c>
      <c r="T26" s="157" t="s">
        <v>1102</v>
      </c>
      <c r="U26" s="158">
        <f t="shared" si="4"/>
        <v>22931.141666666666</v>
      </c>
      <c r="V26" s="159">
        <f t="shared" si="2"/>
        <v>22931.141666666666</v>
      </c>
      <c r="W26" s="159">
        <f t="shared" si="2"/>
        <v>22931.141666666666</v>
      </c>
      <c r="X26" s="159">
        <f t="shared" si="2"/>
        <v>22931.141666666666</v>
      </c>
      <c r="Y26" s="159">
        <f t="shared" si="2"/>
        <v>22931.141666666666</v>
      </c>
      <c r="Z26" s="159">
        <f t="shared" si="2"/>
        <v>22931.141666666666</v>
      </c>
      <c r="AA26" s="158">
        <f t="shared" si="2"/>
        <v>22931.141666666666</v>
      </c>
      <c r="AB26" s="159">
        <f t="shared" si="2"/>
        <v>22931.141666666666</v>
      </c>
      <c r="AC26" s="159">
        <f t="shared" si="2"/>
        <v>22931.141666666666</v>
      </c>
      <c r="AD26" s="159">
        <f t="shared" si="2"/>
        <v>22931.141666666666</v>
      </c>
      <c r="AE26" s="159">
        <f t="shared" si="2"/>
        <v>22931.141666666666</v>
      </c>
      <c r="AF26" s="159">
        <f t="shared" si="2"/>
        <v>22931.141666666666</v>
      </c>
      <c r="AG26" s="160">
        <f t="shared" si="5"/>
        <v>275173.7</v>
      </c>
      <c r="AH26" s="166">
        <f t="shared" si="3"/>
        <v>0</v>
      </c>
    </row>
    <row r="27" spans="1:34" ht="15" x14ac:dyDescent="0.25">
      <c r="A27" s="156">
        <v>12117</v>
      </c>
      <c r="B27" s="157" t="s">
        <v>1103</v>
      </c>
      <c r="C27" s="158">
        <v>307286.3</v>
      </c>
      <c r="D27" s="159">
        <v>0</v>
      </c>
      <c r="E27" s="159"/>
      <c r="F27" s="159"/>
      <c r="G27" s="159"/>
      <c r="H27" s="160">
        <f t="shared" si="0"/>
        <v>307286.3</v>
      </c>
      <c r="J27" s="168"/>
      <c r="K27" s="168"/>
      <c r="L27" s="168"/>
      <c r="M27" s="168"/>
      <c r="N27" s="168"/>
      <c r="O27" s="168"/>
      <c r="P27" s="168"/>
      <c r="Q27" s="171"/>
      <c r="S27" s="156">
        <v>12117</v>
      </c>
      <c r="T27" s="157" t="s">
        <v>1103</v>
      </c>
      <c r="U27" s="158">
        <f t="shared" si="4"/>
        <v>25607.191666666666</v>
      </c>
      <c r="V27" s="159">
        <f t="shared" si="2"/>
        <v>25607.191666666666</v>
      </c>
      <c r="W27" s="159">
        <f>+V27</f>
        <v>25607.191666666666</v>
      </c>
      <c r="X27" s="159">
        <f>+W27</f>
        <v>25607.191666666666</v>
      </c>
      <c r="Y27" s="159">
        <f t="shared" si="2"/>
        <v>25607.191666666666</v>
      </c>
      <c r="Z27" s="159">
        <f t="shared" si="2"/>
        <v>25607.191666666666</v>
      </c>
      <c r="AA27" s="158">
        <f t="shared" si="2"/>
        <v>25607.191666666666</v>
      </c>
      <c r="AB27" s="159">
        <f t="shared" si="2"/>
        <v>25607.191666666666</v>
      </c>
      <c r="AC27" s="159">
        <f t="shared" si="2"/>
        <v>25607.191666666666</v>
      </c>
      <c r="AD27" s="159">
        <f t="shared" si="2"/>
        <v>25607.191666666666</v>
      </c>
      <c r="AE27" s="159">
        <f t="shared" si="2"/>
        <v>25607.191666666666</v>
      </c>
      <c r="AF27" s="159">
        <f t="shared" si="2"/>
        <v>25607.191666666666</v>
      </c>
      <c r="AG27" s="160">
        <f t="shared" si="5"/>
        <v>307286.29999999993</v>
      </c>
      <c r="AH27" s="166">
        <f t="shared" si="3"/>
        <v>0</v>
      </c>
    </row>
    <row r="28" spans="1:34" ht="15" x14ac:dyDescent="0.25">
      <c r="A28" s="156">
        <v>12118</v>
      </c>
      <c r="B28" s="157" t="s">
        <v>1104</v>
      </c>
      <c r="C28" s="158">
        <v>1794472.8</v>
      </c>
      <c r="D28" s="159">
        <v>0</v>
      </c>
      <c r="E28" s="159"/>
      <c r="F28" s="159"/>
      <c r="G28" s="159"/>
      <c r="H28" s="160">
        <f t="shared" si="0"/>
        <v>1794472.8</v>
      </c>
      <c r="J28" s="168"/>
      <c r="K28" s="168"/>
      <c r="L28" s="168"/>
      <c r="M28" s="168"/>
      <c r="N28" s="168"/>
      <c r="O28" s="168"/>
      <c r="P28" s="168"/>
      <c r="Q28" s="168"/>
      <c r="S28" s="156">
        <v>12118</v>
      </c>
      <c r="T28" s="157" t="s">
        <v>1104</v>
      </c>
      <c r="U28" s="158">
        <f t="shared" si="4"/>
        <v>149539.4</v>
      </c>
      <c r="V28" s="159">
        <f t="shared" si="2"/>
        <v>149539.4</v>
      </c>
      <c r="W28" s="159">
        <f t="shared" si="2"/>
        <v>149539.4</v>
      </c>
      <c r="X28" s="159">
        <f t="shared" si="2"/>
        <v>149539.4</v>
      </c>
      <c r="Y28" s="159">
        <f t="shared" si="2"/>
        <v>149539.4</v>
      </c>
      <c r="Z28" s="159">
        <f t="shared" si="2"/>
        <v>149539.4</v>
      </c>
      <c r="AA28" s="158">
        <f t="shared" si="2"/>
        <v>149539.4</v>
      </c>
      <c r="AB28" s="159">
        <f t="shared" si="2"/>
        <v>149539.4</v>
      </c>
      <c r="AC28" s="159">
        <f t="shared" si="2"/>
        <v>149539.4</v>
      </c>
      <c r="AD28" s="159">
        <f t="shared" si="2"/>
        <v>149539.4</v>
      </c>
      <c r="AE28" s="159">
        <f t="shared" si="2"/>
        <v>149539.4</v>
      </c>
      <c r="AF28" s="159">
        <f t="shared" si="2"/>
        <v>149539.4</v>
      </c>
      <c r="AG28" s="160">
        <f t="shared" si="5"/>
        <v>1794472.7999999996</v>
      </c>
      <c r="AH28" s="166">
        <f t="shared" si="3"/>
        <v>0</v>
      </c>
    </row>
    <row r="29" spans="1:34" ht="15" x14ac:dyDescent="0.25">
      <c r="A29" s="156">
        <v>12123</v>
      </c>
      <c r="B29" s="157" t="s">
        <v>1127</v>
      </c>
      <c r="C29" s="158">
        <v>5894.9</v>
      </c>
      <c r="D29" s="159">
        <v>0</v>
      </c>
      <c r="E29" s="159"/>
      <c r="F29" s="159"/>
      <c r="G29" s="159"/>
      <c r="H29" s="160">
        <f t="shared" si="0"/>
        <v>5894.9</v>
      </c>
      <c r="J29" s="168"/>
      <c r="K29" s="168"/>
      <c r="L29" s="168"/>
      <c r="M29" s="168"/>
      <c r="N29" s="168"/>
      <c r="O29" s="168"/>
      <c r="P29" s="168"/>
      <c r="Q29" s="168"/>
      <c r="S29" s="156">
        <v>12123</v>
      </c>
      <c r="T29" s="157" t="s">
        <v>1127</v>
      </c>
      <c r="U29" s="158">
        <f t="shared" si="4"/>
        <v>491.24166666666662</v>
      </c>
      <c r="V29" s="159">
        <f t="shared" si="2"/>
        <v>491.24166666666662</v>
      </c>
      <c r="W29" s="159">
        <f t="shared" si="2"/>
        <v>491.24166666666662</v>
      </c>
      <c r="X29" s="159">
        <f t="shared" si="2"/>
        <v>491.24166666666662</v>
      </c>
      <c r="Y29" s="159">
        <f t="shared" si="2"/>
        <v>491.24166666666662</v>
      </c>
      <c r="Z29" s="159">
        <f t="shared" si="2"/>
        <v>491.24166666666662</v>
      </c>
      <c r="AA29" s="158">
        <f t="shared" si="2"/>
        <v>491.24166666666662</v>
      </c>
      <c r="AB29" s="159">
        <f t="shared" si="2"/>
        <v>491.24166666666662</v>
      </c>
      <c r="AC29" s="159">
        <f t="shared" si="2"/>
        <v>491.24166666666662</v>
      </c>
      <c r="AD29" s="159">
        <f t="shared" si="2"/>
        <v>491.24166666666662</v>
      </c>
      <c r="AE29" s="159">
        <f t="shared" si="2"/>
        <v>491.24166666666662</v>
      </c>
      <c r="AF29" s="159">
        <f t="shared" si="2"/>
        <v>491.24166666666662</v>
      </c>
      <c r="AG29" s="160">
        <f t="shared" si="5"/>
        <v>5894.9000000000005</v>
      </c>
      <c r="AH29" s="166">
        <f t="shared" si="3"/>
        <v>0</v>
      </c>
    </row>
    <row r="30" spans="1:34" ht="15" x14ac:dyDescent="0.25">
      <c r="A30" s="156">
        <v>12199</v>
      </c>
      <c r="B30" s="157" t="s">
        <v>1105</v>
      </c>
      <c r="C30" s="158">
        <v>95288.9</v>
      </c>
      <c r="D30" s="159">
        <v>0</v>
      </c>
      <c r="E30" s="159"/>
      <c r="F30" s="159"/>
      <c r="G30" s="159"/>
      <c r="H30" s="160">
        <f t="shared" si="0"/>
        <v>95288.9</v>
      </c>
      <c r="Q30" s="166"/>
      <c r="S30" s="156">
        <v>12199</v>
      </c>
      <c r="T30" s="157" t="s">
        <v>1105</v>
      </c>
      <c r="U30" s="158">
        <f t="shared" si="4"/>
        <v>7940.7416666666659</v>
      </c>
      <c r="V30" s="159">
        <f t="shared" si="2"/>
        <v>7940.7416666666659</v>
      </c>
      <c r="W30" s="159">
        <f t="shared" si="2"/>
        <v>7940.7416666666659</v>
      </c>
      <c r="X30" s="159">
        <f t="shared" si="2"/>
        <v>7940.7416666666659</v>
      </c>
      <c r="Y30" s="159">
        <f t="shared" si="2"/>
        <v>7940.7416666666659</v>
      </c>
      <c r="Z30" s="159">
        <f t="shared" ref="W30:AF45" si="9">+Y30</f>
        <v>7940.7416666666659</v>
      </c>
      <c r="AA30" s="158">
        <f t="shared" si="9"/>
        <v>7940.7416666666659</v>
      </c>
      <c r="AB30" s="159">
        <f t="shared" si="9"/>
        <v>7940.7416666666659</v>
      </c>
      <c r="AC30" s="159">
        <f t="shared" si="9"/>
        <v>7940.7416666666659</v>
      </c>
      <c r="AD30" s="159">
        <f t="shared" si="9"/>
        <v>7940.7416666666659</v>
      </c>
      <c r="AE30" s="159">
        <f t="shared" si="9"/>
        <v>7940.7416666666659</v>
      </c>
      <c r="AF30" s="159">
        <f t="shared" si="9"/>
        <v>7940.7416666666659</v>
      </c>
      <c r="AG30" s="160">
        <f t="shared" si="5"/>
        <v>95288.900000000009</v>
      </c>
      <c r="AH30" s="166">
        <f t="shared" si="3"/>
        <v>0</v>
      </c>
    </row>
    <row r="31" spans="1:34" ht="15" x14ac:dyDescent="0.25">
      <c r="A31" s="156">
        <v>12210</v>
      </c>
      <c r="B31" s="157" t="s">
        <v>1106</v>
      </c>
      <c r="C31" s="158">
        <v>173809</v>
      </c>
      <c r="D31" s="159">
        <v>0</v>
      </c>
      <c r="E31" s="159"/>
      <c r="F31" s="159"/>
      <c r="G31" s="159"/>
      <c r="H31" s="160">
        <f t="shared" si="0"/>
        <v>173809</v>
      </c>
      <c r="S31" s="156">
        <v>12210</v>
      </c>
      <c r="T31" s="157" t="s">
        <v>1106</v>
      </c>
      <c r="U31" s="158">
        <f t="shared" si="4"/>
        <v>14484.083333333334</v>
      </c>
      <c r="V31" s="159">
        <f t="shared" ref="V31:V34" si="10">+U31</f>
        <v>14484.083333333334</v>
      </c>
      <c r="W31" s="159">
        <f t="shared" si="9"/>
        <v>14484.083333333334</v>
      </c>
      <c r="X31" s="159">
        <f t="shared" si="9"/>
        <v>14484.083333333334</v>
      </c>
      <c r="Y31" s="159">
        <f t="shared" si="9"/>
        <v>14484.083333333334</v>
      </c>
      <c r="Z31" s="159">
        <f t="shared" si="9"/>
        <v>14484.083333333334</v>
      </c>
      <c r="AA31" s="158">
        <f t="shared" si="9"/>
        <v>14484.083333333334</v>
      </c>
      <c r="AB31" s="159">
        <f t="shared" si="9"/>
        <v>14484.083333333334</v>
      </c>
      <c r="AC31" s="159">
        <f t="shared" si="9"/>
        <v>14484.083333333334</v>
      </c>
      <c r="AD31" s="159">
        <f t="shared" si="9"/>
        <v>14484.083333333334</v>
      </c>
      <c r="AE31" s="159">
        <f t="shared" si="9"/>
        <v>14484.083333333334</v>
      </c>
      <c r="AF31" s="159">
        <f t="shared" si="9"/>
        <v>14484.083333333334</v>
      </c>
      <c r="AG31" s="160">
        <f t="shared" si="5"/>
        <v>173809</v>
      </c>
      <c r="AH31" s="166">
        <f t="shared" si="3"/>
        <v>0</v>
      </c>
    </row>
    <row r="32" spans="1:34" ht="15" x14ac:dyDescent="0.25">
      <c r="A32" s="156">
        <v>14199</v>
      </c>
      <c r="B32" s="157" t="s">
        <v>1107</v>
      </c>
      <c r="C32" s="158">
        <v>459.99999999999994</v>
      </c>
      <c r="D32" s="159">
        <v>0</v>
      </c>
      <c r="E32" s="159"/>
      <c r="F32" s="159"/>
      <c r="G32" s="159"/>
      <c r="H32" s="160">
        <f t="shared" si="0"/>
        <v>459.99999999999994</v>
      </c>
      <c r="S32" s="156">
        <v>14199</v>
      </c>
      <c r="T32" s="157" t="s">
        <v>1107</v>
      </c>
      <c r="U32" s="158">
        <f t="shared" si="4"/>
        <v>38.333333333333329</v>
      </c>
      <c r="V32" s="159">
        <f t="shared" si="10"/>
        <v>38.333333333333329</v>
      </c>
      <c r="W32" s="159">
        <f t="shared" si="9"/>
        <v>38.333333333333329</v>
      </c>
      <c r="X32" s="159">
        <f t="shared" si="9"/>
        <v>38.333333333333329</v>
      </c>
      <c r="Y32" s="159">
        <f t="shared" si="9"/>
        <v>38.333333333333329</v>
      </c>
      <c r="Z32" s="159">
        <f t="shared" si="9"/>
        <v>38.333333333333329</v>
      </c>
      <c r="AA32" s="158">
        <f t="shared" si="9"/>
        <v>38.333333333333329</v>
      </c>
      <c r="AB32" s="159">
        <f t="shared" si="9"/>
        <v>38.333333333333329</v>
      </c>
      <c r="AC32" s="159">
        <f t="shared" si="9"/>
        <v>38.333333333333329</v>
      </c>
      <c r="AD32" s="159">
        <f t="shared" si="9"/>
        <v>38.333333333333329</v>
      </c>
      <c r="AE32" s="159">
        <f t="shared" si="9"/>
        <v>38.333333333333329</v>
      </c>
      <c r="AF32" s="159">
        <f t="shared" si="9"/>
        <v>38.333333333333329</v>
      </c>
      <c r="AG32" s="160">
        <f t="shared" si="5"/>
        <v>459.99999999999983</v>
      </c>
      <c r="AH32" s="166">
        <f t="shared" si="3"/>
        <v>0</v>
      </c>
    </row>
    <row r="33" spans="1:34" ht="15" x14ac:dyDescent="0.25">
      <c r="A33" s="156">
        <v>14202</v>
      </c>
      <c r="B33" s="157" t="s">
        <v>1108</v>
      </c>
      <c r="C33" s="158">
        <v>968.3</v>
      </c>
      <c r="D33" s="159">
        <v>0</v>
      </c>
      <c r="E33" s="159"/>
      <c r="F33" s="159"/>
      <c r="G33" s="159"/>
      <c r="H33" s="160">
        <f t="shared" si="0"/>
        <v>968.3</v>
      </c>
      <c r="S33" s="156">
        <v>14202</v>
      </c>
      <c r="T33" s="157" t="s">
        <v>1108</v>
      </c>
      <c r="U33" s="158">
        <f t="shared" si="4"/>
        <v>80.691666666666663</v>
      </c>
      <c r="V33" s="159">
        <f t="shared" si="10"/>
        <v>80.691666666666663</v>
      </c>
      <c r="W33" s="159">
        <f t="shared" si="9"/>
        <v>80.691666666666663</v>
      </c>
      <c r="X33" s="159">
        <f t="shared" si="9"/>
        <v>80.691666666666663</v>
      </c>
      <c r="Y33" s="159">
        <f t="shared" si="9"/>
        <v>80.691666666666663</v>
      </c>
      <c r="Z33" s="159">
        <f t="shared" si="9"/>
        <v>80.691666666666663</v>
      </c>
      <c r="AA33" s="158">
        <f t="shared" si="9"/>
        <v>80.691666666666663</v>
      </c>
      <c r="AB33" s="159">
        <f t="shared" si="9"/>
        <v>80.691666666666663</v>
      </c>
      <c r="AC33" s="159">
        <f t="shared" si="9"/>
        <v>80.691666666666663</v>
      </c>
      <c r="AD33" s="159">
        <f t="shared" si="9"/>
        <v>80.691666666666663</v>
      </c>
      <c r="AE33" s="159">
        <f t="shared" si="9"/>
        <v>80.691666666666663</v>
      </c>
      <c r="AF33" s="159">
        <f t="shared" si="9"/>
        <v>80.691666666666663</v>
      </c>
      <c r="AG33" s="160">
        <f t="shared" si="5"/>
        <v>968.29999999999973</v>
      </c>
      <c r="AH33" s="166">
        <f t="shared" si="3"/>
        <v>0</v>
      </c>
    </row>
    <row r="34" spans="1:34" ht="15" x14ac:dyDescent="0.25">
      <c r="A34" s="156">
        <v>14299</v>
      </c>
      <c r="B34" s="157" t="s">
        <v>1109</v>
      </c>
      <c r="C34" s="158">
        <v>0</v>
      </c>
      <c r="D34" s="159">
        <v>0</v>
      </c>
      <c r="E34" s="159"/>
      <c r="F34" s="159"/>
      <c r="G34" s="159"/>
      <c r="H34" s="160">
        <f t="shared" si="0"/>
        <v>0</v>
      </c>
      <c r="S34" s="156">
        <v>14299</v>
      </c>
      <c r="T34" s="157" t="s">
        <v>1109</v>
      </c>
      <c r="U34" s="158">
        <f t="shared" si="4"/>
        <v>0</v>
      </c>
      <c r="V34" s="159">
        <f t="shared" si="10"/>
        <v>0</v>
      </c>
      <c r="W34" s="159">
        <f t="shared" si="9"/>
        <v>0</v>
      </c>
      <c r="X34" s="159">
        <f t="shared" si="9"/>
        <v>0</v>
      </c>
      <c r="Y34" s="159">
        <f t="shared" si="9"/>
        <v>0</v>
      </c>
      <c r="Z34" s="159">
        <f t="shared" si="9"/>
        <v>0</v>
      </c>
      <c r="AA34" s="158">
        <f t="shared" si="9"/>
        <v>0</v>
      </c>
      <c r="AB34" s="159">
        <f t="shared" si="9"/>
        <v>0</v>
      </c>
      <c r="AC34" s="159">
        <f t="shared" si="9"/>
        <v>0</v>
      </c>
      <c r="AD34" s="159">
        <f t="shared" si="9"/>
        <v>0</v>
      </c>
      <c r="AE34" s="159">
        <f t="shared" si="9"/>
        <v>0</v>
      </c>
      <c r="AF34" s="159">
        <f t="shared" si="9"/>
        <v>0</v>
      </c>
      <c r="AG34" s="160">
        <f t="shared" si="5"/>
        <v>0</v>
      </c>
      <c r="AH34" s="166">
        <f t="shared" si="3"/>
        <v>0</v>
      </c>
    </row>
    <row r="35" spans="1:34" ht="15" x14ac:dyDescent="0.25">
      <c r="A35" s="156">
        <v>15105</v>
      </c>
      <c r="B35" s="172" t="s">
        <v>1166</v>
      </c>
      <c r="C35" s="158">
        <v>11504.14</v>
      </c>
      <c r="D35" s="159"/>
      <c r="E35" s="159"/>
      <c r="F35" s="159"/>
      <c r="G35" s="159"/>
      <c r="H35" s="160">
        <f t="shared" si="0"/>
        <v>11504.14</v>
      </c>
      <c r="S35" s="156">
        <v>15105</v>
      </c>
      <c r="T35" s="157" t="s">
        <v>1166</v>
      </c>
      <c r="U35" s="158">
        <v>4375.8999999999996</v>
      </c>
      <c r="V35" s="159">
        <v>3125.9</v>
      </c>
      <c r="W35" s="159">
        <v>2875.9</v>
      </c>
      <c r="X35" s="159">
        <v>1126.44</v>
      </c>
      <c r="Y35" s="159"/>
      <c r="Z35" s="159"/>
      <c r="AA35" s="158"/>
      <c r="AB35" s="159"/>
      <c r="AC35" s="159"/>
      <c r="AD35" s="159"/>
      <c r="AE35" s="159"/>
      <c r="AF35" s="159"/>
      <c r="AG35" s="160">
        <f t="shared" si="5"/>
        <v>11504.14</v>
      </c>
      <c r="AH35" s="166">
        <f t="shared" si="3"/>
        <v>0</v>
      </c>
    </row>
    <row r="36" spans="1:34" ht="15" x14ac:dyDescent="0.25">
      <c r="A36" s="156">
        <v>15301</v>
      </c>
      <c r="B36" s="157" t="s">
        <v>1110</v>
      </c>
      <c r="C36" s="158">
        <v>38365.699999999997</v>
      </c>
      <c r="D36" s="159">
        <v>0</v>
      </c>
      <c r="E36" s="159"/>
      <c r="F36" s="159"/>
      <c r="G36" s="159"/>
      <c r="H36" s="160">
        <f t="shared" si="0"/>
        <v>38365.699999999997</v>
      </c>
      <c r="S36" s="156">
        <v>15301</v>
      </c>
      <c r="T36" s="157" t="s">
        <v>1110</v>
      </c>
      <c r="U36" s="158">
        <f t="shared" si="4"/>
        <v>3197.1416666666664</v>
      </c>
      <c r="V36" s="159">
        <f t="shared" ref="V36:AF51" si="11">+U36</f>
        <v>3197.1416666666664</v>
      </c>
      <c r="W36" s="159">
        <f t="shared" si="9"/>
        <v>3197.1416666666664</v>
      </c>
      <c r="X36" s="159">
        <f t="shared" si="9"/>
        <v>3197.1416666666664</v>
      </c>
      <c r="Y36" s="159">
        <f t="shared" si="9"/>
        <v>3197.1416666666664</v>
      </c>
      <c r="Z36" s="159">
        <f t="shared" si="9"/>
        <v>3197.1416666666664</v>
      </c>
      <c r="AA36" s="158">
        <f t="shared" si="9"/>
        <v>3197.1416666666664</v>
      </c>
      <c r="AB36" s="159">
        <f t="shared" si="9"/>
        <v>3197.1416666666664</v>
      </c>
      <c r="AC36" s="159">
        <f t="shared" si="9"/>
        <v>3197.1416666666664</v>
      </c>
      <c r="AD36" s="159">
        <f t="shared" si="9"/>
        <v>3197.1416666666664</v>
      </c>
      <c r="AE36" s="159">
        <f t="shared" si="9"/>
        <v>3197.1416666666664</v>
      </c>
      <c r="AF36" s="159">
        <f t="shared" si="9"/>
        <v>3197.1416666666664</v>
      </c>
      <c r="AG36" s="160">
        <f t="shared" si="5"/>
        <v>38365.699999999997</v>
      </c>
      <c r="AH36" s="166">
        <f t="shared" si="3"/>
        <v>0</v>
      </c>
    </row>
    <row r="37" spans="1:34" ht="15" x14ac:dyDescent="0.25">
      <c r="A37" s="156">
        <v>15302</v>
      </c>
      <c r="B37" s="157" t="s">
        <v>1111</v>
      </c>
      <c r="C37" s="158">
        <v>96655.6</v>
      </c>
      <c r="D37" s="159">
        <v>0</v>
      </c>
      <c r="E37" s="159"/>
      <c r="F37" s="159"/>
      <c r="G37" s="159"/>
      <c r="H37" s="160">
        <f>SUM(C37:D37)</f>
        <v>96655.6</v>
      </c>
      <c r="S37" s="156">
        <v>15302</v>
      </c>
      <c r="T37" s="157" t="s">
        <v>1111</v>
      </c>
      <c r="U37" s="158">
        <f t="shared" si="4"/>
        <v>8054.6333333333341</v>
      </c>
      <c r="V37" s="159">
        <f t="shared" si="11"/>
        <v>8054.6333333333341</v>
      </c>
      <c r="W37" s="159">
        <f t="shared" si="9"/>
        <v>8054.6333333333341</v>
      </c>
      <c r="X37" s="159">
        <f t="shared" si="9"/>
        <v>8054.6333333333341</v>
      </c>
      <c r="Y37" s="159">
        <f t="shared" si="9"/>
        <v>8054.6333333333341</v>
      </c>
      <c r="Z37" s="159">
        <f t="shared" si="9"/>
        <v>8054.6333333333341</v>
      </c>
      <c r="AA37" s="158">
        <f t="shared" si="9"/>
        <v>8054.6333333333341</v>
      </c>
      <c r="AB37" s="159">
        <f t="shared" si="9"/>
        <v>8054.6333333333341</v>
      </c>
      <c r="AC37" s="159">
        <f t="shared" si="9"/>
        <v>8054.6333333333341</v>
      </c>
      <c r="AD37" s="159">
        <f t="shared" si="9"/>
        <v>8054.6333333333341</v>
      </c>
      <c r="AE37" s="159">
        <f t="shared" si="9"/>
        <v>8054.6333333333341</v>
      </c>
      <c r="AF37" s="159">
        <f t="shared" si="9"/>
        <v>8054.6333333333341</v>
      </c>
      <c r="AG37" s="160">
        <f t="shared" si="5"/>
        <v>96655.599999999991</v>
      </c>
      <c r="AH37" s="166">
        <f t="shared" si="3"/>
        <v>0</v>
      </c>
    </row>
    <row r="38" spans="1:34" ht="15" x14ac:dyDescent="0.25">
      <c r="A38" s="156">
        <v>15314</v>
      </c>
      <c r="B38" s="157" t="s">
        <v>1112</v>
      </c>
      <c r="C38" s="158">
        <v>101197.5</v>
      </c>
      <c r="D38" s="159">
        <v>0</v>
      </c>
      <c r="E38" s="159"/>
      <c r="F38" s="159"/>
      <c r="G38" s="159"/>
      <c r="H38" s="160">
        <f t="shared" si="0"/>
        <v>101197.5</v>
      </c>
      <c r="S38" s="156">
        <v>15314</v>
      </c>
      <c r="T38" s="157" t="s">
        <v>1112</v>
      </c>
      <c r="U38" s="158">
        <f t="shared" si="4"/>
        <v>8433.125</v>
      </c>
      <c r="V38" s="159">
        <f t="shared" si="11"/>
        <v>8433.125</v>
      </c>
      <c r="W38" s="159">
        <f t="shared" si="9"/>
        <v>8433.125</v>
      </c>
      <c r="X38" s="159">
        <f t="shared" si="9"/>
        <v>8433.125</v>
      </c>
      <c r="Y38" s="159">
        <f t="shared" si="9"/>
        <v>8433.125</v>
      </c>
      <c r="Z38" s="159">
        <f t="shared" si="9"/>
        <v>8433.125</v>
      </c>
      <c r="AA38" s="158">
        <f t="shared" si="9"/>
        <v>8433.125</v>
      </c>
      <c r="AB38" s="159">
        <f t="shared" si="9"/>
        <v>8433.125</v>
      </c>
      <c r="AC38" s="159">
        <f t="shared" si="9"/>
        <v>8433.125</v>
      </c>
      <c r="AD38" s="159">
        <f t="shared" si="9"/>
        <v>8433.125</v>
      </c>
      <c r="AE38" s="159">
        <f t="shared" si="9"/>
        <v>8433.125</v>
      </c>
      <c r="AF38" s="159">
        <f t="shared" si="9"/>
        <v>8433.125</v>
      </c>
      <c r="AG38" s="160">
        <f t="shared" si="5"/>
        <v>101197.5</v>
      </c>
      <c r="AH38" s="166">
        <f t="shared" si="3"/>
        <v>0</v>
      </c>
    </row>
    <row r="39" spans="1:34" ht="15" x14ac:dyDescent="0.25">
      <c r="A39" s="156">
        <v>15401</v>
      </c>
      <c r="B39" s="157" t="s">
        <v>1113</v>
      </c>
      <c r="C39" s="158">
        <v>151.79999999999998</v>
      </c>
      <c r="D39" s="159">
        <v>0</v>
      </c>
      <c r="E39" s="159"/>
      <c r="F39" s="159"/>
      <c r="G39" s="159"/>
      <c r="H39" s="160">
        <f t="shared" si="0"/>
        <v>151.79999999999998</v>
      </c>
      <c r="S39" s="156">
        <v>15401</v>
      </c>
      <c r="T39" s="157" t="s">
        <v>1113</v>
      </c>
      <c r="U39" s="158">
        <f t="shared" si="4"/>
        <v>12.649999999999999</v>
      </c>
      <c r="V39" s="159">
        <f t="shared" si="11"/>
        <v>12.649999999999999</v>
      </c>
      <c r="W39" s="159">
        <f t="shared" si="9"/>
        <v>12.649999999999999</v>
      </c>
      <c r="X39" s="159">
        <f t="shared" si="9"/>
        <v>12.649999999999999</v>
      </c>
      <c r="Y39" s="159">
        <f t="shared" si="9"/>
        <v>12.649999999999999</v>
      </c>
      <c r="Z39" s="159">
        <f t="shared" si="9"/>
        <v>12.649999999999999</v>
      </c>
      <c r="AA39" s="158">
        <f t="shared" si="9"/>
        <v>12.649999999999999</v>
      </c>
      <c r="AB39" s="159">
        <f t="shared" si="9"/>
        <v>12.649999999999999</v>
      </c>
      <c r="AC39" s="159">
        <f t="shared" si="9"/>
        <v>12.649999999999999</v>
      </c>
      <c r="AD39" s="159">
        <f t="shared" si="9"/>
        <v>12.649999999999999</v>
      </c>
      <c r="AE39" s="159">
        <f t="shared" si="9"/>
        <v>12.649999999999999</v>
      </c>
      <c r="AF39" s="159">
        <f t="shared" si="9"/>
        <v>12.649999999999999</v>
      </c>
      <c r="AG39" s="160">
        <f t="shared" si="5"/>
        <v>151.80000000000001</v>
      </c>
      <c r="AH39" s="166">
        <f t="shared" si="3"/>
        <v>0</v>
      </c>
    </row>
    <row r="40" spans="1:34" ht="15" x14ac:dyDescent="0.25">
      <c r="A40" s="156">
        <v>15402</v>
      </c>
      <c r="B40" s="157" t="s">
        <v>1114</v>
      </c>
      <c r="C40" s="158">
        <v>44143.899999999994</v>
      </c>
      <c r="D40" s="159">
        <v>0</v>
      </c>
      <c r="E40" s="159"/>
      <c r="F40" s="159"/>
      <c r="G40" s="159"/>
      <c r="H40" s="160">
        <f t="shared" si="0"/>
        <v>44143.899999999994</v>
      </c>
      <c r="S40" s="156">
        <v>15402</v>
      </c>
      <c r="T40" s="157" t="s">
        <v>1114</v>
      </c>
      <c r="U40" s="158">
        <f t="shared" si="4"/>
        <v>3678.6583333333328</v>
      </c>
      <c r="V40" s="159">
        <f t="shared" si="11"/>
        <v>3678.6583333333328</v>
      </c>
      <c r="W40" s="159">
        <f t="shared" si="9"/>
        <v>3678.6583333333328</v>
      </c>
      <c r="X40" s="159">
        <f t="shared" si="9"/>
        <v>3678.6583333333328</v>
      </c>
      <c r="Y40" s="159">
        <f t="shared" si="9"/>
        <v>3678.6583333333328</v>
      </c>
      <c r="Z40" s="159">
        <f t="shared" si="9"/>
        <v>3678.6583333333328</v>
      </c>
      <c r="AA40" s="158">
        <f t="shared" si="9"/>
        <v>3678.6583333333328</v>
      </c>
      <c r="AB40" s="159">
        <f t="shared" si="9"/>
        <v>3678.6583333333328</v>
      </c>
      <c r="AC40" s="159">
        <f t="shared" si="9"/>
        <v>3678.6583333333328</v>
      </c>
      <c r="AD40" s="159">
        <f t="shared" si="9"/>
        <v>3678.6583333333328</v>
      </c>
      <c r="AE40" s="159">
        <f t="shared" si="9"/>
        <v>3678.6583333333328</v>
      </c>
      <c r="AF40" s="159">
        <f t="shared" si="9"/>
        <v>3678.6583333333328</v>
      </c>
      <c r="AG40" s="160">
        <f t="shared" si="5"/>
        <v>44143.899999999994</v>
      </c>
      <c r="AH40" s="166">
        <f t="shared" si="3"/>
        <v>0</v>
      </c>
    </row>
    <row r="41" spans="1:34" ht="15" x14ac:dyDescent="0.25">
      <c r="A41" s="156">
        <v>15499</v>
      </c>
      <c r="B41" s="157" t="s">
        <v>1115</v>
      </c>
      <c r="C41" s="158">
        <v>31606.6</v>
      </c>
      <c r="D41" s="159">
        <v>0</v>
      </c>
      <c r="E41" s="159"/>
      <c r="F41" s="159"/>
      <c r="G41" s="159"/>
      <c r="H41" s="160">
        <f t="shared" si="0"/>
        <v>31606.6</v>
      </c>
      <c r="S41" s="156">
        <v>15499</v>
      </c>
      <c r="T41" s="157" t="s">
        <v>1115</v>
      </c>
      <c r="U41" s="158">
        <f t="shared" si="4"/>
        <v>2633.8833333333332</v>
      </c>
      <c r="V41" s="159">
        <f t="shared" si="11"/>
        <v>2633.8833333333332</v>
      </c>
      <c r="W41" s="159">
        <f t="shared" si="9"/>
        <v>2633.8833333333332</v>
      </c>
      <c r="X41" s="159">
        <f t="shared" si="9"/>
        <v>2633.8833333333332</v>
      </c>
      <c r="Y41" s="159">
        <f t="shared" si="9"/>
        <v>2633.8833333333332</v>
      </c>
      <c r="Z41" s="159">
        <f t="shared" si="9"/>
        <v>2633.8833333333332</v>
      </c>
      <c r="AA41" s="158">
        <f t="shared" si="9"/>
        <v>2633.8833333333332</v>
      </c>
      <c r="AB41" s="159">
        <f t="shared" si="9"/>
        <v>2633.8833333333332</v>
      </c>
      <c r="AC41" s="159">
        <f t="shared" si="9"/>
        <v>2633.8833333333332</v>
      </c>
      <c r="AD41" s="159">
        <f t="shared" si="9"/>
        <v>2633.8833333333332</v>
      </c>
      <c r="AE41" s="159">
        <f t="shared" si="9"/>
        <v>2633.8833333333332</v>
      </c>
      <c r="AF41" s="159">
        <f t="shared" si="9"/>
        <v>2633.8833333333332</v>
      </c>
      <c r="AG41" s="160">
        <f t="shared" si="5"/>
        <v>31606.599999999991</v>
      </c>
      <c r="AH41" s="166">
        <f t="shared" si="3"/>
        <v>0</v>
      </c>
    </row>
    <row r="42" spans="1:34" ht="15" x14ac:dyDescent="0.25">
      <c r="A42" s="156">
        <v>15799</v>
      </c>
      <c r="B42" s="157" t="s">
        <v>1116</v>
      </c>
      <c r="C42" s="158">
        <v>23811.3</v>
      </c>
      <c r="D42" s="159">
        <v>0</v>
      </c>
      <c r="E42" s="159"/>
      <c r="F42" s="159"/>
      <c r="G42" s="159"/>
      <c r="H42" s="160">
        <f t="shared" si="0"/>
        <v>23811.3</v>
      </c>
      <c r="S42" s="156">
        <v>15799</v>
      </c>
      <c r="T42" s="157" t="s">
        <v>1116</v>
      </c>
      <c r="U42" s="158">
        <f t="shared" si="4"/>
        <v>1984.2749999999999</v>
      </c>
      <c r="V42" s="159">
        <f t="shared" si="11"/>
        <v>1984.2749999999999</v>
      </c>
      <c r="W42" s="159">
        <f t="shared" si="9"/>
        <v>1984.2749999999999</v>
      </c>
      <c r="X42" s="159">
        <f t="shared" si="9"/>
        <v>1984.2749999999999</v>
      </c>
      <c r="Y42" s="159">
        <f t="shared" si="9"/>
        <v>1984.2749999999999</v>
      </c>
      <c r="Z42" s="159">
        <f t="shared" si="9"/>
        <v>1984.2749999999999</v>
      </c>
      <c r="AA42" s="158">
        <f t="shared" si="9"/>
        <v>1984.2749999999999</v>
      </c>
      <c r="AB42" s="159">
        <f t="shared" si="9"/>
        <v>1984.2749999999999</v>
      </c>
      <c r="AC42" s="159">
        <f t="shared" si="9"/>
        <v>1984.2749999999999</v>
      </c>
      <c r="AD42" s="159">
        <f t="shared" si="9"/>
        <v>1984.2749999999999</v>
      </c>
      <c r="AE42" s="159">
        <f t="shared" si="9"/>
        <v>1984.2749999999999</v>
      </c>
      <c r="AF42" s="159">
        <f t="shared" si="9"/>
        <v>1984.2749999999999</v>
      </c>
      <c r="AG42" s="160">
        <f t="shared" si="5"/>
        <v>23811.300000000003</v>
      </c>
      <c r="AH42" s="166">
        <f t="shared" si="3"/>
        <v>0</v>
      </c>
    </row>
    <row r="43" spans="1:34" ht="15" x14ac:dyDescent="0.25">
      <c r="A43" s="156">
        <v>1620701</v>
      </c>
      <c r="B43" s="157" t="s">
        <v>1171</v>
      </c>
      <c r="C43" s="158">
        <v>0</v>
      </c>
      <c r="D43" s="159">
        <v>533024.9</v>
      </c>
      <c r="E43" s="159"/>
      <c r="F43" s="159"/>
      <c r="G43" s="159"/>
      <c r="H43" s="160">
        <f t="shared" si="0"/>
        <v>533024.9</v>
      </c>
      <c r="S43" s="156">
        <v>16201</v>
      </c>
      <c r="T43" s="157" t="s">
        <v>1117</v>
      </c>
      <c r="U43" s="158">
        <f t="shared" si="4"/>
        <v>44418.741666666669</v>
      </c>
      <c r="V43" s="159">
        <f t="shared" si="11"/>
        <v>44418.741666666669</v>
      </c>
      <c r="W43" s="159">
        <f t="shared" si="9"/>
        <v>44418.741666666669</v>
      </c>
      <c r="X43" s="159">
        <f t="shared" si="9"/>
        <v>44418.741666666669</v>
      </c>
      <c r="Y43" s="159">
        <f t="shared" si="9"/>
        <v>44418.741666666669</v>
      </c>
      <c r="Z43" s="159">
        <f t="shared" si="9"/>
        <v>44418.741666666669</v>
      </c>
      <c r="AA43" s="158">
        <f t="shared" si="9"/>
        <v>44418.741666666669</v>
      </c>
      <c r="AB43" s="159">
        <f t="shared" si="9"/>
        <v>44418.741666666669</v>
      </c>
      <c r="AC43" s="159">
        <f t="shared" si="9"/>
        <v>44418.741666666669</v>
      </c>
      <c r="AD43" s="159">
        <f t="shared" si="9"/>
        <v>44418.741666666669</v>
      </c>
      <c r="AE43" s="159">
        <f t="shared" si="9"/>
        <v>44418.741666666669</v>
      </c>
      <c r="AF43" s="159">
        <f t="shared" si="9"/>
        <v>44418.741666666669</v>
      </c>
      <c r="AG43" s="160">
        <f t="shared" si="5"/>
        <v>533024.90000000014</v>
      </c>
      <c r="AH43" s="166">
        <f t="shared" si="3"/>
        <v>0</v>
      </c>
    </row>
    <row r="44" spans="1:34" ht="15" x14ac:dyDescent="0.25">
      <c r="A44" s="156">
        <v>16301</v>
      </c>
      <c r="B44" s="157" t="s">
        <v>1118</v>
      </c>
      <c r="C44" s="158">
        <v>0</v>
      </c>
      <c r="D44" s="159">
        <v>0</v>
      </c>
      <c r="E44" s="159"/>
      <c r="F44" s="159"/>
      <c r="G44" s="159"/>
      <c r="H44" s="160">
        <f t="shared" si="0"/>
        <v>0</v>
      </c>
      <c r="S44" s="156">
        <v>16301</v>
      </c>
      <c r="T44" s="157" t="s">
        <v>1118</v>
      </c>
      <c r="U44" s="158">
        <f t="shared" si="4"/>
        <v>0</v>
      </c>
      <c r="V44" s="159">
        <f t="shared" si="11"/>
        <v>0</v>
      </c>
      <c r="W44" s="159">
        <f t="shared" si="9"/>
        <v>0</v>
      </c>
      <c r="X44" s="159">
        <f t="shared" si="9"/>
        <v>0</v>
      </c>
      <c r="Y44" s="159">
        <f t="shared" si="9"/>
        <v>0</v>
      </c>
      <c r="Z44" s="159">
        <f t="shared" si="9"/>
        <v>0</v>
      </c>
      <c r="AA44" s="158">
        <f t="shared" si="9"/>
        <v>0</v>
      </c>
      <c r="AB44" s="159">
        <f t="shared" si="9"/>
        <v>0</v>
      </c>
      <c r="AC44" s="159">
        <f t="shared" si="9"/>
        <v>0</v>
      </c>
      <c r="AD44" s="159">
        <f t="shared" si="9"/>
        <v>0</v>
      </c>
      <c r="AE44" s="159">
        <f t="shared" si="9"/>
        <v>0</v>
      </c>
      <c r="AF44" s="159">
        <f t="shared" si="9"/>
        <v>0</v>
      </c>
      <c r="AG44" s="160">
        <f t="shared" si="5"/>
        <v>0</v>
      </c>
      <c r="AH44" s="166">
        <f t="shared" si="3"/>
        <v>0</v>
      </c>
    </row>
    <row r="45" spans="1:34" ht="15" x14ac:dyDescent="0.25">
      <c r="A45" s="156">
        <v>21201</v>
      </c>
      <c r="B45" s="157" t="s">
        <v>1119</v>
      </c>
      <c r="C45" s="158">
        <v>0</v>
      </c>
      <c r="D45" s="159">
        <v>0</v>
      </c>
      <c r="E45" s="159"/>
      <c r="F45" s="159"/>
      <c r="G45" s="159"/>
      <c r="H45" s="160">
        <f>SUM(C45:D45)</f>
        <v>0</v>
      </c>
      <c r="S45" s="156">
        <v>21201</v>
      </c>
      <c r="T45" s="157" t="s">
        <v>1119</v>
      </c>
      <c r="U45" s="158">
        <f t="shared" si="4"/>
        <v>0</v>
      </c>
      <c r="V45" s="159">
        <f t="shared" si="11"/>
        <v>0</v>
      </c>
      <c r="W45" s="159">
        <f t="shared" si="9"/>
        <v>0</v>
      </c>
      <c r="X45" s="159">
        <f t="shared" si="9"/>
        <v>0</v>
      </c>
      <c r="Y45" s="159">
        <f t="shared" si="9"/>
        <v>0</v>
      </c>
      <c r="Z45" s="159">
        <f t="shared" si="9"/>
        <v>0</v>
      </c>
      <c r="AA45" s="158">
        <f t="shared" si="9"/>
        <v>0</v>
      </c>
      <c r="AB45" s="159">
        <f t="shared" si="9"/>
        <v>0</v>
      </c>
      <c r="AC45" s="159">
        <f t="shared" si="9"/>
        <v>0</v>
      </c>
      <c r="AD45" s="159">
        <f t="shared" si="9"/>
        <v>0</v>
      </c>
      <c r="AE45" s="159">
        <f t="shared" si="9"/>
        <v>0</v>
      </c>
      <c r="AF45" s="159">
        <f t="shared" si="9"/>
        <v>0</v>
      </c>
      <c r="AG45" s="160">
        <f t="shared" si="5"/>
        <v>0</v>
      </c>
      <c r="AH45" s="166">
        <f t="shared" si="3"/>
        <v>0</v>
      </c>
    </row>
    <row r="46" spans="1:34" ht="15" x14ac:dyDescent="0.25">
      <c r="A46" s="156">
        <v>22201</v>
      </c>
      <c r="B46" s="157" t="s">
        <v>1120</v>
      </c>
      <c r="C46" s="158">
        <v>0</v>
      </c>
      <c r="D46" s="159">
        <v>0</v>
      </c>
      <c r="E46" s="159"/>
      <c r="F46" s="159"/>
      <c r="G46" s="159"/>
      <c r="H46" s="160">
        <f>SUM(D46:D46)</f>
        <v>0</v>
      </c>
      <c r="S46" s="156">
        <v>22201</v>
      </c>
      <c r="T46" s="157" t="s">
        <v>1120</v>
      </c>
      <c r="U46" s="158">
        <f t="shared" si="4"/>
        <v>0</v>
      </c>
      <c r="V46" s="159">
        <f t="shared" si="11"/>
        <v>0</v>
      </c>
      <c r="W46" s="159">
        <f t="shared" si="11"/>
        <v>0</v>
      </c>
      <c r="X46" s="159">
        <f t="shared" si="11"/>
        <v>0</v>
      </c>
      <c r="Y46" s="159">
        <f t="shared" si="11"/>
        <v>0</v>
      </c>
      <c r="Z46" s="159">
        <f t="shared" si="11"/>
        <v>0</v>
      </c>
      <c r="AA46" s="158">
        <f t="shared" si="11"/>
        <v>0</v>
      </c>
      <c r="AB46" s="159">
        <f t="shared" si="11"/>
        <v>0</v>
      </c>
      <c r="AC46" s="159">
        <f t="shared" si="11"/>
        <v>0</v>
      </c>
      <c r="AD46" s="159">
        <f t="shared" si="11"/>
        <v>0</v>
      </c>
      <c r="AE46" s="159">
        <f t="shared" si="11"/>
        <v>0</v>
      </c>
      <c r="AF46" s="159">
        <f t="shared" si="11"/>
        <v>0</v>
      </c>
      <c r="AG46" s="160">
        <f t="shared" si="5"/>
        <v>0</v>
      </c>
      <c r="AH46" s="166">
        <f t="shared" si="3"/>
        <v>0</v>
      </c>
    </row>
    <row r="47" spans="1:34" ht="15" x14ac:dyDescent="0.25">
      <c r="A47" s="156">
        <v>2220701</v>
      </c>
      <c r="B47" s="157" t="s">
        <v>1171</v>
      </c>
      <c r="C47" s="158">
        <v>0</v>
      </c>
      <c r="D47" s="158">
        <v>0</v>
      </c>
      <c r="E47" s="159"/>
      <c r="F47" s="159"/>
      <c r="G47" s="159"/>
      <c r="H47" s="160">
        <f>SUM(C47:D47)</f>
        <v>0</v>
      </c>
      <c r="S47" s="156">
        <v>2220701</v>
      </c>
      <c r="T47" s="157" t="s">
        <v>1171</v>
      </c>
      <c r="U47" s="158">
        <f t="shared" si="4"/>
        <v>0</v>
      </c>
      <c r="V47" s="159">
        <f t="shared" si="11"/>
        <v>0</v>
      </c>
      <c r="W47" s="159">
        <f t="shared" si="11"/>
        <v>0</v>
      </c>
      <c r="X47" s="159">
        <f t="shared" si="11"/>
        <v>0</v>
      </c>
      <c r="Y47" s="159">
        <f t="shared" si="11"/>
        <v>0</v>
      </c>
      <c r="Z47" s="159">
        <f t="shared" si="11"/>
        <v>0</v>
      </c>
      <c r="AA47" s="158">
        <f t="shared" si="11"/>
        <v>0</v>
      </c>
      <c r="AB47" s="159">
        <f t="shared" si="11"/>
        <v>0</v>
      </c>
      <c r="AC47" s="159">
        <f t="shared" si="11"/>
        <v>0</v>
      </c>
      <c r="AD47" s="159">
        <f t="shared" si="11"/>
        <v>0</v>
      </c>
      <c r="AE47" s="159">
        <f t="shared" si="11"/>
        <v>0</v>
      </c>
      <c r="AF47" s="159">
        <f t="shared" si="11"/>
        <v>0</v>
      </c>
      <c r="AG47" s="160">
        <f t="shared" si="5"/>
        <v>0</v>
      </c>
      <c r="AH47" s="166">
        <f t="shared" si="3"/>
        <v>0</v>
      </c>
    </row>
    <row r="48" spans="1:34" ht="15" x14ac:dyDescent="0.25">
      <c r="A48" s="156">
        <v>22405</v>
      </c>
      <c r="B48" s="157" t="s">
        <v>1121</v>
      </c>
      <c r="C48" s="158">
        <v>40000</v>
      </c>
      <c r="D48" s="159">
        <v>0</v>
      </c>
      <c r="E48" s="159"/>
      <c r="F48" s="159"/>
      <c r="G48" s="159"/>
      <c r="H48" s="160">
        <f>SUM(C48:D48)</f>
        <v>40000</v>
      </c>
      <c r="S48" s="156">
        <v>22405</v>
      </c>
      <c r="T48" s="157" t="s">
        <v>1121</v>
      </c>
      <c r="U48" s="158">
        <v>10000</v>
      </c>
      <c r="V48" s="159">
        <v>0</v>
      </c>
      <c r="W48" s="159">
        <v>0</v>
      </c>
      <c r="X48" s="159">
        <f t="shared" si="11"/>
        <v>0</v>
      </c>
      <c r="Y48" s="159">
        <v>10000</v>
      </c>
      <c r="Z48" s="159">
        <v>0</v>
      </c>
      <c r="AA48" s="158">
        <v>10000</v>
      </c>
      <c r="AB48" s="159">
        <v>0</v>
      </c>
      <c r="AC48" s="159">
        <f t="shared" si="11"/>
        <v>0</v>
      </c>
      <c r="AD48" s="159">
        <f t="shared" si="11"/>
        <v>0</v>
      </c>
      <c r="AE48" s="159">
        <f t="shared" si="11"/>
        <v>0</v>
      </c>
      <c r="AF48" s="159">
        <v>10000</v>
      </c>
      <c r="AG48" s="160">
        <f t="shared" si="5"/>
        <v>40000</v>
      </c>
      <c r="AH48" s="166">
        <f t="shared" si="3"/>
        <v>0</v>
      </c>
    </row>
    <row r="49" spans="1:34" ht="15" x14ac:dyDescent="0.25">
      <c r="A49" s="156">
        <v>22406</v>
      </c>
      <c r="B49" s="173" t="s">
        <v>1122</v>
      </c>
      <c r="C49" s="158">
        <v>0</v>
      </c>
      <c r="D49" s="174">
        <v>0</v>
      </c>
      <c r="E49" s="174"/>
      <c r="F49" s="174"/>
      <c r="G49" s="174"/>
      <c r="H49" s="160">
        <f>SUM(C49:D49)</f>
        <v>0</v>
      </c>
      <c r="S49" s="156">
        <v>22406</v>
      </c>
      <c r="T49" s="157" t="s">
        <v>1122</v>
      </c>
      <c r="U49" s="158">
        <f t="shared" si="4"/>
        <v>0</v>
      </c>
      <c r="V49" s="159">
        <f>+U49</f>
        <v>0</v>
      </c>
      <c r="W49" s="159">
        <f t="shared" si="11"/>
        <v>0</v>
      </c>
      <c r="X49" s="159">
        <f t="shared" si="11"/>
        <v>0</v>
      </c>
      <c r="Y49" s="159">
        <f t="shared" si="11"/>
        <v>0</v>
      </c>
      <c r="Z49" s="159">
        <f t="shared" si="11"/>
        <v>0</v>
      </c>
      <c r="AA49" s="158">
        <f t="shared" si="11"/>
        <v>0</v>
      </c>
      <c r="AB49" s="159">
        <f t="shared" si="11"/>
        <v>0</v>
      </c>
      <c r="AC49" s="159">
        <f t="shared" si="11"/>
        <v>0</v>
      </c>
      <c r="AD49" s="159">
        <f t="shared" si="11"/>
        <v>0</v>
      </c>
      <c r="AE49" s="159">
        <f t="shared" si="11"/>
        <v>0</v>
      </c>
      <c r="AF49" s="159">
        <f t="shared" si="11"/>
        <v>0</v>
      </c>
      <c r="AG49" s="160">
        <f t="shared" si="5"/>
        <v>0</v>
      </c>
      <c r="AH49" s="166">
        <f t="shared" si="3"/>
        <v>0</v>
      </c>
    </row>
    <row r="50" spans="1:34" ht="15" x14ac:dyDescent="0.25">
      <c r="A50" s="156">
        <v>32102</v>
      </c>
      <c r="B50" s="173" t="s">
        <v>1162</v>
      </c>
      <c r="C50" s="158">
        <v>218744.25999999998</v>
      </c>
      <c r="D50" s="174">
        <v>919089.39999999991</v>
      </c>
      <c r="E50" s="174">
        <v>23741.82</v>
      </c>
      <c r="F50" s="174">
        <v>57843.829999999994</v>
      </c>
      <c r="G50" s="174">
        <v>1347360</v>
      </c>
      <c r="H50" s="160">
        <f>SUM(C50:G50)</f>
        <v>2566779.31</v>
      </c>
      <c r="S50" s="156">
        <v>32102</v>
      </c>
      <c r="T50" s="157" t="s">
        <v>1162</v>
      </c>
      <c r="U50" s="158">
        <f t="shared" si="4"/>
        <v>213898.27583333335</v>
      </c>
      <c r="V50" s="159">
        <f>+U50</f>
        <v>213898.27583333335</v>
      </c>
      <c r="W50" s="159">
        <f t="shared" si="11"/>
        <v>213898.27583333335</v>
      </c>
      <c r="X50" s="159">
        <f t="shared" si="11"/>
        <v>213898.27583333335</v>
      </c>
      <c r="Y50" s="159">
        <f t="shared" si="11"/>
        <v>213898.27583333335</v>
      </c>
      <c r="Z50" s="159">
        <f t="shared" si="11"/>
        <v>213898.27583333335</v>
      </c>
      <c r="AA50" s="158">
        <f t="shared" si="11"/>
        <v>213898.27583333335</v>
      </c>
      <c r="AB50" s="159">
        <f t="shared" si="11"/>
        <v>213898.27583333335</v>
      </c>
      <c r="AC50" s="159">
        <f t="shared" si="11"/>
        <v>213898.27583333335</v>
      </c>
      <c r="AD50" s="159">
        <f t="shared" si="11"/>
        <v>213898.27583333335</v>
      </c>
      <c r="AE50" s="159">
        <f t="shared" si="11"/>
        <v>213898.27583333335</v>
      </c>
      <c r="AF50" s="159">
        <f t="shared" si="11"/>
        <v>213898.27583333335</v>
      </c>
      <c r="AG50" s="160">
        <f t="shared" si="5"/>
        <v>2566779.31</v>
      </c>
      <c r="AH50" s="166">
        <f t="shared" si="3"/>
        <v>0</v>
      </c>
    </row>
    <row r="51" spans="1:34" ht="15" x14ac:dyDescent="0.25">
      <c r="A51" s="156">
        <v>32201</v>
      </c>
      <c r="B51" s="157" t="s">
        <v>1124</v>
      </c>
      <c r="C51" s="158">
        <v>1538960.3130875025</v>
      </c>
      <c r="D51" s="175"/>
      <c r="E51" s="175"/>
      <c r="F51" s="175"/>
      <c r="G51" s="175"/>
      <c r="H51" s="160">
        <f>SUM(C51:D51)</f>
        <v>1538960.3130875025</v>
      </c>
      <c r="S51" s="156">
        <v>32201</v>
      </c>
      <c r="T51" s="157" t="s">
        <v>1124</v>
      </c>
      <c r="U51" s="158">
        <f t="shared" si="4"/>
        <v>128246.69275729188</v>
      </c>
      <c r="V51" s="159">
        <f>+U51</f>
        <v>128246.69275729188</v>
      </c>
      <c r="W51" s="159">
        <f t="shared" si="11"/>
        <v>128246.69275729188</v>
      </c>
      <c r="X51" s="159">
        <f t="shared" si="11"/>
        <v>128246.69275729188</v>
      </c>
      <c r="Y51" s="159">
        <f t="shared" si="11"/>
        <v>128246.69275729188</v>
      </c>
      <c r="Z51" s="159">
        <f t="shared" si="11"/>
        <v>128246.69275729188</v>
      </c>
      <c r="AA51" s="158">
        <f t="shared" si="11"/>
        <v>128246.69275729188</v>
      </c>
      <c r="AB51" s="159">
        <f t="shared" si="11"/>
        <v>128246.69275729188</v>
      </c>
      <c r="AC51" s="159">
        <f t="shared" si="11"/>
        <v>128246.69275729188</v>
      </c>
      <c r="AD51" s="159">
        <f t="shared" si="11"/>
        <v>128246.69275729188</v>
      </c>
      <c r="AE51" s="159">
        <f t="shared" si="11"/>
        <v>128246.69275729188</v>
      </c>
      <c r="AF51" s="159">
        <f t="shared" si="11"/>
        <v>128246.69275729188</v>
      </c>
      <c r="AG51" s="160">
        <f t="shared" si="5"/>
        <v>1538960.3130875027</v>
      </c>
      <c r="AH51" s="166">
        <f>+AG51-H51</f>
        <v>0</v>
      </c>
    </row>
    <row r="52" spans="1:34" ht="15" x14ac:dyDescent="0.25">
      <c r="A52" s="176"/>
      <c r="B52" s="177"/>
      <c r="C52" s="178"/>
      <c r="D52" s="179"/>
      <c r="E52" s="179"/>
      <c r="F52" s="179"/>
      <c r="G52" s="179"/>
      <c r="H52" s="180"/>
      <c r="S52" s="181"/>
      <c r="T52" s="182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4"/>
    </row>
    <row r="53" spans="1:34" ht="15" x14ac:dyDescent="0.25">
      <c r="A53" s="319" t="s">
        <v>1123</v>
      </c>
      <c r="B53" s="320"/>
      <c r="C53" s="185">
        <f>SUM(C7:C51)</f>
        <v>9173097.1130875014</v>
      </c>
      <c r="D53" s="185">
        <f t="shared" ref="D53:H53" si="12">SUM(D7:D51)</f>
        <v>1452114.2999999998</v>
      </c>
      <c r="E53" s="185">
        <f t="shared" si="12"/>
        <v>23741.82</v>
      </c>
      <c r="F53" s="185">
        <f t="shared" si="12"/>
        <v>57843.829999999994</v>
      </c>
      <c r="G53" s="185">
        <f t="shared" si="12"/>
        <v>1347360</v>
      </c>
      <c r="H53" s="186">
        <f t="shared" si="12"/>
        <v>12054157.063087502</v>
      </c>
      <c r="S53" s="321" t="s">
        <v>1123</v>
      </c>
      <c r="T53" s="322"/>
      <c r="U53" s="187">
        <f>+SUM(U7:U51)</f>
        <v>1014596.9769239587</v>
      </c>
      <c r="V53" s="187">
        <f t="shared" ref="V53:AF53" si="13">+SUM(V7:V51)</f>
        <v>1003346.9769239587</v>
      </c>
      <c r="W53" s="187">
        <f t="shared" si="13"/>
        <v>1003096.9769239587</v>
      </c>
      <c r="X53" s="187">
        <f t="shared" si="13"/>
        <v>1001347.5169239587</v>
      </c>
      <c r="Y53" s="187">
        <f t="shared" si="13"/>
        <v>1010221.0769239587</v>
      </c>
      <c r="Z53" s="187">
        <f t="shared" si="13"/>
        <v>1000221.0769239587</v>
      </c>
      <c r="AA53" s="187">
        <f t="shared" si="13"/>
        <v>1010221.0769239587</v>
      </c>
      <c r="AB53" s="187">
        <f t="shared" si="13"/>
        <v>1000221.0769239587</v>
      </c>
      <c r="AC53" s="187">
        <f t="shared" si="13"/>
        <v>1000221.0769239587</v>
      </c>
      <c r="AD53" s="187">
        <f t="shared" si="13"/>
        <v>1000221.0769239587</v>
      </c>
      <c r="AE53" s="187">
        <f t="shared" si="13"/>
        <v>1000221.0769239587</v>
      </c>
      <c r="AF53" s="187">
        <f t="shared" si="13"/>
        <v>1010221.0769239587</v>
      </c>
      <c r="AG53" s="188">
        <f>+SUM(AG7:AG51)</f>
        <v>12054157.063087502</v>
      </c>
    </row>
    <row r="54" spans="1:34" x14ac:dyDescent="0.2">
      <c r="AG54" s="190">
        <f>+AG53-H53</f>
        <v>0</v>
      </c>
    </row>
    <row r="55" spans="1:34" ht="15" x14ac:dyDescent="0.25">
      <c r="C55" s="191"/>
      <c r="D55" s="191"/>
      <c r="E55" s="192"/>
      <c r="F55" s="193"/>
      <c r="G55" s="193"/>
      <c r="H55" s="194">
        <f>+H53-[1]PRESUPUESTO2022!L185</f>
        <v>0</v>
      </c>
    </row>
    <row r="56" spans="1:34" ht="15" x14ac:dyDescent="0.25">
      <c r="C56" s="194"/>
      <c r="D56" s="192"/>
      <c r="E56" s="192"/>
      <c r="F56" s="195"/>
      <c r="G56" s="195"/>
      <c r="H56" s="192"/>
    </row>
    <row r="57" spans="1:34" ht="15" x14ac:dyDescent="0.25">
      <c r="C57" s="196"/>
      <c r="D57" s="196"/>
      <c r="E57" s="196"/>
      <c r="F57" s="196"/>
      <c r="G57" s="196"/>
      <c r="H57" s="192"/>
    </row>
    <row r="58" spans="1:34" x14ac:dyDescent="0.2">
      <c r="C58" s="169"/>
    </row>
  </sheetData>
  <mergeCells count="44">
    <mergeCell ref="Z5:Z6"/>
    <mergeCell ref="S5:S6"/>
    <mergeCell ref="AG5:AG6"/>
    <mergeCell ref="J25:K25"/>
    <mergeCell ref="A53:B53"/>
    <mergeCell ref="S53:T53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M5:M6"/>
    <mergeCell ref="N5:N6"/>
    <mergeCell ref="O5:O6"/>
    <mergeCell ref="P5:P6"/>
    <mergeCell ref="Q5:Q6"/>
    <mergeCell ref="A3:H3"/>
    <mergeCell ref="J3:Q3"/>
    <mergeCell ref="S3:AG3"/>
    <mergeCell ref="S4:AG4"/>
    <mergeCell ref="A5:A6"/>
    <mergeCell ref="B5:B6"/>
    <mergeCell ref="C5:C6"/>
    <mergeCell ref="D5:D6"/>
    <mergeCell ref="E5:E6"/>
    <mergeCell ref="F5:F6"/>
    <mergeCell ref="T5:T6"/>
    <mergeCell ref="G5:G6"/>
    <mergeCell ref="H5:H6"/>
    <mergeCell ref="J5:J6"/>
    <mergeCell ref="K5:K6"/>
    <mergeCell ref="L5:L6"/>
    <mergeCell ref="A1:H1"/>
    <mergeCell ref="J1:Q1"/>
    <mergeCell ref="S1:AG1"/>
    <mergeCell ref="A2:H2"/>
    <mergeCell ref="J2:Q2"/>
    <mergeCell ref="S2:AG2"/>
  </mergeCells>
  <printOptions horizontalCentered="1"/>
  <pageMargins left="0" right="0.39370078740157483" top="0.94488188976377963" bottom="0.55118110236220474" header="0.31496062992125984" footer="0.31496062992125984"/>
  <pageSetup scale="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showGridLines="0" workbookViewId="0">
      <selection activeCell="P1" sqref="P1"/>
    </sheetView>
  </sheetViews>
  <sheetFormatPr baseColWidth="10" defaultColWidth="11.42578125" defaultRowHeight="12.75" x14ac:dyDescent="0.2"/>
  <cols>
    <col min="1" max="1" width="7.5703125" style="262" customWidth="1"/>
    <col min="2" max="2" width="11.5703125" style="262" customWidth="1"/>
    <col min="3" max="3" width="37.28515625" style="262" customWidth="1"/>
    <col min="4" max="4" width="0.140625" style="262" customWidth="1"/>
    <col min="5" max="5" width="15" style="262" customWidth="1"/>
    <col min="6" max="7" width="5.42578125" style="262" hidden="1" customWidth="1"/>
    <col min="8" max="8" width="11.5703125" style="262" bestFit="1" customWidth="1"/>
    <col min="9" max="9" width="12.140625" style="262" bestFit="1" customWidth="1"/>
    <col min="10" max="10" width="15" style="263" bestFit="1" customWidth="1"/>
    <col min="11" max="11" width="16.85546875" style="263" customWidth="1"/>
    <col min="12" max="12" width="15.42578125" style="263" customWidth="1"/>
    <col min="13" max="13" width="3.28515625" style="262" hidden="1" customWidth="1"/>
    <col min="14" max="14" width="7.140625" style="262" hidden="1" customWidth="1"/>
    <col min="15" max="15" width="4.7109375" style="204" customWidth="1"/>
    <col min="16" max="16384" width="11.42578125" style="204"/>
  </cols>
  <sheetData>
    <row r="1" spans="1:14" ht="31.5" customHeight="1" x14ac:dyDescent="0.2">
      <c r="A1" s="203" t="s">
        <v>1145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328" t="s">
        <v>1</v>
      </c>
      <c r="N1" s="329"/>
    </row>
    <row r="2" spans="1:14" ht="13.5" customHeight="1" thickBot="1" x14ac:dyDescent="0.25">
      <c r="A2" s="330" t="s">
        <v>2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205"/>
      <c r="N2" s="206"/>
    </row>
    <row r="3" spans="1:14" ht="6.75" customHeight="1" x14ac:dyDescent="0.2">
      <c r="A3" s="207"/>
      <c r="B3" s="208"/>
      <c r="C3" s="208"/>
      <c r="D3" s="208"/>
      <c r="E3" s="208"/>
      <c r="F3" s="208"/>
      <c r="G3" s="208"/>
      <c r="H3" s="208"/>
      <c r="I3" s="208"/>
      <c r="J3" s="209"/>
      <c r="K3" s="209"/>
      <c r="L3" s="209"/>
      <c r="M3" s="208"/>
      <c r="N3" s="210"/>
    </row>
    <row r="4" spans="1:14" x14ac:dyDescent="0.2">
      <c r="A4" s="211" t="s">
        <v>3</v>
      </c>
      <c r="B4" s="212"/>
      <c r="C4" s="212"/>
      <c r="D4" s="213"/>
      <c r="E4" s="214" t="s">
        <v>892</v>
      </c>
      <c r="F4" s="214"/>
      <c r="G4" s="214"/>
      <c r="H4" s="214"/>
      <c r="I4" s="214"/>
      <c r="J4" s="214"/>
      <c r="K4" s="214"/>
      <c r="L4" s="215"/>
      <c r="M4" s="213"/>
      <c r="N4" s="216"/>
    </row>
    <row r="5" spans="1:14" x14ac:dyDescent="0.2">
      <c r="A5" s="211" t="s">
        <v>5</v>
      </c>
      <c r="B5" s="212"/>
      <c r="C5" s="211"/>
      <c r="D5" s="213"/>
      <c r="E5" s="214" t="s">
        <v>1170</v>
      </c>
      <c r="F5" s="214"/>
      <c r="G5" s="214"/>
      <c r="H5" s="214"/>
      <c r="I5" s="214"/>
      <c r="J5" s="214"/>
      <c r="K5" s="214"/>
      <c r="L5" s="215"/>
      <c r="M5" s="213"/>
      <c r="N5" s="216"/>
    </row>
    <row r="6" spans="1:14" x14ac:dyDescent="0.2">
      <c r="A6" s="211" t="s">
        <v>7</v>
      </c>
      <c r="B6" s="212"/>
      <c r="C6" s="211"/>
      <c r="D6" s="213"/>
      <c r="E6" s="214" t="s">
        <v>1146</v>
      </c>
      <c r="F6" s="214"/>
      <c r="G6" s="214"/>
      <c r="H6" s="214"/>
      <c r="I6" s="214"/>
      <c r="J6" s="214"/>
      <c r="K6" s="214"/>
      <c r="L6" s="215"/>
      <c r="M6" s="213"/>
      <c r="N6" s="216"/>
    </row>
    <row r="7" spans="1:14" ht="15" customHeight="1" thickBot="1" x14ac:dyDescent="0.25">
      <c r="A7" s="211" t="s">
        <v>8</v>
      </c>
      <c r="B7" s="212"/>
      <c r="C7" s="211"/>
      <c r="D7" s="217"/>
      <c r="E7" s="214" t="s">
        <v>1147</v>
      </c>
      <c r="F7" s="214"/>
      <c r="G7" s="214"/>
      <c r="H7" s="214"/>
      <c r="I7" s="214"/>
      <c r="J7" s="214"/>
      <c r="K7" s="214"/>
      <c r="L7" s="215"/>
      <c r="M7" s="218"/>
      <c r="N7" s="219"/>
    </row>
    <row r="8" spans="1:14" ht="12" customHeight="1" x14ac:dyDescent="0.2">
      <c r="A8" s="331"/>
      <c r="B8" s="332"/>
      <c r="C8" s="332"/>
      <c r="D8" s="333" t="s">
        <v>14</v>
      </c>
      <c r="E8" s="325" t="s">
        <v>9</v>
      </c>
      <c r="F8" s="325"/>
      <c r="G8" s="325"/>
      <c r="H8" s="325"/>
      <c r="I8" s="325"/>
      <c r="J8" s="325"/>
      <c r="K8" s="325"/>
      <c r="L8" s="334"/>
      <c r="M8" s="335" t="s">
        <v>10</v>
      </c>
      <c r="N8" s="338" t="s">
        <v>11</v>
      </c>
    </row>
    <row r="9" spans="1:14" ht="12" customHeight="1" x14ac:dyDescent="0.2">
      <c r="A9" s="323" t="s">
        <v>12</v>
      </c>
      <c r="B9" s="324"/>
      <c r="C9" s="324"/>
      <c r="D9" s="333"/>
      <c r="E9" s="325" t="s">
        <v>15</v>
      </c>
      <c r="F9" s="325"/>
      <c r="G9" s="325"/>
      <c r="H9" s="325"/>
      <c r="I9" s="325"/>
      <c r="J9" s="220" t="s">
        <v>16</v>
      </c>
      <c r="K9" s="221" t="s">
        <v>1175</v>
      </c>
      <c r="L9" s="341" t="s">
        <v>17</v>
      </c>
      <c r="M9" s="336"/>
      <c r="N9" s="339"/>
    </row>
    <row r="10" spans="1:14" ht="12" customHeight="1" x14ac:dyDescent="0.2">
      <c r="A10" s="323" t="s">
        <v>18</v>
      </c>
      <c r="B10" s="324"/>
      <c r="C10" s="324"/>
      <c r="D10" s="333"/>
      <c r="E10" s="325" t="s">
        <v>19</v>
      </c>
      <c r="F10" s="325"/>
      <c r="G10" s="325"/>
      <c r="H10" s="325"/>
      <c r="I10" s="325"/>
      <c r="J10" s="220" t="s">
        <v>20</v>
      </c>
      <c r="K10" s="221" t="s">
        <v>1174</v>
      </c>
      <c r="L10" s="341"/>
      <c r="M10" s="336"/>
      <c r="N10" s="339"/>
    </row>
    <row r="11" spans="1:14" ht="14.25" customHeight="1" thickBot="1" x14ac:dyDescent="0.25">
      <c r="A11" s="326"/>
      <c r="B11" s="327"/>
      <c r="C11" s="327"/>
      <c r="D11" s="333"/>
      <c r="E11" s="221" t="s">
        <v>1165</v>
      </c>
      <c r="F11" s="221"/>
      <c r="G11" s="221"/>
      <c r="H11" s="221" t="s">
        <v>1173</v>
      </c>
      <c r="I11" s="221" t="s">
        <v>1164</v>
      </c>
      <c r="J11" s="220" t="s">
        <v>25</v>
      </c>
      <c r="K11" s="221" t="s">
        <v>1176</v>
      </c>
      <c r="L11" s="222" t="s">
        <v>26</v>
      </c>
      <c r="M11" s="337"/>
      <c r="N11" s="340"/>
    </row>
    <row r="12" spans="1:14" x14ac:dyDescent="0.2">
      <c r="A12" s="223"/>
      <c r="B12" s="224" t="s">
        <v>1148</v>
      </c>
      <c r="C12" s="224"/>
      <c r="D12" s="225"/>
      <c r="E12" s="264">
        <f t="shared" ref="E12:K12" si="0">E13+E57+E117+E134+E140+E172+E177</f>
        <v>1452114.2999999998</v>
      </c>
      <c r="F12" s="264">
        <f t="shared" si="0"/>
        <v>0</v>
      </c>
      <c r="G12" s="264">
        <f t="shared" si="0"/>
        <v>0</v>
      </c>
      <c r="H12" s="264">
        <f t="shared" si="0"/>
        <v>23741.82</v>
      </c>
      <c r="I12" s="264">
        <f t="shared" si="0"/>
        <v>57843.829999999994</v>
      </c>
      <c r="J12" s="264">
        <f>J13+J57+J117+J134+J140+J172+J177</f>
        <v>9173097.1130875014</v>
      </c>
      <c r="K12" s="264">
        <f t="shared" si="0"/>
        <v>1347359.9999999998</v>
      </c>
      <c r="L12" s="265">
        <f>L13+L57+L117+L134+L140+L172+L177</f>
        <v>12054157.063087499</v>
      </c>
      <c r="M12" s="226"/>
      <c r="N12" s="227"/>
    </row>
    <row r="13" spans="1:14" x14ac:dyDescent="0.2">
      <c r="A13" s="228">
        <v>51</v>
      </c>
      <c r="B13" s="229" t="s">
        <v>27</v>
      </c>
      <c r="C13" s="229"/>
      <c r="D13" s="230"/>
      <c r="E13" s="266">
        <f t="shared" ref="E13:K13" si="1">E14+E22+E29+E32+E36+E40+E43+E46+E51</f>
        <v>0</v>
      </c>
      <c r="F13" s="266">
        <f t="shared" si="1"/>
        <v>0</v>
      </c>
      <c r="G13" s="266">
        <f t="shared" si="1"/>
        <v>0</v>
      </c>
      <c r="H13" s="266">
        <f t="shared" si="1"/>
        <v>0</v>
      </c>
      <c r="I13" s="266">
        <f t="shared" si="1"/>
        <v>0</v>
      </c>
      <c r="J13" s="266">
        <f>J14+J22+J29+J32+J36+J40+J43+J46+J51</f>
        <v>4807694.7795875007</v>
      </c>
      <c r="K13" s="266">
        <f t="shared" si="1"/>
        <v>0</v>
      </c>
      <c r="L13" s="267">
        <f t="shared" ref="L13:L55" si="2">SUM(D13:K13)</f>
        <v>4807694.7795875007</v>
      </c>
      <c r="M13" s="231"/>
      <c r="N13" s="232"/>
    </row>
    <row r="14" spans="1:14" x14ac:dyDescent="0.2">
      <c r="A14" s="233">
        <v>511</v>
      </c>
      <c r="B14" s="234" t="s">
        <v>28</v>
      </c>
      <c r="C14" s="234"/>
      <c r="D14" s="235"/>
      <c r="E14" s="268">
        <f t="shared" ref="E14:K14" si="3">SUM(E15:E21)</f>
        <v>0</v>
      </c>
      <c r="F14" s="268">
        <f t="shared" si="3"/>
        <v>0</v>
      </c>
      <c r="G14" s="268">
        <f t="shared" si="3"/>
        <v>0</v>
      </c>
      <c r="H14" s="268">
        <f t="shared" si="3"/>
        <v>0</v>
      </c>
      <c r="I14" s="268">
        <f t="shared" si="3"/>
        <v>0</v>
      </c>
      <c r="J14" s="268">
        <f t="shared" si="3"/>
        <v>3868205.8850000002</v>
      </c>
      <c r="K14" s="268">
        <f t="shared" si="3"/>
        <v>0</v>
      </c>
      <c r="L14" s="269">
        <f t="shared" si="2"/>
        <v>3868205.8850000002</v>
      </c>
      <c r="M14" s="236"/>
      <c r="N14" s="236"/>
    </row>
    <row r="15" spans="1:14" x14ac:dyDescent="0.2">
      <c r="A15" s="200">
        <v>51101</v>
      </c>
      <c r="B15" s="201" t="s">
        <v>29</v>
      </c>
      <c r="C15" s="202"/>
      <c r="D15" s="237"/>
      <c r="E15" s="270">
        <v>0</v>
      </c>
      <c r="F15" s="270">
        <v>0</v>
      </c>
      <c r="G15" s="270">
        <v>0</v>
      </c>
      <c r="H15" s="270">
        <v>0</v>
      </c>
      <c r="I15" s="270">
        <v>0</v>
      </c>
      <c r="J15" s="270">
        <v>2986624.8000000003</v>
      </c>
      <c r="K15" s="270">
        <v>0</v>
      </c>
      <c r="L15" s="271">
        <f t="shared" si="2"/>
        <v>2986624.8000000003</v>
      </c>
      <c r="M15" s="238"/>
      <c r="N15" s="239"/>
    </row>
    <row r="16" spans="1:14" x14ac:dyDescent="0.2">
      <c r="A16" s="200">
        <v>51102</v>
      </c>
      <c r="B16" s="201" t="s">
        <v>30</v>
      </c>
      <c r="C16" s="202"/>
      <c r="D16" s="237"/>
      <c r="E16" s="270">
        <v>0</v>
      </c>
      <c r="F16" s="270">
        <v>0</v>
      </c>
      <c r="G16" s="270">
        <v>0</v>
      </c>
      <c r="H16" s="270">
        <v>0</v>
      </c>
      <c r="I16" s="270">
        <v>0</v>
      </c>
      <c r="J16" s="270">
        <v>0</v>
      </c>
      <c r="K16" s="270">
        <v>0</v>
      </c>
      <c r="L16" s="271">
        <f t="shared" si="2"/>
        <v>0</v>
      </c>
      <c r="M16" s="238"/>
      <c r="N16" s="239"/>
    </row>
    <row r="17" spans="1:14" x14ac:dyDescent="0.2">
      <c r="A17" s="200">
        <v>51103</v>
      </c>
      <c r="B17" s="201" t="s">
        <v>31</v>
      </c>
      <c r="C17" s="202"/>
      <c r="D17" s="237"/>
      <c r="E17" s="270">
        <v>0</v>
      </c>
      <c r="F17" s="270">
        <v>0</v>
      </c>
      <c r="G17" s="270">
        <v>0</v>
      </c>
      <c r="H17" s="270">
        <v>0</v>
      </c>
      <c r="I17" s="270">
        <v>0</v>
      </c>
      <c r="J17" s="270">
        <v>248885.4</v>
      </c>
      <c r="K17" s="270">
        <v>0</v>
      </c>
      <c r="L17" s="271">
        <f t="shared" si="2"/>
        <v>248885.4</v>
      </c>
      <c r="M17" s="238"/>
      <c r="N17" s="239"/>
    </row>
    <row r="18" spans="1:14" x14ac:dyDescent="0.2">
      <c r="A18" s="200">
        <v>51104</v>
      </c>
      <c r="B18" s="201" t="s">
        <v>32</v>
      </c>
      <c r="C18" s="202"/>
      <c r="D18" s="237"/>
      <c r="E18" s="270">
        <v>0</v>
      </c>
      <c r="F18" s="270">
        <v>0</v>
      </c>
      <c r="G18" s="270">
        <v>0</v>
      </c>
      <c r="H18" s="270">
        <v>0</v>
      </c>
      <c r="I18" s="270">
        <v>0</v>
      </c>
      <c r="J18" s="270">
        <v>0</v>
      </c>
      <c r="K18" s="270">
        <v>0</v>
      </c>
      <c r="L18" s="271">
        <f t="shared" si="2"/>
        <v>0</v>
      </c>
      <c r="M18" s="238"/>
      <c r="N18" s="239"/>
    </row>
    <row r="19" spans="1:14" x14ac:dyDescent="0.2">
      <c r="A19" s="200">
        <v>51105</v>
      </c>
      <c r="B19" s="201" t="s">
        <v>33</v>
      </c>
      <c r="C19" s="202"/>
      <c r="D19" s="237"/>
      <c r="E19" s="270">
        <v>0</v>
      </c>
      <c r="F19" s="270">
        <v>0</v>
      </c>
      <c r="G19" s="270">
        <v>0</v>
      </c>
      <c r="H19" s="270">
        <v>0</v>
      </c>
      <c r="I19" s="270">
        <v>0</v>
      </c>
      <c r="J19" s="270">
        <v>448800</v>
      </c>
      <c r="K19" s="270">
        <v>0</v>
      </c>
      <c r="L19" s="271">
        <f t="shared" si="2"/>
        <v>448800</v>
      </c>
      <c r="M19" s="238"/>
      <c r="N19" s="239"/>
    </row>
    <row r="20" spans="1:14" x14ac:dyDescent="0.2">
      <c r="A20" s="200">
        <v>51106</v>
      </c>
      <c r="B20" s="201" t="s">
        <v>34</v>
      </c>
      <c r="C20" s="202"/>
      <c r="D20" s="237"/>
      <c r="E20" s="270">
        <v>0</v>
      </c>
      <c r="F20" s="270">
        <v>0</v>
      </c>
      <c r="G20" s="270">
        <v>0</v>
      </c>
      <c r="H20" s="270">
        <v>0</v>
      </c>
      <c r="I20" s="270">
        <v>0</v>
      </c>
      <c r="J20" s="270">
        <v>0</v>
      </c>
      <c r="K20" s="270">
        <v>0</v>
      </c>
      <c r="L20" s="271">
        <f t="shared" si="2"/>
        <v>0</v>
      </c>
      <c r="M20" s="238"/>
      <c r="N20" s="239"/>
    </row>
    <row r="21" spans="1:14" x14ac:dyDescent="0.2">
      <c r="A21" s="200">
        <v>51107</v>
      </c>
      <c r="B21" s="201" t="s">
        <v>35</v>
      </c>
      <c r="C21" s="202"/>
      <c r="D21" s="237"/>
      <c r="E21" s="270">
        <v>0</v>
      </c>
      <c r="F21" s="270">
        <v>0</v>
      </c>
      <c r="G21" s="270">
        <v>0</v>
      </c>
      <c r="H21" s="270">
        <v>0</v>
      </c>
      <c r="I21" s="270">
        <v>0</v>
      </c>
      <c r="J21" s="270">
        <v>183895.685</v>
      </c>
      <c r="K21" s="270">
        <v>0</v>
      </c>
      <c r="L21" s="271">
        <f t="shared" si="2"/>
        <v>183895.685</v>
      </c>
      <c r="M21" s="239"/>
      <c r="N21" s="239"/>
    </row>
    <row r="22" spans="1:14" x14ac:dyDescent="0.2">
      <c r="A22" s="233">
        <v>512</v>
      </c>
      <c r="B22" s="234" t="s">
        <v>36</v>
      </c>
      <c r="C22" s="234"/>
      <c r="D22" s="235"/>
      <c r="E22" s="268">
        <f t="shared" ref="E22" si="4">SUM(E23:E28)</f>
        <v>0</v>
      </c>
      <c r="F22" s="268">
        <f t="shared" ref="F22:K22" si="5">SUM(F23:F28)</f>
        <v>0</v>
      </c>
      <c r="G22" s="268">
        <f t="shared" si="5"/>
        <v>0</v>
      </c>
      <c r="H22" s="268">
        <f t="shared" si="5"/>
        <v>0</v>
      </c>
      <c r="I22" s="268">
        <f t="shared" si="5"/>
        <v>0</v>
      </c>
      <c r="J22" s="268">
        <f t="shared" si="5"/>
        <v>0</v>
      </c>
      <c r="K22" s="268">
        <f t="shared" si="5"/>
        <v>0</v>
      </c>
      <c r="L22" s="269">
        <f t="shared" si="2"/>
        <v>0</v>
      </c>
      <c r="M22" s="236"/>
      <c r="N22" s="236"/>
    </row>
    <row r="23" spans="1:14" x14ac:dyDescent="0.2">
      <c r="A23" s="200">
        <v>51201</v>
      </c>
      <c r="B23" s="201" t="s">
        <v>29</v>
      </c>
      <c r="C23" s="202"/>
      <c r="D23" s="237"/>
      <c r="E23" s="270">
        <v>0</v>
      </c>
      <c r="F23" s="270">
        <v>0</v>
      </c>
      <c r="G23" s="270">
        <v>0</v>
      </c>
      <c r="H23" s="270">
        <v>0</v>
      </c>
      <c r="I23" s="270">
        <v>0</v>
      </c>
      <c r="J23" s="270">
        <v>0</v>
      </c>
      <c r="K23" s="270">
        <v>0</v>
      </c>
      <c r="L23" s="271">
        <f t="shared" si="2"/>
        <v>0</v>
      </c>
      <c r="M23" s="239"/>
      <c r="N23" s="239"/>
    </row>
    <row r="24" spans="1:14" x14ac:dyDescent="0.2">
      <c r="A24" s="200">
        <v>51202</v>
      </c>
      <c r="B24" s="201" t="s">
        <v>30</v>
      </c>
      <c r="C24" s="202"/>
      <c r="D24" s="237"/>
      <c r="E24" s="270">
        <v>0</v>
      </c>
      <c r="F24" s="270">
        <v>0</v>
      </c>
      <c r="G24" s="270">
        <v>0</v>
      </c>
      <c r="H24" s="270">
        <v>0</v>
      </c>
      <c r="I24" s="270">
        <v>0</v>
      </c>
      <c r="J24" s="270">
        <v>0</v>
      </c>
      <c r="K24" s="270">
        <v>0</v>
      </c>
      <c r="L24" s="271">
        <f t="shared" si="2"/>
        <v>0</v>
      </c>
      <c r="M24" s="239"/>
      <c r="N24" s="239"/>
    </row>
    <row r="25" spans="1:14" x14ac:dyDescent="0.2">
      <c r="A25" s="200">
        <v>51203</v>
      </c>
      <c r="B25" s="201" t="s">
        <v>31</v>
      </c>
      <c r="C25" s="202"/>
      <c r="D25" s="237"/>
      <c r="E25" s="270">
        <v>0</v>
      </c>
      <c r="F25" s="270">
        <v>0</v>
      </c>
      <c r="G25" s="270">
        <v>0</v>
      </c>
      <c r="H25" s="270">
        <v>0</v>
      </c>
      <c r="I25" s="270">
        <v>0</v>
      </c>
      <c r="J25" s="270">
        <v>0</v>
      </c>
      <c r="K25" s="270">
        <v>0</v>
      </c>
      <c r="L25" s="271">
        <f t="shared" si="2"/>
        <v>0</v>
      </c>
      <c r="M25" s="239"/>
      <c r="N25" s="239"/>
    </row>
    <row r="26" spans="1:14" x14ac:dyDescent="0.2">
      <c r="A26" s="200">
        <v>51204</v>
      </c>
      <c r="B26" s="201" t="s">
        <v>32</v>
      </c>
      <c r="C26" s="202"/>
      <c r="D26" s="237"/>
      <c r="E26" s="270">
        <v>0</v>
      </c>
      <c r="F26" s="270">
        <v>0</v>
      </c>
      <c r="G26" s="270">
        <v>0</v>
      </c>
      <c r="H26" s="270">
        <v>0</v>
      </c>
      <c r="I26" s="270">
        <v>0</v>
      </c>
      <c r="J26" s="270">
        <v>0</v>
      </c>
      <c r="K26" s="270">
        <v>0</v>
      </c>
      <c r="L26" s="271">
        <f t="shared" si="2"/>
        <v>0</v>
      </c>
      <c r="M26" s="239"/>
      <c r="N26" s="239"/>
    </row>
    <row r="27" spans="1:14" x14ac:dyDescent="0.2">
      <c r="A27" s="200" t="s">
        <v>37</v>
      </c>
      <c r="B27" s="201" t="s">
        <v>34</v>
      </c>
      <c r="C27" s="202"/>
      <c r="D27" s="237"/>
      <c r="E27" s="270">
        <v>0</v>
      </c>
      <c r="F27" s="270">
        <v>0</v>
      </c>
      <c r="G27" s="270">
        <v>0</v>
      </c>
      <c r="H27" s="270">
        <v>0</v>
      </c>
      <c r="I27" s="270">
        <v>0</v>
      </c>
      <c r="J27" s="270">
        <v>0</v>
      </c>
      <c r="K27" s="270">
        <v>0</v>
      </c>
      <c r="L27" s="271">
        <f t="shared" si="2"/>
        <v>0</v>
      </c>
      <c r="M27" s="239"/>
      <c r="N27" s="239"/>
    </row>
    <row r="28" spans="1:14" x14ac:dyDescent="0.2">
      <c r="A28" s="200">
        <v>51207</v>
      </c>
      <c r="B28" s="201" t="s">
        <v>38</v>
      </c>
      <c r="C28" s="202"/>
      <c r="D28" s="237"/>
      <c r="E28" s="270">
        <v>0</v>
      </c>
      <c r="F28" s="270">
        <v>0</v>
      </c>
      <c r="G28" s="270">
        <v>0</v>
      </c>
      <c r="H28" s="270">
        <v>0</v>
      </c>
      <c r="I28" s="270">
        <v>0</v>
      </c>
      <c r="J28" s="270">
        <v>0</v>
      </c>
      <c r="K28" s="270">
        <v>0</v>
      </c>
      <c r="L28" s="271">
        <f t="shared" si="2"/>
        <v>0</v>
      </c>
      <c r="M28" s="239"/>
      <c r="N28" s="239"/>
    </row>
    <row r="29" spans="1:14" x14ac:dyDescent="0.2">
      <c r="A29" s="233">
        <v>513</v>
      </c>
      <c r="B29" s="234" t="s">
        <v>39</v>
      </c>
      <c r="C29" s="234"/>
      <c r="D29" s="235"/>
      <c r="E29" s="268">
        <f t="shared" ref="E29" si="6">SUM(E30:E31)</f>
        <v>0</v>
      </c>
      <c r="F29" s="268">
        <f t="shared" ref="F29:K29" si="7">SUM(F30:F31)</f>
        <v>0</v>
      </c>
      <c r="G29" s="268">
        <f t="shared" si="7"/>
        <v>0</v>
      </c>
      <c r="H29" s="268">
        <f t="shared" si="7"/>
        <v>0</v>
      </c>
      <c r="I29" s="268">
        <f t="shared" si="7"/>
        <v>0</v>
      </c>
      <c r="J29" s="268">
        <f t="shared" si="7"/>
        <v>143091.68</v>
      </c>
      <c r="K29" s="268">
        <f t="shared" si="7"/>
        <v>0</v>
      </c>
      <c r="L29" s="269">
        <f t="shared" si="2"/>
        <v>143091.68</v>
      </c>
      <c r="M29" s="236"/>
      <c r="N29" s="236"/>
    </row>
    <row r="30" spans="1:14" x14ac:dyDescent="0.2">
      <c r="A30" s="200">
        <v>51301</v>
      </c>
      <c r="B30" s="201" t="s">
        <v>40</v>
      </c>
      <c r="C30" s="202"/>
      <c r="D30" s="237"/>
      <c r="E30" s="270">
        <v>0</v>
      </c>
      <c r="F30" s="270">
        <v>0</v>
      </c>
      <c r="G30" s="270">
        <v>0</v>
      </c>
      <c r="H30" s="270">
        <v>0</v>
      </c>
      <c r="I30" s="270">
        <v>0</v>
      </c>
      <c r="J30" s="270">
        <v>69091.680000000008</v>
      </c>
      <c r="K30" s="270">
        <v>0</v>
      </c>
      <c r="L30" s="271">
        <f t="shared" si="2"/>
        <v>69091.680000000008</v>
      </c>
      <c r="M30" s="239"/>
      <c r="N30" s="239"/>
    </row>
    <row r="31" spans="1:14" x14ac:dyDescent="0.2">
      <c r="A31" s="200">
        <v>51302</v>
      </c>
      <c r="B31" s="201" t="s">
        <v>41</v>
      </c>
      <c r="C31" s="202"/>
      <c r="D31" s="237"/>
      <c r="E31" s="270">
        <v>0</v>
      </c>
      <c r="F31" s="270">
        <v>0</v>
      </c>
      <c r="G31" s="270">
        <v>0</v>
      </c>
      <c r="H31" s="270">
        <v>0</v>
      </c>
      <c r="I31" s="270">
        <v>0</v>
      </c>
      <c r="J31" s="270">
        <v>74000</v>
      </c>
      <c r="K31" s="270">
        <v>0</v>
      </c>
      <c r="L31" s="271">
        <f t="shared" si="2"/>
        <v>74000</v>
      </c>
      <c r="M31" s="239"/>
      <c r="N31" s="239"/>
    </row>
    <row r="32" spans="1:14" x14ac:dyDescent="0.2">
      <c r="A32" s="233">
        <v>514</v>
      </c>
      <c r="B32" s="234" t="s">
        <v>42</v>
      </c>
      <c r="C32" s="234"/>
      <c r="D32" s="235"/>
      <c r="E32" s="268">
        <f t="shared" ref="E32" si="8">SUM(E33:E35)</f>
        <v>0</v>
      </c>
      <c r="F32" s="268">
        <f t="shared" ref="F32:K32" si="9">SUM(F33:F35)</f>
        <v>0</v>
      </c>
      <c r="G32" s="268">
        <f t="shared" si="9"/>
        <v>0</v>
      </c>
      <c r="H32" s="268">
        <f t="shared" si="9"/>
        <v>0</v>
      </c>
      <c r="I32" s="268">
        <f t="shared" si="9"/>
        <v>0</v>
      </c>
      <c r="J32" s="268">
        <f t="shared" si="9"/>
        <v>271638.77587499999</v>
      </c>
      <c r="K32" s="268">
        <f t="shared" si="9"/>
        <v>0</v>
      </c>
      <c r="L32" s="269">
        <f t="shared" si="2"/>
        <v>271638.77587499999</v>
      </c>
      <c r="M32" s="236"/>
      <c r="N32" s="236"/>
    </row>
    <row r="33" spans="1:14" x14ac:dyDescent="0.2">
      <c r="A33" s="200">
        <v>51401</v>
      </c>
      <c r="B33" s="201" t="s">
        <v>43</v>
      </c>
      <c r="C33" s="202"/>
      <c r="D33" s="237"/>
      <c r="E33" s="270">
        <v>0</v>
      </c>
      <c r="F33" s="270">
        <v>0</v>
      </c>
      <c r="G33" s="270">
        <v>0</v>
      </c>
      <c r="H33" s="270">
        <v>0</v>
      </c>
      <c r="I33" s="270">
        <v>0</v>
      </c>
      <c r="J33" s="270">
        <v>271638.77587499999</v>
      </c>
      <c r="K33" s="270">
        <v>0</v>
      </c>
      <c r="L33" s="271">
        <f t="shared" si="2"/>
        <v>271638.77587499999</v>
      </c>
      <c r="M33" s="239"/>
      <c r="N33" s="239"/>
    </row>
    <row r="34" spans="1:14" x14ac:dyDescent="0.2">
      <c r="A34" s="200">
        <v>51402</v>
      </c>
      <c r="B34" s="201" t="s">
        <v>44</v>
      </c>
      <c r="C34" s="202"/>
      <c r="D34" s="237"/>
      <c r="E34" s="270">
        <v>0</v>
      </c>
      <c r="F34" s="270">
        <v>0</v>
      </c>
      <c r="G34" s="270">
        <v>0</v>
      </c>
      <c r="H34" s="270">
        <v>0</v>
      </c>
      <c r="I34" s="270">
        <v>0</v>
      </c>
      <c r="J34" s="270">
        <v>0</v>
      </c>
      <c r="K34" s="270">
        <v>0</v>
      </c>
      <c r="L34" s="271">
        <f t="shared" si="2"/>
        <v>0</v>
      </c>
      <c r="M34" s="239"/>
      <c r="N34" s="239"/>
    </row>
    <row r="35" spans="1:14" x14ac:dyDescent="0.2">
      <c r="A35" s="200">
        <v>51403</v>
      </c>
      <c r="B35" s="201" t="s">
        <v>45</v>
      </c>
      <c r="C35" s="202"/>
      <c r="D35" s="237"/>
      <c r="E35" s="270">
        <v>0</v>
      </c>
      <c r="F35" s="270">
        <v>0</v>
      </c>
      <c r="G35" s="270">
        <v>0</v>
      </c>
      <c r="H35" s="270">
        <v>0</v>
      </c>
      <c r="I35" s="270">
        <v>0</v>
      </c>
      <c r="J35" s="270">
        <v>0</v>
      </c>
      <c r="K35" s="270">
        <v>0</v>
      </c>
      <c r="L35" s="271">
        <f t="shared" si="2"/>
        <v>0</v>
      </c>
      <c r="M35" s="239"/>
      <c r="N35" s="239"/>
    </row>
    <row r="36" spans="1:14" x14ac:dyDescent="0.2">
      <c r="A36" s="233">
        <v>515</v>
      </c>
      <c r="B36" s="234" t="s">
        <v>46</v>
      </c>
      <c r="C36" s="234"/>
      <c r="D36" s="235"/>
      <c r="E36" s="268">
        <f t="shared" ref="E36" si="10">SUM(E37:E39)</f>
        <v>0</v>
      </c>
      <c r="F36" s="268">
        <f t="shared" ref="F36:K36" si="11">SUM(F37:F39)</f>
        <v>0</v>
      </c>
      <c r="G36" s="268">
        <f t="shared" si="11"/>
        <v>0</v>
      </c>
      <c r="H36" s="268">
        <f t="shared" si="11"/>
        <v>0</v>
      </c>
      <c r="I36" s="268">
        <f t="shared" si="11"/>
        <v>0</v>
      </c>
      <c r="J36" s="268">
        <f t="shared" si="11"/>
        <v>274158.43871249998</v>
      </c>
      <c r="K36" s="268">
        <f t="shared" si="11"/>
        <v>0</v>
      </c>
      <c r="L36" s="269">
        <f t="shared" si="2"/>
        <v>274158.43871249998</v>
      </c>
      <c r="M36" s="236"/>
      <c r="N36" s="236"/>
    </row>
    <row r="37" spans="1:14" x14ac:dyDescent="0.2">
      <c r="A37" s="200">
        <v>51501</v>
      </c>
      <c r="B37" s="201" t="s">
        <v>43</v>
      </c>
      <c r="C37" s="202"/>
      <c r="D37" s="237"/>
      <c r="E37" s="270">
        <v>0</v>
      </c>
      <c r="F37" s="270">
        <v>0</v>
      </c>
      <c r="G37" s="270">
        <v>0</v>
      </c>
      <c r="H37" s="270">
        <v>0</v>
      </c>
      <c r="I37" s="270">
        <v>0</v>
      </c>
      <c r="J37" s="270">
        <v>274158.43871249998</v>
      </c>
      <c r="K37" s="270">
        <v>0</v>
      </c>
      <c r="L37" s="271">
        <f t="shared" si="2"/>
        <v>274158.43871249998</v>
      </c>
      <c r="M37" s="239"/>
      <c r="N37" s="239"/>
    </row>
    <row r="38" spans="1:14" x14ac:dyDescent="0.2">
      <c r="A38" s="200">
        <v>51502</v>
      </c>
      <c r="B38" s="201" t="s">
        <v>44</v>
      </c>
      <c r="C38" s="202"/>
      <c r="D38" s="237"/>
      <c r="E38" s="270">
        <v>0</v>
      </c>
      <c r="F38" s="270">
        <v>0</v>
      </c>
      <c r="G38" s="270">
        <v>0</v>
      </c>
      <c r="H38" s="270">
        <v>0</v>
      </c>
      <c r="I38" s="270">
        <v>0</v>
      </c>
      <c r="J38" s="270">
        <v>0</v>
      </c>
      <c r="K38" s="270">
        <v>0</v>
      </c>
      <c r="L38" s="271">
        <f t="shared" si="2"/>
        <v>0</v>
      </c>
      <c r="M38" s="239"/>
      <c r="N38" s="239"/>
    </row>
    <row r="39" spans="1:14" x14ac:dyDescent="0.2">
      <c r="A39" s="200">
        <v>51503</v>
      </c>
      <c r="B39" s="201" t="s">
        <v>45</v>
      </c>
      <c r="C39" s="202"/>
      <c r="D39" s="237"/>
      <c r="E39" s="270">
        <v>0</v>
      </c>
      <c r="F39" s="270">
        <v>0</v>
      </c>
      <c r="G39" s="270">
        <v>0</v>
      </c>
      <c r="H39" s="270">
        <v>0</v>
      </c>
      <c r="I39" s="270">
        <v>0</v>
      </c>
      <c r="J39" s="270">
        <v>0</v>
      </c>
      <c r="K39" s="270">
        <v>0</v>
      </c>
      <c r="L39" s="271">
        <f t="shared" si="2"/>
        <v>0</v>
      </c>
      <c r="M39" s="239"/>
      <c r="N39" s="239"/>
    </row>
    <row r="40" spans="1:14" x14ac:dyDescent="0.2">
      <c r="A40" s="233">
        <v>516</v>
      </c>
      <c r="B40" s="234" t="s">
        <v>47</v>
      </c>
      <c r="C40" s="234"/>
      <c r="D40" s="235"/>
      <c r="E40" s="268">
        <f t="shared" ref="E40" si="12">SUM(E41:E42)</f>
        <v>0</v>
      </c>
      <c r="F40" s="268">
        <f t="shared" ref="F40:K40" si="13">SUM(F41:F42)</f>
        <v>0</v>
      </c>
      <c r="G40" s="268">
        <f t="shared" si="13"/>
        <v>0</v>
      </c>
      <c r="H40" s="268">
        <f t="shared" si="13"/>
        <v>0</v>
      </c>
      <c r="I40" s="268">
        <f t="shared" si="13"/>
        <v>0</v>
      </c>
      <c r="J40" s="268">
        <f t="shared" si="13"/>
        <v>36000</v>
      </c>
      <c r="K40" s="268">
        <f t="shared" si="13"/>
        <v>0</v>
      </c>
      <c r="L40" s="269">
        <f t="shared" si="2"/>
        <v>36000</v>
      </c>
      <c r="M40" s="236"/>
      <c r="N40" s="236"/>
    </row>
    <row r="41" spans="1:14" x14ac:dyDescent="0.2">
      <c r="A41" s="200">
        <v>51601</v>
      </c>
      <c r="B41" s="201" t="s">
        <v>48</v>
      </c>
      <c r="C41" s="202"/>
      <c r="D41" s="237"/>
      <c r="E41" s="270">
        <v>0</v>
      </c>
      <c r="F41" s="270">
        <v>0</v>
      </c>
      <c r="G41" s="270">
        <v>0</v>
      </c>
      <c r="H41" s="270">
        <v>0</v>
      </c>
      <c r="I41" s="270">
        <v>0</v>
      </c>
      <c r="J41" s="270">
        <v>36000</v>
      </c>
      <c r="K41" s="270">
        <v>0</v>
      </c>
      <c r="L41" s="271">
        <f t="shared" si="2"/>
        <v>36000</v>
      </c>
      <c r="M41" s="239"/>
      <c r="N41" s="239"/>
    </row>
    <row r="42" spans="1:14" x14ac:dyDescent="0.2">
      <c r="A42" s="200">
        <v>51602</v>
      </c>
      <c r="B42" s="201" t="s">
        <v>49</v>
      </c>
      <c r="C42" s="202"/>
      <c r="D42" s="237"/>
      <c r="E42" s="270">
        <v>0</v>
      </c>
      <c r="F42" s="270">
        <v>0</v>
      </c>
      <c r="G42" s="270">
        <v>0</v>
      </c>
      <c r="H42" s="270">
        <v>0</v>
      </c>
      <c r="I42" s="270">
        <v>0</v>
      </c>
      <c r="J42" s="270">
        <v>0</v>
      </c>
      <c r="K42" s="270">
        <v>0</v>
      </c>
      <c r="L42" s="271">
        <f t="shared" si="2"/>
        <v>0</v>
      </c>
      <c r="M42" s="239"/>
      <c r="N42" s="239"/>
    </row>
    <row r="43" spans="1:14" x14ac:dyDescent="0.2">
      <c r="A43" s="233">
        <v>517</v>
      </c>
      <c r="B43" s="234" t="s">
        <v>50</v>
      </c>
      <c r="C43" s="234"/>
      <c r="D43" s="235"/>
      <c r="E43" s="268">
        <f t="shared" ref="E43" si="14">SUM(E44:E45)</f>
        <v>0</v>
      </c>
      <c r="F43" s="268">
        <f t="shared" ref="F43:K43" si="15">SUM(F44:F45)</f>
        <v>0</v>
      </c>
      <c r="G43" s="268">
        <f t="shared" si="15"/>
        <v>0</v>
      </c>
      <c r="H43" s="268">
        <f t="shared" si="15"/>
        <v>0</v>
      </c>
      <c r="I43" s="268">
        <f t="shared" si="15"/>
        <v>0</v>
      </c>
      <c r="J43" s="268">
        <f t="shared" si="15"/>
        <v>80000</v>
      </c>
      <c r="K43" s="268">
        <f t="shared" si="15"/>
        <v>0</v>
      </c>
      <c r="L43" s="269">
        <f t="shared" si="2"/>
        <v>80000</v>
      </c>
      <c r="M43" s="236"/>
      <c r="N43" s="236"/>
    </row>
    <row r="44" spans="1:14" x14ac:dyDescent="0.2">
      <c r="A44" s="200">
        <v>51701</v>
      </c>
      <c r="B44" s="201" t="s">
        <v>51</v>
      </c>
      <c r="C44" s="202"/>
      <c r="D44" s="237"/>
      <c r="E44" s="270">
        <v>0</v>
      </c>
      <c r="F44" s="270">
        <v>0</v>
      </c>
      <c r="G44" s="270">
        <v>0</v>
      </c>
      <c r="H44" s="270">
        <v>0</v>
      </c>
      <c r="I44" s="270">
        <v>0</v>
      </c>
      <c r="J44" s="270">
        <v>80000</v>
      </c>
      <c r="K44" s="270">
        <v>0</v>
      </c>
      <c r="L44" s="271">
        <f t="shared" si="2"/>
        <v>80000</v>
      </c>
      <c r="M44" s="239"/>
      <c r="N44" s="239"/>
    </row>
    <row r="45" spans="1:14" x14ac:dyDescent="0.2">
      <c r="A45" s="200">
        <v>51702</v>
      </c>
      <c r="B45" s="201" t="s">
        <v>52</v>
      </c>
      <c r="C45" s="202"/>
      <c r="D45" s="237"/>
      <c r="E45" s="270">
        <v>0</v>
      </c>
      <c r="F45" s="270">
        <v>0</v>
      </c>
      <c r="G45" s="270">
        <v>0</v>
      </c>
      <c r="H45" s="270">
        <v>0</v>
      </c>
      <c r="I45" s="270">
        <v>0</v>
      </c>
      <c r="J45" s="270">
        <v>0</v>
      </c>
      <c r="K45" s="270">
        <v>0</v>
      </c>
      <c r="L45" s="271">
        <f t="shared" si="2"/>
        <v>0</v>
      </c>
      <c r="M45" s="239"/>
      <c r="N45" s="239"/>
    </row>
    <row r="46" spans="1:14" x14ac:dyDescent="0.2">
      <c r="A46" s="233">
        <v>518</v>
      </c>
      <c r="B46" s="234" t="s">
        <v>53</v>
      </c>
      <c r="C46" s="234"/>
      <c r="D46" s="235"/>
      <c r="E46" s="268">
        <f>SUM(E47:E50)</f>
        <v>0</v>
      </c>
      <c r="F46" s="268">
        <f t="shared" ref="F46:K46" si="16">SUM(F47:F50)</f>
        <v>0</v>
      </c>
      <c r="G46" s="268">
        <f t="shared" si="16"/>
        <v>0</v>
      </c>
      <c r="H46" s="268">
        <f t="shared" si="16"/>
        <v>0</v>
      </c>
      <c r="I46" s="268">
        <f t="shared" si="16"/>
        <v>0</v>
      </c>
      <c r="J46" s="268">
        <f t="shared" si="16"/>
        <v>0</v>
      </c>
      <c r="K46" s="268">
        <f t="shared" si="16"/>
        <v>0</v>
      </c>
      <c r="L46" s="269">
        <f t="shared" si="2"/>
        <v>0</v>
      </c>
      <c r="M46" s="236"/>
      <c r="N46" s="236"/>
    </row>
    <row r="47" spans="1:14" x14ac:dyDescent="0.2">
      <c r="A47" s="200">
        <v>51801</v>
      </c>
      <c r="B47" s="201" t="s">
        <v>54</v>
      </c>
      <c r="C47" s="202"/>
      <c r="D47" s="237"/>
      <c r="E47" s="270">
        <v>0</v>
      </c>
      <c r="F47" s="270">
        <v>0</v>
      </c>
      <c r="G47" s="270">
        <v>0</v>
      </c>
      <c r="H47" s="270">
        <v>0</v>
      </c>
      <c r="I47" s="270">
        <v>0</v>
      </c>
      <c r="J47" s="270">
        <v>0</v>
      </c>
      <c r="K47" s="270">
        <v>0</v>
      </c>
      <c r="L47" s="271">
        <f t="shared" si="2"/>
        <v>0</v>
      </c>
      <c r="M47" s="239"/>
      <c r="N47" s="239"/>
    </row>
    <row r="48" spans="1:14" x14ac:dyDescent="0.2">
      <c r="A48" s="200">
        <v>51802</v>
      </c>
      <c r="B48" s="201" t="s">
        <v>55</v>
      </c>
      <c r="C48" s="202"/>
      <c r="D48" s="237"/>
      <c r="E48" s="270">
        <v>0</v>
      </c>
      <c r="F48" s="270">
        <v>0</v>
      </c>
      <c r="G48" s="270">
        <v>0</v>
      </c>
      <c r="H48" s="270">
        <v>0</v>
      </c>
      <c r="I48" s="270">
        <v>0</v>
      </c>
      <c r="J48" s="270">
        <v>0</v>
      </c>
      <c r="K48" s="270">
        <v>0</v>
      </c>
      <c r="L48" s="271">
        <f t="shared" si="2"/>
        <v>0</v>
      </c>
      <c r="M48" s="239"/>
      <c r="N48" s="239"/>
    </row>
    <row r="49" spans="1:14" x14ac:dyDescent="0.2">
      <c r="A49" s="200">
        <v>51803</v>
      </c>
      <c r="B49" s="201" t="s">
        <v>56</v>
      </c>
      <c r="C49" s="202"/>
      <c r="D49" s="237"/>
      <c r="E49" s="270">
        <v>0</v>
      </c>
      <c r="F49" s="270">
        <v>0</v>
      </c>
      <c r="G49" s="270">
        <v>0</v>
      </c>
      <c r="H49" s="270">
        <v>0</v>
      </c>
      <c r="I49" s="270">
        <v>0</v>
      </c>
      <c r="J49" s="270">
        <v>0</v>
      </c>
      <c r="K49" s="270">
        <v>0</v>
      </c>
      <c r="L49" s="271">
        <f t="shared" si="2"/>
        <v>0</v>
      </c>
      <c r="M49" s="239"/>
      <c r="N49" s="239"/>
    </row>
    <row r="50" spans="1:14" x14ac:dyDescent="0.2">
      <c r="A50" s="200">
        <v>51899</v>
      </c>
      <c r="B50" s="201" t="s">
        <v>57</v>
      </c>
      <c r="C50" s="202"/>
      <c r="D50" s="237"/>
      <c r="E50" s="270">
        <v>0</v>
      </c>
      <c r="F50" s="270">
        <v>0</v>
      </c>
      <c r="G50" s="270">
        <v>0</v>
      </c>
      <c r="H50" s="270">
        <v>0</v>
      </c>
      <c r="I50" s="270">
        <v>0</v>
      </c>
      <c r="J50" s="270">
        <v>0</v>
      </c>
      <c r="K50" s="270">
        <v>0</v>
      </c>
      <c r="L50" s="271">
        <f t="shared" si="2"/>
        <v>0</v>
      </c>
      <c r="M50" s="239"/>
      <c r="N50" s="239"/>
    </row>
    <row r="51" spans="1:14" x14ac:dyDescent="0.2">
      <c r="A51" s="233">
        <v>519</v>
      </c>
      <c r="B51" s="234" t="s">
        <v>58</v>
      </c>
      <c r="C51" s="234"/>
      <c r="D51" s="235"/>
      <c r="E51" s="268">
        <f t="shared" ref="E51" si="17">SUM(E52:E55)</f>
        <v>0</v>
      </c>
      <c r="F51" s="268">
        <f t="shared" ref="F51:K51" si="18">SUM(F52:F55)</f>
        <v>0</v>
      </c>
      <c r="G51" s="268">
        <f t="shared" si="18"/>
        <v>0</v>
      </c>
      <c r="H51" s="268">
        <f t="shared" si="18"/>
        <v>0</v>
      </c>
      <c r="I51" s="268">
        <f t="shared" si="18"/>
        <v>0</v>
      </c>
      <c r="J51" s="268">
        <f t="shared" si="18"/>
        <v>134600</v>
      </c>
      <c r="K51" s="268">
        <f t="shared" si="18"/>
        <v>0</v>
      </c>
      <c r="L51" s="269">
        <f t="shared" si="2"/>
        <v>134600</v>
      </c>
      <c r="M51" s="236"/>
      <c r="N51" s="236"/>
    </row>
    <row r="52" spans="1:14" x14ac:dyDescent="0.2">
      <c r="A52" s="200">
        <v>51901</v>
      </c>
      <c r="B52" s="201" t="s">
        <v>59</v>
      </c>
      <c r="C52" s="202"/>
      <c r="D52" s="237"/>
      <c r="E52" s="270">
        <v>0</v>
      </c>
      <c r="F52" s="270">
        <v>0</v>
      </c>
      <c r="G52" s="270">
        <v>0</v>
      </c>
      <c r="H52" s="270">
        <v>0</v>
      </c>
      <c r="I52" s="270">
        <v>0</v>
      </c>
      <c r="J52" s="270">
        <v>42600</v>
      </c>
      <c r="K52" s="270">
        <v>0</v>
      </c>
      <c r="L52" s="271">
        <f t="shared" si="2"/>
        <v>42600</v>
      </c>
      <c r="M52" s="239"/>
      <c r="N52" s="239"/>
    </row>
    <row r="53" spans="1:14" x14ac:dyDescent="0.2">
      <c r="A53" s="200">
        <v>51902</v>
      </c>
      <c r="B53" s="201" t="s">
        <v>60</v>
      </c>
      <c r="C53" s="202"/>
      <c r="D53" s="237"/>
      <c r="E53" s="270">
        <v>0</v>
      </c>
      <c r="F53" s="270">
        <v>0</v>
      </c>
      <c r="G53" s="270">
        <v>0</v>
      </c>
      <c r="H53" s="270">
        <v>0</v>
      </c>
      <c r="I53" s="270">
        <v>0</v>
      </c>
      <c r="J53" s="270">
        <v>0</v>
      </c>
      <c r="K53" s="270">
        <v>0</v>
      </c>
      <c r="L53" s="271">
        <f t="shared" si="2"/>
        <v>0</v>
      </c>
      <c r="M53" s="239"/>
      <c r="N53" s="239"/>
    </row>
    <row r="54" spans="1:14" x14ac:dyDescent="0.2">
      <c r="A54" s="200">
        <v>51903</v>
      </c>
      <c r="B54" s="201" t="s">
        <v>61</v>
      </c>
      <c r="C54" s="202"/>
      <c r="D54" s="237"/>
      <c r="E54" s="270">
        <v>0</v>
      </c>
      <c r="F54" s="270">
        <v>0</v>
      </c>
      <c r="G54" s="270">
        <v>0</v>
      </c>
      <c r="H54" s="270">
        <v>0</v>
      </c>
      <c r="I54" s="270">
        <v>0</v>
      </c>
      <c r="J54" s="270">
        <v>92000</v>
      </c>
      <c r="K54" s="270">
        <v>0</v>
      </c>
      <c r="L54" s="271">
        <f t="shared" si="2"/>
        <v>92000</v>
      </c>
      <c r="M54" s="239"/>
      <c r="N54" s="239"/>
    </row>
    <row r="55" spans="1:14" x14ac:dyDescent="0.2">
      <c r="A55" s="200">
        <v>51999</v>
      </c>
      <c r="B55" s="201" t="s">
        <v>58</v>
      </c>
      <c r="C55" s="202"/>
      <c r="D55" s="237"/>
      <c r="E55" s="270">
        <v>0</v>
      </c>
      <c r="F55" s="270">
        <v>0</v>
      </c>
      <c r="G55" s="270">
        <v>0</v>
      </c>
      <c r="H55" s="270">
        <v>0</v>
      </c>
      <c r="I55" s="270">
        <v>0</v>
      </c>
      <c r="J55" s="270">
        <v>0</v>
      </c>
      <c r="K55" s="270">
        <v>0</v>
      </c>
      <c r="L55" s="271">
        <f t="shared" si="2"/>
        <v>0</v>
      </c>
      <c r="M55" s="239"/>
      <c r="N55" s="239"/>
    </row>
    <row r="56" spans="1:14" x14ac:dyDescent="0.2">
      <c r="A56" s="200"/>
      <c r="B56" s="201"/>
      <c r="C56" s="202"/>
      <c r="D56" s="237"/>
      <c r="E56" s="270"/>
      <c r="F56" s="270"/>
      <c r="G56" s="270"/>
      <c r="H56" s="270"/>
      <c r="I56" s="270"/>
      <c r="J56" s="270"/>
      <c r="K56" s="270"/>
      <c r="L56" s="271"/>
      <c r="M56" s="239"/>
      <c r="N56" s="239"/>
    </row>
    <row r="57" spans="1:14" x14ac:dyDescent="0.2">
      <c r="A57" s="228">
        <v>54</v>
      </c>
      <c r="B57" s="229" t="s">
        <v>62</v>
      </c>
      <c r="C57" s="229"/>
      <c r="D57" s="230"/>
      <c r="E57" s="266">
        <f t="shared" ref="E57:K57" si="19">E58+E80+E86+E100+E105+E113</f>
        <v>222098.40000000002</v>
      </c>
      <c r="F57" s="266">
        <f t="shared" si="19"/>
        <v>0</v>
      </c>
      <c r="G57" s="266">
        <f t="shared" si="19"/>
        <v>0</v>
      </c>
      <c r="H57" s="266">
        <f t="shared" si="19"/>
        <v>0</v>
      </c>
      <c r="I57" s="266">
        <f t="shared" si="19"/>
        <v>0</v>
      </c>
      <c r="J57" s="266">
        <f t="shared" si="19"/>
        <v>3078937.5734999999</v>
      </c>
      <c r="K57" s="266">
        <f t="shared" si="19"/>
        <v>0</v>
      </c>
      <c r="L57" s="267">
        <f t="shared" ref="L57:L88" si="20">SUM(D57:K57)</f>
        <v>3301035.9734999998</v>
      </c>
      <c r="M57" s="232"/>
      <c r="N57" s="232"/>
    </row>
    <row r="58" spans="1:14" x14ac:dyDescent="0.2">
      <c r="A58" s="233">
        <v>541</v>
      </c>
      <c r="B58" s="234" t="s">
        <v>63</v>
      </c>
      <c r="C58" s="234"/>
      <c r="D58" s="235"/>
      <c r="E58" s="268">
        <f t="shared" ref="E58:K58" si="21">SUM(E59:E79)</f>
        <v>21137</v>
      </c>
      <c r="F58" s="268">
        <f t="shared" si="21"/>
        <v>0</v>
      </c>
      <c r="G58" s="268">
        <f t="shared" si="21"/>
        <v>0</v>
      </c>
      <c r="H58" s="268">
        <f t="shared" si="21"/>
        <v>0</v>
      </c>
      <c r="I58" s="268">
        <f t="shared" si="21"/>
        <v>0</v>
      </c>
      <c r="J58" s="268">
        <f t="shared" si="21"/>
        <v>1137712.0919999999</v>
      </c>
      <c r="K58" s="268">
        <f t="shared" si="21"/>
        <v>0</v>
      </c>
      <c r="L58" s="269">
        <f t="shared" si="20"/>
        <v>1158849.0919999999</v>
      </c>
      <c r="M58" s="236"/>
      <c r="N58" s="236"/>
    </row>
    <row r="59" spans="1:14" x14ac:dyDescent="0.2">
      <c r="A59" s="200">
        <v>54101</v>
      </c>
      <c r="B59" s="201" t="s">
        <v>64</v>
      </c>
      <c r="C59" s="202"/>
      <c r="D59" s="237"/>
      <c r="E59" s="270">
        <v>0</v>
      </c>
      <c r="F59" s="270">
        <v>0</v>
      </c>
      <c r="G59" s="270">
        <v>0</v>
      </c>
      <c r="H59" s="270">
        <v>0</v>
      </c>
      <c r="I59" s="270">
        <v>0</v>
      </c>
      <c r="J59" s="270">
        <v>96649.75</v>
      </c>
      <c r="K59" s="270">
        <v>0</v>
      </c>
      <c r="L59" s="271">
        <f t="shared" si="20"/>
        <v>96649.75</v>
      </c>
      <c r="M59" s="239"/>
      <c r="N59" s="239"/>
    </row>
    <row r="60" spans="1:14" x14ac:dyDescent="0.2">
      <c r="A60" s="200">
        <v>54102</v>
      </c>
      <c r="B60" s="201" t="s">
        <v>181</v>
      </c>
      <c r="C60" s="202"/>
      <c r="D60" s="237"/>
      <c r="E60" s="270">
        <v>0</v>
      </c>
      <c r="F60" s="270">
        <v>0</v>
      </c>
      <c r="G60" s="270">
        <v>0</v>
      </c>
      <c r="H60" s="270">
        <v>0</v>
      </c>
      <c r="I60" s="270">
        <v>0</v>
      </c>
      <c r="J60" s="270">
        <v>60</v>
      </c>
      <c r="K60" s="270">
        <v>0</v>
      </c>
      <c r="L60" s="271">
        <f t="shared" si="20"/>
        <v>60</v>
      </c>
      <c r="M60" s="239"/>
      <c r="N60" s="239"/>
    </row>
    <row r="61" spans="1:14" x14ac:dyDescent="0.2">
      <c r="A61" s="200">
        <v>54103</v>
      </c>
      <c r="B61" s="201" t="s">
        <v>65</v>
      </c>
      <c r="C61" s="202"/>
      <c r="D61" s="237"/>
      <c r="E61" s="270">
        <v>0</v>
      </c>
      <c r="F61" s="270">
        <v>0</v>
      </c>
      <c r="G61" s="270">
        <v>0</v>
      </c>
      <c r="H61" s="270">
        <v>0</v>
      </c>
      <c r="I61" s="270">
        <v>0</v>
      </c>
      <c r="J61" s="270">
        <v>8904</v>
      </c>
      <c r="K61" s="270">
        <v>0</v>
      </c>
      <c r="L61" s="271">
        <f t="shared" si="20"/>
        <v>8904</v>
      </c>
      <c r="M61" s="239"/>
      <c r="N61" s="239"/>
    </row>
    <row r="62" spans="1:14" x14ac:dyDescent="0.2">
      <c r="A62" s="200">
        <v>54104</v>
      </c>
      <c r="B62" s="201" t="s">
        <v>66</v>
      </c>
      <c r="C62" s="202"/>
      <c r="D62" s="237"/>
      <c r="E62" s="270">
        <v>0</v>
      </c>
      <c r="F62" s="270">
        <v>0</v>
      </c>
      <c r="G62" s="270">
        <v>0</v>
      </c>
      <c r="H62" s="270">
        <v>0</v>
      </c>
      <c r="I62" s="270">
        <v>0</v>
      </c>
      <c r="J62" s="270">
        <v>106038.8</v>
      </c>
      <c r="K62" s="270">
        <v>0</v>
      </c>
      <c r="L62" s="271">
        <f t="shared" si="20"/>
        <v>106038.8</v>
      </c>
      <c r="M62" s="239"/>
      <c r="N62" s="239"/>
    </row>
    <row r="63" spans="1:14" x14ac:dyDescent="0.2">
      <c r="A63" s="200">
        <v>54105</v>
      </c>
      <c r="B63" s="201" t="s">
        <v>67</v>
      </c>
      <c r="C63" s="202"/>
      <c r="D63" s="237"/>
      <c r="E63" s="270">
        <v>0</v>
      </c>
      <c r="F63" s="270">
        <v>0</v>
      </c>
      <c r="G63" s="270">
        <v>0</v>
      </c>
      <c r="H63" s="270">
        <v>0</v>
      </c>
      <c r="I63" s="270">
        <v>0</v>
      </c>
      <c r="J63" s="270">
        <v>26246.5</v>
      </c>
      <c r="K63" s="270">
        <v>0</v>
      </c>
      <c r="L63" s="271">
        <f t="shared" si="20"/>
        <v>26246.5</v>
      </c>
      <c r="M63" s="239"/>
      <c r="N63" s="239"/>
    </row>
    <row r="64" spans="1:14" x14ac:dyDescent="0.2">
      <c r="A64" s="200">
        <v>54106</v>
      </c>
      <c r="B64" s="201" t="s">
        <v>68</v>
      </c>
      <c r="C64" s="202"/>
      <c r="D64" s="237"/>
      <c r="E64" s="270">
        <v>0</v>
      </c>
      <c r="F64" s="270">
        <v>0</v>
      </c>
      <c r="G64" s="270">
        <v>0</v>
      </c>
      <c r="H64" s="270">
        <v>0</v>
      </c>
      <c r="I64" s="270">
        <v>0</v>
      </c>
      <c r="J64" s="270">
        <v>14145.5</v>
      </c>
      <c r="K64" s="270">
        <v>0</v>
      </c>
      <c r="L64" s="271">
        <f t="shared" si="20"/>
        <v>14145.5</v>
      </c>
      <c r="M64" s="239"/>
      <c r="N64" s="239"/>
    </row>
    <row r="65" spans="1:14" x14ac:dyDescent="0.2">
      <c r="A65" s="200">
        <v>54107</v>
      </c>
      <c r="B65" s="201" t="s">
        <v>69</v>
      </c>
      <c r="C65" s="202"/>
      <c r="D65" s="237"/>
      <c r="E65" s="270">
        <v>0</v>
      </c>
      <c r="F65" s="270">
        <v>0</v>
      </c>
      <c r="G65" s="270">
        <v>0</v>
      </c>
      <c r="H65" s="270">
        <v>0</v>
      </c>
      <c r="I65" s="270">
        <v>0</v>
      </c>
      <c r="J65" s="270">
        <v>88537.5</v>
      </c>
      <c r="K65" s="270">
        <v>0</v>
      </c>
      <c r="L65" s="271">
        <f t="shared" si="20"/>
        <v>88537.5</v>
      </c>
      <c r="M65" s="239"/>
      <c r="N65" s="239"/>
    </row>
    <row r="66" spans="1:14" x14ac:dyDescent="0.2">
      <c r="A66" s="200">
        <v>54108</v>
      </c>
      <c r="B66" s="201" t="s">
        <v>70</v>
      </c>
      <c r="C66" s="202"/>
      <c r="D66" s="237"/>
      <c r="E66" s="270">
        <v>0</v>
      </c>
      <c r="F66" s="270">
        <v>0</v>
      </c>
      <c r="G66" s="270">
        <v>0</v>
      </c>
      <c r="H66" s="270">
        <v>0</v>
      </c>
      <c r="I66" s="270">
        <v>0</v>
      </c>
      <c r="J66" s="270">
        <v>19265</v>
      </c>
      <c r="K66" s="270">
        <v>0</v>
      </c>
      <c r="L66" s="271">
        <f t="shared" si="20"/>
        <v>19265</v>
      </c>
      <c r="M66" s="239"/>
      <c r="N66" s="239"/>
    </row>
    <row r="67" spans="1:14" x14ac:dyDescent="0.2">
      <c r="A67" s="200">
        <v>54109</v>
      </c>
      <c r="B67" s="201" t="s">
        <v>71</v>
      </c>
      <c r="C67" s="202"/>
      <c r="D67" s="237"/>
      <c r="E67" s="270">
        <v>10197</v>
      </c>
      <c r="F67" s="270">
        <v>0</v>
      </c>
      <c r="G67" s="270">
        <v>0</v>
      </c>
      <c r="H67" s="270">
        <v>0</v>
      </c>
      <c r="I67" s="270">
        <v>0</v>
      </c>
      <c r="J67" s="270">
        <v>26658.95</v>
      </c>
      <c r="K67" s="270">
        <v>0</v>
      </c>
      <c r="L67" s="271">
        <f t="shared" si="20"/>
        <v>36855.949999999997</v>
      </c>
      <c r="M67" s="239"/>
      <c r="N67" s="239"/>
    </row>
    <row r="68" spans="1:14" x14ac:dyDescent="0.2">
      <c r="A68" s="200">
        <v>54110</v>
      </c>
      <c r="B68" s="201" t="s">
        <v>72</v>
      </c>
      <c r="C68" s="202"/>
      <c r="D68" s="237"/>
      <c r="E68" s="270">
        <v>7700</v>
      </c>
      <c r="F68" s="270">
        <v>0</v>
      </c>
      <c r="G68" s="270">
        <v>0</v>
      </c>
      <c r="H68" s="270">
        <v>0</v>
      </c>
      <c r="I68" s="270">
        <v>0</v>
      </c>
      <c r="J68" s="270">
        <v>229987</v>
      </c>
      <c r="K68" s="270">
        <v>0</v>
      </c>
      <c r="L68" s="271">
        <f t="shared" si="20"/>
        <v>237687</v>
      </c>
      <c r="M68" s="239"/>
      <c r="N68" s="239"/>
    </row>
    <row r="69" spans="1:14" x14ac:dyDescent="0.2">
      <c r="A69" s="200">
        <v>54111</v>
      </c>
      <c r="B69" s="201" t="s">
        <v>73</v>
      </c>
      <c r="C69" s="202"/>
      <c r="D69" s="237"/>
      <c r="E69" s="270">
        <v>0</v>
      </c>
      <c r="F69" s="270">
        <v>0</v>
      </c>
      <c r="G69" s="270">
        <v>0</v>
      </c>
      <c r="H69" s="270">
        <v>0</v>
      </c>
      <c r="I69" s="270">
        <v>0</v>
      </c>
      <c r="J69" s="270">
        <v>31406</v>
      </c>
      <c r="K69" s="270">
        <v>0</v>
      </c>
      <c r="L69" s="271">
        <f>SUM(D69:K69)</f>
        <v>31406</v>
      </c>
      <c r="M69" s="239"/>
      <c r="N69" s="239"/>
    </row>
    <row r="70" spans="1:14" x14ac:dyDescent="0.2">
      <c r="A70" s="200">
        <v>54112</v>
      </c>
      <c r="B70" s="201" t="s">
        <v>74</v>
      </c>
      <c r="C70" s="202"/>
      <c r="D70" s="237"/>
      <c r="E70" s="270">
        <v>0</v>
      </c>
      <c r="F70" s="270">
        <v>0</v>
      </c>
      <c r="G70" s="270">
        <v>0</v>
      </c>
      <c r="H70" s="270">
        <v>0</v>
      </c>
      <c r="I70" s="270">
        <v>0</v>
      </c>
      <c r="J70" s="270">
        <v>31929.25</v>
      </c>
      <c r="K70" s="270">
        <v>0</v>
      </c>
      <c r="L70" s="271">
        <f t="shared" si="20"/>
        <v>31929.25</v>
      </c>
      <c r="M70" s="239"/>
      <c r="N70" s="239"/>
    </row>
    <row r="71" spans="1:14" x14ac:dyDescent="0.2">
      <c r="A71" s="200">
        <v>54113</v>
      </c>
      <c r="B71" s="201" t="s">
        <v>75</v>
      </c>
      <c r="C71" s="202"/>
      <c r="D71" s="237"/>
      <c r="E71" s="270">
        <v>0</v>
      </c>
      <c r="F71" s="270">
        <v>0</v>
      </c>
      <c r="G71" s="270">
        <v>0</v>
      </c>
      <c r="H71" s="270">
        <v>0</v>
      </c>
      <c r="I71" s="270">
        <v>0</v>
      </c>
      <c r="J71" s="270">
        <v>74.2</v>
      </c>
      <c r="K71" s="270">
        <v>0</v>
      </c>
      <c r="L71" s="271">
        <f t="shared" si="20"/>
        <v>74.2</v>
      </c>
      <c r="M71" s="239"/>
      <c r="N71" s="239"/>
    </row>
    <row r="72" spans="1:14" x14ac:dyDescent="0.2">
      <c r="A72" s="200">
        <v>54114</v>
      </c>
      <c r="B72" s="201" t="s">
        <v>76</v>
      </c>
      <c r="C72" s="202"/>
      <c r="D72" s="237"/>
      <c r="E72" s="270">
        <v>0</v>
      </c>
      <c r="F72" s="270">
        <v>0</v>
      </c>
      <c r="G72" s="270">
        <v>0</v>
      </c>
      <c r="H72" s="270">
        <v>0</v>
      </c>
      <c r="I72" s="270">
        <v>0</v>
      </c>
      <c r="J72" s="270">
        <v>12406.742000000002</v>
      </c>
      <c r="K72" s="270">
        <v>0</v>
      </c>
      <c r="L72" s="271">
        <f t="shared" si="20"/>
        <v>12406.742000000002</v>
      </c>
      <c r="M72" s="239"/>
      <c r="N72" s="239"/>
    </row>
    <row r="73" spans="1:14" x14ac:dyDescent="0.2">
      <c r="A73" s="200">
        <v>54115</v>
      </c>
      <c r="B73" s="201" t="s">
        <v>77</v>
      </c>
      <c r="C73" s="202"/>
      <c r="D73" s="237"/>
      <c r="E73" s="270">
        <v>0</v>
      </c>
      <c r="F73" s="270">
        <v>0</v>
      </c>
      <c r="G73" s="270">
        <v>0</v>
      </c>
      <c r="H73" s="270">
        <v>0</v>
      </c>
      <c r="I73" s="270">
        <v>0</v>
      </c>
      <c r="J73" s="270">
        <v>52330</v>
      </c>
      <c r="K73" s="270">
        <v>0</v>
      </c>
      <c r="L73" s="271">
        <f t="shared" si="20"/>
        <v>52330</v>
      </c>
      <c r="M73" s="239"/>
      <c r="N73" s="239"/>
    </row>
    <row r="74" spans="1:14" x14ac:dyDescent="0.2">
      <c r="A74" s="200">
        <v>54116</v>
      </c>
      <c r="B74" s="201" t="s">
        <v>78</v>
      </c>
      <c r="C74" s="202"/>
      <c r="D74" s="237"/>
      <c r="E74" s="270">
        <v>0</v>
      </c>
      <c r="F74" s="270">
        <v>0</v>
      </c>
      <c r="G74" s="270">
        <v>0</v>
      </c>
      <c r="H74" s="270">
        <v>0</v>
      </c>
      <c r="I74" s="270">
        <v>0</v>
      </c>
      <c r="J74" s="270">
        <v>39180.75</v>
      </c>
      <c r="K74" s="270">
        <v>0</v>
      </c>
      <c r="L74" s="271">
        <f t="shared" si="20"/>
        <v>39180.75</v>
      </c>
      <c r="M74" s="239"/>
      <c r="N74" s="239"/>
    </row>
    <row r="75" spans="1:14" x14ac:dyDescent="0.2">
      <c r="A75" s="200">
        <v>54117</v>
      </c>
      <c r="B75" s="201" t="s">
        <v>79</v>
      </c>
      <c r="C75" s="202"/>
      <c r="D75" s="237"/>
      <c r="E75" s="270">
        <v>0</v>
      </c>
      <c r="F75" s="270">
        <v>0</v>
      </c>
      <c r="G75" s="270">
        <v>0</v>
      </c>
      <c r="H75" s="270">
        <v>0</v>
      </c>
      <c r="I75" s="270">
        <v>0</v>
      </c>
      <c r="J75" s="270">
        <v>12283</v>
      </c>
      <c r="K75" s="270">
        <v>0</v>
      </c>
      <c r="L75" s="271">
        <f t="shared" si="20"/>
        <v>12283</v>
      </c>
      <c r="M75" s="239"/>
      <c r="N75" s="239"/>
    </row>
    <row r="76" spans="1:14" x14ac:dyDescent="0.2">
      <c r="A76" s="200">
        <v>54118</v>
      </c>
      <c r="B76" s="201" t="s">
        <v>80</v>
      </c>
      <c r="C76" s="202"/>
      <c r="D76" s="237"/>
      <c r="E76" s="270">
        <v>0</v>
      </c>
      <c r="F76" s="270">
        <v>0</v>
      </c>
      <c r="G76" s="270">
        <v>0</v>
      </c>
      <c r="H76" s="270">
        <v>0</v>
      </c>
      <c r="I76" s="270">
        <v>0</v>
      </c>
      <c r="J76" s="270">
        <v>39134.749999999993</v>
      </c>
      <c r="K76" s="270">
        <v>0</v>
      </c>
      <c r="L76" s="271">
        <f t="shared" si="20"/>
        <v>39134.749999999993</v>
      </c>
      <c r="M76" s="239"/>
      <c r="N76" s="239"/>
    </row>
    <row r="77" spans="1:14" x14ac:dyDescent="0.2">
      <c r="A77" s="200">
        <v>54119</v>
      </c>
      <c r="B77" s="201" t="s">
        <v>81</v>
      </c>
      <c r="C77" s="202"/>
      <c r="D77" s="237"/>
      <c r="E77" s="270">
        <v>3240</v>
      </c>
      <c r="F77" s="270">
        <v>0</v>
      </c>
      <c r="G77" s="270">
        <v>0</v>
      </c>
      <c r="H77" s="270">
        <v>0</v>
      </c>
      <c r="I77" s="270">
        <v>0</v>
      </c>
      <c r="J77" s="270">
        <v>115295</v>
      </c>
      <c r="K77" s="270">
        <v>0</v>
      </c>
      <c r="L77" s="271">
        <f t="shared" si="20"/>
        <v>118535</v>
      </c>
      <c r="M77" s="239"/>
      <c r="N77" s="239"/>
    </row>
    <row r="78" spans="1:14" x14ac:dyDescent="0.2">
      <c r="A78" s="200">
        <v>54121</v>
      </c>
      <c r="B78" s="201" t="s">
        <v>82</v>
      </c>
      <c r="C78" s="202"/>
      <c r="D78" s="237"/>
      <c r="E78" s="270">
        <v>0</v>
      </c>
      <c r="F78" s="270">
        <v>0</v>
      </c>
      <c r="G78" s="270">
        <v>0</v>
      </c>
      <c r="H78" s="270">
        <v>0</v>
      </c>
      <c r="I78" s="270">
        <v>0</v>
      </c>
      <c r="J78" s="270">
        <v>15000</v>
      </c>
      <c r="K78" s="270">
        <v>0</v>
      </c>
      <c r="L78" s="271">
        <f t="shared" si="20"/>
        <v>15000</v>
      </c>
      <c r="M78" s="239"/>
      <c r="N78" s="239"/>
    </row>
    <row r="79" spans="1:14" x14ac:dyDescent="0.2">
      <c r="A79" s="200">
        <v>54199</v>
      </c>
      <c r="B79" s="201" t="s">
        <v>83</v>
      </c>
      <c r="C79" s="202"/>
      <c r="D79" s="237"/>
      <c r="E79" s="270">
        <v>0</v>
      </c>
      <c r="F79" s="270">
        <v>0</v>
      </c>
      <c r="G79" s="270">
        <v>0</v>
      </c>
      <c r="H79" s="270">
        <v>0</v>
      </c>
      <c r="I79" s="270">
        <v>0</v>
      </c>
      <c r="J79" s="270">
        <v>172179.4</v>
      </c>
      <c r="K79" s="270">
        <v>0</v>
      </c>
      <c r="L79" s="271">
        <f t="shared" si="20"/>
        <v>172179.4</v>
      </c>
      <c r="M79" s="239"/>
      <c r="N79" s="239"/>
    </row>
    <row r="80" spans="1:14" x14ac:dyDescent="0.2">
      <c r="A80" s="233">
        <v>542</v>
      </c>
      <c r="B80" s="234" t="s">
        <v>84</v>
      </c>
      <c r="C80" s="234"/>
      <c r="D80" s="235"/>
      <c r="E80" s="268">
        <f t="shared" ref="E80" si="22">SUM(E81:E85)</f>
        <v>171281.40000000002</v>
      </c>
      <c r="F80" s="268">
        <f t="shared" ref="F80:K80" si="23">SUM(F81:F85)</f>
        <v>0</v>
      </c>
      <c r="G80" s="268">
        <f t="shared" si="23"/>
        <v>0</v>
      </c>
      <c r="H80" s="268">
        <f t="shared" si="23"/>
        <v>0</v>
      </c>
      <c r="I80" s="268">
        <f t="shared" si="23"/>
        <v>0</v>
      </c>
      <c r="J80" s="268">
        <f t="shared" si="23"/>
        <v>396256.39399999997</v>
      </c>
      <c r="K80" s="268">
        <f t="shared" si="23"/>
        <v>0</v>
      </c>
      <c r="L80" s="269">
        <f t="shared" si="20"/>
        <v>567537.79399999999</v>
      </c>
      <c r="M80" s="236"/>
      <c r="N80" s="236"/>
    </row>
    <row r="81" spans="1:14" x14ac:dyDescent="0.2">
      <c r="A81" s="200">
        <v>54201</v>
      </c>
      <c r="B81" s="201" t="s">
        <v>85</v>
      </c>
      <c r="C81" s="202"/>
      <c r="D81" s="237"/>
      <c r="E81" s="270">
        <v>108000</v>
      </c>
      <c r="F81" s="270">
        <v>0</v>
      </c>
      <c r="G81" s="270">
        <v>0</v>
      </c>
      <c r="H81" s="270">
        <v>0</v>
      </c>
      <c r="I81" s="270">
        <v>0</v>
      </c>
      <c r="J81" s="270">
        <v>1200</v>
      </c>
      <c r="K81" s="270">
        <v>0</v>
      </c>
      <c r="L81" s="271">
        <f t="shared" si="20"/>
        <v>109200</v>
      </c>
      <c r="M81" s="239"/>
      <c r="N81" s="239"/>
    </row>
    <row r="82" spans="1:14" x14ac:dyDescent="0.2">
      <c r="A82" s="200">
        <v>54202</v>
      </c>
      <c r="B82" s="201" t="s">
        <v>86</v>
      </c>
      <c r="C82" s="202"/>
      <c r="D82" s="237"/>
      <c r="E82" s="270">
        <v>17000.04</v>
      </c>
      <c r="F82" s="270">
        <v>0</v>
      </c>
      <c r="G82" s="270">
        <v>0</v>
      </c>
      <c r="H82" s="270">
        <v>0</v>
      </c>
      <c r="I82" s="270">
        <v>0</v>
      </c>
      <c r="J82" s="270">
        <v>6060</v>
      </c>
      <c r="K82" s="270">
        <v>0</v>
      </c>
      <c r="L82" s="271">
        <f t="shared" si="20"/>
        <v>23060.04</v>
      </c>
      <c r="M82" s="239"/>
      <c r="N82" s="239"/>
    </row>
    <row r="83" spans="1:14" x14ac:dyDescent="0.2">
      <c r="A83" s="200">
        <v>54203</v>
      </c>
      <c r="B83" s="201" t="s">
        <v>87</v>
      </c>
      <c r="C83" s="202"/>
      <c r="D83" s="237"/>
      <c r="E83" s="270">
        <v>46281.36</v>
      </c>
      <c r="F83" s="270">
        <v>0</v>
      </c>
      <c r="G83" s="270">
        <v>0</v>
      </c>
      <c r="H83" s="270">
        <v>0</v>
      </c>
      <c r="I83" s="270">
        <v>0</v>
      </c>
      <c r="J83" s="270">
        <v>20960</v>
      </c>
      <c r="K83" s="270">
        <v>0</v>
      </c>
      <c r="L83" s="271">
        <f t="shared" si="20"/>
        <v>67241.36</v>
      </c>
      <c r="M83" s="239"/>
      <c r="N83" s="239"/>
    </row>
    <row r="84" spans="1:14" x14ac:dyDescent="0.2">
      <c r="A84" s="200">
        <v>54204</v>
      </c>
      <c r="B84" s="201" t="s">
        <v>88</v>
      </c>
      <c r="C84" s="202"/>
      <c r="D84" s="237"/>
      <c r="E84" s="270">
        <v>0</v>
      </c>
      <c r="F84" s="270">
        <v>0</v>
      </c>
      <c r="G84" s="270">
        <v>0</v>
      </c>
      <c r="H84" s="270">
        <v>0</v>
      </c>
      <c r="I84" s="270">
        <v>0</v>
      </c>
      <c r="J84" s="270">
        <v>0</v>
      </c>
      <c r="K84" s="270">
        <v>0</v>
      </c>
      <c r="L84" s="271">
        <f t="shared" si="20"/>
        <v>0</v>
      </c>
      <c r="M84" s="239"/>
      <c r="N84" s="239"/>
    </row>
    <row r="85" spans="1:14" x14ac:dyDescent="0.2">
      <c r="A85" s="200">
        <v>54205</v>
      </c>
      <c r="B85" s="201" t="s">
        <v>89</v>
      </c>
      <c r="C85" s="202"/>
      <c r="D85" s="237"/>
      <c r="E85" s="270">
        <v>0</v>
      </c>
      <c r="F85" s="270">
        <v>0</v>
      </c>
      <c r="G85" s="270">
        <v>0</v>
      </c>
      <c r="H85" s="270">
        <v>0</v>
      </c>
      <c r="I85" s="270">
        <v>0</v>
      </c>
      <c r="J85" s="270">
        <v>368036.39399999997</v>
      </c>
      <c r="K85" s="270">
        <v>0</v>
      </c>
      <c r="L85" s="271">
        <f t="shared" si="20"/>
        <v>368036.39399999997</v>
      </c>
      <c r="M85" s="239"/>
      <c r="N85" s="239"/>
    </row>
    <row r="86" spans="1:14" x14ac:dyDescent="0.2">
      <c r="A86" s="233">
        <v>543</v>
      </c>
      <c r="B86" s="234" t="s">
        <v>90</v>
      </c>
      <c r="C86" s="234"/>
      <c r="D86" s="235"/>
      <c r="E86" s="268">
        <f t="shared" ref="E86" si="24">SUM(E87:E99)</f>
        <v>29680</v>
      </c>
      <c r="F86" s="268">
        <f t="shared" ref="F86:K86" si="25">SUM(F87:F99)</f>
        <v>0</v>
      </c>
      <c r="G86" s="268">
        <f t="shared" si="25"/>
        <v>0</v>
      </c>
      <c r="H86" s="268">
        <f t="shared" si="25"/>
        <v>0</v>
      </c>
      <c r="I86" s="268">
        <f t="shared" si="25"/>
        <v>0</v>
      </c>
      <c r="J86" s="268">
        <f t="shared" si="25"/>
        <v>390581.79767499899</v>
      </c>
      <c r="K86" s="268">
        <f t="shared" si="25"/>
        <v>0</v>
      </c>
      <c r="L86" s="269">
        <f t="shared" si="20"/>
        <v>420261.79767499899</v>
      </c>
      <c r="M86" s="236"/>
      <c r="N86" s="236"/>
    </row>
    <row r="87" spans="1:14" x14ac:dyDescent="0.2">
      <c r="A87" s="200">
        <v>54301</v>
      </c>
      <c r="B87" s="201" t="s">
        <v>91</v>
      </c>
      <c r="C87" s="202"/>
      <c r="D87" s="237"/>
      <c r="E87" s="270">
        <v>0</v>
      </c>
      <c r="F87" s="270">
        <v>0</v>
      </c>
      <c r="G87" s="270">
        <v>0</v>
      </c>
      <c r="H87" s="270">
        <v>0</v>
      </c>
      <c r="I87" s="270">
        <v>0</v>
      </c>
      <c r="J87" s="270">
        <v>27350</v>
      </c>
      <c r="K87" s="270">
        <v>0</v>
      </c>
      <c r="L87" s="271">
        <f t="shared" si="20"/>
        <v>27350</v>
      </c>
      <c r="M87" s="239"/>
      <c r="N87" s="239"/>
    </row>
    <row r="88" spans="1:14" x14ac:dyDescent="0.2">
      <c r="A88" s="200">
        <v>54302</v>
      </c>
      <c r="B88" s="201" t="s">
        <v>92</v>
      </c>
      <c r="C88" s="202"/>
      <c r="D88" s="237"/>
      <c r="E88" s="270">
        <v>29680</v>
      </c>
      <c r="F88" s="270">
        <v>0</v>
      </c>
      <c r="G88" s="270">
        <v>0</v>
      </c>
      <c r="H88" s="270">
        <v>0</v>
      </c>
      <c r="I88" s="270">
        <v>0</v>
      </c>
      <c r="J88" s="270">
        <v>88060</v>
      </c>
      <c r="K88" s="270">
        <v>0</v>
      </c>
      <c r="L88" s="271">
        <f t="shared" si="20"/>
        <v>117740</v>
      </c>
      <c r="M88" s="239"/>
      <c r="N88" s="239"/>
    </row>
    <row r="89" spans="1:14" x14ac:dyDescent="0.2">
      <c r="A89" s="200">
        <v>54303</v>
      </c>
      <c r="B89" s="201" t="s">
        <v>93</v>
      </c>
      <c r="C89" s="202"/>
      <c r="D89" s="237"/>
      <c r="E89" s="270">
        <v>0</v>
      </c>
      <c r="F89" s="270">
        <v>0</v>
      </c>
      <c r="G89" s="270">
        <v>0</v>
      </c>
      <c r="H89" s="270">
        <v>0</v>
      </c>
      <c r="I89" s="270">
        <v>0</v>
      </c>
      <c r="J89" s="270">
        <v>680</v>
      </c>
      <c r="K89" s="270">
        <v>0</v>
      </c>
      <c r="L89" s="271">
        <f t="shared" ref="L89:L115" si="26">SUM(D89:K89)</f>
        <v>680</v>
      </c>
      <c r="M89" s="239"/>
      <c r="N89" s="239"/>
    </row>
    <row r="90" spans="1:14" x14ac:dyDescent="0.2">
      <c r="A90" s="200">
        <v>54304</v>
      </c>
      <c r="B90" s="201" t="s">
        <v>94</v>
      </c>
      <c r="C90" s="202"/>
      <c r="D90" s="237"/>
      <c r="E90" s="270">
        <v>0</v>
      </c>
      <c r="F90" s="270">
        <v>0</v>
      </c>
      <c r="G90" s="270">
        <v>0</v>
      </c>
      <c r="H90" s="270">
        <v>0</v>
      </c>
      <c r="I90" s="270">
        <v>0</v>
      </c>
      <c r="J90" s="270">
        <v>0</v>
      </c>
      <c r="K90" s="270">
        <v>0</v>
      </c>
      <c r="L90" s="271">
        <f t="shared" si="26"/>
        <v>0</v>
      </c>
      <c r="M90" s="239"/>
      <c r="N90" s="239"/>
    </row>
    <row r="91" spans="1:14" x14ac:dyDescent="0.2">
      <c r="A91" s="200">
        <v>54305</v>
      </c>
      <c r="B91" s="201" t="s">
        <v>95</v>
      </c>
      <c r="C91" s="202"/>
      <c r="D91" s="237"/>
      <c r="E91" s="270">
        <v>0</v>
      </c>
      <c r="F91" s="270">
        <v>0</v>
      </c>
      <c r="G91" s="270">
        <v>0</v>
      </c>
      <c r="H91" s="270">
        <v>0</v>
      </c>
      <c r="I91" s="270">
        <v>0</v>
      </c>
      <c r="J91" s="270">
        <v>15650</v>
      </c>
      <c r="K91" s="270">
        <v>0</v>
      </c>
      <c r="L91" s="271">
        <f t="shared" si="26"/>
        <v>15650</v>
      </c>
      <c r="M91" s="239"/>
      <c r="N91" s="239"/>
    </row>
    <row r="92" spans="1:14" x14ac:dyDescent="0.2">
      <c r="A92" s="200">
        <v>54307</v>
      </c>
      <c r="B92" s="201" t="s">
        <v>96</v>
      </c>
      <c r="C92" s="202"/>
      <c r="D92" s="237"/>
      <c r="E92" s="270">
        <v>0</v>
      </c>
      <c r="F92" s="270">
        <v>0</v>
      </c>
      <c r="G92" s="270">
        <v>0</v>
      </c>
      <c r="H92" s="270">
        <v>0</v>
      </c>
      <c r="I92" s="270">
        <v>0</v>
      </c>
      <c r="J92" s="270">
        <v>0</v>
      </c>
      <c r="K92" s="270">
        <v>0</v>
      </c>
      <c r="L92" s="271">
        <f t="shared" si="26"/>
        <v>0</v>
      </c>
      <c r="M92" s="239"/>
      <c r="N92" s="239"/>
    </row>
    <row r="93" spans="1:14" x14ac:dyDescent="0.2">
      <c r="A93" s="200">
        <v>54310</v>
      </c>
      <c r="B93" s="201" t="s">
        <v>97</v>
      </c>
      <c r="C93" s="202"/>
      <c r="D93" s="237"/>
      <c r="E93" s="270">
        <v>0</v>
      </c>
      <c r="F93" s="270">
        <v>0</v>
      </c>
      <c r="G93" s="270">
        <v>0</v>
      </c>
      <c r="H93" s="270">
        <v>0</v>
      </c>
      <c r="I93" s="270">
        <v>0</v>
      </c>
      <c r="J93" s="270">
        <v>2400</v>
      </c>
      <c r="K93" s="270">
        <v>0</v>
      </c>
      <c r="L93" s="271">
        <f t="shared" si="26"/>
        <v>2400</v>
      </c>
      <c r="M93" s="239"/>
      <c r="N93" s="239"/>
    </row>
    <row r="94" spans="1:14" x14ac:dyDescent="0.2">
      <c r="A94" s="200">
        <v>54311</v>
      </c>
      <c r="B94" s="201" t="s">
        <v>98</v>
      </c>
      <c r="C94" s="202"/>
      <c r="D94" s="237"/>
      <c r="E94" s="270">
        <v>0</v>
      </c>
      <c r="F94" s="270">
        <v>0</v>
      </c>
      <c r="G94" s="270">
        <v>0</v>
      </c>
      <c r="H94" s="270">
        <v>0</v>
      </c>
      <c r="I94" s="270">
        <v>0</v>
      </c>
      <c r="J94" s="270">
        <v>0</v>
      </c>
      <c r="K94" s="270">
        <v>0</v>
      </c>
      <c r="L94" s="271">
        <f t="shared" si="26"/>
        <v>0</v>
      </c>
      <c r="M94" s="239"/>
      <c r="N94" s="239"/>
    </row>
    <row r="95" spans="1:14" x14ac:dyDescent="0.2">
      <c r="A95" s="200">
        <v>54313</v>
      </c>
      <c r="B95" s="201" t="s">
        <v>99</v>
      </c>
      <c r="C95" s="202"/>
      <c r="D95" s="237"/>
      <c r="E95" s="270">
        <v>0</v>
      </c>
      <c r="F95" s="270">
        <v>0</v>
      </c>
      <c r="G95" s="270">
        <v>0</v>
      </c>
      <c r="H95" s="270">
        <v>0</v>
      </c>
      <c r="I95" s="270">
        <v>0</v>
      </c>
      <c r="J95" s="270">
        <v>5291.6</v>
      </c>
      <c r="K95" s="270">
        <v>0</v>
      </c>
      <c r="L95" s="271">
        <f t="shared" si="26"/>
        <v>5291.6</v>
      </c>
      <c r="M95" s="239"/>
      <c r="N95" s="239"/>
    </row>
    <row r="96" spans="1:14" x14ac:dyDescent="0.2">
      <c r="A96" s="200">
        <v>54314</v>
      </c>
      <c r="B96" s="201" t="s">
        <v>100</v>
      </c>
      <c r="C96" s="202"/>
      <c r="D96" s="237"/>
      <c r="E96" s="270">
        <v>0</v>
      </c>
      <c r="F96" s="270">
        <v>0</v>
      </c>
      <c r="G96" s="270">
        <v>0</v>
      </c>
      <c r="H96" s="270">
        <v>0</v>
      </c>
      <c r="I96" s="270">
        <v>0</v>
      </c>
      <c r="J96" s="270">
        <v>143628.19767499901</v>
      </c>
      <c r="K96" s="270">
        <v>0</v>
      </c>
      <c r="L96" s="271">
        <f t="shared" si="26"/>
        <v>143628.19767499901</v>
      </c>
      <c r="M96" s="239"/>
      <c r="N96" s="239"/>
    </row>
    <row r="97" spans="1:15" x14ac:dyDescent="0.2">
      <c r="A97" s="200">
        <v>54316</v>
      </c>
      <c r="B97" s="201" t="s">
        <v>101</v>
      </c>
      <c r="C97" s="202"/>
      <c r="D97" s="237"/>
      <c r="E97" s="270">
        <v>0</v>
      </c>
      <c r="F97" s="270">
        <v>0</v>
      </c>
      <c r="G97" s="270">
        <v>0</v>
      </c>
      <c r="H97" s="270">
        <v>0</v>
      </c>
      <c r="I97" s="270">
        <v>0</v>
      </c>
      <c r="J97" s="270">
        <v>14000</v>
      </c>
      <c r="K97" s="270">
        <v>0</v>
      </c>
      <c r="L97" s="271">
        <f t="shared" si="26"/>
        <v>14000</v>
      </c>
      <c r="M97" s="239"/>
      <c r="N97" s="239"/>
    </row>
    <row r="98" spans="1:15" x14ac:dyDescent="0.2">
      <c r="A98" s="200">
        <v>54317</v>
      </c>
      <c r="B98" s="201" t="s">
        <v>102</v>
      </c>
      <c r="C98" s="202"/>
      <c r="D98" s="237"/>
      <c r="E98" s="270">
        <v>0</v>
      </c>
      <c r="F98" s="270">
        <v>0</v>
      </c>
      <c r="G98" s="270">
        <v>0</v>
      </c>
      <c r="H98" s="270">
        <v>0</v>
      </c>
      <c r="I98" s="270">
        <v>0</v>
      </c>
      <c r="J98" s="270">
        <v>42360</v>
      </c>
      <c r="K98" s="270">
        <v>0</v>
      </c>
      <c r="L98" s="271">
        <f t="shared" si="26"/>
        <v>42360</v>
      </c>
      <c r="M98" s="239"/>
      <c r="N98" s="239"/>
    </row>
    <row r="99" spans="1:15" x14ac:dyDescent="0.2">
      <c r="A99" s="200">
        <v>54399</v>
      </c>
      <c r="B99" s="201" t="s">
        <v>103</v>
      </c>
      <c r="C99" s="202"/>
      <c r="D99" s="237"/>
      <c r="E99" s="270">
        <v>0</v>
      </c>
      <c r="F99" s="270">
        <v>0</v>
      </c>
      <c r="G99" s="270">
        <v>0</v>
      </c>
      <c r="H99" s="270">
        <v>0</v>
      </c>
      <c r="I99" s="270">
        <v>0</v>
      </c>
      <c r="J99" s="270">
        <v>51162</v>
      </c>
      <c r="K99" s="270">
        <v>0</v>
      </c>
      <c r="L99" s="271">
        <f t="shared" si="26"/>
        <v>51162</v>
      </c>
      <c r="M99" s="239"/>
      <c r="N99" s="239"/>
    </row>
    <row r="100" spans="1:15" x14ac:dyDescent="0.2">
      <c r="A100" s="233">
        <v>544</v>
      </c>
      <c r="B100" s="234" t="s">
        <v>104</v>
      </c>
      <c r="C100" s="234"/>
      <c r="D100" s="235"/>
      <c r="E100" s="268">
        <f t="shared" ref="E100" si="27">SUM(E101:E104)</f>
        <v>0</v>
      </c>
      <c r="F100" s="268">
        <f t="shared" ref="F100:K100" si="28">SUM(F101:F104)</f>
        <v>0</v>
      </c>
      <c r="G100" s="268">
        <f t="shared" si="28"/>
        <v>0</v>
      </c>
      <c r="H100" s="268">
        <f t="shared" si="28"/>
        <v>0</v>
      </c>
      <c r="I100" s="268">
        <f t="shared" si="28"/>
        <v>0</v>
      </c>
      <c r="J100" s="268">
        <f t="shared" si="28"/>
        <v>42760</v>
      </c>
      <c r="K100" s="268">
        <f t="shared" si="28"/>
        <v>0</v>
      </c>
      <c r="L100" s="269">
        <f t="shared" si="26"/>
        <v>42760</v>
      </c>
      <c r="M100" s="236"/>
      <c r="N100" s="236"/>
    </row>
    <row r="101" spans="1:15" x14ac:dyDescent="0.2">
      <c r="A101" s="200">
        <v>54401</v>
      </c>
      <c r="B101" s="201" t="s">
        <v>105</v>
      </c>
      <c r="C101" s="202"/>
      <c r="D101" s="237"/>
      <c r="E101" s="270">
        <v>0</v>
      </c>
      <c r="F101" s="270">
        <v>0</v>
      </c>
      <c r="G101" s="270">
        <v>0</v>
      </c>
      <c r="H101" s="270">
        <v>0</v>
      </c>
      <c r="I101" s="270">
        <v>0</v>
      </c>
      <c r="J101" s="270">
        <v>960</v>
      </c>
      <c r="K101" s="270">
        <v>0</v>
      </c>
      <c r="L101" s="271">
        <f t="shared" si="26"/>
        <v>960</v>
      </c>
      <c r="M101" s="239"/>
      <c r="N101" s="239"/>
    </row>
    <row r="102" spans="1:15" x14ac:dyDescent="0.2">
      <c r="A102" s="200">
        <v>54402</v>
      </c>
      <c r="B102" s="201" t="s">
        <v>106</v>
      </c>
      <c r="C102" s="202"/>
      <c r="D102" s="237"/>
      <c r="E102" s="270">
        <v>0</v>
      </c>
      <c r="F102" s="270">
        <v>0</v>
      </c>
      <c r="G102" s="270">
        <v>0</v>
      </c>
      <c r="H102" s="270">
        <v>0</v>
      </c>
      <c r="I102" s="270">
        <v>0</v>
      </c>
      <c r="J102" s="270">
        <v>26800</v>
      </c>
      <c r="K102" s="270">
        <v>0</v>
      </c>
      <c r="L102" s="271">
        <f t="shared" si="26"/>
        <v>26800</v>
      </c>
      <c r="M102" s="239"/>
      <c r="N102" s="239"/>
    </row>
    <row r="103" spans="1:15" x14ac:dyDescent="0.2">
      <c r="A103" s="200">
        <v>54403</v>
      </c>
      <c r="B103" s="201" t="s">
        <v>107</v>
      </c>
      <c r="C103" s="202"/>
      <c r="D103" s="237"/>
      <c r="E103" s="270">
        <v>0</v>
      </c>
      <c r="F103" s="270">
        <v>0</v>
      </c>
      <c r="G103" s="270">
        <v>0</v>
      </c>
      <c r="H103" s="270">
        <v>0</v>
      </c>
      <c r="I103" s="270">
        <v>0</v>
      </c>
      <c r="J103" s="270">
        <v>0</v>
      </c>
      <c r="K103" s="270">
        <v>0</v>
      </c>
      <c r="L103" s="271">
        <f t="shared" si="26"/>
        <v>0</v>
      </c>
      <c r="M103" s="239"/>
      <c r="N103" s="239"/>
    </row>
    <row r="104" spans="1:15" x14ac:dyDescent="0.2">
      <c r="A104" s="200">
        <v>54404</v>
      </c>
      <c r="B104" s="201" t="s">
        <v>108</v>
      </c>
      <c r="C104" s="202"/>
      <c r="D104" s="237"/>
      <c r="E104" s="270">
        <v>0</v>
      </c>
      <c r="F104" s="270">
        <v>0</v>
      </c>
      <c r="G104" s="270">
        <v>0</v>
      </c>
      <c r="H104" s="270">
        <v>0</v>
      </c>
      <c r="I104" s="270">
        <v>0</v>
      </c>
      <c r="J104" s="270">
        <v>15000</v>
      </c>
      <c r="K104" s="270">
        <v>0</v>
      </c>
      <c r="L104" s="271">
        <f t="shared" si="26"/>
        <v>15000</v>
      </c>
      <c r="M104" s="239"/>
      <c r="N104" s="239"/>
    </row>
    <row r="105" spans="1:15" x14ac:dyDescent="0.2">
      <c r="A105" s="233">
        <v>545</v>
      </c>
      <c r="B105" s="234" t="s">
        <v>109</v>
      </c>
      <c r="C105" s="234"/>
      <c r="D105" s="235"/>
      <c r="E105" s="268">
        <f t="shared" ref="E105" si="29">SUM(E107:E112)</f>
        <v>0</v>
      </c>
      <c r="F105" s="268">
        <f t="shared" ref="F105:K105" si="30">SUM(F107:F112)</f>
        <v>0</v>
      </c>
      <c r="G105" s="268">
        <f t="shared" si="30"/>
        <v>0</v>
      </c>
      <c r="H105" s="268">
        <f t="shared" si="30"/>
        <v>0</v>
      </c>
      <c r="I105" s="268">
        <f t="shared" si="30"/>
        <v>0</v>
      </c>
      <c r="J105" s="268">
        <f t="shared" si="30"/>
        <v>242418.62</v>
      </c>
      <c r="K105" s="268">
        <f t="shared" si="30"/>
        <v>0</v>
      </c>
      <c r="L105" s="269">
        <f t="shared" si="26"/>
        <v>242418.62</v>
      </c>
      <c r="M105" s="236"/>
      <c r="N105" s="236"/>
    </row>
    <row r="106" spans="1:15" x14ac:dyDescent="0.2">
      <c r="A106" s="200">
        <v>54502</v>
      </c>
      <c r="B106" s="201" t="s">
        <v>110</v>
      </c>
      <c r="C106" s="202"/>
      <c r="D106" s="237"/>
      <c r="E106" s="270">
        <v>0</v>
      </c>
      <c r="F106" s="270">
        <v>0</v>
      </c>
      <c r="G106" s="270">
        <v>0</v>
      </c>
      <c r="H106" s="270">
        <v>0</v>
      </c>
      <c r="I106" s="270">
        <v>0</v>
      </c>
      <c r="J106" s="270">
        <v>0</v>
      </c>
      <c r="K106" s="270">
        <v>0</v>
      </c>
      <c r="L106" s="271">
        <f t="shared" si="26"/>
        <v>0</v>
      </c>
      <c r="M106" s="239"/>
      <c r="N106" s="239"/>
      <c r="O106" s="240"/>
    </row>
    <row r="107" spans="1:15" x14ac:dyDescent="0.2">
      <c r="A107" s="200">
        <v>54503</v>
      </c>
      <c r="B107" s="201" t="s">
        <v>111</v>
      </c>
      <c r="C107" s="202"/>
      <c r="D107" s="237"/>
      <c r="E107" s="270">
        <v>0</v>
      </c>
      <c r="F107" s="270">
        <v>0</v>
      </c>
      <c r="G107" s="270">
        <v>0</v>
      </c>
      <c r="H107" s="270">
        <v>0</v>
      </c>
      <c r="I107" s="270">
        <v>0</v>
      </c>
      <c r="J107" s="270">
        <v>19600</v>
      </c>
      <c r="K107" s="270">
        <v>0</v>
      </c>
      <c r="L107" s="271">
        <f t="shared" si="26"/>
        <v>19600</v>
      </c>
      <c r="M107" s="239"/>
      <c r="N107" s="239"/>
    </row>
    <row r="108" spans="1:15" x14ac:dyDescent="0.2">
      <c r="A108" s="200">
        <v>54504</v>
      </c>
      <c r="B108" s="201" t="s">
        <v>112</v>
      </c>
      <c r="C108" s="202"/>
      <c r="D108" s="237"/>
      <c r="E108" s="270">
        <v>0</v>
      </c>
      <c r="F108" s="270">
        <v>0</v>
      </c>
      <c r="G108" s="270">
        <v>0</v>
      </c>
      <c r="H108" s="270">
        <v>0</v>
      </c>
      <c r="I108" s="270">
        <v>0</v>
      </c>
      <c r="J108" s="270">
        <v>113087.99999999999</v>
      </c>
      <c r="K108" s="270">
        <v>0</v>
      </c>
      <c r="L108" s="271">
        <f t="shared" si="26"/>
        <v>113087.99999999999</v>
      </c>
      <c r="M108" s="239"/>
      <c r="N108" s="239"/>
    </row>
    <row r="109" spans="1:15" x14ac:dyDescent="0.2">
      <c r="A109" s="200">
        <v>54505</v>
      </c>
      <c r="B109" s="201" t="s">
        <v>113</v>
      </c>
      <c r="C109" s="202"/>
      <c r="D109" s="237"/>
      <c r="E109" s="270">
        <v>0</v>
      </c>
      <c r="F109" s="270">
        <v>0</v>
      </c>
      <c r="G109" s="270">
        <v>0</v>
      </c>
      <c r="H109" s="270">
        <v>0</v>
      </c>
      <c r="I109" s="270">
        <v>0</v>
      </c>
      <c r="J109" s="270">
        <v>28250</v>
      </c>
      <c r="K109" s="270">
        <v>0</v>
      </c>
      <c r="L109" s="271">
        <f t="shared" si="26"/>
        <v>28250</v>
      </c>
      <c r="M109" s="239"/>
      <c r="N109" s="239"/>
    </row>
    <row r="110" spans="1:15" x14ac:dyDescent="0.2">
      <c r="A110" s="200">
        <v>54507</v>
      </c>
      <c r="B110" s="201" t="s">
        <v>114</v>
      </c>
      <c r="C110" s="202"/>
      <c r="D110" s="237"/>
      <c r="E110" s="270">
        <v>0</v>
      </c>
      <c r="F110" s="270">
        <v>0</v>
      </c>
      <c r="G110" s="270">
        <v>0</v>
      </c>
      <c r="H110" s="270">
        <v>0</v>
      </c>
      <c r="I110" s="270">
        <v>0</v>
      </c>
      <c r="J110" s="270">
        <v>0</v>
      </c>
      <c r="K110" s="270">
        <v>0</v>
      </c>
      <c r="L110" s="271">
        <f t="shared" si="26"/>
        <v>0</v>
      </c>
      <c r="M110" s="239"/>
      <c r="N110" s="239"/>
    </row>
    <row r="111" spans="1:15" x14ac:dyDescent="0.2">
      <c r="A111" s="200">
        <v>54508</v>
      </c>
      <c r="B111" s="201" t="s">
        <v>115</v>
      </c>
      <c r="C111" s="202"/>
      <c r="D111" s="237"/>
      <c r="E111" s="270">
        <v>0</v>
      </c>
      <c r="F111" s="270">
        <v>0</v>
      </c>
      <c r="G111" s="270">
        <v>0</v>
      </c>
      <c r="H111" s="270">
        <v>0</v>
      </c>
      <c r="I111" s="270">
        <v>0</v>
      </c>
      <c r="J111" s="270">
        <v>0</v>
      </c>
      <c r="K111" s="270">
        <v>0</v>
      </c>
      <c r="L111" s="271">
        <f t="shared" si="26"/>
        <v>0</v>
      </c>
      <c r="M111" s="239"/>
      <c r="N111" s="239"/>
    </row>
    <row r="112" spans="1:15" x14ac:dyDescent="0.2">
      <c r="A112" s="200">
        <v>54599</v>
      </c>
      <c r="B112" s="201" t="s">
        <v>116</v>
      </c>
      <c r="C112" s="202"/>
      <c r="D112" s="237"/>
      <c r="E112" s="270">
        <v>0</v>
      </c>
      <c r="F112" s="270">
        <v>0</v>
      </c>
      <c r="G112" s="270">
        <v>0</v>
      </c>
      <c r="H112" s="270">
        <v>0</v>
      </c>
      <c r="I112" s="270">
        <v>0</v>
      </c>
      <c r="J112" s="270">
        <v>81480.62</v>
      </c>
      <c r="K112" s="270">
        <v>0</v>
      </c>
      <c r="L112" s="271">
        <f t="shared" si="26"/>
        <v>81480.62</v>
      </c>
      <c r="M112" s="239"/>
      <c r="N112" s="239"/>
    </row>
    <row r="113" spans="1:14" x14ac:dyDescent="0.2">
      <c r="A113" s="233">
        <v>546</v>
      </c>
      <c r="B113" s="234" t="s">
        <v>117</v>
      </c>
      <c r="C113" s="234"/>
      <c r="D113" s="235"/>
      <c r="E113" s="268">
        <f t="shared" ref="E113" si="31">SUM(E114:E115)</f>
        <v>0</v>
      </c>
      <c r="F113" s="268">
        <f t="shared" ref="F113:K113" si="32">SUM(F114:F115)</f>
        <v>0</v>
      </c>
      <c r="G113" s="268">
        <f t="shared" si="32"/>
        <v>0</v>
      </c>
      <c r="H113" s="268">
        <f t="shared" si="32"/>
        <v>0</v>
      </c>
      <c r="I113" s="268">
        <f t="shared" si="32"/>
        <v>0</v>
      </c>
      <c r="J113" s="268">
        <f t="shared" si="32"/>
        <v>869208.66982500069</v>
      </c>
      <c r="K113" s="268">
        <f t="shared" si="32"/>
        <v>0</v>
      </c>
      <c r="L113" s="269">
        <f t="shared" si="26"/>
        <v>869208.66982500069</v>
      </c>
      <c r="M113" s="236"/>
      <c r="N113" s="236"/>
    </row>
    <row r="114" spans="1:14" x14ac:dyDescent="0.2">
      <c r="A114" s="200">
        <v>54602</v>
      </c>
      <c r="B114" s="201" t="s">
        <v>118</v>
      </c>
      <c r="C114" s="202"/>
      <c r="D114" s="237"/>
      <c r="E114" s="270">
        <v>0</v>
      </c>
      <c r="F114" s="270">
        <v>0</v>
      </c>
      <c r="G114" s="270">
        <v>0</v>
      </c>
      <c r="H114" s="270">
        <v>0</v>
      </c>
      <c r="I114" s="270">
        <v>0</v>
      </c>
      <c r="J114" s="270">
        <v>581448.66982500069</v>
      </c>
      <c r="K114" s="270">
        <v>0</v>
      </c>
      <c r="L114" s="271">
        <f t="shared" si="26"/>
        <v>581448.66982500069</v>
      </c>
      <c r="M114" s="239"/>
      <c r="N114" s="239"/>
    </row>
    <row r="115" spans="1:14" x14ac:dyDescent="0.2">
      <c r="A115" s="200">
        <v>54603</v>
      </c>
      <c r="B115" s="201" t="s">
        <v>119</v>
      </c>
      <c r="C115" s="202"/>
      <c r="D115" s="237"/>
      <c r="E115" s="270">
        <v>0</v>
      </c>
      <c r="F115" s="270">
        <v>0</v>
      </c>
      <c r="G115" s="270">
        <v>0</v>
      </c>
      <c r="H115" s="270">
        <v>0</v>
      </c>
      <c r="I115" s="270">
        <v>0</v>
      </c>
      <c r="J115" s="270">
        <v>287760</v>
      </c>
      <c r="K115" s="270">
        <v>0</v>
      </c>
      <c r="L115" s="271">
        <f t="shared" si="26"/>
        <v>287760</v>
      </c>
      <c r="M115" s="239"/>
      <c r="N115" s="239"/>
    </row>
    <row r="116" spans="1:14" x14ac:dyDescent="0.2">
      <c r="A116" s="200"/>
      <c r="B116" s="201"/>
      <c r="C116" s="202"/>
      <c r="D116" s="237"/>
      <c r="E116" s="270"/>
      <c r="F116" s="270"/>
      <c r="G116" s="270"/>
      <c r="H116" s="270"/>
      <c r="I116" s="270"/>
      <c r="J116" s="270"/>
      <c r="K116" s="270"/>
      <c r="L116" s="271"/>
      <c r="M116" s="239"/>
      <c r="N116" s="239"/>
    </row>
    <row r="117" spans="1:14" x14ac:dyDescent="0.2">
      <c r="A117" s="228">
        <v>55</v>
      </c>
      <c r="B117" s="229" t="s">
        <v>120</v>
      </c>
      <c r="C117" s="229"/>
      <c r="D117" s="230"/>
      <c r="E117" s="266">
        <f t="shared" ref="E117:K117" si="33">E118+E122+E125+E129</f>
        <v>0</v>
      </c>
      <c r="F117" s="266">
        <f t="shared" si="33"/>
        <v>0</v>
      </c>
      <c r="G117" s="266">
        <f t="shared" si="33"/>
        <v>0</v>
      </c>
      <c r="H117" s="266">
        <f t="shared" si="33"/>
        <v>0</v>
      </c>
      <c r="I117" s="266">
        <f t="shared" si="33"/>
        <v>0</v>
      </c>
      <c r="J117" s="266">
        <f t="shared" si="33"/>
        <v>178800.04</v>
      </c>
      <c r="K117" s="266">
        <f t="shared" si="33"/>
        <v>0</v>
      </c>
      <c r="L117" s="267">
        <f t="shared" ref="L117:L132" si="34">SUM(D117:K117)</f>
        <v>178800.04</v>
      </c>
      <c r="M117" s="232"/>
      <c r="N117" s="232"/>
    </row>
    <row r="118" spans="1:14" x14ac:dyDescent="0.2">
      <c r="A118" s="233">
        <v>553</v>
      </c>
      <c r="B118" s="234" t="s">
        <v>121</v>
      </c>
      <c r="C118" s="234"/>
      <c r="D118" s="235"/>
      <c r="E118" s="268">
        <f t="shared" ref="E118:K118" si="35">SUM(E119:E121)</f>
        <v>0</v>
      </c>
      <c r="F118" s="268">
        <f t="shared" si="35"/>
        <v>0</v>
      </c>
      <c r="G118" s="268">
        <f t="shared" si="35"/>
        <v>0</v>
      </c>
      <c r="H118" s="268">
        <f t="shared" si="35"/>
        <v>0</v>
      </c>
      <c r="I118" s="268">
        <f t="shared" si="35"/>
        <v>0</v>
      </c>
      <c r="J118" s="268">
        <f t="shared" si="35"/>
        <v>0</v>
      </c>
      <c r="K118" s="268">
        <f t="shared" si="35"/>
        <v>0</v>
      </c>
      <c r="L118" s="269">
        <f t="shared" si="34"/>
        <v>0</v>
      </c>
      <c r="M118" s="197"/>
      <c r="N118" s="197"/>
    </row>
    <row r="119" spans="1:14" x14ac:dyDescent="0.2">
      <c r="A119" s="200">
        <v>55301</v>
      </c>
      <c r="B119" s="201" t="s">
        <v>122</v>
      </c>
      <c r="C119" s="202"/>
      <c r="D119" s="237"/>
      <c r="E119" s="270">
        <v>0</v>
      </c>
      <c r="F119" s="270">
        <v>0</v>
      </c>
      <c r="G119" s="270">
        <v>0</v>
      </c>
      <c r="H119" s="270">
        <v>0</v>
      </c>
      <c r="I119" s="270">
        <v>0</v>
      </c>
      <c r="J119" s="270">
        <v>0</v>
      </c>
      <c r="K119" s="270">
        <v>0</v>
      </c>
      <c r="L119" s="271">
        <f t="shared" si="34"/>
        <v>0</v>
      </c>
      <c r="M119" s="198"/>
      <c r="N119" s="198"/>
    </row>
    <row r="120" spans="1:14" x14ac:dyDescent="0.2">
      <c r="A120" s="200">
        <v>55302</v>
      </c>
      <c r="B120" s="201" t="s">
        <v>123</v>
      </c>
      <c r="C120" s="202"/>
      <c r="D120" s="237"/>
      <c r="E120" s="270">
        <v>0</v>
      </c>
      <c r="F120" s="270">
        <v>0</v>
      </c>
      <c r="G120" s="270">
        <v>0</v>
      </c>
      <c r="H120" s="270">
        <v>0</v>
      </c>
      <c r="I120" s="270">
        <v>0</v>
      </c>
      <c r="J120" s="270">
        <v>0</v>
      </c>
      <c r="K120" s="270">
        <v>0</v>
      </c>
      <c r="L120" s="271">
        <f t="shared" si="34"/>
        <v>0</v>
      </c>
      <c r="M120" s="199"/>
      <c r="N120" s="199"/>
    </row>
    <row r="121" spans="1:14" x14ac:dyDescent="0.2">
      <c r="A121" s="200">
        <v>55308</v>
      </c>
      <c r="B121" s="201" t="s">
        <v>124</v>
      </c>
      <c r="C121" s="202"/>
      <c r="D121" s="237"/>
      <c r="E121" s="270">
        <v>0</v>
      </c>
      <c r="F121" s="270">
        <v>0</v>
      </c>
      <c r="G121" s="270">
        <v>0</v>
      </c>
      <c r="H121" s="270">
        <v>0</v>
      </c>
      <c r="I121" s="270">
        <v>0</v>
      </c>
      <c r="J121" s="270">
        <v>0</v>
      </c>
      <c r="K121" s="270">
        <v>0</v>
      </c>
      <c r="L121" s="271">
        <f t="shared" si="34"/>
        <v>0</v>
      </c>
      <c r="M121" s="199"/>
      <c r="N121" s="199"/>
    </row>
    <row r="122" spans="1:14" x14ac:dyDescent="0.2">
      <c r="A122" s="233">
        <v>555</v>
      </c>
      <c r="B122" s="234" t="s">
        <v>125</v>
      </c>
      <c r="C122" s="234"/>
      <c r="D122" s="235"/>
      <c r="E122" s="268">
        <f t="shared" ref="E122" si="36">SUM(E123:E124)</f>
        <v>0</v>
      </c>
      <c r="F122" s="268">
        <f t="shared" ref="F122:K122" si="37">SUM(F123:F124)</f>
        <v>0</v>
      </c>
      <c r="G122" s="268">
        <f t="shared" si="37"/>
        <v>0</v>
      </c>
      <c r="H122" s="268">
        <f t="shared" si="37"/>
        <v>0</v>
      </c>
      <c r="I122" s="268">
        <f t="shared" si="37"/>
        <v>0</v>
      </c>
      <c r="J122" s="268">
        <f t="shared" si="37"/>
        <v>5500</v>
      </c>
      <c r="K122" s="268">
        <f t="shared" si="37"/>
        <v>0</v>
      </c>
      <c r="L122" s="269">
        <f t="shared" si="34"/>
        <v>5500</v>
      </c>
      <c r="M122" s="236"/>
      <c r="N122" s="236"/>
    </row>
    <row r="123" spans="1:14" x14ac:dyDescent="0.2">
      <c r="A123" s="200">
        <v>55508</v>
      </c>
      <c r="B123" s="201" t="s">
        <v>126</v>
      </c>
      <c r="C123" s="202"/>
      <c r="D123" s="237"/>
      <c r="E123" s="270">
        <v>0</v>
      </c>
      <c r="F123" s="270">
        <v>0</v>
      </c>
      <c r="G123" s="270">
        <v>0</v>
      </c>
      <c r="H123" s="270">
        <v>0</v>
      </c>
      <c r="I123" s="270">
        <v>0</v>
      </c>
      <c r="J123" s="270">
        <v>3000</v>
      </c>
      <c r="K123" s="270">
        <v>0</v>
      </c>
      <c r="L123" s="271">
        <f t="shared" si="34"/>
        <v>3000</v>
      </c>
      <c r="M123" s="239"/>
      <c r="N123" s="239"/>
    </row>
    <row r="124" spans="1:14" x14ac:dyDescent="0.2">
      <c r="A124" s="200">
        <v>55509</v>
      </c>
      <c r="B124" s="201" t="s">
        <v>127</v>
      </c>
      <c r="C124" s="202"/>
      <c r="D124" s="237"/>
      <c r="E124" s="270">
        <v>0</v>
      </c>
      <c r="F124" s="270">
        <v>0</v>
      </c>
      <c r="G124" s="270">
        <v>0</v>
      </c>
      <c r="H124" s="270">
        <v>0</v>
      </c>
      <c r="I124" s="270">
        <v>0</v>
      </c>
      <c r="J124" s="270">
        <v>2500</v>
      </c>
      <c r="K124" s="270">
        <v>0</v>
      </c>
      <c r="L124" s="271">
        <f t="shared" si="34"/>
        <v>2500</v>
      </c>
      <c r="M124" s="239"/>
      <c r="N124" s="239"/>
    </row>
    <row r="125" spans="1:14" x14ac:dyDescent="0.2">
      <c r="A125" s="233">
        <v>556</v>
      </c>
      <c r="B125" s="234" t="s">
        <v>128</v>
      </c>
      <c r="C125" s="234"/>
      <c r="D125" s="235"/>
      <c r="E125" s="268">
        <f t="shared" ref="E125" si="38">SUM(E126:E128)</f>
        <v>0</v>
      </c>
      <c r="F125" s="268">
        <f t="shared" ref="F125:K125" si="39">SUM(F126:F128)</f>
        <v>0</v>
      </c>
      <c r="G125" s="268">
        <f t="shared" si="39"/>
        <v>0</v>
      </c>
      <c r="H125" s="268">
        <f t="shared" si="39"/>
        <v>0</v>
      </c>
      <c r="I125" s="268">
        <f t="shared" si="39"/>
        <v>0</v>
      </c>
      <c r="J125" s="268">
        <f t="shared" si="39"/>
        <v>173300.04</v>
      </c>
      <c r="K125" s="268">
        <f t="shared" si="39"/>
        <v>0</v>
      </c>
      <c r="L125" s="269">
        <f t="shared" si="34"/>
        <v>173300.04</v>
      </c>
      <c r="M125" s="236"/>
      <c r="N125" s="236"/>
    </row>
    <row r="126" spans="1:14" x14ac:dyDescent="0.2">
      <c r="A126" s="200">
        <v>55601</v>
      </c>
      <c r="B126" s="201" t="s">
        <v>129</v>
      </c>
      <c r="C126" s="202"/>
      <c r="D126" s="237"/>
      <c r="E126" s="270">
        <v>0</v>
      </c>
      <c r="F126" s="270">
        <v>0</v>
      </c>
      <c r="G126" s="270">
        <v>0</v>
      </c>
      <c r="H126" s="270">
        <v>0</v>
      </c>
      <c r="I126" s="270">
        <v>0</v>
      </c>
      <c r="J126" s="270">
        <v>23124</v>
      </c>
      <c r="K126" s="270">
        <v>0</v>
      </c>
      <c r="L126" s="271">
        <f t="shared" si="34"/>
        <v>23124</v>
      </c>
      <c r="M126" s="239"/>
      <c r="N126" s="239"/>
    </row>
    <row r="127" spans="1:14" x14ac:dyDescent="0.2">
      <c r="A127" s="200">
        <v>55602</v>
      </c>
      <c r="B127" s="201" t="s">
        <v>130</v>
      </c>
      <c r="C127" s="202"/>
      <c r="D127" s="237"/>
      <c r="E127" s="270">
        <v>0</v>
      </c>
      <c r="F127" s="270">
        <v>0</v>
      </c>
      <c r="G127" s="270">
        <v>0</v>
      </c>
      <c r="H127" s="270">
        <v>0</v>
      </c>
      <c r="I127" s="270">
        <v>0</v>
      </c>
      <c r="J127" s="270">
        <v>43376.04</v>
      </c>
      <c r="K127" s="270">
        <v>0</v>
      </c>
      <c r="L127" s="271">
        <f t="shared" si="34"/>
        <v>43376.04</v>
      </c>
      <c r="M127" s="239"/>
      <c r="N127" s="239"/>
    </row>
    <row r="128" spans="1:14" x14ac:dyDescent="0.2">
      <c r="A128" s="200">
        <v>55603</v>
      </c>
      <c r="B128" s="201" t="s">
        <v>131</v>
      </c>
      <c r="C128" s="202"/>
      <c r="D128" s="237"/>
      <c r="E128" s="270">
        <v>0</v>
      </c>
      <c r="F128" s="270">
        <v>0</v>
      </c>
      <c r="G128" s="270">
        <v>0</v>
      </c>
      <c r="H128" s="270">
        <v>0</v>
      </c>
      <c r="I128" s="270">
        <v>0</v>
      </c>
      <c r="J128" s="270">
        <v>106800</v>
      </c>
      <c r="K128" s="270">
        <v>0</v>
      </c>
      <c r="L128" s="271">
        <f t="shared" si="34"/>
        <v>106800</v>
      </c>
      <c r="M128" s="239"/>
      <c r="N128" s="239"/>
    </row>
    <row r="129" spans="1:14" x14ac:dyDescent="0.2">
      <c r="A129" s="233">
        <v>557</v>
      </c>
      <c r="B129" s="234" t="s">
        <v>132</v>
      </c>
      <c r="C129" s="234"/>
      <c r="D129" s="235"/>
      <c r="E129" s="268">
        <f t="shared" ref="E129" si="40">SUM(E130:E132)</f>
        <v>0</v>
      </c>
      <c r="F129" s="268">
        <f t="shared" ref="F129:K129" si="41">SUM(F130:F132)</f>
        <v>0</v>
      </c>
      <c r="G129" s="268">
        <f t="shared" si="41"/>
        <v>0</v>
      </c>
      <c r="H129" s="268">
        <f t="shared" si="41"/>
        <v>0</v>
      </c>
      <c r="I129" s="268">
        <f t="shared" si="41"/>
        <v>0</v>
      </c>
      <c r="J129" s="268">
        <f t="shared" si="41"/>
        <v>0</v>
      </c>
      <c r="K129" s="268">
        <f t="shared" si="41"/>
        <v>0</v>
      </c>
      <c r="L129" s="269">
        <f t="shared" si="34"/>
        <v>0</v>
      </c>
      <c r="M129" s="236"/>
      <c r="N129" s="236"/>
    </row>
    <row r="130" spans="1:14" x14ac:dyDescent="0.2">
      <c r="A130" s="200">
        <v>55702</v>
      </c>
      <c r="B130" s="201" t="s">
        <v>133</v>
      </c>
      <c r="C130" s="202"/>
      <c r="D130" s="237"/>
      <c r="E130" s="270">
        <v>0</v>
      </c>
      <c r="F130" s="270">
        <v>0</v>
      </c>
      <c r="G130" s="270">
        <v>0</v>
      </c>
      <c r="H130" s="270">
        <v>0</v>
      </c>
      <c r="I130" s="270">
        <v>0</v>
      </c>
      <c r="J130" s="270">
        <v>0</v>
      </c>
      <c r="K130" s="270">
        <v>0</v>
      </c>
      <c r="L130" s="271">
        <f t="shared" si="34"/>
        <v>0</v>
      </c>
      <c r="M130" s="239"/>
      <c r="N130" s="239"/>
    </row>
    <row r="131" spans="1:14" x14ac:dyDescent="0.2">
      <c r="A131" s="200">
        <v>55703</v>
      </c>
      <c r="B131" s="201" t="s">
        <v>134</v>
      </c>
      <c r="C131" s="202"/>
      <c r="D131" s="237"/>
      <c r="E131" s="270">
        <v>0</v>
      </c>
      <c r="F131" s="270">
        <v>0</v>
      </c>
      <c r="G131" s="270">
        <v>0</v>
      </c>
      <c r="H131" s="270">
        <v>0</v>
      </c>
      <c r="I131" s="270">
        <v>0</v>
      </c>
      <c r="J131" s="270">
        <v>0</v>
      </c>
      <c r="K131" s="270">
        <v>0</v>
      </c>
      <c r="L131" s="271">
        <f t="shared" si="34"/>
        <v>0</v>
      </c>
      <c r="M131" s="239"/>
      <c r="N131" s="239"/>
    </row>
    <row r="132" spans="1:14" x14ac:dyDescent="0.2">
      <c r="A132" s="200">
        <v>55799</v>
      </c>
      <c r="B132" s="201" t="s">
        <v>135</v>
      </c>
      <c r="C132" s="202"/>
      <c r="D132" s="237"/>
      <c r="E132" s="270">
        <v>0</v>
      </c>
      <c r="F132" s="270">
        <v>0</v>
      </c>
      <c r="G132" s="270">
        <v>0</v>
      </c>
      <c r="H132" s="270">
        <v>0</v>
      </c>
      <c r="I132" s="270">
        <v>0</v>
      </c>
      <c r="J132" s="270">
        <v>0</v>
      </c>
      <c r="K132" s="270">
        <v>0</v>
      </c>
      <c r="L132" s="271">
        <f t="shared" si="34"/>
        <v>0</v>
      </c>
      <c r="M132" s="239"/>
      <c r="N132" s="239"/>
    </row>
    <row r="133" spans="1:14" x14ac:dyDescent="0.2">
      <c r="A133" s="200"/>
      <c r="B133" s="201"/>
      <c r="C133" s="202"/>
      <c r="D133" s="237"/>
      <c r="E133" s="270"/>
      <c r="F133" s="270"/>
      <c r="G133" s="270"/>
      <c r="H133" s="270"/>
      <c r="I133" s="270"/>
      <c r="J133" s="270"/>
      <c r="K133" s="270"/>
      <c r="L133" s="271"/>
      <c r="M133" s="239"/>
      <c r="N133" s="239"/>
    </row>
    <row r="134" spans="1:14" x14ac:dyDescent="0.2">
      <c r="A134" s="228">
        <v>56</v>
      </c>
      <c r="B134" s="229" t="s">
        <v>136</v>
      </c>
      <c r="C134" s="229"/>
      <c r="D134" s="230"/>
      <c r="E134" s="266">
        <f t="shared" ref="E134:K134" si="42">E135</f>
        <v>0</v>
      </c>
      <c r="F134" s="266">
        <f t="shared" si="42"/>
        <v>0</v>
      </c>
      <c r="G134" s="266">
        <f t="shared" si="42"/>
        <v>0</v>
      </c>
      <c r="H134" s="266">
        <f t="shared" si="42"/>
        <v>0</v>
      </c>
      <c r="I134" s="266">
        <f t="shared" si="42"/>
        <v>0</v>
      </c>
      <c r="J134" s="266">
        <f t="shared" si="42"/>
        <v>17500</v>
      </c>
      <c r="K134" s="266">
        <f t="shared" si="42"/>
        <v>0</v>
      </c>
      <c r="L134" s="267">
        <f>SUM(D134:K134)</f>
        <v>17500</v>
      </c>
      <c r="M134" s="232"/>
      <c r="N134" s="232"/>
    </row>
    <row r="135" spans="1:14" x14ac:dyDescent="0.2">
      <c r="A135" s="233">
        <v>563</v>
      </c>
      <c r="B135" s="234" t="s">
        <v>137</v>
      </c>
      <c r="C135" s="234"/>
      <c r="D135" s="235"/>
      <c r="E135" s="268">
        <f t="shared" ref="E135:K135" si="43">SUM(E136:E138)</f>
        <v>0</v>
      </c>
      <c r="F135" s="268">
        <f t="shared" si="43"/>
        <v>0</v>
      </c>
      <c r="G135" s="268">
        <f t="shared" si="43"/>
        <v>0</v>
      </c>
      <c r="H135" s="268">
        <f t="shared" si="43"/>
        <v>0</v>
      </c>
      <c r="I135" s="268">
        <f t="shared" si="43"/>
        <v>0</v>
      </c>
      <c r="J135" s="268">
        <f t="shared" si="43"/>
        <v>17500</v>
      </c>
      <c r="K135" s="268">
        <f t="shared" si="43"/>
        <v>0</v>
      </c>
      <c r="L135" s="269">
        <f>SUM(D135:K135)</f>
        <v>17500</v>
      </c>
      <c r="M135" s="236"/>
      <c r="N135" s="236"/>
    </row>
    <row r="136" spans="1:14" x14ac:dyDescent="0.2">
      <c r="A136" s="200">
        <v>56303</v>
      </c>
      <c r="B136" s="201" t="s">
        <v>138</v>
      </c>
      <c r="C136" s="202"/>
      <c r="D136" s="237"/>
      <c r="E136" s="270">
        <v>0</v>
      </c>
      <c r="F136" s="270">
        <v>0</v>
      </c>
      <c r="G136" s="270">
        <v>0</v>
      </c>
      <c r="H136" s="270">
        <v>0</v>
      </c>
      <c r="I136" s="270">
        <v>0</v>
      </c>
      <c r="J136" s="270">
        <v>0</v>
      </c>
      <c r="K136" s="270">
        <v>0</v>
      </c>
      <c r="L136" s="271">
        <f>SUM(D136:K136)</f>
        <v>0</v>
      </c>
      <c r="M136" s="239"/>
      <c r="N136" s="239"/>
    </row>
    <row r="137" spans="1:14" x14ac:dyDescent="0.2">
      <c r="A137" s="200">
        <v>56304</v>
      </c>
      <c r="B137" s="201" t="s">
        <v>139</v>
      </c>
      <c r="C137" s="202"/>
      <c r="D137" s="237"/>
      <c r="E137" s="270">
        <v>0</v>
      </c>
      <c r="F137" s="270">
        <v>0</v>
      </c>
      <c r="G137" s="270">
        <v>0</v>
      </c>
      <c r="H137" s="270">
        <v>0</v>
      </c>
      <c r="I137" s="270">
        <v>0</v>
      </c>
      <c r="J137" s="270">
        <v>10000</v>
      </c>
      <c r="K137" s="270">
        <v>0</v>
      </c>
      <c r="L137" s="271">
        <f>SUM(D137:K137)</f>
        <v>10000</v>
      </c>
      <c r="M137" s="239"/>
      <c r="N137" s="239"/>
    </row>
    <row r="138" spans="1:14" x14ac:dyDescent="0.2">
      <c r="A138" s="200">
        <v>56305</v>
      </c>
      <c r="B138" s="201" t="s">
        <v>140</v>
      </c>
      <c r="C138" s="202"/>
      <c r="D138" s="237"/>
      <c r="E138" s="270">
        <v>0</v>
      </c>
      <c r="F138" s="270">
        <v>0</v>
      </c>
      <c r="G138" s="270">
        <v>0</v>
      </c>
      <c r="H138" s="270">
        <v>0</v>
      </c>
      <c r="I138" s="270">
        <v>0</v>
      </c>
      <c r="J138" s="270">
        <v>7500</v>
      </c>
      <c r="K138" s="270">
        <v>0</v>
      </c>
      <c r="L138" s="271">
        <f>SUM(D138:K138)</f>
        <v>7500</v>
      </c>
      <c r="M138" s="239"/>
      <c r="N138" s="239"/>
    </row>
    <row r="139" spans="1:14" x14ac:dyDescent="0.2">
      <c r="A139" s="200"/>
      <c r="B139" s="201"/>
      <c r="C139" s="202"/>
      <c r="D139" s="237"/>
      <c r="E139" s="270"/>
      <c r="F139" s="270"/>
      <c r="G139" s="270"/>
      <c r="H139" s="270"/>
      <c r="I139" s="270"/>
      <c r="J139" s="270"/>
      <c r="K139" s="270"/>
      <c r="L139" s="271"/>
      <c r="M139" s="239"/>
      <c r="N139" s="239"/>
    </row>
    <row r="140" spans="1:14" x14ac:dyDescent="0.2">
      <c r="A140" s="228">
        <v>61</v>
      </c>
      <c r="B140" s="229" t="s">
        <v>141</v>
      </c>
      <c r="C140" s="229"/>
      <c r="D140" s="230"/>
      <c r="E140" s="266">
        <f t="shared" ref="E140:K140" si="44">E141+E151+E154+E157+E162</f>
        <v>838242.91999999993</v>
      </c>
      <c r="F140" s="266">
        <f t="shared" si="44"/>
        <v>0</v>
      </c>
      <c r="G140" s="266">
        <f t="shared" si="44"/>
        <v>0</v>
      </c>
      <c r="H140" s="266">
        <f t="shared" si="44"/>
        <v>23741.82</v>
      </c>
      <c r="I140" s="266">
        <f t="shared" si="44"/>
        <v>57843.829999999994</v>
      </c>
      <c r="J140" s="266">
        <f t="shared" si="44"/>
        <v>185421</v>
      </c>
      <c r="K140" s="266">
        <f t="shared" si="44"/>
        <v>1347359.9999999998</v>
      </c>
      <c r="L140" s="267">
        <f t="shared" ref="L140:L170" si="45">SUM(D140:K140)</f>
        <v>2452609.5699999994</v>
      </c>
      <c r="M140" s="232"/>
      <c r="N140" s="232"/>
    </row>
    <row r="141" spans="1:14" x14ac:dyDescent="0.2">
      <c r="A141" s="233">
        <v>611</v>
      </c>
      <c r="B141" s="234" t="s">
        <v>142</v>
      </c>
      <c r="C141" s="234"/>
      <c r="D141" s="235"/>
      <c r="E141" s="268">
        <f t="shared" ref="E141:K141" si="46">SUM(E142:E150)</f>
        <v>216500</v>
      </c>
      <c r="F141" s="268">
        <f t="shared" si="46"/>
        <v>0</v>
      </c>
      <c r="G141" s="268">
        <f t="shared" si="46"/>
        <v>0</v>
      </c>
      <c r="H141" s="268">
        <f t="shared" si="46"/>
        <v>0</v>
      </c>
      <c r="I141" s="268">
        <f t="shared" si="46"/>
        <v>0</v>
      </c>
      <c r="J141" s="268">
        <f t="shared" si="46"/>
        <v>180301</v>
      </c>
      <c r="K141" s="268">
        <f t="shared" si="46"/>
        <v>0</v>
      </c>
      <c r="L141" s="269">
        <f t="shared" si="45"/>
        <v>396801</v>
      </c>
      <c r="M141" s="236"/>
      <c r="N141" s="236"/>
    </row>
    <row r="142" spans="1:14" x14ac:dyDescent="0.2">
      <c r="A142" s="200">
        <v>61101</v>
      </c>
      <c r="B142" s="201" t="s">
        <v>143</v>
      </c>
      <c r="C142" s="202"/>
      <c r="D142" s="237"/>
      <c r="E142" s="270">
        <v>0</v>
      </c>
      <c r="F142" s="270">
        <v>0</v>
      </c>
      <c r="G142" s="270">
        <v>0</v>
      </c>
      <c r="H142" s="270">
        <v>0</v>
      </c>
      <c r="I142" s="270">
        <v>0</v>
      </c>
      <c r="J142" s="270">
        <v>44895</v>
      </c>
      <c r="K142" s="270">
        <v>0</v>
      </c>
      <c r="L142" s="271">
        <f t="shared" si="45"/>
        <v>44895</v>
      </c>
      <c r="M142" s="239"/>
      <c r="N142" s="239"/>
    </row>
    <row r="143" spans="1:14" x14ac:dyDescent="0.2">
      <c r="A143" s="200">
        <v>61102</v>
      </c>
      <c r="B143" s="201" t="s">
        <v>144</v>
      </c>
      <c r="C143" s="202"/>
      <c r="D143" s="237"/>
      <c r="E143" s="270">
        <v>0</v>
      </c>
      <c r="F143" s="270">
        <v>0</v>
      </c>
      <c r="G143" s="270">
        <v>0</v>
      </c>
      <c r="H143" s="270">
        <v>0</v>
      </c>
      <c r="I143" s="270">
        <v>0</v>
      </c>
      <c r="J143" s="270">
        <v>23694</v>
      </c>
      <c r="K143" s="270">
        <v>0</v>
      </c>
      <c r="L143" s="271">
        <f t="shared" si="45"/>
        <v>23694</v>
      </c>
      <c r="M143" s="239"/>
      <c r="N143" s="239"/>
    </row>
    <row r="144" spans="1:14" x14ac:dyDescent="0.2">
      <c r="A144" s="200">
        <v>61103</v>
      </c>
      <c r="B144" s="201" t="s">
        <v>145</v>
      </c>
      <c r="C144" s="202"/>
      <c r="D144" s="237"/>
      <c r="E144" s="270">
        <v>0</v>
      </c>
      <c r="F144" s="270">
        <v>0</v>
      </c>
      <c r="G144" s="270">
        <v>0</v>
      </c>
      <c r="H144" s="270">
        <v>0</v>
      </c>
      <c r="I144" s="270">
        <v>0</v>
      </c>
      <c r="J144" s="270">
        <v>0</v>
      </c>
      <c r="K144" s="270">
        <v>0</v>
      </c>
      <c r="L144" s="271">
        <f t="shared" si="45"/>
        <v>0</v>
      </c>
      <c r="M144" s="239"/>
      <c r="N144" s="239"/>
    </row>
    <row r="145" spans="1:14" x14ac:dyDescent="0.2">
      <c r="A145" s="200">
        <v>61104</v>
      </c>
      <c r="B145" s="201" t="s">
        <v>146</v>
      </c>
      <c r="C145" s="202"/>
      <c r="D145" s="237"/>
      <c r="E145" s="270">
        <v>0</v>
      </c>
      <c r="F145" s="270">
        <v>0</v>
      </c>
      <c r="G145" s="270">
        <v>0</v>
      </c>
      <c r="H145" s="270">
        <v>0</v>
      </c>
      <c r="I145" s="270">
        <v>0</v>
      </c>
      <c r="J145" s="270">
        <v>91640</v>
      </c>
      <c r="K145" s="270">
        <v>0</v>
      </c>
      <c r="L145" s="271">
        <f t="shared" si="45"/>
        <v>91640</v>
      </c>
      <c r="M145" s="239"/>
      <c r="N145" s="239"/>
    </row>
    <row r="146" spans="1:14" x14ac:dyDescent="0.2">
      <c r="A146" s="200">
        <v>61105</v>
      </c>
      <c r="B146" s="201" t="s">
        <v>147</v>
      </c>
      <c r="C146" s="202"/>
      <c r="D146" s="237"/>
      <c r="E146" s="270">
        <v>216500</v>
      </c>
      <c r="F146" s="270">
        <v>0</v>
      </c>
      <c r="G146" s="270">
        <v>0</v>
      </c>
      <c r="H146" s="270">
        <v>0</v>
      </c>
      <c r="I146" s="270">
        <v>0</v>
      </c>
      <c r="J146" s="270">
        <v>0</v>
      </c>
      <c r="K146" s="270">
        <v>0</v>
      </c>
      <c r="L146" s="271">
        <f t="shared" si="45"/>
        <v>216500</v>
      </c>
      <c r="M146" s="239"/>
      <c r="N146" s="239"/>
    </row>
    <row r="147" spans="1:14" x14ac:dyDescent="0.2">
      <c r="A147" s="200">
        <v>61106</v>
      </c>
      <c r="B147" s="201" t="s">
        <v>148</v>
      </c>
      <c r="C147" s="202"/>
      <c r="D147" s="237"/>
      <c r="E147" s="270">
        <v>0</v>
      </c>
      <c r="F147" s="270">
        <v>0</v>
      </c>
      <c r="G147" s="270">
        <v>0</v>
      </c>
      <c r="H147" s="270">
        <v>0</v>
      </c>
      <c r="I147" s="270">
        <v>0</v>
      </c>
      <c r="J147" s="270">
        <v>0</v>
      </c>
      <c r="K147" s="270">
        <v>0</v>
      </c>
      <c r="L147" s="271">
        <f t="shared" si="45"/>
        <v>0</v>
      </c>
      <c r="M147" s="241"/>
      <c r="N147" s="242"/>
    </row>
    <row r="148" spans="1:14" x14ac:dyDescent="0.2">
      <c r="A148" s="200">
        <v>61108</v>
      </c>
      <c r="B148" s="201" t="s">
        <v>149</v>
      </c>
      <c r="C148" s="202"/>
      <c r="D148" s="237"/>
      <c r="E148" s="270">
        <v>0</v>
      </c>
      <c r="F148" s="270">
        <v>0</v>
      </c>
      <c r="G148" s="270">
        <v>0</v>
      </c>
      <c r="H148" s="270">
        <v>0</v>
      </c>
      <c r="I148" s="270">
        <v>0</v>
      </c>
      <c r="J148" s="270">
        <v>14072</v>
      </c>
      <c r="K148" s="270">
        <v>0</v>
      </c>
      <c r="L148" s="271">
        <f t="shared" si="45"/>
        <v>14072</v>
      </c>
      <c r="M148" s="241"/>
      <c r="N148" s="242"/>
    </row>
    <row r="149" spans="1:14" x14ac:dyDescent="0.2">
      <c r="A149" s="200">
        <v>61109</v>
      </c>
      <c r="B149" s="201" t="s">
        <v>144</v>
      </c>
      <c r="C149" s="202"/>
      <c r="D149" s="237"/>
      <c r="E149" s="270">
        <v>0</v>
      </c>
      <c r="F149" s="270">
        <v>0</v>
      </c>
      <c r="G149" s="270">
        <v>0</v>
      </c>
      <c r="H149" s="270">
        <v>0</v>
      </c>
      <c r="I149" s="270">
        <v>0</v>
      </c>
      <c r="J149" s="270">
        <v>3000</v>
      </c>
      <c r="K149" s="270">
        <v>0</v>
      </c>
      <c r="L149" s="271">
        <f t="shared" si="45"/>
        <v>3000</v>
      </c>
      <c r="M149" s="239"/>
      <c r="N149" s="239"/>
    </row>
    <row r="150" spans="1:14" x14ac:dyDescent="0.2">
      <c r="A150" s="200">
        <v>61199</v>
      </c>
      <c r="B150" s="201" t="s">
        <v>150</v>
      </c>
      <c r="C150" s="202"/>
      <c r="D150" s="237"/>
      <c r="E150" s="270">
        <v>0</v>
      </c>
      <c r="F150" s="270">
        <v>0</v>
      </c>
      <c r="G150" s="270">
        <v>0</v>
      </c>
      <c r="H150" s="270">
        <v>0</v>
      </c>
      <c r="I150" s="270">
        <v>0</v>
      </c>
      <c r="J150" s="270">
        <v>3000</v>
      </c>
      <c r="K150" s="270">
        <v>0</v>
      </c>
      <c r="L150" s="271">
        <f t="shared" si="45"/>
        <v>3000</v>
      </c>
      <c r="M150" s="239"/>
      <c r="N150" s="239"/>
    </row>
    <row r="151" spans="1:14" x14ac:dyDescent="0.2">
      <c r="A151" s="233">
        <v>612</v>
      </c>
      <c r="B151" s="234" t="s">
        <v>151</v>
      </c>
      <c r="C151" s="234"/>
      <c r="D151" s="235"/>
      <c r="E151" s="268">
        <f t="shared" ref="E151" si="47">SUM(E152:E153)</f>
        <v>0</v>
      </c>
      <c r="F151" s="268">
        <f t="shared" ref="F151:K151" si="48">SUM(F152:F153)</f>
        <v>0</v>
      </c>
      <c r="G151" s="268">
        <f t="shared" si="48"/>
        <v>0</v>
      </c>
      <c r="H151" s="268">
        <f t="shared" si="48"/>
        <v>0</v>
      </c>
      <c r="I151" s="268">
        <f t="shared" si="48"/>
        <v>0</v>
      </c>
      <c r="J151" s="268">
        <f t="shared" si="48"/>
        <v>0</v>
      </c>
      <c r="K151" s="268">
        <f t="shared" si="48"/>
        <v>0</v>
      </c>
      <c r="L151" s="269">
        <f t="shared" si="45"/>
        <v>0</v>
      </c>
      <c r="M151" s="236"/>
      <c r="N151" s="236"/>
    </row>
    <row r="152" spans="1:14" x14ac:dyDescent="0.2">
      <c r="A152" s="200">
        <v>61201</v>
      </c>
      <c r="B152" s="201" t="s">
        <v>152</v>
      </c>
      <c r="C152" s="202"/>
      <c r="D152" s="237"/>
      <c r="E152" s="270">
        <v>0</v>
      </c>
      <c r="F152" s="270">
        <v>0</v>
      </c>
      <c r="G152" s="270">
        <v>0</v>
      </c>
      <c r="H152" s="270">
        <v>0</v>
      </c>
      <c r="I152" s="270">
        <v>0</v>
      </c>
      <c r="J152" s="270">
        <v>0</v>
      </c>
      <c r="K152" s="270">
        <v>0</v>
      </c>
      <c r="L152" s="271">
        <f t="shared" si="45"/>
        <v>0</v>
      </c>
      <c r="M152" s="239"/>
      <c r="N152" s="239"/>
    </row>
    <row r="153" spans="1:14" x14ac:dyDescent="0.2">
      <c r="A153" s="200">
        <v>61299</v>
      </c>
      <c r="B153" s="201" t="s">
        <v>153</v>
      </c>
      <c r="C153" s="202"/>
      <c r="D153" s="237"/>
      <c r="E153" s="270">
        <v>0</v>
      </c>
      <c r="F153" s="270">
        <v>0</v>
      </c>
      <c r="G153" s="270">
        <v>0</v>
      </c>
      <c r="H153" s="270">
        <v>0</v>
      </c>
      <c r="I153" s="270">
        <v>0</v>
      </c>
      <c r="J153" s="270">
        <v>0</v>
      </c>
      <c r="K153" s="270">
        <v>0</v>
      </c>
      <c r="L153" s="271">
        <f t="shared" si="45"/>
        <v>0</v>
      </c>
      <c r="M153" s="239"/>
      <c r="N153" s="239"/>
    </row>
    <row r="154" spans="1:14" x14ac:dyDescent="0.2">
      <c r="A154" s="233">
        <v>614</v>
      </c>
      <c r="B154" s="234" t="s">
        <v>154</v>
      </c>
      <c r="C154" s="234"/>
      <c r="D154" s="235"/>
      <c r="E154" s="268">
        <f t="shared" ref="E154" si="49">SUM(E155:E156)</f>
        <v>0</v>
      </c>
      <c r="F154" s="268">
        <f t="shared" ref="F154:K154" si="50">SUM(F155:F156)</f>
        <v>0</v>
      </c>
      <c r="G154" s="268">
        <f t="shared" si="50"/>
        <v>0</v>
      </c>
      <c r="H154" s="268">
        <f t="shared" si="50"/>
        <v>0</v>
      </c>
      <c r="I154" s="268">
        <f t="shared" si="50"/>
        <v>0</v>
      </c>
      <c r="J154" s="268">
        <f t="shared" si="50"/>
        <v>5120</v>
      </c>
      <c r="K154" s="268">
        <f t="shared" si="50"/>
        <v>0</v>
      </c>
      <c r="L154" s="269">
        <f t="shared" si="45"/>
        <v>5120</v>
      </c>
      <c r="M154" s="236"/>
      <c r="N154" s="236"/>
    </row>
    <row r="155" spans="1:14" x14ac:dyDescent="0.2">
      <c r="A155" s="200">
        <v>61403</v>
      </c>
      <c r="B155" s="201" t="s">
        <v>155</v>
      </c>
      <c r="C155" s="202"/>
      <c r="D155" s="237"/>
      <c r="E155" s="270">
        <v>0</v>
      </c>
      <c r="F155" s="270">
        <v>0</v>
      </c>
      <c r="G155" s="270">
        <v>0</v>
      </c>
      <c r="H155" s="270">
        <v>0</v>
      </c>
      <c r="I155" s="270">
        <v>0</v>
      </c>
      <c r="J155" s="270">
        <v>3620</v>
      </c>
      <c r="K155" s="270">
        <v>0</v>
      </c>
      <c r="L155" s="271">
        <f t="shared" si="45"/>
        <v>3620</v>
      </c>
      <c r="M155" s="239"/>
      <c r="N155" s="239"/>
    </row>
    <row r="156" spans="1:14" x14ac:dyDescent="0.2">
      <c r="A156" s="200">
        <v>61499</v>
      </c>
      <c r="B156" s="201" t="s">
        <v>156</v>
      </c>
      <c r="C156" s="202"/>
      <c r="D156" s="237"/>
      <c r="E156" s="270">
        <v>0</v>
      </c>
      <c r="F156" s="270">
        <v>0</v>
      </c>
      <c r="G156" s="270">
        <v>0</v>
      </c>
      <c r="H156" s="270">
        <v>0</v>
      </c>
      <c r="I156" s="270">
        <v>0</v>
      </c>
      <c r="J156" s="270">
        <v>1500</v>
      </c>
      <c r="K156" s="270">
        <v>0</v>
      </c>
      <c r="L156" s="271">
        <f t="shared" si="45"/>
        <v>1500</v>
      </c>
      <c r="M156" s="239"/>
      <c r="N156" s="239"/>
    </row>
    <row r="157" spans="1:14" x14ac:dyDescent="0.2">
      <c r="A157" s="233">
        <v>615</v>
      </c>
      <c r="B157" s="234" t="s">
        <v>157</v>
      </c>
      <c r="C157" s="234"/>
      <c r="D157" s="235"/>
      <c r="E157" s="268">
        <f t="shared" ref="E157" si="51">SUM(E158:E161)</f>
        <v>7500</v>
      </c>
      <c r="F157" s="268">
        <f t="shared" ref="F157:K157" si="52">SUM(F158:F161)</f>
        <v>0</v>
      </c>
      <c r="G157" s="268">
        <f t="shared" si="52"/>
        <v>0</v>
      </c>
      <c r="H157" s="268">
        <f t="shared" si="52"/>
        <v>0</v>
      </c>
      <c r="I157" s="268">
        <f t="shared" si="52"/>
        <v>0</v>
      </c>
      <c r="J157" s="268">
        <f t="shared" si="52"/>
        <v>0</v>
      </c>
      <c r="K157" s="268">
        <f t="shared" si="52"/>
        <v>53894.400000000001</v>
      </c>
      <c r="L157" s="269">
        <f t="shared" si="45"/>
        <v>61394.400000000001</v>
      </c>
      <c r="M157" s="236"/>
      <c r="N157" s="236"/>
    </row>
    <row r="158" spans="1:14" x14ac:dyDescent="0.2">
      <c r="A158" s="200">
        <v>61501</v>
      </c>
      <c r="B158" s="201" t="s">
        <v>158</v>
      </c>
      <c r="C158" s="202"/>
      <c r="D158" s="237"/>
      <c r="E158" s="270">
        <v>0</v>
      </c>
      <c r="F158" s="270">
        <v>0</v>
      </c>
      <c r="G158" s="270">
        <v>0</v>
      </c>
      <c r="H158" s="270">
        <v>0</v>
      </c>
      <c r="I158" s="270">
        <v>0</v>
      </c>
      <c r="J158" s="270">
        <v>0</v>
      </c>
      <c r="K158" s="270">
        <v>0</v>
      </c>
      <c r="L158" s="271">
        <f t="shared" si="45"/>
        <v>0</v>
      </c>
      <c r="M158" s="239"/>
      <c r="N158" s="239"/>
    </row>
    <row r="159" spans="1:14" x14ac:dyDescent="0.2">
      <c r="A159" s="200">
        <v>61502</v>
      </c>
      <c r="B159" s="201" t="s">
        <v>159</v>
      </c>
      <c r="C159" s="202"/>
      <c r="D159" s="237"/>
      <c r="E159" s="270">
        <v>0</v>
      </c>
      <c r="F159" s="270">
        <v>0</v>
      </c>
      <c r="G159" s="270">
        <v>0</v>
      </c>
      <c r="H159" s="270">
        <v>0</v>
      </c>
      <c r="I159" s="270">
        <v>0</v>
      </c>
      <c r="J159" s="270">
        <v>0</v>
      </c>
      <c r="K159" s="270">
        <v>0</v>
      </c>
      <c r="L159" s="271">
        <f t="shared" si="45"/>
        <v>0</v>
      </c>
      <c r="M159" s="239"/>
      <c r="N159" s="239"/>
    </row>
    <row r="160" spans="1:14" x14ac:dyDescent="0.2">
      <c r="A160" s="200">
        <v>61503</v>
      </c>
      <c r="B160" s="201" t="s">
        <v>160</v>
      </c>
      <c r="C160" s="202"/>
      <c r="D160" s="237"/>
      <c r="E160" s="270">
        <v>0</v>
      </c>
      <c r="F160" s="270">
        <v>0</v>
      </c>
      <c r="G160" s="270">
        <v>0</v>
      </c>
      <c r="H160" s="270">
        <v>0</v>
      </c>
      <c r="I160" s="270">
        <v>0</v>
      </c>
      <c r="J160" s="270">
        <v>0</v>
      </c>
      <c r="K160" s="270">
        <v>0</v>
      </c>
      <c r="L160" s="271">
        <f t="shared" si="45"/>
        <v>0</v>
      </c>
      <c r="M160" s="239"/>
      <c r="N160" s="239"/>
    </row>
    <row r="161" spans="1:14" x14ac:dyDescent="0.2">
      <c r="A161" s="200">
        <v>61599</v>
      </c>
      <c r="B161" s="201" t="s">
        <v>161</v>
      </c>
      <c r="C161" s="202"/>
      <c r="D161" s="237"/>
      <c r="E161" s="270">
        <v>7500</v>
      </c>
      <c r="F161" s="270">
        <v>0</v>
      </c>
      <c r="G161" s="270">
        <v>0</v>
      </c>
      <c r="H161" s="270">
        <v>0</v>
      </c>
      <c r="I161" s="270">
        <v>0</v>
      </c>
      <c r="J161" s="270">
        <v>0</v>
      </c>
      <c r="K161" s="270">
        <v>53894.400000000001</v>
      </c>
      <c r="L161" s="271">
        <f t="shared" si="45"/>
        <v>61394.400000000001</v>
      </c>
      <c r="M161" s="239"/>
      <c r="N161" s="239"/>
    </row>
    <row r="162" spans="1:14" x14ac:dyDescent="0.2">
      <c r="A162" s="233">
        <v>616</v>
      </c>
      <c r="B162" s="234" t="s">
        <v>162</v>
      </c>
      <c r="C162" s="234"/>
      <c r="D162" s="235"/>
      <c r="E162" s="268">
        <f t="shared" ref="E162" si="53">SUM(E163:E170)</f>
        <v>614242.91999999993</v>
      </c>
      <c r="F162" s="268">
        <f t="shared" ref="F162:K162" si="54">SUM(F163:F170)</f>
        <v>0</v>
      </c>
      <c r="G162" s="268">
        <f t="shared" si="54"/>
        <v>0</v>
      </c>
      <c r="H162" s="268">
        <f t="shared" si="54"/>
        <v>23741.82</v>
      </c>
      <c r="I162" s="268">
        <f t="shared" si="54"/>
        <v>57843.829999999994</v>
      </c>
      <c r="J162" s="268">
        <f t="shared" si="54"/>
        <v>0</v>
      </c>
      <c r="K162" s="268">
        <f t="shared" si="54"/>
        <v>1293465.5999999999</v>
      </c>
      <c r="L162" s="269">
        <f t="shared" si="45"/>
        <v>1989294.1699999997</v>
      </c>
      <c r="M162" s="236"/>
      <c r="N162" s="236"/>
    </row>
    <row r="163" spans="1:14" x14ac:dyDescent="0.2">
      <c r="A163" s="200">
        <v>61601</v>
      </c>
      <c r="B163" s="201" t="s">
        <v>163</v>
      </c>
      <c r="C163" s="202"/>
      <c r="D163" s="237"/>
      <c r="E163" s="270">
        <v>58400</v>
      </c>
      <c r="F163" s="270">
        <v>0</v>
      </c>
      <c r="G163" s="270">
        <v>0</v>
      </c>
      <c r="H163" s="270">
        <v>0</v>
      </c>
      <c r="I163" s="270">
        <v>0</v>
      </c>
      <c r="J163" s="270">
        <v>0</v>
      </c>
      <c r="K163" s="270">
        <v>0</v>
      </c>
      <c r="L163" s="271">
        <f t="shared" si="45"/>
        <v>58400</v>
      </c>
      <c r="M163" s="239"/>
      <c r="N163" s="239"/>
    </row>
    <row r="164" spans="1:14" x14ac:dyDescent="0.2">
      <c r="A164" s="200">
        <v>61602</v>
      </c>
      <c r="B164" s="201" t="s">
        <v>164</v>
      </c>
      <c r="C164" s="202"/>
      <c r="D164" s="237"/>
      <c r="E164" s="270">
        <v>0</v>
      </c>
      <c r="F164" s="270">
        <v>0</v>
      </c>
      <c r="G164" s="270">
        <v>0</v>
      </c>
      <c r="H164" s="270">
        <v>0</v>
      </c>
      <c r="I164" s="270">
        <v>0</v>
      </c>
      <c r="J164" s="270">
        <v>0</v>
      </c>
      <c r="K164" s="270">
        <v>0</v>
      </c>
      <c r="L164" s="271">
        <f t="shared" si="45"/>
        <v>0</v>
      </c>
      <c r="M164" s="239"/>
      <c r="N164" s="239"/>
    </row>
    <row r="165" spans="1:14" x14ac:dyDescent="0.2">
      <c r="A165" s="200">
        <v>61603</v>
      </c>
      <c r="B165" s="201" t="s">
        <v>165</v>
      </c>
      <c r="C165" s="202"/>
      <c r="D165" s="237"/>
      <c r="E165" s="270">
        <v>0</v>
      </c>
      <c r="F165" s="270">
        <v>0</v>
      </c>
      <c r="G165" s="270">
        <v>0</v>
      </c>
      <c r="H165" s="270">
        <v>0</v>
      </c>
      <c r="I165" s="270">
        <v>0</v>
      </c>
      <c r="J165" s="270">
        <v>0</v>
      </c>
      <c r="K165" s="270">
        <v>0</v>
      </c>
      <c r="L165" s="271">
        <f t="shared" si="45"/>
        <v>0</v>
      </c>
      <c r="M165" s="239"/>
      <c r="N165" s="239"/>
    </row>
    <row r="166" spans="1:14" x14ac:dyDescent="0.2">
      <c r="A166" s="200">
        <v>61604</v>
      </c>
      <c r="B166" s="201" t="s">
        <v>166</v>
      </c>
      <c r="C166" s="202"/>
      <c r="D166" s="237"/>
      <c r="E166" s="270">
        <v>0</v>
      </c>
      <c r="F166" s="270">
        <v>0</v>
      </c>
      <c r="G166" s="270">
        <v>0</v>
      </c>
      <c r="H166" s="270">
        <v>0</v>
      </c>
      <c r="I166" s="270">
        <v>0</v>
      </c>
      <c r="J166" s="270">
        <v>0</v>
      </c>
      <c r="K166" s="270">
        <v>0</v>
      </c>
      <c r="L166" s="271">
        <f t="shared" si="45"/>
        <v>0</v>
      </c>
      <c r="M166" s="239"/>
      <c r="N166" s="239"/>
    </row>
    <row r="167" spans="1:14" x14ac:dyDescent="0.2">
      <c r="A167" s="200">
        <v>61606</v>
      </c>
      <c r="B167" s="201" t="s">
        <v>167</v>
      </c>
      <c r="C167" s="202"/>
      <c r="D167" s="237"/>
      <c r="E167" s="270">
        <v>0</v>
      </c>
      <c r="F167" s="270">
        <v>0</v>
      </c>
      <c r="G167" s="270">
        <v>0</v>
      </c>
      <c r="H167" s="270">
        <v>0</v>
      </c>
      <c r="I167" s="270">
        <v>0</v>
      </c>
      <c r="J167" s="270">
        <v>0</v>
      </c>
      <c r="K167" s="270">
        <v>0</v>
      </c>
      <c r="L167" s="271">
        <f t="shared" si="45"/>
        <v>0</v>
      </c>
      <c r="M167" s="239"/>
      <c r="N167" s="239"/>
    </row>
    <row r="168" spans="1:14" x14ac:dyDescent="0.2">
      <c r="A168" s="200">
        <v>61607</v>
      </c>
      <c r="B168" s="201" t="s">
        <v>168</v>
      </c>
      <c r="C168" s="202"/>
      <c r="D168" s="237"/>
      <c r="E168" s="270">
        <v>0</v>
      </c>
      <c r="F168" s="270">
        <v>0</v>
      </c>
      <c r="G168" s="270">
        <v>0</v>
      </c>
      <c r="H168" s="270">
        <v>0</v>
      </c>
      <c r="I168" s="270">
        <v>0</v>
      </c>
      <c r="J168" s="270">
        <v>0</v>
      </c>
      <c r="K168" s="270">
        <v>0</v>
      </c>
      <c r="L168" s="271">
        <f t="shared" si="45"/>
        <v>0</v>
      </c>
      <c r="M168" s="239"/>
      <c r="N168" s="239"/>
    </row>
    <row r="169" spans="1:14" x14ac:dyDescent="0.2">
      <c r="A169" s="200">
        <v>61608</v>
      </c>
      <c r="B169" s="201" t="s">
        <v>169</v>
      </c>
      <c r="C169" s="202"/>
      <c r="D169" s="237"/>
      <c r="E169" s="270">
        <v>7500</v>
      </c>
      <c r="F169" s="270">
        <v>0</v>
      </c>
      <c r="G169" s="270">
        <v>0</v>
      </c>
      <c r="H169" s="270">
        <v>0</v>
      </c>
      <c r="I169" s="270">
        <v>0</v>
      </c>
      <c r="J169" s="270">
        <v>0</v>
      </c>
      <c r="K169" s="270">
        <v>53894.400000000001</v>
      </c>
      <c r="L169" s="271">
        <f t="shared" si="45"/>
        <v>61394.400000000001</v>
      </c>
      <c r="M169" s="239"/>
      <c r="N169" s="239"/>
    </row>
    <row r="170" spans="1:14" x14ac:dyDescent="0.2">
      <c r="A170" s="200">
        <v>61699</v>
      </c>
      <c r="B170" s="201" t="s">
        <v>170</v>
      </c>
      <c r="C170" s="202"/>
      <c r="D170" s="237"/>
      <c r="E170" s="270">
        <v>548342.91999999993</v>
      </c>
      <c r="F170" s="270">
        <v>0</v>
      </c>
      <c r="G170" s="270">
        <v>0</v>
      </c>
      <c r="H170" s="270">
        <v>23741.82</v>
      </c>
      <c r="I170" s="270">
        <v>57843.829999999994</v>
      </c>
      <c r="J170" s="270">
        <v>0</v>
      </c>
      <c r="K170" s="270">
        <v>1239571.2</v>
      </c>
      <c r="L170" s="271">
        <f t="shared" si="45"/>
        <v>1869499.7699999998</v>
      </c>
      <c r="M170" s="239"/>
      <c r="N170" s="239"/>
    </row>
    <row r="171" spans="1:14" x14ac:dyDescent="0.2">
      <c r="A171" s="200"/>
      <c r="B171" s="201"/>
      <c r="C171" s="202"/>
      <c r="D171" s="237"/>
      <c r="E171" s="270"/>
      <c r="F171" s="270"/>
      <c r="G171" s="270"/>
      <c r="H171" s="270"/>
      <c r="I171" s="270"/>
      <c r="J171" s="270"/>
      <c r="K171" s="270"/>
      <c r="L171" s="271"/>
      <c r="M171" s="239"/>
      <c r="N171" s="239"/>
    </row>
    <row r="172" spans="1:14" x14ac:dyDescent="0.2">
      <c r="A172" s="228">
        <v>71</v>
      </c>
      <c r="B172" s="229" t="s">
        <v>171</v>
      </c>
      <c r="C172" s="229"/>
      <c r="D172" s="230"/>
      <c r="E172" s="266">
        <f t="shared" ref="E172:K172" si="55">E173</f>
        <v>0</v>
      </c>
      <c r="F172" s="266">
        <f t="shared" si="55"/>
        <v>0</v>
      </c>
      <c r="G172" s="266">
        <f t="shared" si="55"/>
        <v>0</v>
      </c>
      <c r="H172" s="266">
        <f t="shared" si="55"/>
        <v>0</v>
      </c>
      <c r="I172" s="266">
        <f t="shared" si="55"/>
        <v>0</v>
      </c>
      <c r="J172" s="266">
        <f t="shared" si="55"/>
        <v>0</v>
      </c>
      <c r="K172" s="266">
        <f t="shared" si="55"/>
        <v>0</v>
      </c>
      <c r="L172" s="267">
        <f>SUM(D172:K172)</f>
        <v>0</v>
      </c>
      <c r="M172" s="243"/>
      <c r="N172" s="243"/>
    </row>
    <row r="173" spans="1:14" x14ac:dyDescent="0.2">
      <c r="A173" s="233">
        <v>713</v>
      </c>
      <c r="B173" s="234" t="s">
        <v>172</v>
      </c>
      <c r="C173" s="234"/>
      <c r="D173" s="235"/>
      <c r="E173" s="268">
        <f t="shared" ref="E173:K173" si="56">SUM(E174:E175)</f>
        <v>0</v>
      </c>
      <c r="F173" s="268">
        <f t="shared" si="56"/>
        <v>0</v>
      </c>
      <c r="G173" s="268">
        <f t="shared" si="56"/>
        <v>0</v>
      </c>
      <c r="H173" s="268">
        <f t="shared" si="56"/>
        <v>0</v>
      </c>
      <c r="I173" s="268">
        <f t="shared" si="56"/>
        <v>0</v>
      </c>
      <c r="J173" s="268">
        <f t="shared" si="56"/>
        <v>0</v>
      </c>
      <c r="K173" s="268">
        <f t="shared" si="56"/>
        <v>0</v>
      </c>
      <c r="L173" s="269">
        <f>SUM(D173:K173)</f>
        <v>0</v>
      </c>
      <c r="M173" s="236"/>
      <c r="N173" s="236"/>
    </row>
    <row r="174" spans="1:14" x14ac:dyDescent="0.2">
      <c r="A174" s="200">
        <v>71301</v>
      </c>
      <c r="B174" s="201" t="s">
        <v>122</v>
      </c>
      <c r="C174" s="202"/>
      <c r="D174" s="237"/>
      <c r="E174" s="270">
        <v>0</v>
      </c>
      <c r="F174" s="270">
        <v>0</v>
      </c>
      <c r="G174" s="270">
        <v>0</v>
      </c>
      <c r="H174" s="270">
        <v>0</v>
      </c>
      <c r="I174" s="270">
        <v>0</v>
      </c>
      <c r="J174" s="270">
        <v>0</v>
      </c>
      <c r="K174" s="270">
        <v>0</v>
      </c>
      <c r="L174" s="271">
        <f>SUM(D174:K174)</f>
        <v>0</v>
      </c>
      <c r="M174" s="244"/>
      <c r="N174" s="244"/>
    </row>
    <row r="175" spans="1:14" x14ac:dyDescent="0.2">
      <c r="A175" s="200">
        <v>71308</v>
      </c>
      <c r="B175" s="201" t="s">
        <v>173</v>
      </c>
      <c r="C175" s="202"/>
      <c r="D175" s="237"/>
      <c r="E175" s="270">
        <v>0</v>
      </c>
      <c r="F175" s="270">
        <v>0</v>
      </c>
      <c r="G175" s="270">
        <v>0</v>
      </c>
      <c r="H175" s="270">
        <v>0</v>
      </c>
      <c r="I175" s="270">
        <v>0</v>
      </c>
      <c r="J175" s="270">
        <v>0</v>
      </c>
      <c r="K175" s="270">
        <v>0</v>
      </c>
      <c r="L175" s="271">
        <f>SUM(D175:K175)</f>
        <v>0</v>
      </c>
      <c r="M175" s="239"/>
      <c r="N175" s="239"/>
    </row>
    <row r="176" spans="1:14" x14ac:dyDescent="0.2">
      <c r="A176" s="200"/>
      <c r="B176" s="201"/>
      <c r="C176" s="202"/>
      <c r="D176" s="237"/>
      <c r="E176" s="270"/>
      <c r="F176" s="270"/>
      <c r="G176" s="270"/>
      <c r="H176" s="270"/>
      <c r="I176" s="270"/>
      <c r="J176" s="270"/>
      <c r="K176" s="270"/>
      <c r="L176" s="271"/>
      <c r="M176" s="239"/>
      <c r="N176" s="239"/>
    </row>
    <row r="177" spans="1:14" x14ac:dyDescent="0.2">
      <c r="A177" s="228">
        <v>72</v>
      </c>
      <c r="B177" s="229" t="s">
        <v>174</v>
      </c>
      <c r="C177" s="229"/>
      <c r="D177" s="230"/>
      <c r="E177" s="266">
        <f t="shared" ref="E177:K177" si="57">E178+E180</f>
        <v>391772.98</v>
      </c>
      <c r="F177" s="266">
        <f t="shared" si="57"/>
        <v>0</v>
      </c>
      <c r="G177" s="266">
        <f t="shared" si="57"/>
        <v>0</v>
      </c>
      <c r="H177" s="266">
        <f t="shared" si="57"/>
        <v>0</v>
      </c>
      <c r="I177" s="266">
        <f t="shared" si="57"/>
        <v>0</v>
      </c>
      <c r="J177" s="266">
        <f t="shared" si="57"/>
        <v>904743.72</v>
      </c>
      <c r="K177" s="266">
        <f t="shared" si="57"/>
        <v>0</v>
      </c>
      <c r="L177" s="267">
        <f>SUM(D177:K177)</f>
        <v>1296516.7</v>
      </c>
      <c r="M177" s="243"/>
      <c r="N177" s="243"/>
    </row>
    <row r="178" spans="1:14" x14ac:dyDescent="0.2">
      <c r="A178" s="233">
        <v>721</v>
      </c>
      <c r="B178" s="234" t="s">
        <v>175</v>
      </c>
      <c r="C178" s="234"/>
      <c r="D178" s="235"/>
      <c r="E178" s="268">
        <f t="shared" ref="E178:K178" si="58">E179</f>
        <v>0</v>
      </c>
      <c r="F178" s="268">
        <f t="shared" si="58"/>
        <v>0</v>
      </c>
      <c r="G178" s="268">
        <f t="shared" si="58"/>
        <v>0</v>
      </c>
      <c r="H178" s="268">
        <f t="shared" si="58"/>
        <v>0</v>
      </c>
      <c r="I178" s="268">
        <f t="shared" si="58"/>
        <v>0</v>
      </c>
      <c r="J178" s="268">
        <f t="shared" si="58"/>
        <v>904743.72</v>
      </c>
      <c r="K178" s="268">
        <f t="shared" si="58"/>
        <v>0</v>
      </c>
      <c r="L178" s="269">
        <f>SUM(D178:K178)</f>
        <v>904743.72</v>
      </c>
      <c r="M178" s="236"/>
      <c r="N178" s="236"/>
    </row>
    <row r="179" spans="1:14" x14ac:dyDescent="0.2">
      <c r="A179" s="200">
        <v>72101</v>
      </c>
      <c r="B179" s="201" t="s">
        <v>175</v>
      </c>
      <c r="C179" s="202"/>
      <c r="D179" s="237"/>
      <c r="E179" s="270">
        <v>0</v>
      </c>
      <c r="F179" s="270">
        <v>0</v>
      </c>
      <c r="G179" s="270">
        <v>0</v>
      </c>
      <c r="H179" s="270">
        <v>0</v>
      </c>
      <c r="I179" s="270">
        <v>0</v>
      </c>
      <c r="J179" s="270">
        <v>904743.72</v>
      </c>
      <c r="K179" s="270">
        <v>0</v>
      </c>
      <c r="L179" s="271">
        <f>SUM(D179:K179)</f>
        <v>904743.72</v>
      </c>
      <c r="M179" s="239"/>
      <c r="N179" s="239"/>
    </row>
    <row r="180" spans="1:14" x14ac:dyDescent="0.2">
      <c r="A180" s="233">
        <v>722</v>
      </c>
      <c r="B180" s="234" t="s">
        <v>176</v>
      </c>
      <c r="C180" s="234"/>
      <c r="D180" s="235"/>
      <c r="E180" s="268">
        <f t="shared" ref="E180:K180" si="59">E181</f>
        <v>391772.98</v>
      </c>
      <c r="F180" s="268">
        <f t="shared" si="59"/>
        <v>0</v>
      </c>
      <c r="G180" s="268">
        <f t="shared" si="59"/>
        <v>0</v>
      </c>
      <c r="H180" s="268">
        <f t="shared" si="59"/>
        <v>0</v>
      </c>
      <c r="I180" s="268">
        <f t="shared" si="59"/>
        <v>0</v>
      </c>
      <c r="J180" s="268">
        <f t="shared" si="59"/>
        <v>0</v>
      </c>
      <c r="K180" s="268">
        <f t="shared" si="59"/>
        <v>0</v>
      </c>
      <c r="L180" s="269">
        <f>SUM(D180:K180)</f>
        <v>391772.98</v>
      </c>
      <c r="M180" s="245"/>
      <c r="N180" s="245"/>
    </row>
    <row r="181" spans="1:14" x14ac:dyDescent="0.2">
      <c r="A181" s="200">
        <v>72201</v>
      </c>
      <c r="B181" s="201" t="s">
        <v>176</v>
      </c>
      <c r="C181" s="202"/>
      <c r="D181" s="237"/>
      <c r="E181" s="270">
        <v>391772.98</v>
      </c>
      <c r="F181" s="270">
        <v>0</v>
      </c>
      <c r="G181" s="270">
        <v>0</v>
      </c>
      <c r="H181" s="270">
        <v>0</v>
      </c>
      <c r="I181" s="270">
        <v>0</v>
      </c>
      <c r="J181" s="270">
        <v>0</v>
      </c>
      <c r="K181" s="270">
        <v>0</v>
      </c>
      <c r="L181" s="271">
        <f>SUM(D181:K181)</f>
        <v>391772.98</v>
      </c>
      <c r="M181" s="239"/>
      <c r="N181" s="239"/>
    </row>
    <row r="182" spans="1:14" ht="13.5" thickBot="1" x14ac:dyDescent="0.25">
      <c r="A182" s="200"/>
      <c r="B182" s="201"/>
      <c r="C182" s="202"/>
      <c r="D182" s="237"/>
      <c r="E182" s="270"/>
      <c r="F182" s="270"/>
      <c r="G182" s="270"/>
      <c r="H182" s="270"/>
      <c r="I182" s="270"/>
      <c r="J182" s="270"/>
      <c r="K182" s="270"/>
      <c r="L182" s="271"/>
      <c r="M182" s="246"/>
      <c r="N182" s="246"/>
    </row>
    <row r="183" spans="1:14" s="253" customFormat="1" ht="17.25" customHeight="1" thickBot="1" x14ac:dyDescent="0.25">
      <c r="A183" s="247" t="s">
        <v>177</v>
      </c>
      <c r="B183" s="248" t="s">
        <v>178</v>
      </c>
      <c r="C183" s="249"/>
      <c r="D183" s="250"/>
      <c r="E183" s="272">
        <f>E13+E57+E117+E134+E140+E172+E177</f>
        <v>1452114.2999999998</v>
      </c>
      <c r="F183" s="272">
        <f t="shared" ref="F183:K183" si="60">F13+F57+F117+F134+F140+F172+F177</f>
        <v>0</v>
      </c>
      <c r="G183" s="272">
        <f t="shared" si="60"/>
        <v>0</v>
      </c>
      <c r="H183" s="272">
        <f t="shared" si="60"/>
        <v>23741.82</v>
      </c>
      <c r="I183" s="272">
        <f t="shared" si="60"/>
        <v>57843.829999999994</v>
      </c>
      <c r="J183" s="272">
        <f t="shared" si="60"/>
        <v>9173097.1130875014</v>
      </c>
      <c r="K183" s="272">
        <f t="shared" si="60"/>
        <v>1347359.9999999998</v>
      </c>
      <c r="L183" s="273">
        <f>L13+L57+L117+L134+L140+L172+L177</f>
        <v>12054157.063087499</v>
      </c>
      <c r="M183" s="251"/>
      <c r="N183" s="252"/>
    </row>
    <row r="184" spans="1:14" s="253" customFormat="1" ht="17.25" customHeight="1" thickBot="1" x14ac:dyDescent="0.25">
      <c r="A184" s="254" t="s">
        <v>177</v>
      </c>
      <c r="B184" s="255" t="s">
        <v>179</v>
      </c>
      <c r="C184" s="256"/>
      <c r="D184" s="230"/>
      <c r="E184" s="274">
        <f>E14+E22+E29+E32+E36+E40+E43+E46+E51+E58+E80+E86+E100+E105+E113+E122+E125+E129+E135+E141+E151+E154+E157+E180+E162+E173+E178+E118</f>
        <v>1452114.2999999998</v>
      </c>
      <c r="F184" s="274">
        <f t="shared" ref="F184:K184" si="61">F14+F22+F29+F32+F36+F40+F43+F46+F51+F58+F80+F86+F100+F105+F113+F122+F125+F129+F135+F141+F151+F154+F157+F180+F162+F173+F178+F118</f>
        <v>0</v>
      </c>
      <c r="G184" s="274">
        <f t="shared" si="61"/>
        <v>0</v>
      </c>
      <c r="H184" s="274">
        <f t="shared" si="61"/>
        <v>23741.82</v>
      </c>
      <c r="I184" s="274">
        <f t="shared" si="61"/>
        <v>57843.829999999994</v>
      </c>
      <c r="J184" s="274">
        <f t="shared" si="61"/>
        <v>9173097.1130875014</v>
      </c>
      <c r="K184" s="274">
        <f t="shared" si="61"/>
        <v>1347359.9999999998</v>
      </c>
      <c r="L184" s="275">
        <f>L14+L22+L29+L32+L36+L40+L43+L46+L51+L58+L80+L86+L100+L105+L113+L122+L125+L129+L135+L141+L151+L154+L157+L162+L173+L178+L118+L180</f>
        <v>12054157.063087502</v>
      </c>
      <c r="M184" s="257"/>
      <c r="N184" s="258"/>
    </row>
    <row r="185" spans="1:14" s="253" customFormat="1" ht="17.25" customHeight="1" thickBot="1" x14ac:dyDescent="0.25">
      <c r="A185" s="278" t="s">
        <v>177</v>
      </c>
      <c r="B185" s="279" t="s">
        <v>180</v>
      </c>
      <c r="C185" s="280"/>
      <c r="D185" s="259"/>
      <c r="E185" s="276">
        <f t="shared" ref="E185" si="62">SUM(E15:E21)+SUM(E23:E28)+SUM(E30:E31)+SUM(E33:E35)+SUM(E37:E39)+SUM(E41:E42)+SUM(E44:E45)+SUM(E47:E50)+SUM(E52:E55)+SUM(E59:E79)+SUM(E81:E85)+SUM(E87:E99)+SUM(E101:E104)+SUM(E106:E112)+SUM(E114:E115)+SUM(E119:E121)+SUM(E123:E124)+SUM(E126:E128)+SUM(E130:E132)+SUM(E136:E138)+SUM(E142:E150)+SUM(E152:E153)+SUM(E155:E156)+SUM(E158:E161)+SUM(E163:E170)+SUM(E174:E175)+SUM(E179)+E181</f>
        <v>1452114.2999999998</v>
      </c>
      <c r="F185" s="276">
        <f t="shared" ref="F185:K185" si="63">SUM(F15:F21)+SUM(F23:F28)+SUM(F30:F31)+SUM(F33:F35)+SUM(F37:F39)+SUM(F41:F42)+SUM(F44:F45)+SUM(F47:F50)+SUM(F52:F55)+SUM(F59:F79)+SUM(F81:F85)+SUM(F87:F99)+SUM(F101:F104)+SUM(F106:F112)+SUM(F114:F115)+SUM(F119:F121)+SUM(F123:F124)+SUM(F126:F128)+SUM(F130:F132)+SUM(F136:F138)+SUM(F142:F150)+SUM(F152:F153)+SUM(F155:F156)+SUM(F158:F161)+SUM(F163:F170)+SUM(F174:F175)+SUM(F179)+F181</f>
        <v>0</v>
      </c>
      <c r="G185" s="276">
        <f t="shared" si="63"/>
        <v>0</v>
      </c>
      <c r="H185" s="276">
        <f t="shared" si="63"/>
        <v>23741.82</v>
      </c>
      <c r="I185" s="276">
        <f t="shared" si="63"/>
        <v>57843.829999999994</v>
      </c>
      <c r="J185" s="276">
        <f t="shared" si="63"/>
        <v>9173097.1130875014</v>
      </c>
      <c r="K185" s="276">
        <f t="shared" si="63"/>
        <v>1347359.9999999998</v>
      </c>
      <c r="L185" s="277">
        <f>SUM(L15:L21)+SUM(L23:L28)+SUM(L30:L31)+SUM(L33:L35)+SUM(L37:L39)+SUM(L41:L42)+SUM(L44:L45)+SUM(L47:L50)+SUM(L52:L55)+SUM(L59:L79)+SUM(L81:L85)+SUM(L87:L99)+SUM(L101:L104)+SUM(L106:L112)+SUM(L114:L115)+SUM(L119:L121)+SUM(L123:L124)+SUM(L126:L128)+SUM(L130:L133)+SUM(L136:L138)+SUM(L142:L150)+SUM(L152:L153)+SUM(L155:L156)+SUM(L158:L161)+SUM(L163:L170)+SUM(L174:L175)+SUM(L179)+L181</f>
        <v>12054157.063087502</v>
      </c>
      <c r="M185" s="260"/>
      <c r="N185" s="261"/>
    </row>
  </sheetData>
  <mergeCells count="13">
    <mergeCell ref="A10:C10"/>
    <mergeCell ref="E10:I10"/>
    <mergeCell ref="A11:C11"/>
    <mergeCell ref="M1:N1"/>
    <mergeCell ref="A2:L2"/>
    <mergeCell ref="A8:C8"/>
    <mergeCell ref="D8:D11"/>
    <mergeCell ref="E8:L8"/>
    <mergeCell ref="M8:M11"/>
    <mergeCell ref="N8:N11"/>
    <mergeCell ref="A9:C9"/>
    <mergeCell ref="E9:I9"/>
    <mergeCell ref="L9:L10"/>
  </mergeCells>
  <pageMargins left="0.59055118110236227" right="0.39370078740157483" top="0.55118110236220474" bottom="0.55118110236220474" header="0" footer="0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</vt:lpstr>
      <vt:lpstr>Precios</vt:lpstr>
      <vt:lpstr>INGRESOS</vt:lpstr>
      <vt:lpstr>PRESUPUESTO2022</vt:lpstr>
      <vt:lpstr>INGRESOS!Títulos_a_imprimir</vt:lpstr>
      <vt:lpstr>PRESUPUESTO2022!Títulos_a_imprimir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Elmer Mancia Hernandez</cp:lastModifiedBy>
  <cp:lastPrinted>2022-06-06T19:55:53Z</cp:lastPrinted>
  <dcterms:created xsi:type="dcterms:W3CDTF">2019-10-31T16:29:16Z</dcterms:created>
  <dcterms:modified xsi:type="dcterms:W3CDTF">2022-07-08T20:23:14Z</dcterms:modified>
</cp:coreProperties>
</file>